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 yWindow="45" windowWidth="14775" windowHeight="13365" tabRatio="777"/>
  </bookViews>
  <sheets>
    <sheet name="results" sheetId="6" r:id="rId1"/>
    <sheet name="Feuil8" sheetId="45" state="hidden" r:id="rId2"/>
    <sheet name="Feuil1" sheetId="39" state="hidden" r:id="rId3"/>
    <sheet name="results Base de données " sheetId="48" state="hidden" r:id="rId4"/>
    <sheet name="dil entiere" sheetId="46" state="hidden" r:id="rId5"/>
    <sheet name="répartition colonne F 1 Dil" sheetId="53" state="hidden" r:id="rId6"/>
    <sheet name="Feuil2" sheetId="40" state="hidden" r:id="rId7"/>
    <sheet name="répartition colonne F" sheetId="23" r:id="rId8"/>
    <sheet name="dilution(s) gap" sheetId="21" state="hidden" r:id="rId9"/>
  </sheets>
  <definedNames>
    <definedName name="_xlnm._FilterDatabase" localSheetId="8" hidden="1">'dilution(s) gap'!$A$1:$Z$1</definedName>
    <definedName name="_xlnm._FilterDatabase" localSheetId="6" hidden="1">Feuil2!$A$3:$I$468</definedName>
    <definedName name="_xlnm._FilterDatabase" localSheetId="0" hidden="1">results!$A$4:$AG$253</definedName>
    <definedName name="_xlnm._FilterDatabase" localSheetId="3" hidden="1">'results Base de données '!$B$1:$G$10</definedName>
    <definedName name="echelle1">Feuil1!$A$2:$B$48</definedName>
    <definedName name="echelle2">Feuil1!$C$2:$D$48</definedName>
    <definedName name="echelle3">Feuil1!$F$2:$G$48</definedName>
    <definedName name="echelle4">Feuil1!$I$2:$J$48</definedName>
    <definedName name="echelle5">Feuil1!$V$2:$W$48</definedName>
    <definedName name="echelle6">Feuil1!$X$2:$Y$48</definedName>
    <definedName name="échelle7">Feuil1!$S$2:$T$48</definedName>
    <definedName name="espèces">#REF!</definedName>
    <definedName name="etest">'dilution(s) gap'!$A$41:$A$46</definedName>
    <definedName name="_xlnm.Print_Titles" localSheetId="8">'dilution(s) gap'!$A:$A,'dilution(s) gap'!$1:$1</definedName>
    <definedName name="_xlnm.Print_Area" localSheetId="8">'dilution(s) gap'!$A$1:$Z$46</definedName>
    <definedName name="_xlnm.Print_Area" localSheetId="0">results!#REF!</definedName>
    <definedName name="_xlnm.Print_Area" localSheetId="3">'results Base de données '!#REF!</definedName>
  </definedNames>
  <calcPr calcId="145621"/>
  <pivotCaches>
    <pivotCache cacheId="0" r:id="rId10"/>
  </pivotCaches>
</workbook>
</file>

<file path=xl/calcChain.xml><?xml version="1.0" encoding="utf-8"?>
<calcChain xmlns="http://schemas.openxmlformats.org/spreadsheetml/2006/main">
  <c r="A2" i="23" l="1"/>
  <c r="A147" i="23"/>
  <c r="A107" i="23"/>
  <c r="A72" i="23"/>
  <c r="AQ2" i="23"/>
  <c r="Y3" i="6"/>
  <c r="Z3" i="6"/>
  <c r="AA3" i="6"/>
  <c r="AB3" i="6"/>
  <c r="AC3" i="6"/>
  <c r="AD3" i="6"/>
  <c r="X3" i="6"/>
  <c r="Q3" i="6"/>
  <c r="R3" i="6"/>
  <c r="S3" i="6"/>
  <c r="T3" i="6"/>
  <c r="U3" i="6"/>
  <c r="V3" i="6"/>
  <c r="P3" i="6"/>
  <c r="AL134" i="23" l="1"/>
  <c r="AL132" i="23"/>
  <c r="AL130" i="23"/>
  <c r="AL128" i="23"/>
  <c r="AL126" i="23"/>
  <c r="AL124" i="23"/>
  <c r="AL122" i="23"/>
  <c r="AL120" i="23"/>
  <c r="AL118" i="23"/>
  <c r="AL116" i="23"/>
  <c r="AL114" i="23"/>
  <c r="AL112" i="23"/>
  <c r="AL110" i="23"/>
  <c r="C38" i="23" l="1"/>
  <c r="X5" i="6" l="1"/>
  <c r="X6" i="6"/>
  <c r="X7" i="6"/>
  <c r="X8" i="6"/>
  <c r="X9" i="6"/>
  <c r="X10" i="6"/>
  <c r="X11" i="6"/>
  <c r="X12" i="6"/>
  <c r="X13" i="6"/>
  <c r="X14" i="6"/>
  <c r="X15" i="6"/>
  <c r="X16" i="6"/>
  <c r="C2" i="23"/>
  <c r="W6" i="6" l="1"/>
  <c r="W7" i="6"/>
  <c r="W8" i="6"/>
  <c r="W9" i="6"/>
  <c r="W10" i="6"/>
  <c r="W11" i="6"/>
  <c r="W12" i="6"/>
  <c r="W13" i="6"/>
  <c r="W14" i="6"/>
  <c r="W15" i="6"/>
  <c r="W16" i="6"/>
  <c r="W17" i="6"/>
  <c r="W18" i="6"/>
  <c r="W19" i="6"/>
  <c r="W20" i="6"/>
  <c r="W21" i="6"/>
  <c r="W22" i="6"/>
  <c r="W23" i="6"/>
  <c r="W24" i="6"/>
  <c r="W25" i="6"/>
  <c r="W26" i="6"/>
  <c r="W27" i="6"/>
  <c r="W28"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96" i="6"/>
  <c r="W97" i="6"/>
  <c r="W98" i="6"/>
  <c r="W99" i="6"/>
  <c r="W100" i="6"/>
  <c r="W101" i="6"/>
  <c r="W102" i="6"/>
  <c r="W103" i="6"/>
  <c r="W104" i="6"/>
  <c r="W105" i="6"/>
  <c r="W106" i="6"/>
  <c r="W107" i="6"/>
  <c r="W108" i="6"/>
  <c r="W109" i="6"/>
  <c r="W110" i="6"/>
  <c r="W111" i="6"/>
  <c r="W112" i="6"/>
  <c r="W113" i="6"/>
  <c r="W114" i="6"/>
  <c r="W115" i="6"/>
  <c r="W116" i="6"/>
  <c r="W117" i="6"/>
  <c r="W118" i="6"/>
  <c r="W119" i="6"/>
  <c r="W120" i="6"/>
  <c r="W121" i="6"/>
  <c r="W122" i="6"/>
  <c r="W123" i="6"/>
  <c r="W124" i="6"/>
  <c r="W125" i="6"/>
  <c r="W126" i="6"/>
  <c r="W127" i="6"/>
  <c r="W128" i="6"/>
  <c r="W129" i="6"/>
  <c r="W130" i="6"/>
  <c r="W131" i="6"/>
  <c r="W132" i="6"/>
  <c r="W133" i="6"/>
  <c r="W134" i="6"/>
  <c r="W135" i="6"/>
  <c r="W136" i="6"/>
  <c r="W137" i="6"/>
  <c r="W138" i="6"/>
  <c r="W139" i="6"/>
  <c r="W140" i="6"/>
  <c r="W141" i="6"/>
  <c r="W142" i="6"/>
  <c r="W143" i="6"/>
  <c r="W144" i="6"/>
  <c r="W145" i="6"/>
  <c r="W146" i="6"/>
  <c r="W147" i="6"/>
  <c r="W148" i="6"/>
  <c r="W149" i="6"/>
  <c r="W150" i="6"/>
  <c r="W151" i="6"/>
  <c r="W152" i="6"/>
  <c r="W153" i="6"/>
  <c r="W154" i="6"/>
  <c r="W155" i="6"/>
  <c r="W156" i="6"/>
  <c r="W157" i="6"/>
  <c r="W158" i="6"/>
  <c r="W159" i="6"/>
  <c r="W160" i="6"/>
  <c r="W161" i="6"/>
  <c r="W162" i="6"/>
  <c r="W163" i="6"/>
  <c r="W164" i="6"/>
  <c r="W165" i="6"/>
  <c r="W166" i="6"/>
  <c r="W167" i="6"/>
  <c r="W168" i="6"/>
  <c r="W169" i="6"/>
  <c r="W170" i="6"/>
  <c r="W171" i="6"/>
  <c r="W172" i="6"/>
  <c r="W173" i="6"/>
  <c r="W174" i="6"/>
  <c r="W175" i="6"/>
  <c r="W176" i="6"/>
  <c r="W177" i="6"/>
  <c r="W178" i="6"/>
  <c r="W179" i="6"/>
  <c r="W180" i="6"/>
  <c r="W181" i="6"/>
  <c r="W182" i="6"/>
  <c r="W183" i="6"/>
  <c r="W184" i="6"/>
  <c r="W185" i="6"/>
  <c r="W186" i="6"/>
  <c r="W187" i="6"/>
  <c r="W188" i="6"/>
  <c r="W189" i="6"/>
  <c r="W190" i="6"/>
  <c r="W191" i="6"/>
  <c r="W192" i="6"/>
  <c r="W193" i="6"/>
  <c r="W194" i="6"/>
  <c r="W195" i="6"/>
  <c r="W196" i="6"/>
  <c r="W197" i="6"/>
  <c r="W198" i="6"/>
  <c r="W199" i="6"/>
  <c r="W200" i="6"/>
  <c r="W201" i="6"/>
  <c r="W202" i="6"/>
  <c r="W203" i="6"/>
  <c r="W204" i="6"/>
  <c r="W205" i="6"/>
  <c r="W206" i="6"/>
  <c r="W207" i="6"/>
  <c r="W208" i="6"/>
  <c r="W209" i="6"/>
  <c r="W210" i="6"/>
  <c r="W211" i="6"/>
  <c r="W212" i="6"/>
  <c r="W213" i="6"/>
  <c r="W214" i="6"/>
  <c r="W215" i="6"/>
  <c r="W216" i="6"/>
  <c r="W217" i="6"/>
  <c r="W218" i="6"/>
  <c r="W219" i="6"/>
  <c r="W220" i="6"/>
  <c r="W221" i="6"/>
  <c r="W222" i="6"/>
  <c r="W223" i="6"/>
  <c r="W224" i="6"/>
  <c r="W225" i="6"/>
  <c r="W226" i="6"/>
  <c r="W227" i="6"/>
  <c r="W228" i="6"/>
  <c r="W229" i="6"/>
  <c r="W230" i="6"/>
  <c r="W231" i="6"/>
  <c r="W232" i="6"/>
  <c r="W233" i="6"/>
  <c r="W234" i="6"/>
  <c r="W235" i="6"/>
  <c r="W236" i="6"/>
  <c r="W237" i="6"/>
  <c r="W238" i="6"/>
  <c r="W239" i="6"/>
  <c r="W240" i="6"/>
  <c r="W241" i="6"/>
  <c r="W242" i="6"/>
  <c r="W243" i="6"/>
  <c r="W244" i="6"/>
  <c r="W245" i="6"/>
  <c r="W246" i="6"/>
  <c r="W247" i="6"/>
  <c r="W248" i="6"/>
  <c r="W249" i="6"/>
  <c r="W250" i="6"/>
  <c r="W251" i="6"/>
  <c r="W252" i="6"/>
  <c r="W253" i="6"/>
  <c r="W254" i="6"/>
  <c r="W255" i="6"/>
  <c r="W256" i="6"/>
  <c r="W257" i="6"/>
  <c r="W258" i="6"/>
  <c r="W259" i="6"/>
  <c r="W260" i="6"/>
  <c r="W261" i="6"/>
  <c r="W262" i="6"/>
  <c r="W263" i="6"/>
  <c r="W264" i="6"/>
  <c r="W265" i="6"/>
  <c r="W266" i="6"/>
  <c r="W267" i="6"/>
  <c r="W268" i="6"/>
  <c r="W269" i="6"/>
  <c r="W270" i="6"/>
  <c r="W271" i="6"/>
  <c r="W272" i="6"/>
  <c r="W273" i="6"/>
  <c r="W274" i="6"/>
  <c r="W275" i="6"/>
  <c r="W276" i="6"/>
  <c r="W277" i="6"/>
  <c r="W278" i="6"/>
  <c r="W279" i="6"/>
  <c r="W280" i="6"/>
  <c r="W281" i="6"/>
  <c r="W282" i="6"/>
  <c r="W283" i="6"/>
  <c r="W284" i="6"/>
  <c r="W285" i="6"/>
  <c r="W286" i="6"/>
  <c r="W287" i="6"/>
  <c r="W288" i="6"/>
  <c r="W289" i="6"/>
  <c r="W290" i="6"/>
  <c r="W291" i="6"/>
  <c r="W292" i="6"/>
  <c r="W293" i="6"/>
  <c r="W294" i="6"/>
  <c r="W295" i="6"/>
  <c r="W296" i="6"/>
  <c r="W297" i="6"/>
  <c r="W298" i="6"/>
  <c r="W299" i="6"/>
  <c r="W300" i="6"/>
  <c r="W301" i="6"/>
  <c r="W5" i="6"/>
  <c r="AR4" i="23" l="1"/>
  <c r="AR5" i="23"/>
  <c r="AR6" i="23"/>
  <c r="AR7" i="23"/>
  <c r="AR8" i="23"/>
  <c r="AR9" i="23"/>
  <c r="AR11" i="23"/>
  <c r="AR12" i="23"/>
  <c r="AR13" i="23"/>
  <c r="AR14" i="23"/>
  <c r="AR15" i="23"/>
  <c r="AR16" i="23"/>
  <c r="AR17" i="23"/>
  <c r="AR3" i="23"/>
  <c r="BG2" i="23"/>
  <c r="AR10" i="23" l="1"/>
  <c r="AS2" i="23"/>
  <c r="B3" i="23"/>
  <c r="B4" i="23"/>
  <c r="AJ4" i="23"/>
  <c r="B5" i="23"/>
  <c r="B6" i="23"/>
  <c r="B7" i="23"/>
  <c r="B8" i="23"/>
  <c r="B9" i="23"/>
  <c r="B10" i="23"/>
  <c r="B11" i="23"/>
  <c r="B12" i="23"/>
  <c r="B13" i="23"/>
  <c r="B14" i="23"/>
  <c r="B15" i="23"/>
  <c r="B16" i="23"/>
  <c r="B17" i="23"/>
  <c r="B18" i="23"/>
  <c r="B19" i="23"/>
  <c r="B20" i="23"/>
  <c r="B21" i="23"/>
  <c r="B22" i="23"/>
  <c r="B23" i="23"/>
  <c r="B24" i="23"/>
  <c r="B25" i="23"/>
  <c r="B26" i="23"/>
  <c r="B27" i="23"/>
  <c r="B28" i="23"/>
  <c r="B29" i="23"/>
  <c r="B30" i="23"/>
  <c r="B31" i="23"/>
  <c r="B32" i="23"/>
  <c r="B33" i="23"/>
  <c r="D2" i="23" l="1"/>
  <c r="H2" i="23"/>
  <c r="L2" i="23"/>
  <c r="P2" i="23"/>
  <c r="T2" i="23"/>
  <c r="X2" i="23"/>
  <c r="AB2" i="23"/>
  <c r="AB5" i="23" s="1"/>
  <c r="E2" i="23"/>
  <c r="I2" i="23"/>
  <c r="M2" i="23"/>
  <c r="M21" i="23" s="1"/>
  <c r="Q2" i="23"/>
  <c r="U2" i="23"/>
  <c r="Y2" i="23"/>
  <c r="AC2" i="23"/>
  <c r="AF2" i="23"/>
  <c r="F2" i="23"/>
  <c r="F27" i="23" s="1"/>
  <c r="J2" i="23"/>
  <c r="N2" i="23"/>
  <c r="R2" i="23"/>
  <c r="V2" i="23"/>
  <c r="Z2" i="23"/>
  <c r="AD2" i="23"/>
  <c r="G2" i="23"/>
  <c r="K2" i="23"/>
  <c r="O2" i="23"/>
  <c r="S2" i="23"/>
  <c r="AB13" i="23"/>
  <c r="W2" i="23"/>
  <c r="AA2" i="23"/>
  <c r="AE2" i="23"/>
  <c r="D17" i="23" l="1"/>
  <c r="D11" i="23"/>
  <c r="D10" i="23"/>
  <c r="D19" i="23"/>
  <c r="D16" i="23"/>
  <c r="D8" i="23"/>
  <c r="D5" i="23"/>
  <c r="D13" i="23"/>
  <c r="D22" i="23"/>
  <c r="D30" i="23"/>
  <c r="D18" i="23"/>
  <c r="D26" i="23"/>
  <c r="AB29" i="23"/>
  <c r="AB30" i="23"/>
  <c r="J5" i="23"/>
  <c r="U21" i="23"/>
  <c r="J26" i="23"/>
  <c r="F21" i="23"/>
  <c r="U32" i="23"/>
  <c r="X32" i="23"/>
  <c r="F13" i="23"/>
  <c r="U13" i="23"/>
  <c r="O24" i="23"/>
  <c r="K9" i="23"/>
  <c r="AD29" i="23"/>
  <c r="E11" i="23"/>
  <c r="H27" i="23"/>
  <c r="AE32" i="23"/>
  <c r="G18" i="23"/>
  <c r="R11" i="23"/>
  <c r="Q27" i="23"/>
  <c r="T32" i="23"/>
  <c r="D32" i="23"/>
  <c r="AA5" i="23"/>
  <c r="V9" i="23"/>
  <c r="AF28" i="23"/>
  <c r="I28" i="23"/>
  <c r="L16" i="23"/>
  <c r="AC31" i="23"/>
  <c r="W28" i="23"/>
  <c r="S12" i="23"/>
  <c r="D21" i="23"/>
  <c r="D29" i="23"/>
  <c r="Z18" i="23"/>
  <c r="N24" i="23"/>
  <c r="J29" i="23"/>
  <c r="AL26" i="23" s="1"/>
  <c r="D4" i="23"/>
  <c r="Y5" i="23"/>
  <c r="M28" i="23"/>
  <c r="AB32" i="23"/>
  <c r="P18" i="23"/>
  <c r="L25" i="23"/>
  <c r="U29" i="23"/>
  <c r="F5" i="23"/>
  <c r="U17" i="23"/>
  <c r="U10" i="23"/>
  <c r="F29" i="23"/>
  <c r="E5" i="23"/>
  <c r="J17" i="23"/>
  <c r="D6" i="23"/>
  <c r="U26" i="23"/>
  <c r="D15" i="23"/>
  <c r="T5" i="23"/>
  <c r="D9" i="23"/>
  <c r="D25" i="23"/>
  <c r="D14" i="23"/>
  <c r="E26" i="23"/>
  <c r="L19" i="23"/>
  <c r="J22" i="23"/>
  <c r="J21" i="23"/>
  <c r="J25" i="23"/>
  <c r="F6" i="23"/>
  <c r="J10" i="23"/>
  <c r="X14" i="23"/>
  <c r="D27" i="23"/>
  <c r="J18" i="23"/>
  <c r="L22" i="23"/>
  <c r="J9" i="23"/>
  <c r="J13" i="23"/>
  <c r="J6" i="23"/>
  <c r="L7" i="23"/>
  <c r="F22" i="23"/>
  <c r="Z21" i="23"/>
  <c r="J14" i="23"/>
  <c r="U30" i="23"/>
  <c r="D24" i="23"/>
  <c r="J30" i="23"/>
  <c r="E30" i="23"/>
  <c r="U4" i="23"/>
  <c r="D7" i="23"/>
  <c r="U15" i="23"/>
  <c r="D23" i="23"/>
  <c r="D31" i="23"/>
  <c r="D12" i="23"/>
  <c r="D20" i="23"/>
  <c r="D28" i="23"/>
  <c r="U23" i="23"/>
  <c r="U5" i="23"/>
  <c r="U9" i="23"/>
  <c r="H13" i="23"/>
  <c r="U25" i="23"/>
  <c r="AC29" i="23"/>
  <c r="U6" i="23"/>
  <c r="AB4" i="23"/>
  <c r="AB11" i="23"/>
  <c r="AL8" i="23" s="1"/>
  <c r="AB31" i="23"/>
  <c r="AB12" i="23"/>
  <c r="AB6" i="23"/>
  <c r="U14" i="23"/>
  <c r="U18" i="23"/>
  <c r="U22" i="23"/>
  <c r="X26" i="23"/>
  <c r="U7" i="23"/>
  <c r="U11" i="23"/>
  <c r="H15" i="23"/>
  <c r="H31" i="23"/>
  <c r="AL28" i="23" s="1"/>
  <c r="AD30" i="23"/>
  <c r="AD17" i="23"/>
  <c r="Q17" i="23"/>
  <c r="H10" i="23"/>
  <c r="L9" i="23"/>
  <c r="L13" i="23"/>
  <c r="L17" i="23"/>
  <c r="Y17" i="23"/>
  <c r="I6" i="23"/>
  <c r="AD7" i="23"/>
  <c r="H7" i="23"/>
  <c r="L15" i="23"/>
  <c r="L23" i="23"/>
  <c r="L27" i="23"/>
  <c r="AL24" i="23" s="1"/>
  <c r="AD5" i="23"/>
  <c r="H6" i="23"/>
  <c r="AD6" i="23"/>
  <c r="I26" i="23"/>
  <c r="L5" i="23"/>
  <c r="AD9" i="23"/>
  <c r="AL6" i="23" s="1"/>
  <c r="I9" i="23"/>
  <c r="AD13" i="23"/>
  <c r="AD25" i="23"/>
  <c r="Q25" i="23"/>
  <c r="M6" i="23"/>
  <c r="I18" i="23"/>
  <c r="L26" i="23"/>
  <c r="H23" i="23"/>
  <c r="U31" i="23"/>
  <c r="T8" i="23"/>
  <c r="L20" i="23"/>
  <c r="H28" i="23"/>
  <c r="AC5" i="23"/>
  <c r="AF5" i="23"/>
  <c r="AF10" i="23"/>
  <c r="AF18" i="23"/>
  <c r="S28" i="23"/>
  <c r="O9" i="23"/>
  <c r="T13" i="23"/>
  <c r="O17" i="23"/>
  <c r="AF21" i="23"/>
  <c r="M25" i="23"/>
  <c r="T29" i="23"/>
  <c r="AF14" i="23"/>
  <c r="O14" i="23"/>
  <c r="T22" i="23"/>
  <c r="T15" i="23"/>
  <c r="T19" i="23"/>
  <c r="AL16" i="23" s="1"/>
  <c r="U27" i="23"/>
  <c r="T31" i="23"/>
  <c r="T16" i="23"/>
  <c r="W29" i="23"/>
  <c r="W15" i="23"/>
  <c r="AF19" i="23"/>
  <c r="O32" i="23"/>
  <c r="AF9" i="23"/>
  <c r="AF25" i="23"/>
  <c r="K25" i="23"/>
  <c r="AF29" i="23"/>
  <c r="AF22" i="23"/>
  <c r="AC22" i="23"/>
  <c r="AF26" i="23"/>
  <c r="AF4" i="23"/>
  <c r="S23" i="23"/>
  <c r="S5" i="23"/>
  <c r="G9" i="23"/>
  <c r="S9" i="23"/>
  <c r="AF13" i="23"/>
  <c r="AF17" i="23"/>
  <c r="T17" i="23"/>
  <c r="T25" i="23"/>
  <c r="T6" i="23"/>
  <c r="AF6" i="23"/>
  <c r="AD10" i="23"/>
  <c r="S14" i="23"/>
  <c r="T18" i="23"/>
  <c r="AD22" i="23"/>
  <c r="M22" i="23"/>
  <c r="AF30" i="23"/>
  <c r="M19" i="23"/>
  <c r="O31" i="23"/>
  <c r="U8" i="23"/>
  <c r="S24" i="23"/>
  <c r="N4" i="23"/>
  <c r="Z4" i="23"/>
  <c r="AE20" i="23"/>
  <c r="G32" i="23"/>
  <c r="N5" i="23"/>
  <c r="X5" i="23"/>
  <c r="N9" i="23"/>
  <c r="N21" i="23"/>
  <c r="AC21" i="23"/>
  <c r="I10" i="23"/>
  <c r="X18" i="23"/>
  <c r="Y22" i="23"/>
  <c r="X11" i="23"/>
  <c r="X15" i="23"/>
  <c r="AL12" i="23" s="1"/>
  <c r="Y19" i="23"/>
  <c r="AE27" i="23"/>
  <c r="AC8" i="23"/>
  <c r="AE5" i="23"/>
  <c r="Z9" i="23"/>
  <c r="AE9" i="23"/>
  <c r="AC9" i="23"/>
  <c r="G13" i="23"/>
  <c r="M13" i="23"/>
  <c r="N17" i="23"/>
  <c r="AD21" i="23"/>
  <c r="N25" i="23"/>
  <c r="AL22" i="23" s="1"/>
  <c r="AE29" i="23"/>
  <c r="AE6" i="23"/>
  <c r="S6" i="23"/>
  <c r="AC10" i="23"/>
  <c r="AE10" i="23"/>
  <c r="AD14" i="23"/>
  <c r="AE26" i="23"/>
  <c r="X4" i="23"/>
  <c r="W7" i="23"/>
  <c r="O7" i="23"/>
  <c r="X7" i="23"/>
  <c r="AF11" i="23"/>
  <c r="AF27" i="23"/>
  <c r="M27" i="23"/>
  <c r="AF8" i="23"/>
  <c r="O8" i="23"/>
  <c r="U12" i="23"/>
  <c r="AC16" i="23"/>
  <c r="AE16" i="23"/>
  <c r="AC20" i="23"/>
  <c r="AD24" i="23"/>
  <c r="AE30" i="23"/>
  <c r="G11" i="23"/>
  <c r="N8" i="23"/>
  <c r="AC13" i="23"/>
  <c r="I17" i="23"/>
  <c r="AC25" i="23"/>
  <c r="Z6" i="23"/>
  <c r="N6" i="23"/>
  <c r="N10" i="23"/>
  <c r="N22" i="23"/>
  <c r="AC26" i="23"/>
  <c r="AC4" i="23"/>
  <c r="N7" i="23"/>
  <c r="AE7" i="23"/>
  <c r="AC7" i="23"/>
  <c r="AE11" i="23"/>
  <c r="X31" i="23"/>
  <c r="Z16" i="23"/>
  <c r="X9" i="23"/>
  <c r="N13" i="23"/>
  <c r="Z17" i="23"/>
  <c r="AC17" i="23"/>
  <c r="M17" i="23"/>
  <c r="X21" i="23"/>
  <c r="I29" i="23"/>
  <c r="M29" i="23"/>
  <c r="X6" i="23"/>
  <c r="AC6" i="23"/>
  <c r="X10" i="23"/>
  <c r="N14" i="23"/>
  <c r="AC14" i="23"/>
  <c r="N18" i="23"/>
  <c r="AD26" i="23"/>
  <c r="O26" i="23"/>
  <c r="N30" i="23"/>
  <c r="X30" i="23"/>
  <c r="J4" i="23"/>
  <c r="I7" i="23"/>
  <c r="AD15" i="23"/>
  <c r="S15" i="23"/>
  <c r="X19" i="23"/>
  <c r="O23" i="23"/>
  <c r="M12" i="23"/>
  <c r="AB16" i="23"/>
  <c r="O20" i="23"/>
  <c r="L24" i="23"/>
  <c r="X28" i="23"/>
  <c r="K11" i="23"/>
  <c r="K7" i="23"/>
  <c r="K20" i="23"/>
  <c r="P12" i="23"/>
  <c r="P20" i="23"/>
  <c r="P14" i="23"/>
  <c r="P25" i="23"/>
  <c r="P27" i="23"/>
  <c r="P10" i="23"/>
  <c r="P24" i="23"/>
  <c r="P22" i="23"/>
  <c r="P30" i="23"/>
  <c r="P7" i="23"/>
  <c r="Y12" i="23"/>
  <c r="Y10" i="23"/>
  <c r="Y32" i="23"/>
  <c r="Y20" i="23"/>
  <c r="Y30" i="23"/>
  <c r="Y6" i="23"/>
  <c r="Y29" i="23"/>
  <c r="Y21" i="23"/>
  <c r="Y28" i="23"/>
  <c r="Y16" i="23"/>
  <c r="Y8" i="23"/>
  <c r="Y31" i="23"/>
  <c r="Y15" i="23"/>
  <c r="Y11" i="23"/>
  <c r="Y7" i="23"/>
  <c r="Y4" i="23"/>
  <c r="Y26" i="23"/>
  <c r="Y18" i="23"/>
  <c r="Y14" i="23"/>
  <c r="Y25" i="23"/>
  <c r="Y13" i="23"/>
  <c r="Y9" i="23"/>
  <c r="Y24" i="23"/>
  <c r="E19" i="23"/>
  <c r="E20" i="23"/>
  <c r="E14" i="23"/>
  <c r="E27" i="23"/>
  <c r="E23" i="23"/>
  <c r="E22" i="23"/>
  <c r="E17" i="23"/>
  <c r="E13" i="23"/>
  <c r="P16" i="23"/>
  <c r="P13" i="23"/>
  <c r="P19" i="23"/>
  <c r="T24" i="23"/>
  <c r="L28" i="23"/>
  <c r="I32" i="23"/>
  <c r="I5" i="23"/>
  <c r="W5" i="23"/>
  <c r="W13" i="23"/>
  <c r="AB17" i="23"/>
  <c r="T21" i="23"/>
  <c r="O21" i="23"/>
  <c r="AB21" i="23"/>
  <c r="I21" i="23"/>
  <c r="H25" i="23"/>
  <c r="I25" i="23"/>
  <c r="S29" i="23"/>
  <c r="L29" i="23"/>
  <c r="L6" i="23"/>
  <c r="T10" i="23"/>
  <c r="L10" i="23"/>
  <c r="W10" i="23"/>
  <c r="AB14" i="23"/>
  <c r="L14" i="23"/>
  <c r="I14" i="23"/>
  <c r="O18" i="23"/>
  <c r="I22" i="23"/>
  <c r="H22" i="23"/>
  <c r="AB26" i="23"/>
  <c r="T30" i="23"/>
  <c r="L4" i="23"/>
  <c r="S4" i="23"/>
  <c r="J7" i="23"/>
  <c r="W11" i="23"/>
  <c r="T11" i="23"/>
  <c r="S11" i="23"/>
  <c r="I15" i="23"/>
  <c r="AD19" i="23"/>
  <c r="I19" i="23"/>
  <c r="J23" i="23"/>
  <c r="T23" i="23"/>
  <c r="AB23" i="23"/>
  <c r="I27" i="23"/>
  <c r="AB27" i="23"/>
  <c r="J31" i="23"/>
  <c r="W31" i="23"/>
  <c r="J8" i="23"/>
  <c r="T12" i="23"/>
  <c r="AF12" i="23"/>
  <c r="AE12" i="23"/>
  <c r="H16" i="23"/>
  <c r="I16" i="23"/>
  <c r="H20" i="23"/>
  <c r="J20" i="23"/>
  <c r="T20" i="23"/>
  <c r="Z24" i="23"/>
  <c r="AF24" i="23"/>
  <c r="I24" i="23"/>
  <c r="N28" i="23"/>
  <c r="AB28" i="23"/>
  <c r="AD32" i="23"/>
  <c r="L32" i="23"/>
  <c r="Q5" i="23"/>
  <c r="AB9" i="23"/>
  <c r="T9" i="23"/>
  <c r="I13" i="23"/>
  <c r="H17" i="23"/>
  <c r="H21" i="23"/>
  <c r="L21" i="23"/>
  <c r="AB25" i="23"/>
  <c r="W25" i="23"/>
  <c r="O29" i="23"/>
  <c r="R6" i="23"/>
  <c r="Q6" i="23"/>
  <c r="AB10" i="23"/>
  <c r="T14" i="23"/>
  <c r="AB18" i="23"/>
  <c r="L18" i="23"/>
  <c r="AB22" i="23"/>
  <c r="S26" i="23"/>
  <c r="T26" i="23"/>
  <c r="W30" i="23"/>
  <c r="L30" i="23"/>
  <c r="I30" i="23"/>
  <c r="T4" i="23"/>
  <c r="I4" i="23"/>
  <c r="AB7" i="23"/>
  <c r="T7" i="23"/>
  <c r="J11" i="23"/>
  <c r="I11" i="23"/>
  <c r="L11" i="23"/>
  <c r="AB15" i="23"/>
  <c r="O15" i="23"/>
  <c r="AB19" i="23"/>
  <c r="U19" i="23"/>
  <c r="AD23" i="23"/>
  <c r="I23" i="23"/>
  <c r="Q23" i="23"/>
  <c r="AC27" i="23"/>
  <c r="T27" i="23"/>
  <c r="N31" i="23"/>
  <c r="S31" i="23"/>
  <c r="AE31" i="23"/>
  <c r="L31" i="23"/>
  <c r="L8" i="23"/>
  <c r="AB8" i="23"/>
  <c r="W8" i="23"/>
  <c r="L12" i="23"/>
  <c r="AD12" i="23"/>
  <c r="O16" i="23"/>
  <c r="AF16" i="23"/>
  <c r="AD20" i="23"/>
  <c r="AF20" i="23"/>
  <c r="AB24" i="23"/>
  <c r="AE24" i="23"/>
  <c r="J28" i="23"/>
  <c r="AC28" i="23"/>
  <c r="T28" i="23"/>
  <c r="S32" i="23"/>
  <c r="W32" i="23"/>
  <c r="V24" i="23"/>
  <c r="V20" i="23"/>
  <c r="V30" i="23"/>
  <c r="V18" i="23"/>
  <c r="V25" i="23"/>
  <c r="V16" i="23"/>
  <c r="V23" i="23"/>
  <c r="V28" i="23"/>
  <c r="V31" i="23"/>
  <c r="V27" i="23"/>
  <c r="V19" i="23"/>
  <c r="V7" i="23"/>
  <c r="V22" i="23"/>
  <c r="V14" i="23"/>
  <c r="V6" i="23"/>
  <c r="V5" i="23"/>
  <c r="V12" i="23"/>
  <c r="V11" i="23"/>
  <c r="AA28" i="23"/>
  <c r="AA15" i="23"/>
  <c r="AA7" i="23"/>
  <c r="AA22" i="23"/>
  <c r="AA18" i="23"/>
  <c r="AA14" i="23"/>
  <c r="AA10" i="23"/>
  <c r="AA6" i="23"/>
  <c r="AA29" i="23"/>
  <c r="AA9" i="23"/>
  <c r="AA11" i="23"/>
  <c r="AA16" i="23"/>
  <c r="AA8" i="23"/>
  <c r="AA31" i="23"/>
  <c r="AA27" i="23"/>
  <c r="AA30" i="23"/>
  <c r="AA25" i="23"/>
  <c r="AA32" i="23"/>
  <c r="AA20" i="23"/>
  <c r="AA19" i="23"/>
  <c r="V17" i="23"/>
  <c r="AL14" i="23" s="1"/>
  <c r="R29" i="23"/>
  <c r="G24" i="23"/>
  <c r="G20" i="23"/>
  <c r="G4" i="23"/>
  <c r="G26" i="23"/>
  <c r="G10" i="23"/>
  <c r="G29" i="23"/>
  <c r="G5" i="23"/>
  <c r="G8" i="23"/>
  <c r="G27" i="23"/>
  <c r="G23" i="23"/>
  <c r="G15" i="23"/>
  <c r="G7" i="23"/>
  <c r="G17" i="23"/>
  <c r="K10" i="23"/>
  <c r="G14" i="23"/>
  <c r="R18" i="23"/>
  <c r="AA26" i="23"/>
  <c r="AA4" i="23"/>
  <c r="V15" i="23"/>
  <c r="Q16" i="23"/>
  <c r="Q19" i="23"/>
  <c r="Q11" i="23"/>
  <c r="Q22" i="23"/>
  <c r="Q13" i="23"/>
  <c r="Q28" i="23"/>
  <c r="Q8" i="23"/>
  <c r="Q4" i="23"/>
  <c r="Q24" i="23"/>
  <c r="Q20" i="23"/>
  <c r="Q31" i="23"/>
  <c r="Q30" i="23"/>
  <c r="Q26" i="23"/>
  <c r="Q10" i="23"/>
  <c r="Q12" i="23"/>
  <c r="Q15" i="23"/>
  <c r="Q7" i="23"/>
  <c r="R28" i="23"/>
  <c r="R32" i="23"/>
  <c r="R5" i="23"/>
  <c r="K5" i="23"/>
  <c r="Q9" i="23"/>
  <c r="R13" i="23"/>
  <c r="AA13" i="23"/>
  <c r="R17" i="23"/>
  <c r="AA17" i="23"/>
  <c r="Q21" i="23"/>
  <c r="AA21" i="23"/>
  <c r="G21" i="23"/>
  <c r="R25" i="23"/>
  <c r="V29" i="23"/>
  <c r="K29" i="23"/>
  <c r="Q29" i="23"/>
  <c r="G6" i="23"/>
  <c r="Q14" i="23"/>
  <c r="V26" i="23"/>
  <c r="G30" i="23"/>
  <c r="AA23" i="23"/>
  <c r="G31" i="23"/>
  <c r="G12" i="23"/>
  <c r="AA24" i="23"/>
  <c r="R22" i="23"/>
  <c r="R7" i="23"/>
  <c r="R24" i="23"/>
  <c r="R20" i="23"/>
  <c r="R19" i="23"/>
  <c r="R14" i="23"/>
  <c r="R10" i="23"/>
  <c r="R21" i="23"/>
  <c r="AL18" i="23" s="1"/>
  <c r="R9" i="23"/>
  <c r="R12" i="23"/>
  <c r="R27" i="23"/>
  <c r="R30" i="23"/>
  <c r="R4" i="23"/>
  <c r="R23" i="23"/>
  <c r="R8" i="23"/>
  <c r="V13" i="23"/>
  <c r="K24" i="23"/>
  <c r="K8" i="23"/>
  <c r="K23" i="23"/>
  <c r="K19" i="23"/>
  <c r="K30" i="23"/>
  <c r="K26" i="23"/>
  <c r="K17" i="23"/>
  <c r="K13" i="23"/>
  <c r="K28" i="23"/>
  <c r="K31" i="23"/>
  <c r="K4" i="23"/>
  <c r="K22" i="23"/>
  <c r="K18" i="23"/>
  <c r="K32" i="23"/>
  <c r="K16" i="23"/>
  <c r="K15" i="23"/>
  <c r="K27" i="23"/>
  <c r="K12" i="23"/>
  <c r="R16" i="23"/>
  <c r="V21" i="23"/>
  <c r="K21" i="23"/>
  <c r="G25" i="23"/>
  <c r="K6" i="23"/>
  <c r="V10" i="23"/>
  <c r="Z32" i="23"/>
  <c r="Z12" i="23"/>
  <c r="Z31" i="23"/>
  <c r="Z15" i="23"/>
  <c r="Z11" i="23"/>
  <c r="Z10" i="23"/>
  <c r="Z13" i="23"/>
  <c r="AL10" i="23" s="1"/>
  <c r="Z5" i="23"/>
  <c r="Z28" i="23"/>
  <c r="Z20" i="23"/>
  <c r="Z8" i="23"/>
  <c r="Z23" i="23"/>
  <c r="Z30" i="23"/>
  <c r="Z26" i="23"/>
  <c r="Z22" i="23"/>
  <c r="Z29" i="23"/>
  <c r="Z25" i="23"/>
  <c r="Z14" i="23"/>
  <c r="K14" i="23"/>
  <c r="Q18" i="23"/>
  <c r="G22" i="23"/>
  <c r="R26" i="23"/>
  <c r="F32" i="23"/>
  <c r="F16" i="23"/>
  <c r="F23" i="23"/>
  <c r="F19" i="23"/>
  <c r="F11" i="23"/>
  <c r="F7" i="23"/>
  <c r="F4" i="23"/>
  <c r="F26" i="23"/>
  <c r="F14" i="23"/>
  <c r="F25" i="23"/>
  <c r="F17" i="23"/>
  <c r="F9" i="23"/>
  <c r="F28" i="23"/>
  <c r="F31" i="23"/>
  <c r="F20" i="23"/>
  <c r="F15" i="23"/>
  <c r="F30" i="23"/>
  <c r="F18" i="23"/>
  <c r="F10" i="23"/>
  <c r="F24" i="23"/>
  <c r="F12" i="23"/>
  <c r="F8" i="23"/>
  <c r="V4" i="23"/>
  <c r="Z7" i="23"/>
  <c r="R15" i="23"/>
  <c r="Z19" i="23"/>
  <c r="G19" i="23"/>
  <c r="Z27" i="23"/>
  <c r="R31" i="23"/>
  <c r="V8" i="23"/>
  <c r="AA12" i="23"/>
  <c r="G16" i="23"/>
  <c r="G28" i="23"/>
  <c r="V32" i="23"/>
  <c r="Q32" i="23"/>
  <c r="X20" i="23"/>
  <c r="M24" i="23"/>
  <c r="E32" i="23"/>
  <c r="P32" i="23"/>
  <c r="H5" i="23"/>
  <c r="P9" i="23"/>
  <c r="X13" i="23"/>
  <c r="X17" i="23"/>
  <c r="P17" i="23"/>
  <c r="AE17" i="23"/>
  <c r="S17" i="23"/>
  <c r="P21" i="23"/>
  <c r="AE25" i="23"/>
  <c r="P29" i="23"/>
  <c r="H29" i="23"/>
  <c r="E29" i="23"/>
  <c r="W6" i="23"/>
  <c r="O6" i="23"/>
  <c r="E6" i="23"/>
  <c r="M10" i="23"/>
  <c r="E10" i="23"/>
  <c r="O10" i="23"/>
  <c r="AE14" i="23"/>
  <c r="W18" i="23"/>
  <c r="H18" i="23"/>
  <c r="S18" i="23"/>
  <c r="O22" i="23"/>
  <c r="X22" i="23"/>
  <c r="M26" i="23"/>
  <c r="H26" i="23"/>
  <c r="P26" i="23"/>
  <c r="H30" i="23"/>
  <c r="H4" i="23"/>
  <c r="O4" i="23"/>
  <c r="W4" i="23"/>
  <c r="M4" i="23"/>
  <c r="S7" i="23"/>
  <c r="N11" i="23"/>
  <c r="AD11" i="23"/>
  <c r="P11" i="23"/>
  <c r="M11" i="23"/>
  <c r="J15" i="23"/>
  <c r="P15" i="23"/>
  <c r="N15" i="23"/>
  <c r="M15" i="23"/>
  <c r="N19" i="23"/>
  <c r="J19" i="23"/>
  <c r="AE19" i="23"/>
  <c r="AC19" i="23"/>
  <c r="O19" i="23"/>
  <c r="S19" i="23"/>
  <c r="N23" i="23"/>
  <c r="M23" i="23"/>
  <c r="X23" i="23"/>
  <c r="P23" i="23"/>
  <c r="AL20" i="23" s="1"/>
  <c r="J27" i="23"/>
  <c r="Y27" i="23"/>
  <c r="X27" i="23"/>
  <c r="O27" i="23"/>
  <c r="AD31" i="23"/>
  <c r="E31" i="23"/>
  <c r="P31" i="23"/>
  <c r="H8" i="23"/>
  <c r="AD8" i="23"/>
  <c r="E8" i="23"/>
  <c r="I8" i="23"/>
  <c r="J12" i="23"/>
  <c r="H12" i="23"/>
  <c r="N12" i="23"/>
  <c r="AC12" i="23"/>
  <c r="E12" i="23"/>
  <c r="W12" i="23"/>
  <c r="AD16" i="23"/>
  <c r="N16" i="23"/>
  <c r="M16" i="23"/>
  <c r="S16" i="23"/>
  <c r="X16" i="23"/>
  <c r="E16" i="23"/>
  <c r="U20" i="23"/>
  <c r="S20" i="23"/>
  <c r="J24" i="23"/>
  <c r="W24" i="23"/>
  <c r="U24" i="23"/>
  <c r="AC24" i="23"/>
  <c r="H24" i="23"/>
  <c r="U28" i="23"/>
  <c r="P28" i="23"/>
  <c r="E28" i="23"/>
  <c r="O28" i="23"/>
  <c r="J32" i="23"/>
  <c r="N32" i="23"/>
  <c r="M32" i="23"/>
  <c r="AC32" i="23"/>
  <c r="AF32" i="23"/>
  <c r="H32" i="23"/>
  <c r="M8" i="23"/>
  <c r="E24" i="23"/>
  <c r="M9" i="23"/>
  <c r="M5" i="23"/>
  <c r="O5" i="23"/>
  <c r="P5" i="23"/>
  <c r="E9" i="23"/>
  <c r="W9" i="23"/>
  <c r="H9" i="23"/>
  <c r="AE13" i="23"/>
  <c r="O13" i="23"/>
  <c r="S13" i="23"/>
  <c r="W17" i="23"/>
  <c r="AE21" i="23"/>
  <c r="E21" i="23"/>
  <c r="S21" i="23"/>
  <c r="W21" i="23"/>
  <c r="X25" i="23"/>
  <c r="O25" i="23"/>
  <c r="S25" i="23"/>
  <c r="E25" i="23"/>
  <c r="N29" i="23"/>
  <c r="X29" i="23"/>
  <c r="P6" i="23"/>
  <c r="S10" i="23"/>
  <c r="H14" i="23"/>
  <c r="M14" i="23"/>
  <c r="W14" i="23"/>
  <c r="AD18" i="23"/>
  <c r="AE18" i="23"/>
  <c r="AC18" i="23"/>
  <c r="M18" i="23"/>
  <c r="E18" i="23"/>
  <c r="W22" i="23"/>
  <c r="AE22" i="23"/>
  <c r="S22" i="23"/>
  <c r="N26" i="23"/>
  <c r="W26" i="23"/>
  <c r="AC30" i="23"/>
  <c r="S30" i="23"/>
  <c r="M30" i="23"/>
  <c r="O30" i="23"/>
  <c r="P4" i="23"/>
  <c r="AD4" i="23"/>
  <c r="AE4" i="23"/>
  <c r="E4" i="23"/>
  <c r="AF7" i="23"/>
  <c r="AL4" i="23" s="1"/>
  <c r="E7" i="23"/>
  <c r="M7" i="23"/>
  <c r="O11" i="23"/>
  <c r="AC11" i="23"/>
  <c r="H11" i="23"/>
  <c r="AF15" i="23"/>
  <c r="AC15" i="23"/>
  <c r="E15" i="23"/>
  <c r="AE15" i="23"/>
  <c r="H19" i="23"/>
  <c r="W19" i="23"/>
  <c r="Y23" i="23"/>
  <c r="AE23" i="23"/>
  <c r="AC23" i="23"/>
  <c r="W23" i="23"/>
  <c r="AF23" i="23"/>
  <c r="N27" i="23"/>
  <c r="AD27" i="23"/>
  <c r="S27" i="23"/>
  <c r="W27" i="23"/>
  <c r="AF31" i="23"/>
  <c r="M31" i="23"/>
  <c r="I31" i="23"/>
  <c r="P8" i="23"/>
  <c r="X8" i="23"/>
  <c r="S8" i="23"/>
  <c r="AE8" i="23"/>
  <c r="X12" i="23"/>
  <c r="I12" i="23"/>
  <c r="O12" i="23"/>
  <c r="J16" i="23"/>
  <c r="W16" i="23"/>
  <c r="U16" i="23"/>
  <c r="N20" i="23"/>
  <c r="W20" i="23"/>
  <c r="AB20" i="23"/>
  <c r="I20" i="23"/>
  <c r="M20" i="23"/>
  <c r="X24" i="23"/>
  <c r="AD28" i="23"/>
  <c r="AE28" i="23"/>
  <c r="AZ2" i="23"/>
  <c r="AU2" i="23"/>
  <c r="AY2" i="23"/>
  <c r="BF2" i="23"/>
  <c r="BA2" i="23"/>
  <c r="BE2" i="23"/>
  <c r="AW2" i="23"/>
  <c r="AX2" i="23"/>
  <c r="BB2" i="23"/>
  <c r="AT2" i="23"/>
  <c r="AV2" i="23"/>
  <c r="BD2" i="23"/>
  <c r="BC2" i="23"/>
  <c r="Y6" i="6"/>
  <c r="Z6" i="6"/>
  <c r="AA6" i="6"/>
  <c r="AB6" i="6"/>
  <c r="AC6" i="6"/>
  <c r="AD6" i="6"/>
  <c r="Y7" i="6"/>
  <c r="Z7" i="6"/>
  <c r="AA7" i="6"/>
  <c r="AB7" i="6"/>
  <c r="AC7" i="6"/>
  <c r="AD7" i="6"/>
  <c r="Y8" i="6"/>
  <c r="Z8" i="6"/>
  <c r="AA8" i="6"/>
  <c r="AB8" i="6"/>
  <c r="AC8" i="6"/>
  <c r="AD8" i="6"/>
  <c r="Y9" i="6"/>
  <c r="Z9" i="6"/>
  <c r="AA9" i="6"/>
  <c r="AB9" i="6"/>
  <c r="AC9" i="6"/>
  <c r="AD9" i="6"/>
  <c r="Y10" i="6"/>
  <c r="Z10" i="6"/>
  <c r="AA10" i="6"/>
  <c r="AB10" i="6"/>
  <c r="AC10" i="6"/>
  <c r="AD10" i="6"/>
  <c r="Y11" i="6"/>
  <c r="Z11" i="6"/>
  <c r="AA11" i="6"/>
  <c r="AB11" i="6"/>
  <c r="AC11" i="6"/>
  <c r="AD11" i="6"/>
  <c r="Y12" i="6"/>
  <c r="Z12" i="6"/>
  <c r="AA12" i="6"/>
  <c r="AB12" i="6"/>
  <c r="AC12" i="6"/>
  <c r="AD12" i="6"/>
  <c r="Y13" i="6"/>
  <c r="Z13" i="6"/>
  <c r="AA13" i="6"/>
  <c r="AB13" i="6"/>
  <c r="AC13" i="6"/>
  <c r="AD13" i="6"/>
  <c r="Y14" i="6"/>
  <c r="Z14" i="6"/>
  <c r="AA14" i="6"/>
  <c r="AB14" i="6"/>
  <c r="AC14" i="6"/>
  <c r="AD14" i="6"/>
  <c r="Y15" i="6"/>
  <c r="Z15" i="6"/>
  <c r="AA15" i="6"/>
  <c r="AB15" i="6"/>
  <c r="AC15" i="6"/>
  <c r="AD15" i="6"/>
  <c r="Y16" i="6"/>
  <c r="Z16" i="6"/>
  <c r="AA16" i="6"/>
  <c r="AB16" i="6"/>
  <c r="AC16" i="6"/>
  <c r="AD16" i="6"/>
  <c r="X17" i="6"/>
  <c r="AE17" i="6" s="1"/>
  <c r="Y17" i="6"/>
  <c r="Z17" i="6"/>
  <c r="AA17" i="6"/>
  <c r="AB17" i="6"/>
  <c r="AC17" i="6"/>
  <c r="AD17" i="6"/>
  <c r="X18" i="6"/>
  <c r="AE18" i="6" s="1"/>
  <c r="Y18" i="6"/>
  <c r="Z18" i="6"/>
  <c r="AA18" i="6"/>
  <c r="AB18" i="6"/>
  <c r="AC18" i="6"/>
  <c r="AD18" i="6"/>
  <c r="X19" i="6"/>
  <c r="Y19" i="6"/>
  <c r="Z19" i="6"/>
  <c r="AA19" i="6"/>
  <c r="AB19" i="6"/>
  <c r="AC19" i="6"/>
  <c r="AD19" i="6"/>
  <c r="X20" i="6"/>
  <c r="Y20" i="6"/>
  <c r="Z20" i="6"/>
  <c r="AA20" i="6"/>
  <c r="AB20" i="6"/>
  <c r="AC20" i="6"/>
  <c r="AD20" i="6"/>
  <c r="X21" i="6"/>
  <c r="Y21" i="6"/>
  <c r="Z21" i="6"/>
  <c r="AA21" i="6"/>
  <c r="AB21" i="6"/>
  <c r="AC21" i="6"/>
  <c r="AD21" i="6"/>
  <c r="X22" i="6"/>
  <c r="Y22" i="6"/>
  <c r="Z22" i="6"/>
  <c r="AA22" i="6"/>
  <c r="AB22" i="6"/>
  <c r="AC22" i="6"/>
  <c r="AD22" i="6"/>
  <c r="X23" i="6"/>
  <c r="Y23" i="6"/>
  <c r="Z23" i="6"/>
  <c r="AA23" i="6"/>
  <c r="AB23" i="6"/>
  <c r="AC23" i="6"/>
  <c r="AD23" i="6"/>
  <c r="X24" i="6"/>
  <c r="Y24" i="6"/>
  <c r="Z24" i="6"/>
  <c r="AA24" i="6"/>
  <c r="AB24" i="6"/>
  <c r="AC24" i="6"/>
  <c r="AD24" i="6"/>
  <c r="X25" i="6"/>
  <c r="Y25" i="6"/>
  <c r="Z25" i="6"/>
  <c r="AA25" i="6"/>
  <c r="AB25" i="6"/>
  <c r="AC25" i="6"/>
  <c r="AD25" i="6"/>
  <c r="X26" i="6"/>
  <c r="Y26" i="6"/>
  <c r="Z26" i="6"/>
  <c r="AA26" i="6"/>
  <c r="AB26" i="6"/>
  <c r="AC26" i="6"/>
  <c r="AD26" i="6"/>
  <c r="X27" i="6"/>
  <c r="Y27" i="6"/>
  <c r="Z27" i="6"/>
  <c r="AA27" i="6"/>
  <c r="AB27" i="6"/>
  <c r="AC27" i="6"/>
  <c r="AD27" i="6"/>
  <c r="X28" i="6"/>
  <c r="Y28" i="6"/>
  <c r="Z28" i="6"/>
  <c r="AA28" i="6"/>
  <c r="AB28" i="6"/>
  <c r="AC28" i="6"/>
  <c r="AD28" i="6"/>
  <c r="X29" i="6"/>
  <c r="Y29" i="6"/>
  <c r="Z29" i="6"/>
  <c r="AA29" i="6"/>
  <c r="AB29" i="6"/>
  <c r="AC29" i="6"/>
  <c r="AD29" i="6"/>
  <c r="X30" i="6"/>
  <c r="Y30" i="6"/>
  <c r="Z30" i="6"/>
  <c r="AA30" i="6"/>
  <c r="AB30" i="6"/>
  <c r="AC30" i="6"/>
  <c r="AD30" i="6"/>
  <c r="X31" i="6"/>
  <c r="Y31" i="6"/>
  <c r="Z31" i="6"/>
  <c r="AA31" i="6"/>
  <c r="AB31" i="6"/>
  <c r="AC31" i="6"/>
  <c r="AD31" i="6"/>
  <c r="X32" i="6"/>
  <c r="Y32" i="6"/>
  <c r="Z32" i="6"/>
  <c r="AA32" i="6"/>
  <c r="AB32" i="6"/>
  <c r="AC32" i="6"/>
  <c r="AD32" i="6"/>
  <c r="X33" i="6"/>
  <c r="Y33" i="6"/>
  <c r="Z33" i="6"/>
  <c r="AA33" i="6"/>
  <c r="AB33" i="6"/>
  <c r="AC33" i="6"/>
  <c r="AD33" i="6"/>
  <c r="X34" i="6"/>
  <c r="Y34" i="6"/>
  <c r="Z34" i="6"/>
  <c r="AA34" i="6"/>
  <c r="AB34" i="6"/>
  <c r="AC34" i="6"/>
  <c r="AD34" i="6"/>
  <c r="X35" i="6"/>
  <c r="Y35" i="6"/>
  <c r="Z35" i="6"/>
  <c r="AA35" i="6"/>
  <c r="AB35" i="6"/>
  <c r="AC35" i="6"/>
  <c r="AD35" i="6"/>
  <c r="X36" i="6"/>
  <c r="Y36" i="6"/>
  <c r="Z36" i="6"/>
  <c r="AA36" i="6"/>
  <c r="AB36" i="6"/>
  <c r="AC36" i="6"/>
  <c r="AD36" i="6"/>
  <c r="X37" i="6"/>
  <c r="Y37" i="6"/>
  <c r="Z37" i="6"/>
  <c r="AA37" i="6"/>
  <c r="AB37" i="6"/>
  <c r="AC37" i="6"/>
  <c r="AD37" i="6"/>
  <c r="X38" i="6"/>
  <c r="Y38" i="6"/>
  <c r="Z38" i="6"/>
  <c r="AA38" i="6"/>
  <c r="AB38" i="6"/>
  <c r="AC38" i="6"/>
  <c r="AD38" i="6"/>
  <c r="X39" i="6"/>
  <c r="Y39" i="6"/>
  <c r="Z39" i="6"/>
  <c r="AA39" i="6"/>
  <c r="AB39" i="6"/>
  <c r="AC39" i="6"/>
  <c r="AD39" i="6"/>
  <c r="X40" i="6"/>
  <c r="Y40" i="6"/>
  <c r="Z40" i="6"/>
  <c r="AA40" i="6"/>
  <c r="AB40" i="6"/>
  <c r="AC40" i="6"/>
  <c r="AD40" i="6"/>
  <c r="X41" i="6"/>
  <c r="Y41" i="6"/>
  <c r="Z41" i="6"/>
  <c r="AA41" i="6"/>
  <c r="AB41" i="6"/>
  <c r="AC41" i="6"/>
  <c r="AD41" i="6"/>
  <c r="X42" i="6"/>
  <c r="Y42" i="6"/>
  <c r="Z42" i="6"/>
  <c r="AA42" i="6"/>
  <c r="AB42" i="6"/>
  <c r="AC42" i="6"/>
  <c r="AD42" i="6"/>
  <c r="X43" i="6"/>
  <c r="Y43" i="6"/>
  <c r="Z43" i="6"/>
  <c r="AA43" i="6"/>
  <c r="AB43" i="6"/>
  <c r="AC43" i="6"/>
  <c r="AD43" i="6"/>
  <c r="X44" i="6"/>
  <c r="Y44" i="6"/>
  <c r="Z44" i="6"/>
  <c r="AA44" i="6"/>
  <c r="AB44" i="6"/>
  <c r="AC44" i="6"/>
  <c r="AD44" i="6"/>
  <c r="X45" i="6"/>
  <c r="Y45" i="6"/>
  <c r="Z45" i="6"/>
  <c r="AA45" i="6"/>
  <c r="AB45" i="6"/>
  <c r="AC45" i="6"/>
  <c r="AD45" i="6"/>
  <c r="X46" i="6"/>
  <c r="Y46" i="6"/>
  <c r="Z46" i="6"/>
  <c r="AA46" i="6"/>
  <c r="AB46" i="6"/>
  <c r="AC46" i="6"/>
  <c r="AD46" i="6"/>
  <c r="X47" i="6"/>
  <c r="Y47" i="6"/>
  <c r="Z47" i="6"/>
  <c r="AA47" i="6"/>
  <c r="AB47" i="6"/>
  <c r="AC47" i="6"/>
  <c r="AD47" i="6"/>
  <c r="X48" i="6"/>
  <c r="Y48" i="6"/>
  <c r="Z48" i="6"/>
  <c r="AA48" i="6"/>
  <c r="AB48" i="6"/>
  <c r="AC48" i="6"/>
  <c r="AD48" i="6"/>
  <c r="X49" i="6"/>
  <c r="Y49" i="6"/>
  <c r="Z49" i="6"/>
  <c r="AA49" i="6"/>
  <c r="AB49" i="6"/>
  <c r="AC49" i="6"/>
  <c r="AD49" i="6"/>
  <c r="X50" i="6"/>
  <c r="Y50" i="6"/>
  <c r="Z50" i="6"/>
  <c r="AA50" i="6"/>
  <c r="AB50" i="6"/>
  <c r="AC50" i="6"/>
  <c r="AD50" i="6"/>
  <c r="X51" i="6"/>
  <c r="Y51" i="6"/>
  <c r="Z51" i="6"/>
  <c r="AA51" i="6"/>
  <c r="AB51" i="6"/>
  <c r="AC51" i="6"/>
  <c r="AD51" i="6"/>
  <c r="X52" i="6"/>
  <c r="Y52" i="6"/>
  <c r="Z52" i="6"/>
  <c r="AA52" i="6"/>
  <c r="AB52" i="6"/>
  <c r="AC52" i="6"/>
  <c r="AD52" i="6"/>
  <c r="X53" i="6"/>
  <c r="Y53" i="6"/>
  <c r="Z53" i="6"/>
  <c r="AA53" i="6"/>
  <c r="AB53" i="6"/>
  <c r="AC53" i="6"/>
  <c r="AD53" i="6"/>
  <c r="X54" i="6"/>
  <c r="Y54" i="6"/>
  <c r="Z54" i="6"/>
  <c r="AA54" i="6"/>
  <c r="AB54" i="6"/>
  <c r="AC54" i="6"/>
  <c r="AD54" i="6"/>
  <c r="X55" i="6"/>
  <c r="Y55" i="6"/>
  <c r="Z55" i="6"/>
  <c r="AA55" i="6"/>
  <c r="AB55" i="6"/>
  <c r="AC55" i="6"/>
  <c r="AD55" i="6"/>
  <c r="X56" i="6"/>
  <c r="Y56" i="6"/>
  <c r="Z56" i="6"/>
  <c r="AA56" i="6"/>
  <c r="AB56" i="6"/>
  <c r="AC56" i="6"/>
  <c r="AD56" i="6"/>
  <c r="X57" i="6"/>
  <c r="Y57" i="6"/>
  <c r="Z57" i="6"/>
  <c r="AA57" i="6"/>
  <c r="AB57" i="6"/>
  <c r="AC57" i="6"/>
  <c r="AD57" i="6"/>
  <c r="X58" i="6"/>
  <c r="Y58" i="6"/>
  <c r="Z58" i="6"/>
  <c r="AA58" i="6"/>
  <c r="AB58" i="6"/>
  <c r="AC58" i="6"/>
  <c r="AD58" i="6"/>
  <c r="X59" i="6"/>
  <c r="Y59" i="6"/>
  <c r="Z59" i="6"/>
  <c r="AA59" i="6"/>
  <c r="AB59" i="6"/>
  <c r="AC59" i="6"/>
  <c r="AD59" i="6"/>
  <c r="X60" i="6"/>
  <c r="Y60" i="6"/>
  <c r="Z60" i="6"/>
  <c r="AA60" i="6"/>
  <c r="AB60" i="6"/>
  <c r="AC60" i="6"/>
  <c r="AD60" i="6"/>
  <c r="X61" i="6"/>
  <c r="Y61" i="6"/>
  <c r="Z61" i="6"/>
  <c r="AA61" i="6"/>
  <c r="AB61" i="6"/>
  <c r="AC61" i="6"/>
  <c r="AD61" i="6"/>
  <c r="X62" i="6"/>
  <c r="Y62" i="6"/>
  <c r="Z62" i="6"/>
  <c r="AA62" i="6"/>
  <c r="AB62" i="6"/>
  <c r="AC62" i="6"/>
  <c r="AD62" i="6"/>
  <c r="X63" i="6"/>
  <c r="Y63" i="6"/>
  <c r="Z63" i="6"/>
  <c r="AA63" i="6"/>
  <c r="AB63" i="6"/>
  <c r="AC63" i="6"/>
  <c r="AD63" i="6"/>
  <c r="X64" i="6"/>
  <c r="Y64" i="6"/>
  <c r="Z64" i="6"/>
  <c r="AA64" i="6"/>
  <c r="AB64" i="6"/>
  <c r="AC64" i="6"/>
  <c r="AD64" i="6"/>
  <c r="X65" i="6"/>
  <c r="Y65" i="6"/>
  <c r="Z65" i="6"/>
  <c r="AA65" i="6"/>
  <c r="AB65" i="6"/>
  <c r="AC65" i="6"/>
  <c r="AD65" i="6"/>
  <c r="X66" i="6"/>
  <c r="Y66" i="6"/>
  <c r="Z66" i="6"/>
  <c r="AA66" i="6"/>
  <c r="AB66" i="6"/>
  <c r="AC66" i="6"/>
  <c r="AD66" i="6"/>
  <c r="X67" i="6"/>
  <c r="Y67" i="6"/>
  <c r="Z67" i="6"/>
  <c r="AA67" i="6"/>
  <c r="AB67" i="6"/>
  <c r="AC67" i="6"/>
  <c r="AD67" i="6"/>
  <c r="X68" i="6"/>
  <c r="Y68" i="6"/>
  <c r="Z68" i="6"/>
  <c r="AA68" i="6"/>
  <c r="AB68" i="6"/>
  <c r="AC68" i="6"/>
  <c r="AD68" i="6"/>
  <c r="X69" i="6"/>
  <c r="Y69" i="6"/>
  <c r="Z69" i="6"/>
  <c r="AA69" i="6"/>
  <c r="AB69" i="6"/>
  <c r="AC69" i="6"/>
  <c r="AD69" i="6"/>
  <c r="X70" i="6"/>
  <c r="Y70" i="6"/>
  <c r="Z70" i="6"/>
  <c r="AA70" i="6"/>
  <c r="AB70" i="6"/>
  <c r="AC70" i="6"/>
  <c r="AD70" i="6"/>
  <c r="X71" i="6"/>
  <c r="Y71" i="6"/>
  <c r="Z71" i="6"/>
  <c r="AA71" i="6"/>
  <c r="AB71" i="6"/>
  <c r="AC71" i="6"/>
  <c r="AD71" i="6"/>
  <c r="X72" i="6"/>
  <c r="Y72" i="6"/>
  <c r="Z72" i="6"/>
  <c r="AA72" i="6"/>
  <c r="AB72" i="6"/>
  <c r="AC72" i="6"/>
  <c r="AD72" i="6"/>
  <c r="X73" i="6"/>
  <c r="Y73" i="6"/>
  <c r="Z73" i="6"/>
  <c r="AA73" i="6"/>
  <c r="AB73" i="6"/>
  <c r="AC73" i="6"/>
  <c r="AD73" i="6"/>
  <c r="X74" i="6"/>
  <c r="Y74" i="6"/>
  <c r="Z74" i="6"/>
  <c r="AA74" i="6"/>
  <c r="AB74" i="6"/>
  <c r="AC74" i="6"/>
  <c r="AD74" i="6"/>
  <c r="X75" i="6"/>
  <c r="Y75" i="6"/>
  <c r="Z75" i="6"/>
  <c r="AA75" i="6"/>
  <c r="AB75" i="6"/>
  <c r="AC75" i="6"/>
  <c r="AD75" i="6"/>
  <c r="X76" i="6"/>
  <c r="Y76" i="6"/>
  <c r="Z76" i="6"/>
  <c r="AA76" i="6"/>
  <c r="AB76" i="6"/>
  <c r="AC76" i="6"/>
  <c r="AD76" i="6"/>
  <c r="X77" i="6"/>
  <c r="Y77" i="6"/>
  <c r="Z77" i="6"/>
  <c r="AA77" i="6"/>
  <c r="AB77" i="6"/>
  <c r="AC77" i="6"/>
  <c r="AD77" i="6"/>
  <c r="X78" i="6"/>
  <c r="Y78" i="6"/>
  <c r="Z78" i="6"/>
  <c r="AA78" i="6"/>
  <c r="AB78" i="6"/>
  <c r="AC78" i="6"/>
  <c r="AD78" i="6"/>
  <c r="X79" i="6"/>
  <c r="Y79" i="6"/>
  <c r="Z79" i="6"/>
  <c r="AA79" i="6"/>
  <c r="AB79" i="6"/>
  <c r="AC79" i="6"/>
  <c r="AD79" i="6"/>
  <c r="X80" i="6"/>
  <c r="Y80" i="6"/>
  <c r="Z80" i="6"/>
  <c r="AA80" i="6"/>
  <c r="AB80" i="6"/>
  <c r="AC80" i="6"/>
  <c r="AD80" i="6"/>
  <c r="X81" i="6"/>
  <c r="Y81" i="6"/>
  <c r="Z81" i="6"/>
  <c r="AA81" i="6"/>
  <c r="AB81" i="6"/>
  <c r="AC81" i="6"/>
  <c r="AD81" i="6"/>
  <c r="X82" i="6"/>
  <c r="Y82" i="6"/>
  <c r="Z82" i="6"/>
  <c r="AA82" i="6"/>
  <c r="AB82" i="6"/>
  <c r="AC82" i="6"/>
  <c r="AD82" i="6"/>
  <c r="X83" i="6"/>
  <c r="Y83" i="6"/>
  <c r="Z83" i="6"/>
  <c r="AA83" i="6"/>
  <c r="AB83" i="6"/>
  <c r="AC83" i="6"/>
  <c r="AD83" i="6"/>
  <c r="X84" i="6"/>
  <c r="Y84" i="6"/>
  <c r="Z84" i="6"/>
  <c r="AA84" i="6"/>
  <c r="AB84" i="6"/>
  <c r="AC84" i="6"/>
  <c r="AD84" i="6"/>
  <c r="X85" i="6"/>
  <c r="Y85" i="6"/>
  <c r="Z85" i="6"/>
  <c r="AA85" i="6"/>
  <c r="AB85" i="6"/>
  <c r="AC85" i="6"/>
  <c r="AD85" i="6"/>
  <c r="X86" i="6"/>
  <c r="Y86" i="6"/>
  <c r="Z86" i="6"/>
  <c r="AA86" i="6"/>
  <c r="AB86" i="6"/>
  <c r="AC86" i="6"/>
  <c r="AD86" i="6"/>
  <c r="X87" i="6"/>
  <c r="Y87" i="6"/>
  <c r="Z87" i="6"/>
  <c r="AA87" i="6"/>
  <c r="AB87" i="6"/>
  <c r="AC87" i="6"/>
  <c r="AD87" i="6"/>
  <c r="X88" i="6"/>
  <c r="Y88" i="6"/>
  <c r="Z88" i="6"/>
  <c r="AA88" i="6"/>
  <c r="AB88" i="6"/>
  <c r="AC88" i="6"/>
  <c r="AD88" i="6"/>
  <c r="X89" i="6"/>
  <c r="Y89" i="6"/>
  <c r="Z89" i="6"/>
  <c r="AA89" i="6"/>
  <c r="AB89" i="6"/>
  <c r="AC89" i="6"/>
  <c r="AD89" i="6"/>
  <c r="X90" i="6"/>
  <c r="Y90" i="6"/>
  <c r="Z90" i="6"/>
  <c r="AA90" i="6"/>
  <c r="AB90" i="6"/>
  <c r="AC90" i="6"/>
  <c r="AD90" i="6"/>
  <c r="X91" i="6"/>
  <c r="Y91" i="6"/>
  <c r="Z91" i="6"/>
  <c r="AA91" i="6"/>
  <c r="AB91" i="6"/>
  <c r="AC91" i="6"/>
  <c r="AD91" i="6"/>
  <c r="X92" i="6"/>
  <c r="Y92" i="6"/>
  <c r="Z92" i="6"/>
  <c r="AA92" i="6"/>
  <c r="AB92" i="6"/>
  <c r="AC92" i="6"/>
  <c r="AD92" i="6"/>
  <c r="X93" i="6"/>
  <c r="Y93" i="6"/>
  <c r="Z93" i="6"/>
  <c r="AA93" i="6"/>
  <c r="AB93" i="6"/>
  <c r="AC93" i="6"/>
  <c r="AD93" i="6"/>
  <c r="X94" i="6"/>
  <c r="Y94" i="6"/>
  <c r="Z94" i="6"/>
  <c r="AA94" i="6"/>
  <c r="AB94" i="6"/>
  <c r="AC94" i="6"/>
  <c r="AD94" i="6"/>
  <c r="X95" i="6"/>
  <c r="Y95" i="6"/>
  <c r="Z95" i="6"/>
  <c r="AA95" i="6"/>
  <c r="AB95" i="6"/>
  <c r="AC95" i="6"/>
  <c r="AD95" i="6"/>
  <c r="X96" i="6"/>
  <c r="Y96" i="6"/>
  <c r="Z96" i="6"/>
  <c r="AA96" i="6"/>
  <c r="AB96" i="6"/>
  <c r="AC96" i="6"/>
  <c r="AD96" i="6"/>
  <c r="X97" i="6"/>
  <c r="Y97" i="6"/>
  <c r="Z97" i="6"/>
  <c r="AA97" i="6"/>
  <c r="AB97" i="6"/>
  <c r="AC97" i="6"/>
  <c r="AD97" i="6"/>
  <c r="X98" i="6"/>
  <c r="Y98" i="6"/>
  <c r="Z98" i="6"/>
  <c r="AA98" i="6"/>
  <c r="AB98" i="6"/>
  <c r="AC98" i="6"/>
  <c r="AD98" i="6"/>
  <c r="X99" i="6"/>
  <c r="Y99" i="6"/>
  <c r="Z99" i="6"/>
  <c r="AA99" i="6"/>
  <c r="AB99" i="6"/>
  <c r="AC99" i="6"/>
  <c r="AD99" i="6"/>
  <c r="X100" i="6"/>
  <c r="Y100" i="6"/>
  <c r="Z100" i="6"/>
  <c r="AA100" i="6"/>
  <c r="AB100" i="6"/>
  <c r="AC100" i="6"/>
  <c r="AD100" i="6"/>
  <c r="X101" i="6"/>
  <c r="Y101" i="6"/>
  <c r="Z101" i="6"/>
  <c r="AA101" i="6"/>
  <c r="AB101" i="6"/>
  <c r="AC101" i="6"/>
  <c r="AD101" i="6"/>
  <c r="X102" i="6"/>
  <c r="Y102" i="6"/>
  <c r="Z102" i="6"/>
  <c r="AA102" i="6"/>
  <c r="AB102" i="6"/>
  <c r="AC102" i="6"/>
  <c r="AD102" i="6"/>
  <c r="X103" i="6"/>
  <c r="Y103" i="6"/>
  <c r="Z103" i="6"/>
  <c r="AA103" i="6"/>
  <c r="AB103" i="6"/>
  <c r="AC103" i="6"/>
  <c r="AD103" i="6"/>
  <c r="X104" i="6"/>
  <c r="Y104" i="6"/>
  <c r="Z104" i="6"/>
  <c r="AA104" i="6"/>
  <c r="AB104" i="6"/>
  <c r="AC104" i="6"/>
  <c r="AD104" i="6"/>
  <c r="X105" i="6"/>
  <c r="Y105" i="6"/>
  <c r="Z105" i="6"/>
  <c r="AA105" i="6"/>
  <c r="AB105" i="6"/>
  <c r="AC105" i="6"/>
  <c r="AD105" i="6"/>
  <c r="X106" i="6"/>
  <c r="Y106" i="6"/>
  <c r="Z106" i="6"/>
  <c r="AA106" i="6"/>
  <c r="AB106" i="6"/>
  <c r="AC106" i="6"/>
  <c r="AD106" i="6"/>
  <c r="X107" i="6"/>
  <c r="Y107" i="6"/>
  <c r="Z107" i="6"/>
  <c r="AA107" i="6"/>
  <c r="AB107" i="6"/>
  <c r="AC107" i="6"/>
  <c r="AD107" i="6"/>
  <c r="X108" i="6"/>
  <c r="Y108" i="6"/>
  <c r="Z108" i="6"/>
  <c r="AA108" i="6"/>
  <c r="AB108" i="6"/>
  <c r="AC108" i="6"/>
  <c r="AD108" i="6"/>
  <c r="X109" i="6"/>
  <c r="Y109" i="6"/>
  <c r="Z109" i="6"/>
  <c r="AA109" i="6"/>
  <c r="AB109" i="6"/>
  <c r="AC109" i="6"/>
  <c r="AD109" i="6"/>
  <c r="X110" i="6"/>
  <c r="Y110" i="6"/>
  <c r="Z110" i="6"/>
  <c r="AA110" i="6"/>
  <c r="AB110" i="6"/>
  <c r="AC110" i="6"/>
  <c r="AD110" i="6"/>
  <c r="X111" i="6"/>
  <c r="Y111" i="6"/>
  <c r="Z111" i="6"/>
  <c r="AA111" i="6"/>
  <c r="AB111" i="6"/>
  <c r="AC111" i="6"/>
  <c r="AD111" i="6"/>
  <c r="X112" i="6"/>
  <c r="Y112" i="6"/>
  <c r="Z112" i="6"/>
  <c r="AA112" i="6"/>
  <c r="AB112" i="6"/>
  <c r="AC112" i="6"/>
  <c r="AD112" i="6"/>
  <c r="X113" i="6"/>
  <c r="Y113" i="6"/>
  <c r="Z113" i="6"/>
  <c r="AA113" i="6"/>
  <c r="AB113" i="6"/>
  <c r="AC113" i="6"/>
  <c r="AD113" i="6"/>
  <c r="X114" i="6"/>
  <c r="Y114" i="6"/>
  <c r="Z114" i="6"/>
  <c r="AA114" i="6"/>
  <c r="AB114" i="6"/>
  <c r="AC114" i="6"/>
  <c r="AD114" i="6"/>
  <c r="X115" i="6"/>
  <c r="Y115" i="6"/>
  <c r="Z115" i="6"/>
  <c r="AA115" i="6"/>
  <c r="AB115" i="6"/>
  <c r="AC115" i="6"/>
  <c r="AD115" i="6"/>
  <c r="X116" i="6"/>
  <c r="Y116" i="6"/>
  <c r="Z116" i="6"/>
  <c r="AA116" i="6"/>
  <c r="AB116" i="6"/>
  <c r="AC116" i="6"/>
  <c r="AD116" i="6"/>
  <c r="X117" i="6"/>
  <c r="Y117" i="6"/>
  <c r="Z117" i="6"/>
  <c r="AA117" i="6"/>
  <c r="AB117" i="6"/>
  <c r="AC117" i="6"/>
  <c r="AD117" i="6"/>
  <c r="X118" i="6"/>
  <c r="Y118" i="6"/>
  <c r="Z118" i="6"/>
  <c r="AA118" i="6"/>
  <c r="AB118" i="6"/>
  <c r="AC118" i="6"/>
  <c r="AD118" i="6"/>
  <c r="X119" i="6"/>
  <c r="Y119" i="6"/>
  <c r="Z119" i="6"/>
  <c r="AA119" i="6"/>
  <c r="AB119" i="6"/>
  <c r="AC119" i="6"/>
  <c r="AD119" i="6"/>
  <c r="X120" i="6"/>
  <c r="Y120" i="6"/>
  <c r="Z120" i="6"/>
  <c r="AA120" i="6"/>
  <c r="AB120" i="6"/>
  <c r="AC120" i="6"/>
  <c r="AD120" i="6"/>
  <c r="X121" i="6"/>
  <c r="Y121" i="6"/>
  <c r="Z121" i="6"/>
  <c r="AA121" i="6"/>
  <c r="AB121" i="6"/>
  <c r="AC121" i="6"/>
  <c r="AD121" i="6"/>
  <c r="X122" i="6"/>
  <c r="Y122" i="6"/>
  <c r="Z122" i="6"/>
  <c r="AA122" i="6"/>
  <c r="AB122" i="6"/>
  <c r="AC122" i="6"/>
  <c r="AD122" i="6"/>
  <c r="X123" i="6"/>
  <c r="Y123" i="6"/>
  <c r="Z123" i="6"/>
  <c r="AA123" i="6"/>
  <c r="AB123" i="6"/>
  <c r="AC123" i="6"/>
  <c r="AD123" i="6"/>
  <c r="X124" i="6"/>
  <c r="Y124" i="6"/>
  <c r="Z124" i="6"/>
  <c r="AA124" i="6"/>
  <c r="AB124" i="6"/>
  <c r="AC124" i="6"/>
  <c r="AD124" i="6"/>
  <c r="X125" i="6"/>
  <c r="Y125" i="6"/>
  <c r="Z125" i="6"/>
  <c r="AA125" i="6"/>
  <c r="AB125" i="6"/>
  <c r="AC125" i="6"/>
  <c r="AD125" i="6"/>
  <c r="X126" i="6"/>
  <c r="Y126" i="6"/>
  <c r="Z126" i="6"/>
  <c r="AA126" i="6"/>
  <c r="AB126" i="6"/>
  <c r="AC126" i="6"/>
  <c r="AD126" i="6"/>
  <c r="X127" i="6"/>
  <c r="Y127" i="6"/>
  <c r="Z127" i="6"/>
  <c r="AA127" i="6"/>
  <c r="AB127" i="6"/>
  <c r="AC127" i="6"/>
  <c r="AD127" i="6"/>
  <c r="X128" i="6"/>
  <c r="Y128" i="6"/>
  <c r="Z128" i="6"/>
  <c r="AA128" i="6"/>
  <c r="AB128" i="6"/>
  <c r="AC128" i="6"/>
  <c r="AD128" i="6"/>
  <c r="X129" i="6"/>
  <c r="Y129" i="6"/>
  <c r="Z129" i="6"/>
  <c r="AA129" i="6"/>
  <c r="AB129" i="6"/>
  <c r="AC129" i="6"/>
  <c r="AD129" i="6"/>
  <c r="X130" i="6"/>
  <c r="Y130" i="6"/>
  <c r="Z130" i="6"/>
  <c r="AA130" i="6"/>
  <c r="AB130" i="6"/>
  <c r="AC130" i="6"/>
  <c r="AD130" i="6"/>
  <c r="X131" i="6"/>
  <c r="Y131" i="6"/>
  <c r="Z131" i="6"/>
  <c r="AA131" i="6"/>
  <c r="AB131" i="6"/>
  <c r="AC131" i="6"/>
  <c r="AD131" i="6"/>
  <c r="X132" i="6"/>
  <c r="Y132" i="6"/>
  <c r="Z132" i="6"/>
  <c r="AA132" i="6"/>
  <c r="AB132" i="6"/>
  <c r="AC132" i="6"/>
  <c r="AD132" i="6"/>
  <c r="X133" i="6"/>
  <c r="Y133" i="6"/>
  <c r="Z133" i="6"/>
  <c r="AA133" i="6"/>
  <c r="AB133" i="6"/>
  <c r="AC133" i="6"/>
  <c r="AD133" i="6"/>
  <c r="X134" i="6"/>
  <c r="Y134" i="6"/>
  <c r="Z134" i="6"/>
  <c r="AA134" i="6"/>
  <c r="AB134" i="6"/>
  <c r="AC134" i="6"/>
  <c r="AD134" i="6"/>
  <c r="X135" i="6"/>
  <c r="Y135" i="6"/>
  <c r="Z135" i="6"/>
  <c r="AA135" i="6"/>
  <c r="AB135" i="6"/>
  <c r="AC135" i="6"/>
  <c r="AD135" i="6"/>
  <c r="X136" i="6"/>
  <c r="Y136" i="6"/>
  <c r="Z136" i="6"/>
  <c r="AA136" i="6"/>
  <c r="AB136" i="6"/>
  <c r="AC136" i="6"/>
  <c r="AD136" i="6"/>
  <c r="X137" i="6"/>
  <c r="Y137" i="6"/>
  <c r="Z137" i="6"/>
  <c r="AA137" i="6"/>
  <c r="AB137" i="6"/>
  <c r="AC137" i="6"/>
  <c r="AD137" i="6"/>
  <c r="X138" i="6"/>
  <c r="Y138" i="6"/>
  <c r="Z138" i="6"/>
  <c r="AA138" i="6"/>
  <c r="AB138" i="6"/>
  <c r="AC138" i="6"/>
  <c r="AD138" i="6"/>
  <c r="X139" i="6"/>
  <c r="Y139" i="6"/>
  <c r="Z139" i="6"/>
  <c r="AA139" i="6"/>
  <c r="AB139" i="6"/>
  <c r="AC139" i="6"/>
  <c r="AD139" i="6"/>
  <c r="X140" i="6"/>
  <c r="Y140" i="6"/>
  <c r="Z140" i="6"/>
  <c r="AA140" i="6"/>
  <c r="AB140" i="6"/>
  <c r="AC140" i="6"/>
  <c r="AD140" i="6"/>
  <c r="X141" i="6"/>
  <c r="Y141" i="6"/>
  <c r="Z141" i="6"/>
  <c r="AA141" i="6"/>
  <c r="AB141" i="6"/>
  <c r="AC141" i="6"/>
  <c r="AD141" i="6"/>
  <c r="X142" i="6"/>
  <c r="Y142" i="6"/>
  <c r="Z142" i="6"/>
  <c r="AA142" i="6"/>
  <c r="AB142" i="6"/>
  <c r="AC142" i="6"/>
  <c r="AD142" i="6"/>
  <c r="X143" i="6"/>
  <c r="Y143" i="6"/>
  <c r="Z143" i="6"/>
  <c r="AA143" i="6"/>
  <c r="AB143" i="6"/>
  <c r="AC143" i="6"/>
  <c r="AD143" i="6"/>
  <c r="X144" i="6"/>
  <c r="Y144" i="6"/>
  <c r="Z144" i="6"/>
  <c r="AA144" i="6"/>
  <c r="AB144" i="6"/>
  <c r="AC144" i="6"/>
  <c r="AD144" i="6"/>
  <c r="X145" i="6"/>
  <c r="Y145" i="6"/>
  <c r="Z145" i="6"/>
  <c r="AA145" i="6"/>
  <c r="AB145" i="6"/>
  <c r="AC145" i="6"/>
  <c r="AD145" i="6"/>
  <c r="X146" i="6"/>
  <c r="Y146" i="6"/>
  <c r="Z146" i="6"/>
  <c r="AA146" i="6"/>
  <c r="AB146" i="6"/>
  <c r="AC146" i="6"/>
  <c r="AD146" i="6"/>
  <c r="X147" i="6"/>
  <c r="Y147" i="6"/>
  <c r="Z147" i="6"/>
  <c r="AA147" i="6"/>
  <c r="AB147" i="6"/>
  <c r="AC147" i="6"/>
  <c r="AD147" i="6"/>
  <c r="X148" i="6"/>
  <c r="Y148" i="6"/>
  <c r="Z148" i="6"/>
  <c r="AA148" i="6"/>
  <c r="AB148" i="6"/>
  <c r="AC148" i="6"/>
  <c r="AD148" i="6"/>
  <c r="X149" i="6"/>
  <c r="Y149" i="6"/>
  <c r="Z149" i="6"/>
  <c r="AA149" i="6"/>
  <c r="AB149" i="6"/>
  <c r="AC149" i="6"/>
  <c r="AD149" i="6"/>
  <c r="X150" i="6"/>
  <c r="Y150" i="6"/>
  <c r="Z150" i="6"/>
  <c r="AA150" i="6"/>
  <c r="AB150" i="6"/>
  <c r="AC150" i="6"/>
  <c r="AD150" i="6"/>
  <c r="X151" i="6"/>
  <c r="Y151" i="6"/>
  <c r="Z151" i="6"/>
  <c r="AA151" i="6"/>
  <c r="AB151" i="6"/>
  <c r="AC151" i="6"/>
  <c r="AD151" i="6"/>
  <c r="X152" i="6"/>
  <c r="Y152" i="6"/>
  <c r="Z152" i="6"/>
  <c r="AA152" i="6"/>
  <c r="AB152" i="6"/>
  <c r="AC152" i="6"/>
  <c r="AD152" i="6"/>
  <c r="X153" i="6"/>
  <c r="Y153" i="6"/>
  <c r="Z153" i="6"/>
  <c r="AA153" i="6"/>
  <c r="AB153" i="6"/>
  <c r="AC153" i="6"/>
  <c r="AD153" i="6"/>
  <c r="X154" i="6"/>
  <c r="Y154" i="6"/>
  <c r="Z154" i="6"/>
  <c r="AA154" i="6"/>
  <c r="AB154" i="6"/>
  <c r="AC154" i="6"/>
  <c r="AD154" i="6"/>
  <c r="X155" i="6"/>
  <c r="Y155" i="6"/>
  <c r="Z155" i="6"/>
  <c r="AA155" i="6"/>
  <c r="AB155" i="6"/>
  <c r="AC155" i="6"/>
  <c r="AD155" i="6"/>
  <c r="X156" i="6"/>
  <c r="Y156" i="6"/>
  <c r="Z156" i="6"/>
  <c r="AA156" i="6"/>
  <c r="AB156" i="6"/>
  <c r="AC156" i="6"/>
  <c r="AD156" i="6"/>
  <c r="X157" i="6"/>
  <c r="Y157" i="6"/>
  <c r="Z157" i="6"/>
  <c r="AA157" i="6"/>
  <c r="AB157" i="6"/>
  <c r="AC157" i="6"/>
  <c r="AD157" i="6"/>
  <c r="X158" i="6"/>
  <c r="Y158" i="6"/>
  <c r="Z158" i="6"/>
  <c r="AA158" i="6"/>
  <c r="AB158" i="6"/>
  <c r="AC158" i="6"/>
  <c r="AD158" i="6"/>
  <c r="X159" i="6"/>
  <c r="Y159" i="6"/>
  <c r="Z159" i="6"/>
  <c r="AA159" i="6"/>
  <c r="AB159" i="6"/>
  <c r="AC159" i="6"/>
  <c r="AD159" i="6"/>
  <c r="X160" i="6"/>
  <c r="Y160" i="6"/>
  <c r="Z160" i="6"/>
  <c r="AA160" i="6"/>
  <c r="AB160" i="6"/>
  <c r="AC160" i="6"/>
  <c r="AD160" i="6"/>
  <c r="X161" i="6"/>
  <c r="Y161" i="6"/>
  <c r="Z161" i="6"/>
  <c r="AA161" i="6"/>
  <c r="AB161" i="6"/>
  <c r="AC161" i="6"/>
  <c r="AD161" i="6"/>
  <c r="X162" i="6"/>
  <c r="Y162" i="6"/>
  <c r="Z162" i="6"/>
  <c r="AA162" i="6"/>
  <c r="AB162" i="6"/>
  <c r="AC162" i="6"/>
  <c r="AD162" i="6"/>
  <c r="X163" i="6"/>
  <c r="Y163" i="6"/>
  <c r="Z163" i="6"/>
  <c r="AA163" i="6"/>
  <c r="AB163" i="6"/>
  <c r="AC163" i="6"/>
  <c r="AD163" i="6"/>
  <c r="X164" i="6"/>
  <c r="Y164" i="6"/>
  <c r="Z164" i="6"/>
  <c r="AA164" i="6"/>
  <c r="AB164" i="6"/>
  <c r="AC164" i="6"/>
  <c r="AD164" i="6"/>
  <c r="X165" i="6"/>
  <c r="Y165" i="6"/>
  <c r="Z165" i="6"/>
  <c r="AA165" i="6"/>
  <c r="AB165" i="6"/>
  <c r="AC165" i="6"/>
  <c r="AD165" i="6"/>
  <c r="X166" i="6"/>
  <c r="Y166" i="6"/>
  <c r="Z166" i="6"/>
  <c r="AA166" i="6"/>
  <c r="AB166" i="6"/>
  <c r="AC166" i="6"/>
  <c r="AD166" i="6"/>
  <c r="X167" i="6"/>
  <c r="Y167" i="6"/>
  <c r="Z167" i="6"/>
  <c r="AA167" i="6"/>
  <c r="AB167" i="6"/>
  <c r="AC167" i="6"/>
  <c r="AD167" i="6"/>
  <c r="X168" i="6"/>
  <c r="Y168" i="6"/>
  <c r="Z168" i="6"/>
  <c r="AA168" i="6"/>
  <c r="AB168" i="6"/>
  <c r="AC168" i="6"/>
  <c r="AD168" i="6"/>
  <c r="X169" i="6"/>
  <c r="Y169" i="6"/>
  <c r="Z169" i="6"/>
  <c r="AA169" i="6"/>
  <c r="AB169" i="6"/>
  <c r="AC169" i="6"/>
  <c r="AD169" i="6"/>
  <c r="X170" i="6"/>
  <c r="Y170" i="6"/>
  <c r="Z170" i="6"/>
  <c r="AA170" i="6"/>
  <c r="AB170" i="6"/>
  <c r="AC170" i="6"/>
  <c r="AD170" i="6"/>
  <c r="X171" i="6"/>
  <c r="Y171" i="6"/>
  <c r="Z171" i="6"/>
  <c r="AA171" i="6"/>
  <c r="AB171" i="6"/>
  <c r="AC171" i="6"/>
  <c r="AD171" i="6"/>
  <c r="X172" i="6"/>
  <c r="Y172" i="6"/>
  <c r="Z172" i="6"/>
  <c r="AA172" i="6"/>
  <c r="AB172" i="6"/>
  <c r="AC172" i="6"/>
  <c r="AD172" i="6"/>
  <c r="X173" i="6"/>
  <c r="Y173" i="6"/>
  <c r="Z173" i="6"/>
  <c r="AA173" i="6"/>
  <c r="AB173" i="6"/>
  <c r="AC173" i="6"/>
  <c r="AD173" i="6"/>
  <c r="X174" i="6"/>
  <c r="Y174" i="6"/>
  <c r="Z174" i="6"/>
  <c r="AA174" i="6"/>
  <c r="AB174" i="6"/>
  <c r="AC174" i="6"/>
  <c r="AD174" i="6"/>
  <c r="X175" i="6"/>
  <c r="Y175" i="6"/>
  <c r="Z175" i="6"/>
  <c r="AA175" i="6"/>
  <c r="AB175" i="6"/>
  <c r="AC175" i="6"/>
  <c r="AD175" i="6"/>
  <c r="X176" i="6"/>
  <c r="Y176" i="6"/>
  <c r="Z176" i="6"/>
  <c r="AA176" i="6"/>
  <c r="AB176" i="6"/>
  <c r="AC176" i="6"/>
  <c r="AD176" i="6"/>
  <c r="X177" i="6"/>
  <c r="Y177" i="6"/>
  <c r="Z177" i="6"/>
  <c r="AA177" i="6"/>
  <c r="AB177" i="6"/>
  <c r="AC177" i="6"/>
  <c r="AD177" i="6"/>
  <c r="X178" i="6"/>
  <c r="Y178" i="6"/>
  <c r="Z178" i="6"/>
  <c r="AA178" i="6"/>
  <c r="AB178" i="6"/>
  <c r="AC178" i="6"/>
  <c r="AD178" i="6"/>
  <c r="X179" i="6"/>
  <c r="Y179" i="6"/>
  <c r="Z179" i="6"/>
  <c r="AA179" i="6"/>
  <c r="AB179" i="6"/>
  <c r="AC179" i="6"/>
  <c r="AD179" i="6"/>
  <c r="X180" i="6"/>
  <c r="Y180" i="6"/>
  <c r="Z180" i="6"/>
  <c r="AA180" i="6"/>
  <c r="AB180" i="6"/>
  <c r="AC180" i="6"/>
  <c r="AD180" i="6"/>
  <c r="X181" i="6"/>
  <c r="Y181" i="6"/>
  <c r="Z181" i="6"/>
  <c r="AA181" i="6"/>
  <c r="AB181" i="6"/>
  <c r="AC181" i="6"/>
  <c r="AD181" i="6"/>
  <c r="X182" i="6"/>
  <c r="Y182" i="6"/>
  <c r="Z182" i="6"/>
  <c r="AA182" i="6"/>
  <c r="AB182" i="6"/>
  <c r="AC182" i="6"/>
  <c r="AD182" i="6"/>
  <c r="X183" i="6"/>
  <c r="Y183" i="6"/>
  <c r="Z183" i="6"/>
  <c r="AA183" i="6"/>
  <c r="AB183" i="6"/>
  <c r="AC183" i="6"/>
  <c r="AD183" i="6"/>
  <c r="X184" i="6"/>
  <c r="Y184" i="6"/>
  <c r="Z184" i="6"/>
  <c r="AA184" i="6"/>
  <c r="AB184" i="6"/>
  <c r="AC184" i="6"/>
  <c r="AD184" i="6"/>
  <c r="X185" i="6"/>
  <c r="Y185" i="6"/>
  <c r="Z185" i="6"/>
  <c r="AA185" i="6"/>
  <c r="AB185" i="6"/>
  <c r="AC185" i="6"/>
  <c r="AD185" i="6"/>
  <c r="X186" i="6"/>
  <c r="Y186" i="6"/>
  <c r="Z186" i="6"/>
  <c r="AA186" i="6"/>
  <c r="AB186" i="6"/>
  <c r="AC186" i="6"/>
  <c r="AD186" i="6"/>
  <c r="X187" i="6"/>
  <c r="Y187" i="6"/>
  <c r="Z187" i="6"/>
  <c r="AA187" i="6"/>
  <c r="AB187" i="6"/>
  <c r="AC187" i="6"/>
  <c r="AD187" i="6"/>
  <c r="X188" i="6"/>
  <c r="Y188" i="6"/>
  <c r="Z188" i="6"/>
  <c r="AA188" i="6"/>
  <c r="AB188" i="6"/>
  <c r="AC188" i="6"/>
  <c r="AD188" i="6"/>
  <c r="X189" i="6"/>
  <c r="Y189" i="6"/>
  <c r="Z189" i="6"/>
  <c r="AA189" i="6"/>
  <c r="AB189" i="6"/>
  <c r="AC189" i="6"/>
  <c r="AD189" i="6"/>
  <c r="X190" i="6"/>
  <c r="Y190" i="6"/>
  <c r="Z190" i="6"/>
  <c r="AA190" i="6"/>
  <c r="AB190" i="6"/>
  <c r="AC190" i="6"/>
  <c r="AD190" i="6"/>
  <c r="X191" i="6"/>
  <c r="Y191" i="6"/>
  <c r="Z191" i="6"/>
  <c r="AA191" i="6"/>
  <c r="AB191" i="6"/>
  <c r="AC191" i="6"/>
  <c r="AD191" i="6"/>
  <c r="X192" i="6"/>
  <c r="Y192" i="6"/>
  <c r="Z192" i="6"/>
  <c r="AA192" i="6"/>
  <c r="AB192" i="6"/>
  <c r="AC192" i="6"/>
  <c r="AD192" i="6"/>
  <c r="X193" i="6"/>
  <c r="Y193" i="6"/>
  <c r="Z193" i="6"/>
  <c r="AA193" i="6"/>
  <c r="AB193" i="6"/>
  <c r="AC193" i="6"/>
  <c r="AD193" i="6"/>
  <c r="X194" i="6"/>
  <c r="Y194" i="6"/>
  <c r="Z194" i="6"/>
  <c r="AA194" i="6"/>
  <c r="AB194" i="6"/>
  <c r="AC194" i="6"/>
  <c r="AD194" i="6"/>
  <c r="X195" i="6"/>
  <c r="Y195" i="6"/>
  <c r="Z195" i="6"/>
  <c r="AA195" i="6"/>
  <c r="AB195" i="6"/>
  <c r="AC195" i="6"/>
  <c r="AD195" i="6"/>
  <c r="X196" i="6"/>
  <c r="Y196" i="6"/>
  <c r="Z196" i="6"/>
  <c r="AA196" i="6"/>
  <c r="AB196" i="6"/>
  <c r="AC196" i="6"/>
  <c r="AD196" i="6"/>
  <c r="X197" i="6"/>
  <c r="Y197" i="6"/>
  <c r="Z197" i="6"/>
  <c r="AA197" i="6"/>
  <c r="AB197" i="6"/>
  <c r="AC197" i="6"/>
  <c r="AD197" i="6"/>
  <c r="X198" i="6"/>
  <c r="Y198" i="6"/>
  <c r="Z198" i="6"/>
  <c r="AA198" i="6"/>
  <c r="AB198" i="6"/>
  <c r="AC198" i="6"/>
  <c r="AD198" i="6"/>
  <c r="X199" i="6"/>
  <c r="Y199" i="6"/>
  <c r="Z199" i="6"/>
  <c r="AA199" i="6"/>
  <c r="AB199" i="6"/>
  <c r="AC199" i="6"/>
  <c r="AD199" i="6"/>
  <c r="X200" i="6"/>
  <c r="Y200" i="6"/>
  <c r="Z200" i="6"/>
  <c r="AA200" i="6"/>
  <c r="AB200" i="6"/>
  <c r="AC200" i="6"/>
  <c r="AD200" i="6"/>
  <c r="X201" i="6"/>
  <c r="Y201" i="6"/>
  <c r="Z201" i="6"/>
  <c r="AA201" i="6"/>
  <c r="AB201" i="6"/>
  <c r="AC201" i="6"/>
  <c r="AD201" i="6"/>
  <c r="X202" i="6"/>
  <c r="Y202" i="6"/>
  <c r="Z202" i="6"/>
  <c r="AA202" i="6"/>
  <c r="AB202" i="6"/>
  <c r="AC202" i="6"/>
  <c r="AD202" i="6"/>
  <c r="X203" i="6"/>
  <c r="Y203" i="6"/>
  <c r="Z203" i="6"/>
  <c r="AA203" i="6"/>
  <c r="AB203" i="6"/>
  <c r="AC203" i="6"/>
  <c r="AD203" i="6"/>
  <c r="X204" i="6"/>
  <c r="Y204" i="6"/>
  <c r="Z204" i="6"/>
  <c r="AA204" i="6"/>
  <c r="AB204" i="6"/>
  <c r="AC204" i="6"/>
  <c r="AD204" i="6"/>
  <c r="X205" i="6"/>
  <c r="Y205" i="6"/>
  <c r="Z205" i="6"/>
  <c r="AA205" i="6"/>
  <c r="AB205" i="6"/>
  <c r="AC205" i="6"/>
  <c r="AD205" i="6"/>
  <c r="X206" i="6"/>
  <c r="Y206" i="6"/>
  <c r="Z206" i="6"/>
  <c r="AA206" i="6"/>
  <c r="AB206" i="6"/>
  <c r="AC206" i="6"/>
  <c r="AD206" i="6"/>
  <c r="X207" i="6"/>
  <c r="Y207" i="6"/>
  <c r="Z207" i="6"/>
  <c r="AA207" i="6"/>
  <c r="AB207" i="6"/>
  <c r="AC207" i="6"/>
  <c r="AD207" i="6"/>
  <c r="X208" i="6"/>
  <c r="Y208" i="6"/>
  <c r="Z208" i="6"/>
  <c r="AA208" i="6"/>
  <c r="AB208" i="6"/>
  <c r="AC208" i="6"/>
  <c r="AD208" i="6"/>
  <c r="X209" i="6"/>
  <c r="Y209" i="6"/>
  <c r="Z209" i="6"/>
  <c r="AA209" i="6"/>
  <c r="AB209" i="6"/>
  <c r="AC209" i="6"/>
  <c r="AD209" i="6"/>
  <c r="X210" i="6"/>
  <c r="Y210" i="6"/>
  <c r="Z210" i="6"/>
  <c r="AA210" i="6"/>
  <c r="AB210" i="6"/>
  <c r="AC210" i="6"/>
  <c r="AD210" i="6"/>
  <c r="X211" i="6"/>
  <c r="Y211" i="6"/>
  <c r="Z211" i="6"/>
  <c r="AA211" i="6"/>
  <c r="AB211" i="6"/>
  <c r="AC211" i="6"/>
  <c r="AD211" i="6"/>
  <c r="X212" i="6"/>
  <c r="Y212" i="6"/>
  <c r="Z212" i="6"/>
  <c r="AA212" i="6"/>
  <c r="AB212" i="6"/>
  <c r="AC212" i="6"/>
  <c r="AD212" i="6"/>
  <c r="X213" i="6"/>
  <c r="Y213" i="6"/>
  <c r="Z213" i="6"/>
  <c r="AA213" i="6"/>
  <c r="AB213" i="6"/>
  <c r="AC213" i="6"/>
  <c r="AD213" i="6"/>
  <c r="X214" i="6"/>
  <c r="Y214" i="6"/>
  <c r="Z214" i="6"/>
  <c r="AA214" i="6"/>
  <c r="AB214" i="6"/>
  <c r="AC214" i="6"/>
  <c r="AD214" i="6"/>
  <c r="X215" i="6"/>
  <c r="Y215" i="6"/>
  <c r="Z215" i="6"/>
  <c r="AA215" i="6"/>
  <c r="AB215" i="6"/>
  <c r="AC215" i="6"/>
  <c r="AD215" i="6"/>
  <c r="X216" i="6"/>
  <c r="Y216" i="6"/>
  <c r="Z216" i="6"/>
  <c r="AA216" i="6"/>
  <c r="AB216" i="6"/>
  <c r="AC216" i="6"/>
  <c r="AD216" i="6"/>
  <c r="X217" i="6"/>
  <c r="Y217" i="6"/>
  <c r="Z217" i="6"/>
  <c r="AA217" i="6"/>
  <c r="AB217" i="6"/>
  <c r="AC217" i="6"/>
  <c r="AD217" i="6"/>
  <c r="X218" i="6"/>
  <c r="Y218" i="6"/>
  <c r="Z218" i="6"/>
  <c r="AA218" i="6"/>
  <c r="AB218" i="6"/>
  <c r="AC218" i="6"/>
  <c r="AD218" i="6"/>
  <c r="X219" i="6"/>
  <c r="Y219" i="6"/>
  <c r="Z219" i="6"/>
  <c r="AA219" i="6"/>
  <c r="AB219" i="6"/>
  <c r="AC219" i="6"/>
  <c r="AD219" i="6"/>
  <c r="X220" i="6"/>
  <c r="Y220" i="6"/>
  <c r="Z220" i="6"/>
  <c r="AA220" i="6"/>
  <c r="AB220" i="6"/>
  <c r="AC220" i="6"/>
  <c r="AD220" i="6"/>
  <c r="X221" i="6"/>
  <c r="Y221" i="6"/>
  <c r="Z221" i="6"/>
  <c r="AA221" i="6"/>
  <c r="AB221" i="6"/>
  <c r="AC221" i="6"/>
  <c r="AD221" i="6"/>
  <c r="X222" i="6"/>
  <c r="Y222" i="6"/>
  <c r="Z222" i="6"/>
  <c r="AA222" i="6"/>
  <c r="AB222" i="6"/>
  <c r="AC222" i="6"/>
  <c r="AD222" i="6"/>
  <c r="X223" i="6"/>
  <c r="Y223" i="6"/>
  <c r="Z223" i="6"/>
  <c r="AA223" i="6"/>
  <c r="AB223" i="6"/>
  <c r="AC223" i="6"/>
  <c r="AD223" i="6"/>
  <c r="X224" i="6"/>
  <c r="Y224" i="6"/>
  <c r="Z224" i="6"/>
  <c r="AA224" i="6"/>
  <c r="AB224" i="6"/>
  <c r="AC224" i="6"/>
  <c r="AD224" i="6"/>
  <c r="X225" i="6"/>
  <c r="Y225" i="6"/>
  <c r="Z225" i="6"/>
  <c r="AA225" i="6"/>
  <c r="AB225" i="6"/>
  <c r="AC225" i="6"/>
  <c r="AD225" i="6"/>
  <c r="X226" i="6"/>
  <c r="Y226" i="6"/>
  <c r="Z226" i="6"/>
  <c r="AA226" i="6"/>
  <c r="AB226" i="6"/>
  <c r="AC226" i="6"/>
  <c r="AD226" i="6"/>
  <c r="X227" i="6"/>
  <c r="Y227" i="6"/>
  <c r="Z227" i="6"/>
  <c r="AA227" i="6"/>
  <c r="AB227" i="6"/>
  <c r="AC227" i="6"/>
  <c r="AD227" i="6"/>
  <c r="X228" i="6"/>
  <c r="Y228" i="6"/>
  <c r="Z228" i="6"/>
  <c r="AA228" i="6"/>
  <c r="AB228" i="6"/>
  <c r="AC228" i="6"/>
  <c r="AD228" i="6"/>
  <c r="X229" i="6"/>
  <c r="Y229" i="6"/>
  <c r="Z229" i="6"/>
  <c r="AA229" i="6"/>
  <c r="AB229" i="6"/>
  <c r="AC229" i="6"/>
  <c r="AD229" i="6"/>
  <c r="X230" i="6"/>
  <c r="Y230" i="6"/>
  <c r="Z230" i="6"/>
  <c r="AA230" i="6"/>
  <c r="AB230" i="6"/>
  <c r="AC230" i="6"/>
  <c r="AD230" i="6"/>
  <c r="X231" i="6"/>
  <c r="Y231" i="6"/>
  <c r="Z231" i="6"/>
  <c r="AA231" i="6"/>
  <c r="AB231" i="6"/>
  <c r="AC231" i="6"/>
  <c r="AD231" i="6"/>
  <c r="X232" i="6"/>
  <c r="Y232" i="6"/>
  <c r="Z232" i="6"/>
  <c r="AA232" i="6"/>
  <c r="AB232" i="6"/>
  <c r="AC232" i="6"/>
  <c r="AD232" i="6"/>
  <c r="X233" i="6"/>
  <c r="Y233" i="6"/>
  <c r="Z233" i="6"/>
  <c r="AA233" i="6"/>
  <c r="AB233" i="6"/>
  <c r="AC233" i="6"/>
  <c r="AD233" i="6"/>
  <c r="X234" i="6"/>
  <c r="Y234" i="6"/>
  <c r="Z234" i="6"/>
  <c r="AA234" i="6"/>
  <c r="AB234" i="6"/>
  <c r="AC234" i="6"/>
  <c r="AD234" i="6"/>
  <c r="X235" i="6"/>
  <c r="Y235" i="6"/>
  <c r="Z235" i="6"/>
  <c r="AA235" i="6"/>
  <c r="AB235" i="6"/>
  <c r="AC235" i="6"/>
  <c r="AD235" i="6"/>
  <c r="X236" i="6"/>
  <c r="Y236" i="6"/>
  <c r="Z236" i="6"/>
  <c r="AA236" i="6"/>
  <c r="AB236" i="6"/>
  <c r="AC236" i="6"/>
  <c r="AD236" i="6"/>
  <c r="X237" i="6"/>
  <c r="Y237" i="6"/>
  <c r="Z237" i="6"/>
  <c r="AA237" i="6"/>
  <c r="AB237" i="6"/>
  <c r="AC237" i="6"/>
  <c r="AD237" i="6"/>
  <c r="X238" i="6"/>
  <c r="Y238" i="6"/>
  <c r="Z238" i="6"/>
  <c r="AA238" i="6"/>
  <c r="AB238" i="6"/>
  <c r="AC238" i="6"/>
  <c r="AD238" i="6"/>
  <c r="X239" i="6"/>
  <c r="Y239" i="6"/>
  <c r="Z239" i="6"/>
  <c r="AA239" i="6"/>
  <c r="AB239" i="6"/>
  <c r="AC239" i="6"/>
  <c r="AD239" i="6"/>
  <c r="X240" i="6"/>
  <c r="Y240" i="6"/>
  <c r="Z240" i="6"/>
  <c r="AA240" i="6"/>
  <c r="AB240" i="6"/>
  <c r="AC240" i="6"/>
  <c r="AD240" i="6"/>
  <c r="X241" i="6"/>
  <c r="Y241" i="6"/>
  <c r="Z241" i="6"/>
  <c r="AA241" i="6"/>
  <c r="AB241" i="6"/>
  <c r="AC241" i="6"/>
  <c r="AD241" i="6"/>
  <c r="X242" i="6"/>
  <c r="Y242" i="6"/>
  <c r="Z242" i="6"/>
  <c r="AA242" i="6"/>
  <c r="AB242" i="6"/>
  <c r="AC242" i="6"/>
  <c r="AD242" i="6"/>
  <c r="X243" i="6"/>
  <c r="Y243" i="6"/>
  <c r="Z243" i="6"/>
  <c r="AA243" i="6"/>
  <c r="AB243" i="6"/>
  <c r="AC243" i="6"/>
  <c r="AD243" i="6"/>
  <c r="X244" i="6"/>
  <c r="Y244" i="6"/>
  <c r="Z244" i="6"/>
  <c r="AA244" i="6"/>
  <c r="AB244" i="6"/>
  <c r="AC244" i="6"/>
  <c r="AD244" i="6"/>
  <c r="X245" i="6"/>
  <c r="Y245" i="6"/>
  <c r="Z245" i="6"/>
  <c r="AA245" i="6"/>
  <c r="AB245" i="6"/>
  <c r="AC245" i="6"/>
  <c r="AD245" i="6"/>
  <c r="X246" i="6"/>
  <c r="Y246" i="6"/>
  <c r="Z246" i="6"/>
  <c r="AA246" i="6"/>
  <c r="AB246" i="6"/>
  <c r="AC246" i="6"/>
  <c r="AD246" i="6"/>
  <c r="X247" i="6"/>
  <c r="Y247" i="6"/>
  <c r="Z247" i="6"/>
  <c r="AA247" i="6"/>
  <c r="AB247" i="6"/>
  <c r="AC247" i="6"/>
  <c r="AD247" i="6"/>
  <c r="X248" i="6"/>
  <c r="Y248" i="6"/>
  <c r="Z248" i="6"/>
  <c r="AA248" i="6"/>
  <c r="AB248" i="6"/>
  <c r="AC248" i="6"/>
  <c r="AD248" i="6"/>
  <c r="X249" i="6"/>
  <c r="Y249" i="6"/>
  <c r="Z249" i="6"/>
  <c r="AA249" i="6"/>
  <c r="AB249" i="6"/>
  <c r="AC249" i="6"/>
  <c r="AD249" i="6"/>
  <c r="X250" i="6"/>
  <c r="Y250" i="6"/>
  <c r="Z250" i="6"/>
  <c r="AA250" i="6"/>
  <c r="AB250" i="6"/>
  <c r="AC250" i="6"/>
  <c r="AD250" i="6"/>
  <c r="X251" i="6"/>
  <c r="Y251" i="6"/>
  <c r="Z251" i="6"/>
  <c r="AA251" i="6"/>
  <c r="AB251" i="6"/>
  <c r="AC251" i="6"/>
  <c r="AD251" i="6"/>
  <c r="X252" i="6"/>
  <c r="Y252" i="6"/>
  <c r="Z252" i="6"/>
  <c r="AA252" i="6"/>
  <c r="AB252" i="6"/>
  <c r="AC252" i="6"/>
  <c r="AD252" i="6"/>
  <c r="X253" i="6"/>
  <c r="Y253" i="6"/>
  <c r="Z253" i="6"/>
  <c r="AA253" i="6"/>
  <c r="AB253" i="6"/>
  <c r="AC253" i="6"/>
  <c r="AD253" i="6"/>
  <c r="X254" i="6"/>
  <c r="Y254" i="6"/>
  <c r="Z254" i="6"/>
  <c r="AA254" i="6"/>
  <c r="AB254" i="6"/>
  <c r="AC254" i="6"/>
  <c r="AD254" i="6"/>
  <c r="X255" i="6"/>
  <c r="Y255" i="6"/>
  <c r="Z255" i="6"/>
  <c r="AA255" i="6"/>
  <c r="AB255" i="6"/>
  <c r="AC255" i="6"/>
  <c r="AD255" i="6"/>
  <c r="X256" i="6"/>
  <c r="Y256" i="6"/>
  <c r="Z256" i="6"/>
  <c r="AA256" i="6"/>
  <c r="AB256" i="6"/>
  <c r="AC256" i="6"/>
  <c r="AD256" i="6"/>
  <c r="X257" i="6"/>
  <c r="Y257" i="6"/>
  <c r="Z257" i="6"/>
  <c r="AA257" i="6"/>
  <c r="AB257" i="6"/>
  <c r="AC257" i="6"/>
  <c r="AD257" i="6"/>
  <c r="X258" i="6"/>
  <c r="Y258" i="6"/>
  <c r="Z258" i="6"/>
  <c r="AA258" i="6"/>
  <c r="AB258" i="6"/>
  <c r="AC258" i="6"/>
  <c r="AD258" i="6"/>
  <c r="X259" i="6"/>
  <c r="Y259" i="6"/>
  <c r="Z259" i="6"/>
  <c r="AA259" i="6"/>
  <c r="AB259" i="6"/>
  <c r="AC259" i="6"/>
  <c r="AD259" i="6"/>
  <c r="X260" i="6"/>
  <c r="Y260" i="6"/>
  <c r="Z260" i="6"/>
  <c r="AA260" i="6"/>
  <c r="AB260" i="6"/>
  <c r="AC260" i="6"/>
  <c r="AD260" i="6"/>
  <c r="X261" i="6"/>
  <c r="Y261" i="6"/>
  <c r="Z261" i="6"/>
  <c r="AA261" i="6"/>
  <c r="AB261" i="6"/>
  <c r="AC261" i="6"/>
  <c r="AD261" i="6"/>
  <c r="X262" i="6"/>
  <c r="Y262" i="6"/>
  <c r="Z262" i="6"/>
  <c r="AA262" i="6"/>
  <c r="AB262" i="6"/>
  <c r="AC262" i="6"/>
  <c r="AD262" i="6"/>
  <c r="X263" i="6"/>
  <c r="Y263" i="6"/>
  <c r="Z263" i="6"/>
  <c r="AA263" i="6"/>
  <c r="AB263" i="6"/>
  <c r="AC263" i="6"/>
  <c r="AD263" i="6"/>
  <c r="X264" i="6"/>
  <c r="Y264" i="6"/>
  <c r="Z264" i="6"/>
  <c r="AA264" i="6"/>
  <c r="AB264" i="6"/>
  <c r="AC264" i="6"/>
  <c r="AD264" i="6"/>
  <c r="X265" i="6"/>
  <c r="Y265" i="6"/>
  <c r="Z265" i="6"/>
  <c r="AA265" i="6"/>
  <c r="AB265" i="6"/>
  <c r="AC265" i="6"/>
  <c r="AD265" i="6"/>
  <c r="X266" i="6"/>
  <c r="Y266" i="6"/>
  <c r="Z266" i="6"/>
  <c r="AA266" i="6"/>
  <c r="AB266" i="6"/>
  <c r="AC266" i="6"/>
  <c r="AD266" i="6"/>
  <c r="X267" i="6"/>
  <c r="Y267" i="6"/>
  <c r="Z267" i="6"/>
  <c r="AA267" i="6"/>
  <c r="AB267" i="6"/>
  <c r="AC267" i="6"/>
  <c r="AD267" i="6"/>
  <c r="X268" i="6"/>
  <c r="Y268" i="6"/>
  <c r="Z268" i="6"/>
  <c r="AA268" i="6"/>
  <c r="AB268" i="6"/>
  <c r="AC268" i="6"/>
  <c r="AD268" i="6"/>
  <c r="X269" i="6"/>
  <c r="Y269" i="6"/>
  <c r="Z269" i="6"/>
  <c r="AA269" i="6"/>
  <c r="AB269" i="6"/>
  <c r="AC269" i="6"/>
  <c r="AD269" i="6"/>
  <c r="X270" i="6"/>
  <c r="Y270" i="6"/>
  <c r="Z270" i="6"/>
  <c r="AA270" i="6"/>
  <c r="AB270" i="6"/>
  <c r="AC270" i="6"/>
  <c r="AD270" i="6"/>
  <c r="X271" i="6"/>
  <c r="Y271" i="6"/>
  <c r="Z271" i="6"/>
  <c r="AA271" i="6"/>
  <c r="AB271" i="6"/>
  <c r="AC271" i="6"/>
  <c r="AD271" i="6"/>
  <c r="X272" i="6"/>
  <c r="Y272" i="6"/>
  <c r="Z272" i="6"/>
  <c r="AA272" i="6"/>
  <c r="AB272" i="6"/>
  <c r="AC272" i="6"/>
  <c r="AD272" i="6"/>
  <c r="X273" i="6"/>
  <c r="Y273" i="6"/>
  <c r="Z273" i="6"/>
  <c r="AA273" i="6"/>
  <c r="AB273" i="6"/>
  <c r="AC273" i="6"/>
  <c r="AD273" i="6"/>
  <c r="X274" i="6"/>
  <c r="Y274" i="6"/>
  <c r="Z274" i="6"/>
  <c r="AA274" i="6"/>
  <c r="AB274" i="6"/>
  <c r="AC274" i="6"/>
  <c r="AD274" i="6"/>
  <c r="X275" i="6"/>
  <c r="Y275" i="6"/>
  <c r="Z275" i="6"/>
  <c r="AA275" i="6"/>
  <c r="AB275" i="6"/>
  <c r="AC275" i="6"/>
  <c r="AD275" i="6"/>
  <c r="X276" i="6"/>
  <c r="Y276" i="6"/>
  <c r="Z276" i="6"/>
  <c r="AA276" i="6"/>
  <c r="AB276" i="6"/>
  <c r="AC276" i="6"/>
  <c r="AD276" i="6"/>
  <c r="X277" i="6"/>
  <c r="Y277" i="6"/>
  <c r="Z277" i="6"/>
  <c r="AA277" i="6"/>
  <c r="AB277" i="6"/>
  <c r="AC277" i="6"/>
  <c r="AD277" i="6"/>
  <c r="X278" i="6"/>
  <c r="Y278" i="6"/>
  <c r="Z278" i="6"/>
  <c r="AA278" i="6"/>
  <c r="AB278" i="6"/>
  <c r="AC278" i="6"/>
  <c r="AD278" i="6"/>
  <c r="X279" i="6"/>
  <c r="Y279" i="6"/>
  <c r="Z279" i="6"/>
  <c r="AA279" i="6"/>
  <c r="AB279" i="6"/>
  <c r="AC279" i="6"/>
  <c r="AD279" i="6"/>
  <c r="X280" i="6"/>
  <c r="Y280" i="6"/>
  <c r="Z280" i="6"/>
  <c r="AA280" i="6"/>
  <c r="AB280" i="6"/>
  <c r="AC280" i="6"/>
  <c r="AD280" i="6"/>
  <c r="X281" i="6"/>
  <c r="Y281" i="6"/>
  <c r="Z281" i="6"/>
  <c r="AA281" i="6"/>
  <c r="AB281" i="6"/>
  <c r="AC281" i="6"/>
  <c r="AD281" i="6"/>
  <c r="X282" i="6"/>
  <c r="Y282" i="6"/>
  <c r="Z282" i="6"/>
  <c r="AA282" i="6"/>
  <c r="AB282" i="6"/>
  <c r="AC282" i="6"/>
  <c r="AD282" i="6"/>
  <c r="X283" i="6"/>
  <c r="Y283" i="6"/>
  <c r="Z283" i="6"/>
  <c r="AA283" i="6"/>
  <c r="AB283" i="6"/>
  <c r="AC283" i="6"/>
  <c r="AD283" i="6"/>
  <c r="X284" i="6"/>
  <c r="Y284" i="6"/>
  <c r="Z284" i="6"/>
  <c r="AA284" i="6"/>
  <c r="AB284" i="6"/>
  <c r="AC284" i="6"/>
  <c r="AD284" i="6"/>
  <c r="X285" i="6"/>
  <c r="Y285" i="6"/>
  <c r="Z285" i="6"/>
  <c r="AA285" i="6"/>
  <c r="AB285" i="6"/>
  <c r="AC285" i="6"/>
  <c r="AD285" i="6"/>
  <c r="X286" i="6"/>
  <c r="Y286" i="6"/>
  <c r="Z286" i="6"/>
  <c r="AA286" i="6"/>
  <c r="AB286" i="6"/>
  <c r="AC286" i="6"/>
  <c r="AD286" i="6"/>
  <c r="X287" i="6"/>
  <c r="Y287" i="6"/>
  <c r="Z287" i="6"/>
  <c r="AA287" i="6"/>
  <c r="AB287" i="6"/>
  <c r="AC287" i="6"/>
  <c r="AD287" i="6"/>
  <c r="X288" i="6"/>
  <c r="Y288" i="6"/>
  <c r="Z288" i="6"/>
  <c r="AA288" i="6"/>
  <c r="AB288" i="6"/>
  <c r="AC288" i="6"/>
  <c r="AD288" i="6"/>
  <c r="X289" i="6"/>
  <c r="Y289" i="6"/>
  <c r="Z289" i="6"/>
  <c r="AA289" i="6"/>
  <c r="AB289" i="6"/>
  <c r="AC289" i="6"/>
  <c r="AD289" i="6"/>
  <c r="X290" i="6"/>
  <c r="Y290" i="6"/>
  <c r="Z290" i="6"/>
  <c r="AA290" i="6"/>
  <c r="AB290" i="6"/>
  <c r="AC290" i="6"/>
  <c r="AD290" i="6"/>
  <c r="X291" i="6"/>
  <c r="Y291" i="6"/>
  <c r="Z291" i="6"/>
  <c r="AA291" i="6"/>
  <c r="AB291" i="6"/>
  <c r="AC291" i="6"/>
  <c r="AD291" i="6"/>
  <c r="X292" i="6"/>
  <c r="Y292" i="6"/>
  <c r="Z292" i="6"/>
  <c r="AA292" i="6"/>
  <c r="AB292" i="6"/>
  <c r="AC292" i="6"/>
  <c r="AD292" i="6"/>
  <c r="X293" i="6"/>
  <c r="Y293" i="6"/>
  <c r="Z293" i="6"/>
  <c r="AA293" i="6"/>
  <c r="AB293" i="6"/>
  <c r="AC293" i="6"/>
  <c r="AD293" i="6"/>
  <c r="X294" i="6"/>
  <c r="Y294" i="6"/>
  <c r="Z294" i="6"/>
  <c r="AA294" i="6"/>
  <c r="AB294" i="6"/>
  <c r="AC294" i="6"/>
  <c r="AD294" i="6"/>
  <c r="X295" i="6"/>
  <c r="Y295" i="6"/>
  <c r="Z295" i="6"/>
  <c r="AA295" i="6"/>
  <c r="AB295" i="6"/>
  <c r="AC295" i="6"/>
  <c r="AD295" i="6"/>
  <c r="X296" i="6"/>
  <c r="Y296" i="6"/>
  <c r="Z296" i="6"/>
  <c r="AA296" i="6"/>
  <c r="AB296" i="6"/>
  <c r="AC296" i="6"/>
  <c r="AD296" i="6"/>
  <c r="X297" i="6"/>
  <c r="Y297" i="6"/>
  <c r="Z297" i="6"/>
  <c r="AA297" i="6"/>
  <c r="AB297" i="6"/>
  <c r="AC297" i="6"/>
  <c r="AD297" i="6"/>
  <c r="X298" i="6"/>
  <c r="Y298" i="6"/>
  <c r="Z298" i="6"/>
  <c r="AA298" i="6"/>
  <c r="AB298" i="6"/>
  <c r="AC298" i="6"/>
  <c r="AD298" i="6"/>
  <c r="X299" i="6"/>
  <c r="Y299" i="6"/>
  <c r="Z299" i="6"/>
  <c r="AA299" i="6"/>
  <c r="AB299" i="6"/>
  <c r="AC299" i="6"/>
  <c r="AD299" i="6"/>
  <c r="X300" i="6"/>
  <c r="Y300" i="6"/>
  <c r="Z300" i="6"/>
  <c r="AA300" i="6"/>
  <c r="AB300" i="6"/>
  <c r="AC300" i="6"/>
  <c r="AD300" i="6"/>
  <c r="X301" i="6"/>
  <c r="Y301" i="6"/>
  <c r="Z301" i="6"/>
  <c r="AA301" i="6"/>
  <c r="AB301" i="6"/>
  <c r="AC301" i="6"/>
  <c r="AD301" i="6"/>
  <c r="Y5" i="6"/>
  <c r="Z5" i="6"/>
  <c r="AA5" i="6"/>
  <c r="AB5" i="6"/>
  <c r="AC5" i="6"/>
  <c r="AD5" i="6"/>
  <c r="K301" i="40"/>
  <c r="K302" i="40"/>
  <c r="K303" i="40"/>
  <c r="K304" i="40"/>
  <c r="K305" i="40"/>
  <c r="K306" i="40"/>
  <c r="K307" i="40"/>
  <c r="K308" i="40"/>
  <c r="K309" i="40"/>
  <c r="K310" i="40"/>
  <c r="K311" i="40"/>
  <c r="K312" i="40"/>
  <c r="K313" i="40"/>
  <c r="K314" i="40"/>
  <c r="K315" i="40"/>
  <c r="K316" i="40"/>
  <c r="K317" i="40"/>
  <c r="K318" i="40"/>
  <c r="K319" i="40"/>
  <c r="K320" i="40"/>
  <c r="K321" i="40"/>
  <c r="K322" i="40"/>
  <c r="K323" i="40"/>
  <c r="K324" i="40"/>
  <c r="K325" i="40"/>
  <c r="K326" i="40"/>
  <c r="K327" i="40"/>
  <c r="K328" i="40"/>
  <c r="K329" i="40"/>
  <c r="K330" i="40"/>
  <c r="K331" i="40"/>
  <c r="K332" i="40"/>
  <c r="K333" i="40"/>
  <c r="K334" i="40"/>
  <c r="K335" i="40"/>
  <c r="K336" i="40"/>
  <c r="K337" i="40"/>
  <c r="K338" i="40"/>
  <c r="K339" i="40"/>
  <c r="K340" i="40"/>
  <c r="K341" i="40"/>
  <c r="K342" i="40"/>
  <c r="K343" i="40"/>
  <c r="K344" i="40"/>
  <c r="K345" i="40"/>
  <c r="K346" i="40"/>
  <c r="K347" i="40"/>
  <c r="K348" i="40"/>
  <c r="K349" i="40"/>
  <c r="K350" i="40"/>
  <c r="K351" i="40"/>
  <c r="K352" i="40"/>
  <c r="K353" i="40"/>
  <c r="K354" i="40"/>
  <c r="K355" i="40"/>
  <c r="K356" i="40"/>
  <c r="K357" i="40"/>
  <c r="K358" i="40"/>
  <c r="K359" i="40"/>
  <c r="K360" i="40"/>
  <c r="K361" i="40"/>
  <c r="K362" i="40"/>
  <c r="K363" i="40"/>
  <c r="K364" i="40"/>
  <c r="K365" i="40"/>
  <c r="K366" i="40"/>
  <c r="K367" i="40"/>
  <c r="K368" i="40"/>
  <c r="K369" i="40"/>
  <c r="K370" i="40"/>
  <c r="K371" i="40"/>
  <c r="K372" i="40"/>
  <c r="K373" i="40"/>
  <c r="K374" i="40"/>
  <c r="K375" i="40"/>
  <c r="K376" i="40"/>
  <c r="K377" i="40"/>
  <c r="K378" i="40"/>
  <c r="K379" i="40"/>
  <c r="K380" i="40"/>
  <c r="K381" i="40"/>
  <c r="K382" i="40"/>
  <c r="K383" i="40"/>
  <c r="K384" i="40"/>
  <c r="K385" i="40"/>
  <c r="K386" i="40"/>
  <c r="K387" i="40"/>
  <c r="K388" i="40"/>
  <c r="K389" i="40"/>
  <c r="K390" i="40"/>
  <c r="K391" i="40"/>
  <c r="K392" i="40"/>
  <c r="K393" i="40"/>
  <c r="K394" i="40"/>
  <c r="K395" i="40"/>
  <c r="K396" i="40"/>
  <c r="K397" i="40"/>
  <c r="K398" i="40"/>
  <c r="K399" i="40"/>
  <c r="K400" i="40"/>
  <c r="K401" i="40"/>
  <c r="K402" i="40"/>
  <c r="K403" i="40"/>
  <c r="K404" i="40"/>
  <c r="K405" i="40"/>
  <c r="K406" i="40"/>
  <c r="K407" i="40"/>
  <c r="K408" i="40"/>
  <c r="K409" i="40"/>
  <c r="K410" i="40"/>
  <c r="K411" i="40"/>
  <c r="K412" i="40"/>
  <c r="K413" i="40"/>
  <c r="K414" i="40"/>
  <c r="K415" i="40"/>
  <c r="K416" i="40"/>
  <c r="K417" i="40"/>
  <c r="K418" i="40"/>
  <c r="K419" i="40"/>
  <c r="K420" i="40"/>
  <c r="K421" i="40"/>
  <c r="K422" i="40"/>
  <c r="K423" i="40"/>
  <c r="K424" i="40"/>
  <c r="K425" i="40"/>
  <c r="K426" i="40"/>
  <c r="K427" i="40"/>
  <c r="K428" i="40"/>
  <c r="K429" i="40"/>
  <c r="K430" i="40"/>
  <c r="K431" i="40"/>
  <c r="K432" i="40"/>
  <c r="K433" i="40"/>
  <c r="K434" i="40"/>
  <c r="K435" i="40"/>
  <c r="K436" i="40"/>
  <c r="K437" i="40"/>
  <c r="K438" i="40"/>
  <c r="K439" i="40"/>
  <c r="K440" i="40"/>
  <c r="K441" i="40"/>
  <c r="K442" i="40"/>
  <c r="K443" i="40"/>
  <c r="K444" i="40"/>
  <c r="K445" i="40"/>
  <c r="K446" i="40"/>
  <c r="K447" i="40"/>
  <c r="K448" i="40"/>
  <c r="K449" i="40"/>
  <c r="K450" i="40"/>
  <c r="K451" i="40"/>
  <c r="K452" i="40"/>
  <c r="K453" i="40"/>
  <c r="K454" i="40"/>
  <c r="K455" i="40"/>
  <c r="K456" i="40"/>
  <c r="K457" i="40"/>
  <c r="K458" i="40"/>
  <c r="K459" i="40"/>
  <c r="K460" i="40"/>
  <c r="K461" i="40"/>
  <c r="K462" i="40"/>
  <c r="K463" i="40"/>
  <c r="K464" i="40"/>
  <c r="K465" i="40"/>
  <c r="K466" i="40"/>
  <c r="K467" i="40"/>
  <c r="K468" i="40"/>
  <c r="R468" i="40"/>
  <c r="R467" i="40"/>
  <c r="R466" i="40"/>
  <c r="R465" i="40"/>
  <c r="R464" i="40"/>
  <c r="R463" i="40"/>
  <c r="R462" i="40"/>
  <c r="L462" i="40"/>
  <c r="R461" i="40"/>
  <c r="L461" i="40"/>
  <c r="R460" i="40"/>
  <c r="L460" i="40"/>
  <c r="R459" i="40"/>
  <c r="Q459" i="40"/>
  <c r="P459" i="40"/>
  <c r="O459" i="40"/>
  <c r="N459" i="40"/>
  <c r="M459" i="40"/>
  <c r="L459" i="40"/>
  <c r="R458" i="40"/>
  <c r="Q458" i="40"/>
  <c r="P458" i="40"/>
  <c r="O458" i="40"/>
  <c r="N458" i="40"/>
  <c r="M458" i="40"/>
  <c r="L458" i="40"/>
  <c r="R457" i="40"/>
  <c r="Q457" i="40"/>
  <c r="P457" i="40"/>
  <c r="O457" i="40"/>
  <c r="N457" i="40"/>
  <c r="M457" i="40"/>
  <c r="L457" i="40"/>
  <c r="R456" i="40"/>
  <c r="Q456" i="40"/>
  <c r="P456" i="40"/>
  <c r="O456" i="40"/>
  <c r="N456" i="40"/>
  <c r="M456" i="40"/>
  <c r="L456" i="40"/>
  <c r="R455" i="40"/>
  <c r="Q455" i="40"/>
  <c r="P455" i="40"/>
  <c r="O455" i="40"/>
  <c r="N455" i="40"/>
  <c r="M455" i="40"/>
  <c r="L455" i="40"/>
  <c r="R454" i="40"/>
  <c r="Q454" i="40"/>
  <c r="P454" i="40"/>
  <c r="O454" i="40"/>
  <c r="N454" i="40"/>
  <c r="M454" i="40"/>
  <c r="L454" i="40"/>
  <c r="R453" i="40"/>
  <c r="Q453" i="40"/>
  <c r="P453" i="40"/>
  <c r="O453" i="40"/>
  <c r="N453" i="40"/>
  <c r="M453" i="40"/>
  <c r="L453" i="40"/>
  <c r="R452" i="40"/>
  <c r="Q452" i="40"/>
  <c r="P452" i="40"/>
  <c r="O452" i="40"/>
  <c r="N452" i="40"/>
  <c r="M452" i="40"/>
  <c r="L452" i="40"/>
  <c r="R451" i="40"/>
  <c r="Q451" i="40"/>
  <c r="P451" i="40"/>
  <c r="O451" i="40"/>
  <c r="N451" i="40"/>
  <c r="M451" i="40"/>
  <c r="L451" i="40"/>
  <c r="R450" i="40"/>
  <c r="Q450" i="40"/>
  <c r="P450" i="40"/>
  <c r="O450" i="40"/>
  <c r="N450" i="40"/>
  <c r="M450" i="40"/>
  <c r="L450" i="40"/>
  <c r="R449" i="40"/>
  <c r="Q449" i="40"/>
  <c r="P449" i="40"/>
  <c r="O449" i="40"/>
  <c r="N449" i="40"/>
  <c r="M449" i="40"/>
  <c r="L449" i="40"/>
  <c r="R448" i="40"/>
  <c r="Q448" i="40"/>
  <c r="P448" i="40"/>
  <c r="O448" i="40"/>
  <c r="N448" i="40"/>
  <c r="M448" i="40"/>
  <c r="L448" i="40"/>
  <c r="R447" i="40"/>
  <c r="Q447" i="40"/>
  <c r="P447" i="40"/>
  <c r="O447" i="40"/>
  <c r="N447" i="40"/>
  <c r="M447" i="40"/>
  <c r="L447" i="40"/>
  <c r="R446" i="40"/>
  <c r="Q446" i="40"/>
  <c r="P446" i="40"/>
  <c r="O446" i="40"/>
  <c r="N446" i="40"/>
  <c r="M446" i="40"/>
  <c r="L446" i="40"/>
  <c r="R445" i="40"/>
  <c r="Q445" i="40"/>
  <c r="P445" i="40"/>
  <c r="O445" i="40"/>
  <c r="N445" i="40"/>
  <c r="M445" i="40"/>
  <c r="L445" i="40"/>
  <c r="R444" i="40"/>
  <c r="Q444" i="40"/>
  <c r="P444" i="40"/>
  <c r="O444" i="40"/>
  <c r="N444" i="40"/>
  <c r="M444" i="40"/>
  <c r="L444" i="40"/>
  <c r="R443" i="40"/>
  <c r="Q443" i="40"/>
  <c r="P443" i="40"/>
  <c r="O443" i="40"/>
  <c r="N443" i="40"/>
  <c r="M443" i="40"/>
  <c r="L443" i="40"/>
  <c r="R442" i="40"/>
  <c r="Q442" i="40"/>
  <c r="P442" i="40"/>
  <c r="O442" i="40"/>
  <c r="N442" i="40"/>
  <c r="M442" i="40"/>
  <c r="L442" i="40"/>
  <c r="R441" i="40"/>
  <c r="Q441" i="40"/>
  <c r="P441" i="40"/>
  <c r="O441" i="40"/>
  <c r="N441" i="40"/>
  <c r="M441" i="40"/>
  <c r="L441" i="40"/>
  <c r="R440" i="40"/>
  <c r="Q440" i="40"/>
  <c r="P440" i="40"/>
  <c r="O440" i="40"/>
  <c r="N440" i="40"/>
  <c r="M440" i="40"/>
  <c r="L440" i="40"/>
  <c r="R439" i="40"/>
  <c r="Q439" i="40"/>
  <c r="P439" i="40"/>
  <c r="O439" i="40"/>
  <c r="N439" i="40"/>
  <c r="M439" i="40"/>
  <c r="L439" i="40"/>
  <c r="R438" i="40"/>
  <c r="Q438" i="40"/>
  <c r="P438" i="40"/>
  <c r="O438" i="40"/>
  <c r="N438" i="40"/>
  <c r="M438" i="40"/>
  <c r="L438" i="40"/>
  <c r="R437" i="40"/>
  <c r="Q437" i="40"/>
  <c r="P437" i="40"/>
  <c r="O437" i="40"/>
  <c r="N437" i="40"/>
  <c r="M437" i="40"/>
  <c r="L437" i="40"/>
  <c r="R436" i="40"/>
  <c r="Q436" i="40"/>
  <c r="P436" i="40"/>
  <c r="O436" i="40"/>
  <c r="N436" i="40"/>
  <c r="M436" i="40"/>
  <c r="L436" i="40"/>
  <c r="R435" i="40"/>
  <c r="Q435" i="40"/>
  <c r="P435" i="40"/>
  <c r="O435" i="40"/>
  <c r="N435" i="40"/>
  <c r="M435" i="40"/>
  <c r="L435" i="40"/>
  <c r="R434" i="40"/>
  <c r="Q434" i="40"/>
  <c r="P434" i="40"/>
  <c r="O434" i="40"/>
  <c r="N434" i="40"/>
  <c r="M434" i="40"/>
  <c r="L434" i="40"/>
  <c r="R433" i="40"/>
  <c r="Q433" i="40"/>
  <c r="P433" i="40"/>
  <c r="O433" i="40"/>
  <c r="N433" i="40"/>
  <c r="M433" i="40"/>
  <c r="L433" i="40"/>
  <c r="R432" i="40"/>
  <c r="Q432" i="40"/>
  <c r="P432" i="40"/>
  <c r="O432" i="40"/>
  <c r="N432" i="40"/>
  <c r="M432" i="40"/>
  <c r="L432" i="40"/>
  <c r="R431" i="40"/>
  <c r="Q431" i="40"/>
  <c r="P431" i="40"/>
  <c r="O431" i="40"/>
  <c r="N431" i="40"/>
  <c r="M431" i="40"/>
  <c r="L431" i="40"/>
  <c r="R430" i="40"/>
  <c r="Q430" i="40"/>
  <c r="P430" i="40"/>
  <c r="O430" i="40"/>
  <c r="N430" i="40"/>
  <c r="M430" i="40"/>
  <c r="L430" i="40"/>
  <c r="R429" i="40"/>
  <c r="Q429" i="40"/>
  <c r="P429" i="40"/>
  <c r="O429" i="40"/>
  <c r="N429" i="40"/>
  <c r="M429" i="40"/>
  <c r="L429" i="40"/>
  <c r="R428" i="40"/>
  <c r="Q428" i="40"/>
  <c r="P428" i="40"/>
  <c r="O428" i="40"/>
  <c r="N428" i="40"/>
  <c r="M428" i="40"/>
  <c r="L428" i="40"/>
  <c r="R427" i="40"/>
  <c r="Q427" i="40"/>
  <c r="P427" i="40"/>
  <c r="O427" i="40"/>
  <c r="N427" i="40"/>
  <c r="M427" i="40"/>
  <c r="L427" i="40"/>
  <c r="R426" i="40"/>
  <c r="Q426" i="40"/>
  <c r="P426" i="40"/>
  <c r="O426" i="40"/>
  <c r="N426" i="40"/>
  <c r="M426" i="40"/>
  <c r="L426" i="40"/>
  <c r="R425" i="40"/>
  <c r="Q425" i="40"/>
  <c r="P425" i="40"/>
  <c r="O425" i="40"/>
  <c r="N425" i="40"/>
  <c r="M425" i="40"/>
  <c r="L425" i="40"/>
  <c r="R424" i="40"/>
  <c r="Q424" i="40"/>
  <c r="P424" i="40"/>
  <c r="O424" i="40"/>
  <c r="N424" i="40"/>
  <c r="M424" i="40"/>
  <c r="L424" i="40"/>
  <c r="R423" i="40"/>
  <c r="Q423" i="40"/>
  <c r="P423" i="40"/>
  <c r="O423" i="40"/>
  <c r="N423" i="40"/>
  <c r="M423" i="40"/>
  <c r="L423" i="40"/>
  <c r="R422" i="40"/>
  <c r="Q422" i="40"/>
  <c r="P422" i="40"/>
  <c r="O422" i="40"/>
  <c r="N422" i="40"/>
  <c r="M422" i="40"/>
  <c r="L422" i="40"/>
  <c r="R421" i="40"/>
  <c r="Q421" i="40"/>
  <c r="P421" i="40"/>
  <c r="O421" i="40"/>
  <c r="N421" i="40"/>
  <c r="M421" i="40"/>
  <c r="L421" i="40"/>
  <c r="R420" i="40"/>
  <c r="Q420" i="40"/>
  <c r="P420" i="40"/>
  <c r="O420" i="40"/>
  <c r="N420" i="40"/>
  <c r="M420" i="40"/>
  <c r="L420" i="40"/>
  <c r="R419" i="40"/>
  <c r="Q419" i="40"/>
  <c r="P419" i="40"/>
  <c r="O419" i="40"/>
  <c r="N419" i="40"/>
  <c r="M419" i="40"/>
  <c r="L419" i="40"/>
  <c r="R418" i="40"/>
  <c r="Q418" i="40"/>
  <c r="P418" i="40"/>
  <c r="O418" i="40"/>
  <c r="N418" i="40"/>
  <c r="M418" i="40"/>
  <c r="L418" i="40"/>
  <c r="R417" i="40"/>
  <c r="Q417" i="40"/>
  <c r="P417" i="40"/>
  <c r="O417" i="40"/>
  <c r="N417" i="40"/>
  <c r="M417" i="40"/>
  <c r="L417" i="40"/>
  <c r="R416" i="40"/>
  <c r="Q416" i="40"/>
  <c r="P416" i="40"/>
  <c r="O416" i="40"/>
  <c r="N416" i="40"/>
  <c r="M416" i="40"/>
  <c r="L416" i="40"/>
  <c r="R415" i="40"/>
  <c r="Q415" i="40"/>
  <c r="P415" i="40"/>
  <c r="O415" i="40"/>
  <c r="N415" i="40"/>
  <c r="M415" i="40"/>
  <c r="L415" i="40"/>
  <c r="R414" i="40"/>
  <c r="Q414" i="40"/>
  <c r="P414" i="40"/>
  <c r="O414" i="40"/>
  <c r="N414" i="40"/>
  <c r="M414" i="40"/>
  <c r="L414" i="40"/>
  <c r="R413" i="40"/>
  <c r="Q413" i="40"/>
  <c r="P413" i="40"/>
  <c r="O413" i="40"/>
  <c r="N413" i="40"/>
  <c r="M413" i="40"/>
  <c r="L413" i="40"/>
  <c r="R412" i="40"/>
  <c r="Q412" i="40"/>
  <c r="P412" i="40"/>
  <c r="O412" i="40"/>
  <c r="N412" i="40"/>
  <c r="M412" i="40"/>
  <c r="L412" i="40"/>
  <c r="R411" i="40"/>
  <c r="Q411" i="40"/>
  <c r="P411" i="40"/>
  <c r="O411" i="40"/>
  <c r="N411" i="40"/>
  <c r="M411" i="40"/>
  <c r="L411" i="40"/>
  <c r="R410" i="40"/>
  <c r="Q410" i="40"/>
  <c r="P410" i="40"/>
  <c r="O410" i="40"/>
  <c r="N410" i="40"/>
  <c r="M410" i="40"/>
  <c r="L410" i="40"/>
  <c r="R409" i="40"/>
  <c r="Q409" i="40"/>
  <c r="P409" i="40"/>
  <c r="O409" i="40"/>
  <c r="N409" i="40"/>
  <c r="M409" i="40"/>
  <c r="L409" i="40"/>
  <c r="R408" i="40"/>
  <c r="Q408" i="40"/>
  <c r="P408" i="40"/>
  <c r="O408" i="40"/>
  <c r="N408" i="40"/>
  <c r="M408" i="40"/>
  <c r="L408" i="40"/>
  <c r="R407" i="40"/>
  <c r="Q407" i="40"/>
  <c r="P407" i="40"/>
  <c r="O407" i="40"/>
  <c r="N407" i="40"/>
  <c r="M407" i="40"/>
  <c r="L407" i="40"/>
  <c r="R406" i="40"/>
  <c r="Q406" i="40"/>
  <c r="P406" i="40"/>
  <c r="O406" i="40"/>
  <c r="N406" i="40"/>
  <c r="M406" i="40"/>
  <c r="L406" i="40"/>
  <c r="R405" i="40"/>
  <c r="Q405" i="40"/>
  <c r="P405" i="40"/>
  <c r="O405" i="40"/>
  <c r="N405" i="40"/>
  <c r="M405" i="40"/>
  <c r="L405" i="40"/>
  <c r="R404" i="40"/>
  <c r="Q404" i="40"/>
  <c r="P404" i="40"/>
  <c r="O404" i="40"/>
  <c r="N404" i="40"/>
  <c r="M404" i="40"/>
  <c r="L404" i="40"/>
  <c r="R403" i="40"/>
  <c r="Q403" i="40"/>
  <c r="P403" i="40"/>
  <c r="O403" i="40"/>
  <c r="N403" i="40"/>
  <c r="M403" i="40"/>
  <c r="L403" i="40"/>
  <c r="R402" i="40"/>
  <c r="Q402" i="40"/>
  <c r="P402" i="40"/>
  <c r="O402" i="40"/>
  <c r="N402" i="40"/>
  <c r="M402" i="40"/>
  <c r="L402" i="40"/>
  <c r="R401" i="40"/>
  <c r="Q401" i="40"/>
  <c r="P401" i="40"/>
  <c r="O401" i="40"/>
  <c r="N401" i="40"/>
  <c r="M401" i="40"/>
  <c r="L401" i="40"/>
  <c r="R400" i="40"/>
  <c r="Q400" i="40"/>
  <c r="P400" i="40"/>
  <c r="O400" i="40"/>
  <c r="N400" i="40"/>
  <c r="M400" i="40"/>
  <c r="L400" i="40"/>
  <c r="R399" i="40"/>
  <c r="Q399" i="40"/>
  <c r="P399" i="40"/>
  <c r="O399" i="40"/>
  <c r="N399" i="40"/>
  <c r="M399" i="40"/>
  <c r="L399" i="40"/>
  <c r="R398" i="40"/>
  <c r="Q398" i="40"/>
  <c r="P398" i="40"/>
  <c r="O398" i="40"/>
  <c r="N398" i="40"/>
  <c r="M398" i="40"/>
  <c r="L398" i="40"/>
  <c r="R397" i="40"/>
  <c r="Q397" i="40"/>
  <c r="P397" i="40"/>
  <c r="O397" i="40"/>
  <c r="N397" i="40"/>
  <c r="M397" i="40"/>
  <c r="L397" i="40"/>
  <c r="R396" i="40"/>
  <c r="Q396" i="40"/>
  <c r="P396" i="40"/>
  <c r="O396" i="40"/>
  <c r="N396" i="40"/>
  <c r="M396" i="40"/>
  <c r="L396" i="40"/>
  <c r="R395" i="40"/>
  <c r="Q395" i="40"/>
  <c r="P395" i="40"/>
  <c r="O395" i="40"/>
  <c r="N395" i="40"/>
  <c r="M395" i="40"/>
  <c r="L395" i="40"/>
  <c r="R394" i="40"/>
  <c r="Q394" i="40"/>
  <c r="P394" i="40"/>
  <c r="O394" i="40"/>
  <c r="N394" i="40"/>
  <c r="M394" i="40"/>
  <c r="L394" i="40"/>
  <c r="R393" i="40"/>
  <c r="Q393" i="40"/>
  <c r="P393" i="40"/>
  <c r="O393" i="40"/>
  <c r="N393" i="40"/>
  <c r="M393" i="40"/>
  <c r="L393" i="40"/>
  <c r="R392" i="40"/>
  <c r="Q392" i="40"/>
  <c r="P392" i="40"/>
  <c r="O392" i="40"/>
  <c r="N392" i="40"/>
  <c r="M392" i="40"/>
  <c r="L392" i="40"/>
  <c r="R391" i="40"/>
  <c r="Q391" i="40"/>
  <c r="P391" i="40"/>
  <c r="O391" i="40"/>
  <c r="N391" i="40"/>
  <c r="M391" i="40"/>
  <c r="L391" i="40"/>
  <c r="R390" i="40"/>
  <c r="Q390" i="40"/>
  <c r="P390" i="40"/>
  <c r="O390" i="40"/>
  <c r="N390" i="40"/>
  <c r="M390" i="40"/>
  <c r="L390" i="40"/>
  <c r="R389" i="40"/>
  <c r="Q389" i="40"/>
  <c r="P389" i="40"/>
  <c r="O389" i="40"/>
  <c r="N389" i="40"/>
  <c r="M389" i="40"/>
  <c r="L389" i="40"/>
  <c r="R388" i="40"/>
  <c r="Q388" i="40"/>
  <c r="P388" i="40"/>
  <c r="O388" i="40"/>
  <c r="N388" i="40"/>
  <c r="M388" i="40"/>
  <c r="L388" i="40"/>
  <c r="R387" i="40"/>
  <c r="Q387" i="40"/>
  <c r="P387" i="40"/>
  <c r="O387" i="40"/>
  <c r="N387" i="40"/>
  <c r="M387" i="40"/>
  <c r="L387" i="40"/>
  <c r="R386" i="40"/>
  <c r="Q386" i="40"/>
  <c r="P386" i="40"/>
  <c r="O386" i="40"/>
  <c r="N386" i="40"/>
  <c r="M386" i="40"/>
  <c r="L386" i="40"/>
  <c r="R385" i="40"/>
  <c r="Q385" i="40"/>
  <c r="P385" i="40"/>
  <c r="O385" i="40"/>
  <c r="N385" i="40"/>
  <c r="M385" i="40"/>
  <c r="L385" i="40"/>
  <c r="R384" i="40"/>
  <c r="Q384" i="40"/>
  <c r="P384" i="40"/>
  <c r="O384" i="40"/>
  <c r="N384" i="40"/>
  <c r="M384" i="40"/>
  <c r="L384" i="40"/>
  <c r="R383" i="40"/>
  <c r="Q383" i="40"/>
  <c r="P383" i="40"/>
  <c r="O383" i="40"/>
  <c r="N383" i="40"/>
  <c r="M383" i="40"/>
  <c r="L383" i="40"/>
  <c r="R382" i="40"/>
  <c r="Q382" i="40"/>
  <c r="P382" i="40"/>
  <c r="O382" i="40"/>
  <c r="N382" i="40"/>
  <c r="M382" i="40"/>
  <c r="L382" i="40"/>
  <c r="R381" i="40"/>
  <c r="Q381" i="40"/>
  <c r="P381" i="40"/>
  <c r="O381" i="40"/>
  <c r="N381" i="40"/>
  <c r="M381" i="40"/>
  <c r="L381" i="40"/>
  <c r="R380" i="40"/>
  <c r="Q380" i="40"/>
  <c r="P380" i="40"/>
  <c r="O380" i="40"/>
  <c r="N380" i="40"/>
  <c r="M380" i="40"/>
  <c r="L380" i="40"/>
  <c r="R379" i="40"/>
  <c r="Q379" i="40"/>
  <c r="P379" i="40"/>
  <c r="O379" i="40"/>
  <c r="N379" i="40"/>
  <c r="M379" i="40"/>
  <c r="L379" i="40"/>
  <c r="R378" i="40"/>
  <c r="Q378" i="40"/>
  <c r="P378" i="40"/>
  <c r="O378" i="40"/>
  <c r="N378" i="40"/>
  <c r="M378" i="40"/>
  <c r="L378" i="40"/>
  <c r="R377" i="40"/>
  <c r="Q377" i="40"/>
  <c r="P377" i="40"/>
  <c r="O377" i="40"/>
  <c r="N377" i="40"/>
  <c r="M377" i="40"/>
  <c r="L377" i="40"/>
  <c r="R376" i="40"/>
  <c r="Q376" i="40"/>
  <c r="P376" i="40"/>
  <c r="O376" i="40"/>
  <c r="N376" i="40"/>
  <c r="M376" i="40"/>
  <c r="L376" i="40"/>
  <c r="R375" i="40"/>
  <c r="Q375" i="40"/>
  <c r="P375" i="40"/>
  <c r="O375" i="40"/>
  <c r="N375" i="40"/>
  <c r="M375" i="40"/>
  <c r="L375" i="40"/>
  <c r="R374" i="40"/>
  <c r="Q374" i="40"/>
  <c r="P374" i="40"/>
  <c r="O374" i="40"/>
  <c r="N374" i="40"/>
  <c r="M374" i="40"/>
  <c r="L374" i="40"/>
  <c r="R373" i="40"/>
  <c r="Q373" i="40"/>
  <c r="P373" i="40"/>
  <c r="O373" i="40"/>
  <c r="N373" i="40"/>
  <c r="M373" i="40"/>
  <c r="L373" i="40"/>
  <c r="R372" i="40"/>
  <c r="Q372" i="40"/>
  <c r="P372" i="40"/>
  <c r="O372" i="40"/>
  <c r="N372" i="40"/>
  <c r="M372" i="40"/>
  <c r="L372" i="40"/>
  <c r="R371" i="40"/>
  <c r="Q371" i="40"/>
  <c r="P371" i="40"/>
  <c r="O371" i="40"/>
  <c r="N371" i="40"/>
  <c r="M371" i="40"/>
  <c r="L371" i="40"/>
  <c r="R370" i="40"/>
  <c r="Q370" i="40"/>
  <c r="P370" i="40"/>
  <c r="O370" i="40"/>
  <c r="N370" i="40"/>
  <c r="M370" i="40"/>
  <c r="L370" i="40"/>
  <c r="R369" i="40"/>
  <c r="Q369" i="40"/>
  <c r="P369" i="40"/>
  <c r="O369" i="40"/>
  <c r="N369" i="40"/>
  <c r="M369" i="40"/>
  <c r="L369" i="40"/>
  <c r="R368" i="40"/>
  <c r="Q368" i="40"/>
  <c r="P368" i="40"/>
  <c r="O368" i="40"/>
  <c r="N368" i="40"/>
  <c r="M368" i="40"/>
  <c r="L368" i="40"/>
  <c r="R367" i="40"/>
  <c r="Q367" i="40"/>
  <c r="P367" i="40"/>
  <c r="O367" i="40"/>
  <c r="N367" i="40"/>
  <c r="M367" i="40"/>
  <c r="L367" i="40"/>
  <c r="R366" i="40"/>
  <c r="Q366" i="40"/>
  <c r="P366" i="40"/>
  <c r="O366" i="40"/>
  <c r="N366" i="40"/>
  <c r="M366" i="40"/>
  <c r="L366" i="40"/>
  <c r="R365" i="40"/>
  <c r="Q365" i="40"/>
  <c r="P365" i="40"/>
  <c r="O365" i="40"/>
  <c r="N365" i="40"/>
  <c r="M365" i="40"/>
  <c r="L365" i="40"/>
  <c r="R364" i="40"/>
  <c r="Q364" i="40"/>
  <c r="P364" i="40"/>
  <c r="O364" i="40"/>
  <c r="N364" i="40"/>
  <c r="M364" i="40"/>
  <c r="L364" i="40"/>
  <c r="R363" i="40"/>
  <c r="Q363" i="40"/>
  <c r="P363" i="40"/>
  <c r="O363" i="40"/>
  <c r="N363" i="40"/>
  <c r="M363" i="40"/>
  <c r="L363" i="40"/>
  <c r="R362" i="40"/>
  <c r="Q362" i="40"/>
  <c r="P362" i="40"/>
  <c r="O362" i="40"/>
  <c r="N362" i="40"/>
  <c r="M362" i="40"/>
  <c r="L362" i="40"/>
  <c r="R361" i="40"/>
  <c r="Q361" i="40"/>
  <c r="P361" i="40"/>
  <c r="O361" i="40"/>
  <c r="N361" i="40"/>
  <c r="M361" i="40"/>
  <c r="L361" i="40"/>
  <c r="R360" i="40"/>
  <c r="Q360" i="40"/>
  <c r="P360" i="40"/>
  <c r="O360" i="40"/>
  <c r="N360" i="40"/>
  <c r="M360" i="40"/>
  <c r="L360" i="40"/>
  <c r="R359" i="40"/>
  <c r="Q359" i="40"/>
  <c r="P359" i="40"/>
  <c r="O359" i="40"/>
  <c r="N359" i="40"/>
  <c r="M359" i="40"/>
  <c r="L359" i="40"/>
  <c r="R358" i="40"/>
  <c r="Q358" i="40"/>
  <c r="P358" i="40"/>
  <c r="O358" i="40"/>
  <c r="N358" i="40"/>
  <c r="M358" i="40"/>
  <c r="L358" i="40"/>
  <c r="R357" i="40"/>
  <c r="Q357" i="40"/>
  <c r="P357" i="40"/>
  <c r="O357" i="40"/>
  <c r="N357" i="40"/>
  <c r="M357" i="40"/>
  <c r="L357" i="40"/>
  <c r="R356" i="40"/>
  <c r="Q356" i="40"/>
  <c r="P356" i="40"/>
  <c r="O356" i="40"/>
  <c r="N356" i="40"/>
  <c r="M356" i="40"/>
  <c r="L356" i="40"/>
  <c r="R355" i="40"/>
  <c r="Q355" i="40"/>
  <c r="P355" i="40"/>
  <c r="O355" i="40"/>
  <c r="N355" i="40"/>
  <c r="M355" i="40"/>
  <c r="L355" i="40"/>
  <c r="R354" i="40"/>
  <c r="Q354" i="40"/>
  <c r="P354" i="40"/>
  <c r="O354" i="40"/>
  <c r="N354" i="40"/>
  <c r="M354" i="40"/>
  <c r="L354" i="40"/>
  <c r="R353" i="40"/>
  <c r="Q353" i="40"/>
  <c r="P353" i="40"/>
  <c r="O353" i="40"/>
  <c r="N353" i="40"/>
  <c r="M353" i="40"/>
  <c r="L353" i="40"/>
  <c r="R352" i="40"/>
  <c r="Q352" i="40"/>
  <c r="P352" i="40"/>
  <c r="O352" i="40"/>
  <c r="N352" i="40"/>
  <c r="M352" i="40"/>
  <c r="L352" i="40"/>
  <c r="R351" i="40"/>
  <c r="Q351" i="40"/>
  <c r="P351" i="40"/>
  <c r="O351" i="40"/>
  <c r="N351" i="40"/>
  <c r="M351" i="40"/>
  <c r="L351" i="40"/>
  <c r="R350" i="40"/>
  <c r="Q350" i="40"/>
  <c r="P350" i="40"/>
  <c r="O350" i="40"/>
  <c r="N350" i="40"/>
  <c r="M350" i="40"/>
  <c r="L350" i="40"/>
  <c r="R349" i="40"/>
  <c r="Q349" i="40"/>
  <c r="P349" i="40"/>
  <c r="O349" i="40"/>
  <c r="N349" i="40"/>
  <c r="M349" i="40"/>
  <c r="L349" i="40"/>
  <c r="R348" i="40"/>
  <c r="Q348" i="40"/>
  <c r="P348" i="40"/>
  <c r="O348" i="40"/>
  <c r="N348" i="40"/>
  <c r="M348" i="40"/>
  <c r="L348" i="40"/>
  <c r="R347" i="40"/>
  <c r="Q347" i="40"/>
  <c r="P347" i="40"/>
  <c r="O347" i="40"/>
  <c r="N347" i="40"/>
  <c r="M347" i="40"/>
  <c r="L347" i="40"/>
  <c r="R346" i="40"/>
  <c r="Q346" i="40"/>
  <c r="P346" i="40"/>
  <c r="O346" i="40"/>
  <c r="N346" i="40"/>
  <c r="M346" i="40"/>
  <c r="L346" i="40"/>
  <c r="R345" i="40"/>
  <c r="Q345" i="40"/>
  <c r="P345" i="40"/>
  <c r="O345" i="40"/>
  <c r="N345" i="40"/>
  <c r="M345" i="40"/>
  <c r="L345" i="40"/>
  <c r="R344" i="40"/>
  <c r="Q344" i="40"/>
  <c r="P344" i="40"/>
  <c r="O344" i="40"/>
  <c r="N344" i="40"/>
  <c r="M344" i="40"/>
  <c r="L344" i="40"/>
  <c r="R343" i="40"/>
  <c r="Q343" i="40"/>
  <c r="P343" i="40"/>
  <c r="O343" i="40"/>
  <c r="N343" i="40"/>
  <c r="M343" i="40"/>
  <c r="L343" i="40"/>
  <c r="R342" i="40"/>
  <c r="Q342" i="40"/>
  <c r="P342" i="40"/>
  <c r="O342" i="40"/>
  <c r="N342" i="40"/>
  <c r="M342" i="40"/>
  <c r="L342" i="40"/>
  <c r="R341" i="40"/>
  <c r="Q341" i="40"/>
  <c r="P341" i="40"/>
  <c r="O341" i="40"/>
  <c r="N341" i="40"/>
  <c r="M341" i="40"/>
  <c r="L341" i="40"/>
  <c r="R340" i="40"/>
  <c r="Q340" i="40"/>
  <c r="P340" i="40"/>
  <c r="O340" i="40"/>
  <c r="N340" i="40"/>
  <c r="M340" i="40"/>
  <c r="L340" i="40"/>
  <c r="R339" i="40"/>
  <c r="Q339" i="40"/>
  <c r="P339" i="40"/>
  <c r="O339" i="40"/>
  <c r="N339" i="40"/>
  <c r="M339" i="40"/>
  <c r="L339" i="40"/>
  <c r="R338" i="40"/>
  <c r="Q338" i="40"/>
  <c r="P338" i="40"/>
  <c r="O338" i="40"/>
  <c r="N338" i="40"/>
  <c r="M338" i="40"/>
  <c r="L338" i="40"/>
  <c r="R337" i="40"/>
  <c r="Q337" i="40"/>
  <c r="P337" i="40"/>
  <c r="O337" i="40"/>
  <c r="N337" i="40"/>
  <c r="M337" i="40"/>
  <c r="L337" i="40"/>
  <c r="R336" i="40"/>
  <c r="Q336" i="40"/>
  <c r="P336" i="40"/>
  <c r="O336" i="40"/>
  <c r="N336" i="40"/>
  <c r="M336" i="40"/>
  <c r="L336" i="40"/>
  <c r="R335" i="40"/>
  <c r="Q335" i="40"/>
  <c r="P335" i="40"/>
  <c r="O335" i="40"/>
  <c r="N335" i="40"/>
  <c r="M335" i="40"/>
  <c r="L335" i="40"/>
  <c r="R334" i="40"/>
  <c r="Q334" i="40"/>
  <c r="P334" i="40"/>
  <c r="O334" i="40"/>
  <c r="N334" i="40"/>
  <c r="M334" i="40"/>
  <c r="L334" i="40"/>
  <c r="R333" i="40"/>
  <c r="Q333" i="40"/>
  <c r="P333" i="40"/>
  <c r="O333" i="40"/>
  <c r="N333" i="40"/>
  <c r="M333" i="40"/>
  <c r="L333" i="40"/>
  <c r="R332" i="40"/>
  <c r="Q332" i="40"/>
  <c r="P332" i="40"/>
  <c r="O332" i="40"/>
  <c r="N332" i="40"/>
  <c r="M332" i="40"/>
  <c r="L332" i="40"/>
  <c r="R331" i="40"/>
  <c r="Q331" i="40"/>
  <c r="P331" i="40"/>
  <c r="O331" i="40"/>
  <c r="N331" i="40"/>
  <c r="M331" i="40"/>
  <c r="L331" i="40"/>
  <c r="R330" i="40"/>
  <c r="Q330" i="40"/>
  <c r="P330" i="40"/>
  <c r="O330" i="40"/>
  <c r="N330" i="40"/>
  <c r="M330" i="40"/>
  <c r="L330" i="40"/>
  <c r="R329" i="40"/>
  <c r="Q329" i="40"/>
  <c r="P329" i="40"/>
  <c r="O329" i="40"/>
  <c r="N329" i="40"/>
  <c r="M329" i="40"/>
  <c r="L329" i="40"/>
  <c r="R328" i="40"/>
  <c r="Q328" i="40"/>
  <c r="P328" i="40"/>
  <c r="O328" i="40"/>
  <c r="N328" i="40"/>
  <c r="M328" i="40"/>
  <c r="L328" i="40"/>
  <c r="R327" i="40"/>
  <c r="Q327" i="40"/>
  <c r="P327" i="40"/>
  <c r="O327" i="40"/>
  <c r="N327" i="40"/>
  <c r="M327" i="40"/>
  <c r="L327" i="40"/>
  <c r="R326" i="40"/>
  <c r="Q326" i="40"/>
  <c r="P326" i="40"/>
  <c r="O326" i="40"/>
  <c r="N326" i="40"/>
  <c r="M326" i="40"/>
  <c r="L326" i="40"/>
  <c r="R325" i="40"/>
  <c r="Q325" i="40"/>
  <c r="P325" i="40"/>
  <c r="O325" i="40"/>
  <c r="N325" i="40"/>
  <c r="M325" i="40"/>
  <c r="L325" i="40"/>
  <c r="R324" i="40"/>
  <c r="Q324" i="40"/>
  <c r="P324" i="40"/>
  <c r="O324" i="40"/>
  <c r="N324" i="40"/>
  <c r="M324" i="40"/>
  <c r="L324" i="40"/>
  <c r="R323" i="40"/>
  <c r="Q323" i="40"/>
  <c r="P323" i="40"/>
  <c r="O323" i="40"/>
  <c r="N323" i="40"/>
  <c r="M323" i="40"/>
  <c r="L323" i="40"/>
  <c r="R322" i="40"/>
  <c r="Q322" i="40"/>
  <c r="P322" i="40"/>
  <c r="O322" i="40"/>
  <c r="N322" i="40"/>
  <c r="M322" i="40"/>
  <c r="L322" i="40"/>
  <c r="R321" i="40"/>
  <c r="Q321" i="40"/>
  <c r="P321" i="40"/>
  <c r="O321" i="40"/>
  <c r="N321" i="40"/>
  <c r="M321" i="40"/>
  <c r="L321" i="40"/>
  <c r="R320" i="40"/>
  <c r="Q320" i="40"/>
  <c r="P320" i="40"/>
  <c r="O320" i="40"/>
  <c r="N320" i="40"/>
  <c r="M320" i="40"/>
  <c r="L320" i="40"/>
  <c r="R319" i="40"/>
  <c r="Q319" i="40"/>
  <c r="P319" i="40"/>
  <c r="O319" i="40"/>
  <c r="N319" i="40"/>
  <c r="M319" i="40"/>
  <c r="L319" i="40"/>
  <c r="R318" i="40"/>
  <c r="Q318" i="40"/>
  <c r="P318" i="40"/>
  <c r="O318" i="40"/>
  <c r="N318" i="40"/>
  <c r="M318" i="40"/>
  <c r="L318" i="40"/>
  <c r="R317" i="40"/>
  <c r="Q317" i="40"/>
  <c r="P317" i="40"/>
  <c r="O317" i="40"/>
  <c r="N317" i="40"/>
  <c r="M317" i="40"/>
  <c r="L317" i="40"/>
  <c r="R316" i="40"/>
  <c r="Q316" i="40"/>
  <c r="P316" i="40"/>
  <c r="O316" i="40"/>
  <c r="N316" i="40"/>
  <c r="M316" i="40"/>
  <c r="L316" i="40"/>
  <c r="R315" i="40"/>
  <c r="Q315" i="40"/>
  <c r="P315" i="40"/>
  <c r="O315" i="40"/>
  <c r="N315" i="40"/>
  <c r="M315" i="40"/>
  <c r="L315" i="40"/>
  <c r="R314" i="40"/>
  <c r="Q314" i="40"/>
  <c r="P314" i="40"/>
  <c r="O314" i="40"/>
  <c r="N314" i="40"/>
  <c r="M314" i="40"/>
  <c r="L314" i="40"/>
  <c r="R313" i="40"/>
  <c r="Q313" i="40"/>
  <c r="P313" i="40"/>
  <c r="O313" i="40"/>
  <c r="N313" i="40"/>
  <c r="M313" i="40"/>
  <c r="L313" i="40"/>
  <c r="R312" i="40"/>
  <c r="Q312" i="40"/>
  <c r="P312" i="40"/>
  <c r="O312" i="40"/>
  <c r="N312" i="40"/>
  <c r="M312" i="40"/>
  <c r="L312" i="40"/>
  <c r="R311" i="40"/>
  <c r="Q311" i="40"/>
  <c r="P311" i="40"/>
  <c r="O311" i="40"/>
  <c r="N311" i="40"/>
  <c r="M311" i="40"/>
  <c r="L311" i="40"/>
  <c r="R310" i="40"/>
  <c r="Q310" i="40"/>
  <c r="P310" i="40"/>
  <c r="O310" i="40"/>
  <c r="N310" i="40"/>
  <c r="M310" i="40"/>
  <c r="L310" i="40"/>
  <c r="R309" i="40"/>
  <c r="Q309" i="40"/>
  <c r="P309" i="40"/>
  <c r="O309" i="40"/>
  <c r="N309" i="40"/>
  <c r="M309" i="40"/>
  <c r="L309" i="40"/>
  <c r="R308" i="40"/>
  <c r="Q308" i="40"/>
  <c r="P308" i="40"/>
  <c r="O308" i="40"/>
  <c r="N308" i="40"/>
  <c r="M308" i="40"/>
  <c r="L308" i="40"/>
  <c r="R307" i="40"/>
  <c r="Q307" i="40"/>
  <c r="P307" i="40"/>
  <c r="O307" i="40"/>
  <c r="N307" i="40"/>
  <c r="M307" i="40"/>
  <c r="L307" i="40"/>
  <c r="R306" i="40"/>
  <c r="Q306" i="40"/>
  <c r="P306" i="40"/>
  <c r="O306" i="40"/>
  <c r="N306" i="40"/>
  <c r="M306" i="40"/>
  <c r="L306" i="40"/>
  <c r="R305" i="40"/>
  <c r="Q305" i="40"/>
  <c r="P305" i="40"/>
  <c r="O305" i="40"/>
  <c r="N305" i="40"/>
  <c r="M305" i="40"/>
  <c r="L305" i="40"/>
  <c r="R304" i="40"/>
  <c r="Q304" i="40"/>
  <c r="P304" i="40"/>
  <c r="O304" i="40"/>
  <c r="N304" i="40"/>
  <c r="M304" i="40"/>
  <c r="L304" i="40"/>
  <c r="R303" i="40"/>
  <c r="Q303" i="40"/>
  <c r="P303" i="40"/>
  <c r="O303" i="40"/>
  <c r="N303" i="40"/>
  <c r="M303" i="40"/>
  <c r="L303" i="40"/>
  <c r="R302" i="40"/>
  <c r="Q302" i="40"/>
  <c r="P302" i="40"/>
  <c r="O302" i="40"/>
  <c r="N302" i="40"/>
  <c r="M302" i="40"/>
  <c r="L302" i="40"/>
  <c r="R301" i="40"/>
  <c r="Q301" i="40"/>
  <c r="P301" i="40"/>
  <c r="O301" i="40"/>
  <c r="N301" i="40"/>
  <c r="M301" i="40"/>
  <c r="L301" i="40"/>
  <c r="S300" i="40"/>
  <c r="S299" i="40"/>
  <c r="S298" i="40"/>
  <c r="S297" i="40"/>
  <c r="S296" i="40"/>
  <c r="S295" i="40"/>
  <c r="S294" i="40"/>
  <c r="S293" i="40"/>
  <c r="S292" i="40"/>
  <c r="S291" i="40"/>
  <c r="S290" i="40"/>
  <c r="S289" i="40"/>
  <c r="S288" i="40"/>
  <c r="S287" i="40"/>
  <c r="S286" i="40"/>
  <c r="S285" i="40"/>
  <c r="S284" i="40"/>
  <c r="S283" i="40"/>
  <c r="S282" i="40"/>
  <c r="S281" i="40"/>
  <c r="S280" i="40"/>
  <c r="S279" i="40"/>
  <c r="S278" i="40"/>
  <c r="S277" i="40"/>
  <c r="S276" i="40"/>
  <c r="S275" i="40"/>
  <c r="S274" i="40"/>
  <c r="S273" i="40"/>
  <c r="S272" i="40"/>
  <c r="S271" i="40"/>
  <c r="S270" i="40"/>
  <c r="S269" i="40"/>
  <c r="S268" i="40"/>
  <c r="S267" i="40"/>
  <c r="S266" i="40"/>
  <c r="S265" i="40"/>
  <c r="S264" i="40"/>
  <c r="S263" i="40"/>
  <c r="S262" i="40"/>
  <c r="S261" i="40"/>
  <c r="S260" i="40"/>
  <c r="S259" i="40"/>
  <c r="S258" i="40"/>
  <c r="S257" i="40"/>
  <c r="S256" i="40"/>
  <c r="S255" i="40"/>
  <c r="S254" i="40"/>
  <c r="S253" i="40"/>
  <c r="S252" i="40"/>
  <c r="S251" i="40"/>
  <c r="S250" i="40"/>
  <c r="S249" i="40"/>
  <c r="S248" i="40"/>
  <c r="S247" i="40"/>
  <c r="S246" i="40"/>
  <c r="S245" i="40"/>
  <c r="S244" i="40"/>
  <c r="S243" i="40"/>
  <c r="S242" i="40"/>
  <c r="S241" i="40"/>
  <c r="S240" i="40"/>
  <c r="S239" i="40"/>
  <c r="S238" i="40"/>
  <c r="S237" i="40"/>
  <c r="S236" i="40"/>
  <c r="S235" i="40"/>
  <c r="S234" i="40"/>
  <c r="S233" i="40"/>
  <c r="S232" i="40"/>
  <c r="S231" i="40"/>
  <c r="S230" i="40"/>
  <c r="S229" i="40"/>
  <c r="S228" i="40"/>
  <c r="S227" i="40"/>
  <c r="S226" i="40"/>
  <c r="S225" i="40"/>
  <c r="S224" i="40"/>
  <c r="S223" i="40"/>
  <c r="S222" i="40"/>
  <c r="S221" i="40"/>
  <c r="S220" i="40"/>
  <c r="S219" i="40"/>
  <c r="S218" i="40"/>
  <c r="S217" i="40"/>
  <c r="S216" i="40"/>
  <c r="S215" i="40"/>
  <c r="S214" i="40"/>
  <c r="S213" i="40"/>
  <c r="S212" i="40"/>
  <c r="S211" i="40"/>
  <c r="S210" i="40"/>
  <c r="S209" i="40"/>
  <c r="S208" i="40"/>
  <c r="S207" i="40"/>
  <c r="S206" i="40"/>
  <c r="S205" i="40"/>
  <c r="S204" i="40"/>
  <c r="S203" i="40"/>
  <c r="S202" i="40"/>
  <c r="S201" i="40"/>
  <c r="S200" i="40"/>
  <c r="S199" i="40"/>
  <c r="S198" i="40"/>
  <c r="S197" i="40"/>
  <c r="S196" i="40"/>
  <c r="S195" i="40"/>
  <c r="S194" i="40"/>
  <c r="S193" i="40"/>
  <c r="S192" i="40"/>
  <c r="S191" i="40"/>
  <c r="S190" i="40"/>
  <c r="S189" i="40"/>
  <c r="S188" i="40"/>
  <c r="S187" i="40"/>
  <c r="S186" i="40"/>
  <c r="S185" i="40"/>
  <c r="S184" i="40"/>
  <c r="S183" i="40"/>
  <c r="S182" i="40"/>
  <c r="S181" i="40"/>
  <c r="S180" i="40"/>
  <c r="S179" i="40"/>
  <c r="S178" i="40"/>
  <c r="S177" i="40"/>
  <c r="S176" i="40"/>
  <c r="S175" i="40"/>
  <c r="S174" i="40"/>
  <c r="S173" i="40"/>
  <c r="S172" i="40"/>
  <c r="S171" i="40"/>
  <c r="S170" i="40"/>
  <c r="S169" i="40"/>
  <c r="S168" i="40"/>
  <c r="S167" i="40"/>
  <c r="S166" i="40"/>
  <c r="S165" i="40"/>
  <c r="S164" i="40"/>
  <c r="S163" i="40"/>
  <c r="S162" i="40"/>
  <c r="S161" i="40"/>
  <c r="S160" i="40"/>
  <c r="S159" i="40"/>
  <c r="S158" i="40"/>
  <c r="S157" i="40"/>
  <c r="S156" i="40"/>
  <c r="S155" i="40"/>
  <c r="S154" i="40"/>
  <c r="S153" i="40"/>
  <c r="S152" i="40"/>
  <c r="S151" i="40"/>
  <c r="S150" i="40"/>
  <c r="S149" i="40"/>
  <c r="S148" i="40"/>
  <c r="S147" i="40"/>
  <c r="S146" i="40"/>
  <c r="S145" i="40"/>
  <c r="S144" i="40"/>
  <c r="S143" i="40"/>
  <c r="S142" i="40"/>
  <c r="S141" i="40"/>
  <c r="S140" i="40"/>
  <c r="S139" i="40"/>
  <c r="S138" i="40"/>
  <c r="S137" i="40"/>
  <c r="S136" i="40"/>
  <c r="S135" i="40"/>
  <c r="S134" i="40"/>
  <c r="S133" i="40"/>
  <c r="S132" i="40"/>
  <c r="S131" i="40"/>
  <c r="S130" i="40"/>
  <c r="S129" i="40"/>
  <c r="S128" i="40"/>
  <c r="S127" i="40"/>
  <c r="S126" i="40"/>
  <c r="S125" i="40"/>
  <c r="S124" i="40"/>
  <c r="S123" i="40"/>
  <c r="S122" i="40"/>
  <c r="S121" i="40"/>
  <c r="S120" i="40"/>
  <c r="S119" i="40"/>
  <c r="S118" i="40"/>
  <c r="S117" i="40"/>
  <c r="S116" i="40"/>
  <c r="S115" i="40"/>
  <c r="S114" i="40"/>
  <c r="S113" i="40"/>
  <c r="S112" i="40"/>
  <c r="S111" i="40"/>
  <c r="S110" i="40"/>
  <c r="S109" i="40"/>
  <c r="S108" i="40"/>
  <c r="S107" i="40"/>
  <c r="S106" i="40"/>
  <c r="S105" i="40"/>
  <c r="S104" i="40"/>
  <c r="S103" i="40"/>
  <c r="S102" i="40"/>
  <c r="S101" i="40"/>
  <c r="S100" i="40"/>
  <c r="S99" i="40"/>
  <c r="S98" i="40"/>
  <c r="S97" i="40"/>
  <c r="S96" i="40"/>
  <c r="S95" i="40"/>
  <c r="S94" i="40"/>
  <c r="S93" i="40"/>
  <c r="S92" i="40"/>
  <c r="S91" i="40"/>
  <c r="S90" i="40"/>
  <c r="S89" i="40"/>
  <c r="S88" i="40"/>
  <c r="S87" i="40"/>
  <c r="S86" i="40"/>
  <c r="S85" i="40"/>
  <c r="S84" i="40"/>
  <c r="S83" i="40"/>
  <c r="S82" i="40"/>
  <c r="S81" i="40"/>
  <c r="S80" i="40"/>
  <c r="S79" i="40"/>
  <c r="S78" i="40"/>
  <c r="S77" i="40"/>
  <c r="S76" i="40"/>
  <c r="S75" i="40"/>
  <c r="S74" i="40"/>
  <c r="S73" i="40"/>
  <c r="S72" i="40"/>
  <c r="S71" i="40"/>
  <c r="S70" i="40"/>
  <c r="S69" i="40"/>
  <c r="S68" i="40"/>
  <c r="S67" i="40"/>
  <c r="S66" i="40"/>
  <c r="S65" i="40"/>
  <c r="S64" i="40"/>
  <c r="S63" i="40"/>
  <c r="S62" i="40"/>
  <c r="S61" i="40"/>
  <c r="S60" i="40"/>
  <c r="S59" i="40"/>
  <c r="S58" i="40"/>
  <c r="S57" i="40"/>
  <c r="S56" i="40"/>
  <c r="S55" i="40"/>
  <c r="S54" i="40"/>
  <c r="S53" i="40"/>
  <c r="S52" i="40"/>
  <c r="S51" i="40"/>
  <c r="S50" i="40"/>
  <c r="S49" i="40"/>
  <c r="S48" i="40"/>
  <c r="S47" i="40"/>
  <c r="S46" i="40"/>
  <c r="S45" i="40"/>
  <c r="S44" i="40"/>
  <c r="S43" i="40"/>
  <c r="S42" i="40"/>
  <c r="S41" i="40"/>
  <c r="S40" i="40"/>
  <c r="S39" i="40"/>
  <c r="S38" i="40"/>
  <c r="S37" i="40"/>
  <c r="S36" i="40"/>
  <c r="S35" i="40"/>
  <c r="S34" i="40"/>
  <c r="S33" i="40"/>
  <c r="S32" i="40"/>
  <c r="S31" i="40"/>
  <c r="S30" i="40"/>
  <c r="S29" i="40"/>
  <c r="S28" i="40"/>
  <c r="S27" i="40"/>
  <c r="S26" i="40"/>
  <c r="S25" i="40"/>
  <c r="S24" i="40"/>
  <c r="S23" i="40"/>
  <c r="S22" i="40"/>
  <c r="S21" i="40"/>
  <c r="S20" i="40"/>
  <c r="S19" i="40"/>
  <c r="S18" i="40"/>
  <c r="S17" i="40"/>
  <c r="S16" i="40"/>
  <c r="S15" i="40"/>
  <c r="S14" i="40"/>
  <c r="S13" i="40"/>
  <c r="S12" i="40"/>
  <c r="S11" i="40"/>
  <c r="S10" i="40"/>
  <c r="S9" i="40"/>
  <c r="S8" i="40"/>
  <c r="S7" i="40"/>
  <c r="S6" i="40"/>
  <c r="S5" i="40"/>
  <c r="S4" i="40"/>
  <c r="C148" i="23" l="1"/>
  <c r="C108" i="23"/>
  <c r="C73" i="23"/>
  <c r="AG38" i="23" l="1"/>
  <c r="AG2" i="23"/>
  <c r="AG148" i="23"/>
  <c r="AG73" i="23"/>
  <c r="AG108" i="23"/>
  <c r="AV16" i="23" l="1"/>
  <c r="BE16" i="23"/>
  <c r="AY16" i="23"/>
  <c r="BD16" i="23"/>
  <c r="AT16" i="23"/>
  <c r="AU16" i="23"/>
  <c r="AZ16" i="23"/>
  <c r="BC16" i="23"/>
  <c r="BA16" i="23"/>
  <c r="BB16" i="23"/>
  <c r="BE14" i="23"/>
  <c r="AZ14" i="23"/>
  <c r="AW14" i="23"/>
  <c r="AY14" i="23"/>
  <c r="AX14" i="23"/>
  <c r="BA14" i="23"/>
  <c r="BB14" i="23"/>
  <c r="BF14" i="23"/>
  <c r="AT14" i="23"/>
  <c r="BC14" i="23"/>
  <c r="AU15" i="23"/>
  <c r="BF15" i="23"/>
  <c r="AZ15" i="23"/>
  <c r="AT15" i="23"/>
  <c r="BB15" i="23"/>
  <c r="AY15" i="23"/>
  <c r="AX15" i="23"/>
  <c r="BA15" i="23"/>
  <c r="BD15" i="23"/>
  <c r="BC15" i="23"/>
  <c r="BE12" i="23"/>
  <c r="BC12" i="23"/>
  <c r="BF12" i="23"/>
  <c r="AY12" i="23"/>
  <c r="BD12" i="23"/>
  <c r="BA12" i="23"/>
  <c r="AU12" i="23"/>
  <c r="AX12" i="23"/>
  <c r="AZ12" i="23"/>
  <c r="AW12" i="23"/>
  <c r="AV12" i="23"/>
  <c r="BA13" i="23"/>
  <c r="AV13" i="23"/>
  <c r="AX13" i="23"/>
  <c r="AZ13" i="23"/>
  <c r="BB13" i="23"/>
  <c r="AY13" i="23"/>
  <c r="BF13" i="23"/>
  <c r="AW13" i="23"/>
  <c r="BE13" i="23"/>
  <c r="BD13" i="23"/>
  <c r="BF8" i="23"/>
  <c r="AT8" i="23"/>
  <c r="AZ8" i="23"/>
  <c r="AU8" i="23"/>
  <c r="AV8" i="23"/>
  <c r="AW8" i="23"/>
  <c r="BE8" i="23"/>
  <c r="BB8" i="23"/>
  <c r="AY8" i="23"/>
  <c r="BA8" i="23"/>
  <c r="BC8" i="23"/>
  <c r="BD8" i="23"/>
  <c r="BD7" i="23"/>
  <c r="BE7" i="23"/>
  <c r="AV7" i="23"/>
  <c r="BC7" i="23"/>
  <c r="AT7" i="23"/>
  <c r="AX7" i="23"/>
  <c r="AU7" i="23"/>
  <c r="AZ7" i="23"/>
  <c r="BA7" i="23"/>
  <c r="BB7" i="23"/>
  <c r="AY7" i="23"/>
  <c r="AW11" i="23"/>
  <c r="AT11" i="23"/>
  <c r="BF11" i="23"/>
  <c r="BC11" i="23"/>
  <c r="AV11" i="23"/>
  <c r="AY11" i="23"/>
  <c r="AX11" i="23"/>
  <c r="AU11" i="23"/>
  <c r="BD11" i="23"/>
  <c r="AZ11" i="23"/>
  <c r="BE11" i="23"/>
  <c r="AZ9" i="23"/>
  <c r="AW9" i="23"/>
  <c r="BE9" i="23"/>
  <c r="BD9" i="23"/>
  <c r="BA9" i="23"/>
  <c r="BB9" i="23"/>
  <c r="BC9" i="23"/>
  <c r="AT9" i="23"/>
  <c r="AU9" i="23"/>
  <c r="BF9" i="23"/>
  <c r="AX9" i="23"/>
  <c r="BC6" i="23"/>
  <c r="AX6" i="23"/>
  <c r="BD6" i="23"/>
  <c r="AY6" i="23"/>
  <c r="AT6" i="23"/>
  <c r="AZ6" i="23"/>
  <c r="AU6" i="23"/>
  <c r="BF6" i="23"/>
  <c r="BA6" i="23"/>
  <c r="BB6" i="23"/>
  <c r="AW6" i="23"/>
  <c r="BD10" i="23"/>
  <c r="AY10" i="23"/>
  <c r="BE10" i="23"/>
  <c r="AU10" i="23"/>
  <c r="BF10" i="23"/>
  <c r="BA10" i="23"/>
  <c r="AV10" i="23"/>
  <c r="BB10" i="23"/>
  <c r="BC10" i="23"/>
  <c r="AX10" i="23"/>
  <c r="BE5" i="23"/>
  <c r="AZ5" i="23"/>
  <c r="BF5" i="23"/>
  <c r="BA5" i="23"/>
  <c r="AW5" i="23"/>
  <c r="BC5" i="23"/>
  <c r="AX5" i="23"/>
  <c r="AY5" i="23"/>
  <c r="AT5" i="23"/>
  <c r="BB4" i="23"/>
  <c r="AW4" i="23"/>
  <c r="AX4" i="23"/>
  <c r="BD4" i="23"/>
  <c r="AY4" i="23"/>
  <c r="BE4" i="23"/>
  <c r="AZ4" i="23"/>
  <c r="BF4" i="23"/>
  <c r="AV4" i="23"/>
  <c r="B39" i="23"/>
  <c r="AA39" i="53"/>
  <c r="AA38" i="53"/>
  <c r="AA37" i="53"/>
  <c r="AA36" i="53"/>
  <c r="AN22" i="53" s="1"/>
  <c r="AA35" i="53"/>
  <c r="AA34" i="53"/>
  <c r="AA33" i="53"/>
  <c r="AA32" i="53"/>
  <c r="AA31" i="53"/>
  <c r="AA30" i="53"/>
  <c r="AA29" i="53"/>
  <c r="AA28" i="53"/>
  <c r="AA27" i="53"/>
  <c r="AA26" i="53"/>
  <c r="AA25" i="53"/>
  <c r="AA24" i="53"/>
  <c r="AA23" i="53"/>
  <c r="AQ23" i="53"/>
  <c r="AB22" i="53"/>
  <c r="Z24" i="53"/>
  <c r="AA17" i="53"/>
  <c r="AA16" i="53"/>
  <c r="AA15" i="53"/>
  <c r="AA14" i="53"/>
  <c r="AA13" i="53"/>
  <c r="AL2" i="53" s="1"/>
  <c r="AA12" i="53"/>
  <c r="AK2" i="53" s="1"/>
  <c r="AA11" i="53"/>
  <c r="AJ2" i="53" s="1"/>
  <c r="AA10" i="53"/>
  <c r="AA9" i="53"/>
  <c r="AA8" i="53"/>
  <c r="AA7" i="53"/>
  <c r="AA6" i="53"/>
  <c r="AE2" i="53" s="1"/>
  <c r="AA5" i="53"/>
  <c r="AD2" i="53" s="1"/>
  <c r="AA4" i="53"/>
  <c r="AA3" i="53"/>
  <c r="AP2" i="53"/>
  <c r="AB2" i="53"/>
  <c r="Z2" i="53"/>
  <c r="AM2" i="53" l="1"/>
  <c r="AJ22" i="53"/>
  <c r="AF2" i="53"/>
  <c r="AI2" i="53"/>
  <c r="AF22" i="53"/>
  <c r="AH2" i="53"/>
  <c r="AO2" i="53"/>
  <c r="AD22" i="53"/>
  <c r="AL22" i="53"/>
  <c r="AH22" i="53"/>
  <c r="AP22" i="53"/>
  <c r="AC22" i="53"/>
  <c r="AG22" i="53"/>
  <c r="AK22" i="53"/>
  <c r="AE22" i="53"/>
  <c r="AI22" i="53"/>
  <c r="AM22" i="53"/>
  <c r="AO22" i="53"/>
  <c r="AN2" i="53"/>
  <c r="AC2" i="53"/>
  <c r="AG2" i="53"/>
  <c r="B106" i="53"/>
  <c r="B105" i="53"/>
  <c r="B104" i="53"/>
  <c r="B103" i="53"/>
  <c r="B102" i="53"/>
  <c r="B101" i="53"/>
  <c r="B100" i="53"/>
  <c r="B99" i="53"/>
  <c r="B98" i="53"/>
  <c r="B97" i="53"/>
  <c r="B96" i="53"/>
  <c r="B95" i="53"/>
  <c r="B94" i="53"/>
  <c r="B93" i="53"/>
  <c r="B92" i="53"/>
  <c r="B91" i="53"/>
  <c r="B90" i="53"/>
  <c r="Q89" i="53"/>
  <c r="C89" i="53"/>
  <c r="A92" i="53"/>
  <c r="B80" i="53"/>
  <c r="B79" i="53"/>
  <c r="B78" i="53"/>
  <c r="B77" i="53"/>
  <c r="B76" i="53"/>
  <c r="B75" i="53"/>
  <c r="B74" i="53"/>
  <c r="B73" i="53"/>
  <c r="B72" i="53"/>
  <c r="B71" i="53"/>
  <c r="B70" i="53"/>
  <c r="B69" i="53"/>
  <c r="B68" i="53"/>
  <c r="B67" i="53"/>
  <c r="B66" i="53"/>
  <c r="B65" i="53"/>
  <c r="B64" i="53"/>
  <c r="Q63" i="53"/>
  <c r="C63" i="53"/>
  <c r="A66" i="53"/>
  <c r="B59" i="53"/>
  <c r="B58" i="53"/>
  <c r="B57" i="53"/>
  <c r="B56" i="53"/>
  <c r="B55" i="53"/>
  <c r="B54" i="53"/>
  <c r="B53" i="53"/>
  <c r="B52" i="53"/>
  <c r="B51" i="53"/>
  <c r="B50" i="53"/>
  <c r="B49" i="53"/>
  <c r="B48" i="53"/>
  <c r="B47" i="53"/>
  <c r="B46" i="53"/>
  <c r="B45" i="53"/>
  <c r="B44" i="53"/>
  <c r="B43" i="53"/>
  <c r="Q42" i="53"/>
  <c r="C42" i="53"/>
  <c r="A45" i="53"/>
  <c r="B38" i="53"/>
  <c r="B37" i="53"/>
  <c r="B36" i="53"/>
  <c r="B35" i="53"/>
  <c r="B34" i="53"/>
  <c r="B33" i="53"/>
  <c r="B32" i="53"/>
  <c r="B31" i="53"/>
  <c r="B30" i="53"/>
  <c r="B29" i="53"/>
  <c r="B28" i="53"/>
  <c r="B27" i="53"/>
  <c r="B26" i="53"/>
  <c r="B25" i="53"/>
  <c r="B24" i="53"/>
  <c r="B23" i="53"/>
  <c r="B22" i="53"/>
  <c r="Q21" i="53"/>
  <c r="C21" i="53"/>
  <c r="A24" i="53"/>
  <c r="B17" i="53"/>
  <c r="B16" i="53"/>
  <c r="B15" i="53"/>
  <c r="B14" i="53"/>
  <c r="B13" i="53"/>
  <c r="B12" i="53"/>
  <c r="B11" i="53"/>
  <c r="B10" i="53"/>
  <c r="B9" i="53"/>
  <c r="B8" i="53"/>
  <c r="B7" i="53"/>
  <c r="B6" i="53"/>
  <c r="B5" i="53"/>
  <c r="B4" i="53"/>
  <c r="T4" i="53"/>
  <c r="B3" i="53"/>
  <c r="Q2" i="53"/>
  <c r="C2" i="53"/>
  <c r="A2" i="53"/>
  <c r="AL16" i="53" l="1"/>
  <c r="AH16" i="53"/>
  <c r="AD16" i="53"/>
  <c r="AO15" i="53"/>
  <c r="AK15" i="53"/>
  <c r="AG15" i="53"/>
  <c r="AC15" i="53"/>
  <c r="AN14" i="53"/>
  <c r="AJ14" i="53"/>
  <c r="AF14" i="53"/>
  <c r="AM13" i="53"/>
  <c r="AI13" i="53"/>
  <c r="AE13" i="53"/>
  <c r="AL12" i="53"/>
  <c r="AH12" i="53"/>
  <c r="AD12" i="53"/>
  <c r="AO11" i="53"/>
  <c r="AK11" i="53"/>
  <c r="AG11" i="53"/>
  <c r="AC11" i="53"/>
  <c r="AN10" i="53"/>
  <c r="AJ10" i="53"/>
  <c r="AF10" i="53"/>
  <c r="AM9" i="53"/>
  <c r="AI9" i="53"/>
  <c r="AE9" i="53"/>
  <c r="AL8" i="53"/>
  <c r="AH8" i="53"/>
  <c r="AD8" i="53"/>
  <c r="AO7" i="53"/>
  <c r="AK7" i="53"/>
  <c r="AG7" i="53"/>
  <c r="AC7" i="53"/>
  <c r="AN6" i="53"/>
  <c r="AJ6" i="53"/>
  <c r="AF6" i="53"/>
  <c r="AM5" i="53"/>
  <c r="AI5" i="53"/>
  <c r="AE5" i="53"/>
  <c r="AL4" i="53"/>
  <c r="AH4" i="53"/>
  <c r="AD4" i="53"/>
  <c r="AO16" i="53"/>
  <c r="AK16" i="53"/>
  <c r="AG16" i="53"/>
  <c r="AC16" i="53"/>
  <c r="AN15" i="53"/>
  <c r="AJ15" i="53"/>
  <c r="AF15" i="53"/>
  <c r="AM14" i="53"/>
  <c r="AI14" i="53"/>
  <c r="AE14" i="53"/>
  <c r="AL13" i="53"/>
  <c r="AH13" i="53"/>
  <c r="AD13" i="53"/>
  <c r="AO12" i="53"/>
  <c r="AK12" i="53"/>
  <c r="AG12" i="53"/>
  <c r="AC12" i="53"/>
  <c r="AN11" i="53"/>
  <c r="AJ11" i="53"/>
  <c r="AF11" i="53"/>
  <c r="AM10" i="53"/>
  <c r="AI10" i="53"/>
  <c r="AE10" i="53"/>
  <c r="AL9" i="53"/>
  <c r="AH9" i="53"/>
  <c r="AD9" i="53"/>
  <c r="AO8" i="53"/>
  <c r="AK8" i="53"/>
  <c r="AG8" i="53"/>
  <c r="AC8" i="53"/>
  <c r="AN7" i="53"/>
  <c r="AJ7" i="53"/>
  <c r="AF7" i="53"/>
  <c r="AM6" i="53"/>
  <c r="AI6" i="53"/>
  <c r="AE6" i="53"/>
  <c r="AL5" i="53"/>
  <c r="AH5" i="53"/>
  <c r="AD5" i="53"/>
  <c r="AO4" i="53"/>
  <c r="AK4" i="53"/>
  <c r="AG4" i="53"/>
  <c r="AC4" i="53"/>
  <c r="AN16" i="53"/>
  <c r="AJ16" i="53"/>
  <c r="AF16" i="53"/>
  <c r="AM15" i="53"/>
  <c r="AI15" i="53"/>
  <c r="AE15" i="53"/>
  <c r="AL14" i="53"/>
  <c r="AH14" i="53"/>
  <c r="AD14" i="53"/>
  <c r="AO13" i="53"/>
  <c r="AK13" i="53"/>
  <c r="AG13" i="53"/>
  <c r="AC13" i="53"/>
  <c r="AN12" i="53"/>
  <c r="AJ12" i="53"/>
  <c r="AF12" i="53"/>
  <c r="AM11" i="53"/>
  <c r="AI11" i="53"/>
  <c r="AE11" i="53"/>
  <c r="AL10" i="53"/>
  <c r="AH10" i="53"/>
  <c r="AD10" i="53"/>
  <c r="AO9" i="53"/>
  <c r="AK9" i="53"/>
  <c r="AG9" i="53"/>
  <c r="AC9" i="53"/>
  <c r="AN8" i="53"/>
  <c r="AJ8" i="53"/>
  <c r="AF8" i="53"/>
  <c r="AM7" i="53"/>
  <c r="AI7" i="53"/>
  <c r="AE7" i="53"/>
  <c r="AL6" i="53"/>
  <c r="AH6" i="53"/>
  <c r="AD6" i="53"/>
  <c r="AO5" i="53"/>
  <c r="AK5" i="53"/>
  <c r="AG5" i="53"/>
  <c r="AC5" i="53"/>
  <c r="AN4" i="53"/>
  <c r="AJ4" i="53"/>
  <c r="AF4" i="53"/>
  <c r="AM16" i="53"/>
  <c r="AI16" i="53"/>
  <c r="AE16" i="53"/>
  <c r="AL15" i="53"/>
  <c r="AH15" i="53"/>
  <c r="AD15" i="53"/>
  <c r="AO14" i="53"/>
  <c r="AK14" i="53"/>
  <c r="AG14" i="53"/>
  <c r="AC14" i="53"/>
  <c r="AN13" i="53"/>
  <c r="AJ13" i="53"/>
  <c r="AF13" i="53"/>
  <c r="AM12" i="53"/>
  <c r="AI12" i="53"/>
  <c r="AE12" i="53"/>
  <c r="AL11" i="53"/>
  <c r="AH11" i="53"/>
  <c r="AD11" i="53"/>
  <c r="AO10" i="53"/>
  <c r="AK10" i="53"/>
  <c r="AG10" i="53"/>
  <c r="AC10" i="53"/>
  <c r="AN9" i="53"/>
  <c r="AJ9" i="53"/>
  <c r="AF9" i="53"/>
  <c r="AM8" i="53"/>
  <c r="AI8" i="53"/>
  <c r="AE8" i="53"/>
  <c r="AL7" i="53"/>
  <c r="AH7" i="53"/>
  <c r="AD7" i="53"/>
  <c r="AO6" i="53"/>
  <c r="AK6" i="53"/>
  <c r="AG6" i="53"/>
  <c r="AC6" i="53"/>
  <c r="AN5" i="53"/>
  <c r="AJ5" i="53"/>
  <c r="AF5" i="53"/>
  <c r="AM4" i="53"/>
  <c r="AI4" i="53"/>
  <c r="AE4" i="53"/>
  <c r="AN36" i="53"/>
  <c r="AL26" i="53"/>
  <c r="AE29" i="53"/>
  <c r="AN35" i="53"/>
  <c r="AP26" i="53"/>
  <c r="AN31" i="53"/>
  <c r="AN28" i="53"/>
  <c r="AN24" i="53"/>
  <c r="AJ30" i="53"/>
  <c r="AN26" i="53"/>
  <c r="AJ34" i="53"/>
  <c r="AM36" i="53"/>
  <c r="AG30" i="53"/>
  <c r="AJ27" i="53"/>
  <c r="AI36" i="53"/>
  <c r="AC33" i="53"/>
  <c r="AN37" i="53"/>
  <c r="AN29" i="53"/>
  <c r="AH33" i="53"/>
  <c r="AD27" i="53"/>
  <c r="AN27" i="53"/>
  <c r="AN34" i="53"/>
  <c r="AN32" i="53"/>
  <c r="AO34" i="53"/>
  <c r="AK26" i="53"/>
  <c r="AN33" i="53"/>
  <c r="AN25" i="53"/>
  <c r="AN30" i="53"/>
  <c r="AD34" i="53"/>
  <c r="AD25" i="53"/>
  <c r="AN38" i="53"/>
  <c r="AH34" i="53"/>
  <c r="AD35" i="53"/>
  <c r="AH28" i="53"/>
  <c r="AF31" i="53"/>
  <c r="AF33" i="53"/>
  <c r="AJ36" i="53"/>
  <c r="AJ28" i="53"/>
  <c r="AJ26" i="53"/>
  <c r="AL27" i="53"/>
  <c r="AL35" i="53"/>
  <c r="AL24" i="53"/>
  <c r="AH27" i="53"/>
  <c r="AJ25" i="53"/>
  <c r="AL28" i="53"/>
  <c r="AF37" i="53"/>
  <c r="AO30" i="53"/>
  <c r="AL25" i="53"/>
  <c r="AL37" i="53"/>
  <c r="AJ32" i="53"/>
  <c r="AL29" i="53"/>
  <c r="AJ37" i="53"/>
  <c r="AJ29" i="53"/>
  <c r="AF35" i="53"/>
  <c r="AF34" i="53"/>
  <c r="AJ33" i="53"/>
  <c r="AJ35" i="53"/>
  <c r="AJ31" i="53"/>
  <c r="AP27" i="53"/>
  <c r="AJ24" i="53"/>
  <c r="AL33" i="53"/>
  <c r="AJ38" i="53"/>
  <c r="AF24" i="53"/>
  <c r="AO38" i="53"/>
  <c r="AM38" i="53"/>
  <c r="AO26" i="53"/>
  <c r="AF36" i="53"/>
  <c r="AF26" i="53"/>
  <c r="AL31" i="53"/>
  <c r="AF38" i="53"/>
  <c r="AF28" i="53"/>
  <c r="AO33" i="53"/>
  <c r="AM29" i="53"/>
  <c r="AF32" i="53"/>
  <c r="AF30" i="53"/>
  <c r="AF29" i="53"/>
  <c r="AF25" i="53"/>
  <c r="AL34" i="53"/>
  <c r="AF27" i="53"/>
  <c r="AL38" i="53"/>
  <c r="AM30" i="53"/>
  <c r="AE32" i="53"/>
  <c r="AP24" i="53"/>
  <c r="AD24" i="53"/>
  <c r="AP34" i="53"/>
  <c r="AD37" i="53"/>
  <c r="AG33" i="53"/>
  <c r="AP33" i="53"/>
  <c r="AM26" i="53"/>
  <c r="AE38" i="53"/>
  <c r="AG26" i="53"/>
  <c r="AM37" i="53"/>
  <c r="AG38" i="53"/>
  <c r="AE31" i="53"/>
  <c r="AE34" i="53"/>
  <c r="AI31" i="53"/>
  <c r="AM32" i="53"/>
  <c r="AP37" i="53"/>
  <c r="AM34" i="53"/>
  <c r="AL30" i="53"/>
  <c r="AI35" i="53"/>
  <c r="AI28" i="53"/>
  <c r="AI24" i="53"/>
  <c r="AI37" i="53"/>
  <c r="AI33" i="53"/>
  <c r="AK28" i="53"/>
  <c r="AK24" i="53"/>
  <c r="AC37" i="53"/>
  <c r="AH31" i="53"/>
  <c r="AH36" i="53"/>
  <c r="AH32" i="53"/>
  <c r="AH25" i="53"/>
  <c r="AH29" i="53"/>
  <c r="AC35" i="53"/>
  <c r="AC31" i="53"/>
  <c r="AD36" i="53"/>
  <c r="AD32" i="53"/>
  <c r="AD31" i="53"/>
  <c r="AD38" i="53"/>
  <c r="AC30" i="53"/>
  <c r="AD30" i="53"/>
  <c r="AH26" i="53"/>
  <c r="AI30" i="53"/>
  <c r="AO27" i="53"/>
  <c r="AO36" i="53"/>
  <c r="AO32" i="53"/>
  <c r="AO29" i="53"/>
  <c r="AO25" i="53"/>
  <c r="AE37" i="53"/>
  <c r="AE33" i="53"/>
  <c r="AE35" i="53"/>
  <c r="AE28" i="53"/>
  <c r="AE24" i="53"/>
  <c r="AD28" i="53"/>
  <c r="AI32" i="53"/>
  <c r="AG28" i="53"/>
  <c r="AG24" i="53"/>
  <c r="AG37" i="53"/>
  <c r="AH37" i="53"/>
  <c r="AD33" i="53"/>
  <c r="AE25" i="53"/>
  <c r="AG34" i="53"/>
  <c r="AE26" i="53"/>
  <c r="AG35" i="53"/>
  <c r="AH35" i="53"/>
  <c r="AG31" i="53"/>
  <c r="AE27" i="53"/>
  <c r="AK38" i="53"/>
  <c r="AI26" i="53"/>
  <c r="AH38" i="53"/>
  <c r="AI38" i="53"/>
  <c r="AH30" i="53"/>
  <c r="AK36" i="53"/>
  <c r="AK32" i="53"/>
  <c r="AK29" i="53"/>
  <c r="AK25" i="53"/>
  <c r="AK27" i="53"/>
  <c r="AC36" i="53"/>
  <c r="AC32" i="53"/>
  <c r="AC29" i="53"/>
  <c r="AC25" i="53"/>
  <c r="AC27" i="53"/>
  <c r="AC28" i="53"/>
  <c r="AC24" i="53"/>
  <c r="AK37" i="53"/>
  <c r="AI25" i="53"/>
  <c r="AK35" i="53"/>
  <c r="AK31" i="53"/>
  <c r="AI27" i="53"/>
  <c r="AK34" i="53"/>
  <c r="AM33" i="53"/>
  <c r="AM35" i="53"/>
  <c r="AM31" i="53"/>
  <c r="AM28" i="53"/>
  <c r="AM24" i="53"/>
  <c r="AG27" i="53"/>
  <c r="AG36" i="53"/>
  <c r="AG32" i="53"/>
  <c r="AG29" i="53"/>
  <c r="AG25" i="53"/>
  <c r="AH24" i="53"/>
  <c r="AE36" i="53"/>
  <c r="AO28" i="53"/>
  <c r="AO24" i="53"/>
  <c r="AD29" i="53"/>
  <c r="AO37" i="53"/>
  <c r="AK33" i="53"/>
  <c r="AI29" i="53"/>
  <c r="AM25" i="53"/>
  <c r="AP36" i="53"/>
  <c r="AP32" i="53"/>
  <c r="AP25" i="53"/>
  <c r="AC38" i="53"/>
  <c r="AE30" i="53"/>
  <c r="AK30" i="53"/>
  <c r="AO35" i="53"/>
  <c r="AP35" i="53"/>
  <c r="AO31" i="53"/>
  <c r="AP31" i="53"/>
  <c r="AM27" i="53"/>
  <c r="AL36" i="53"/>
  <c r="AL32" i="53"/>
  <c r="AC34" i="53"/>
  <c r="AP38" i="53"/>
  <c r="AI34" i="53"/>
  <c r="AP30" i="53"/>
  <c r="AC26" i="53"/>
  <c r="AD26" i="53"/>
  <c r="AP28" i="53"/>
  <c r="AP29" i="53"/>
  <c r="G42" i="53"/>
  <c r="G48" i="53" s="1"/>
  <c r="P63" i="53"/>
  <c r="P68" i="53" s="1"/>
  <c r="H63" i="53"/>
  <c r="H74" i="53" s="1"/>
  <c r="J42" i="53"/>
  <c r="J56" i="53" s="1"/>
  <c r="O63" i="53"/>
  <c r="O66" i="53" s="1"/>
  <c r="G63" i="53"/>
  <c r="G70" i="53" s="1"/>
  <c r="P89" i="53"/>
  <c r="P100" i="53" s="1"/>
  <c r="H89" i="53"/>
  <c r="H97" i="53" s="1"/>
  <c r="N63" i="53"/>
  <c r="N70" i="53" s="1"/>
  <c r="J63" i="53"/>
  <c r="J74" i="53" s="1"/>
  <c r="F63" i="53"/>
  <c r="F67" i="53" s="1"/>
  <c r="K89" i="53"/>
  <c r="K95" i="53" s="1"/>
  <c r="G89" i="53"/>
  <c r="G99" i="53" s="1"/>
  <c r="L42" i="53"/>
  <c r="L47" i="53" s="1"/>
  <c r="D42" i="53"/>
  <c r="D55" i="53" s="1"/>
  <c r="I63" i="53"/>
  <c r="I74" i="53" s="1"/>
  <c r="J89" i="53"/>
  <c r="P21" i="53"/>
  <c r="P34" i="53" s="1"/>
  <c r="L21" i="53"/>
  <c r="J21" i="53"/>
  <c r="J30" i="53" s="1"/>
  <c r="H21" i="53"/>
  <c r="H28" i="53" s="1"/>
  <c r="D21" i="53"/>
  <c r="D35" i="53" s="1"/>
  <c r="E89" i="53"/>
  <c r="P2" i="53"/>
  <c r="L2" i="53"/>
  <c r="H2" i="53"/>
  <c r="F2" i="53"/>
  <c r="D2" i="53"/>
  <c r="N2" i="53"/>
  <c r="J2" i="53"/>
  <c r="O2" i="53"/>
  <c r="E63" i="53"/>
  <c r="E70" i="53" s="1"/>
  <c r="F21" i="53"/>
  <c r="D63" i="53"/>
  <c r="D72" i="53" s="1"/>
  <c r="L63" i="53"/>
  <c r="L75" i="53" s="1"/>
  <c r="D89" i="53"/>
  <c r="D91" i="53" s="1"/>
  <c r="N89" i="53"/>
  <c r="F89" i="53"/>
  <c r="F92" i="53" s="1"/>
  <c r="K63" i="53"/>
  <c r="K65" i="53" s="1"/>
  <c r="L89" i="53"/>
  <c r="L95" i="53" s="1"/>
  <c r="P42" i="53"/>
  <c r="E2" i="53"/>
  <c r="I2" i="53"/>
  <c r="M2" i="53"/>
  <c r="N21" i="53"/>
  <c r="N34" i="53" s="1"/>
  <c r="O21" i="53"/>
  <c r="O36" i="53" s="1"/>
  <c r="M21" i="53"/>
  <c r="K21" i="53"/>
  <c r="K28" i="53" s="1"/>
  <c r="I21" i="53"/>
  <c r="G21" i="53"/>
  <c r="G36" i="53" s="1"/>
  <c r="E21" i="53"/>
  <c r="O42" i="53"/>
  <c r="O46" i="53" s="1"/>
  <c r="N42" i="53"/>
  <c r="N47" i="53" s="1"/>
  <c r="H42" i="53"/>
  <c r="H56" i="53" s="1"/>
  <c r="F42" i="53"/>
  <c r="G2" i="53"/>
  <c r="K2" i="53"/>
  <c r="M42" i="53"/>
  <c r="M48" i="53" s="1"/>
  <c r="K42" i="53"/>
  <c r="K44" i="53" s="1"/>
  <c r="I42" i="53"/>
  <c r="I58" i="53" s="1"/>
  <c r="E42" i="53"/>
  <c r="M63" i="53"/>
  <c r="M66" i="53" s="1"/>
  <c r="O89" i="53"/>
  <c r="M89" i="53"/>
  <c r="I89" i="53"/>
  <c r="I102" i="53" s="1"/>
  <c r="N94" i="53" l="1"/>
  <c r="M91" i="53"/>
  <c r="O91" i="53"/>
  <c r="G65" i="53"/>
  <c r="G57" i="53"/>
  <c r="H94" i="53"/>
  <c r="F16" i="53"/>
  <c r="H16" i="53"/>
  <c r="K16" i="53"/>
  <c r="N12" i="53"/>
  <c r="E12" i="53"/>
  <c r="D12" i="53"/>
  <c r="G12" i="53"/>
  <c r="N8" i="53"/>
  <c r="I8" i="53"/>
  <c r="D8" i="53"/>
  <c r="H15" i="53"/>
  <c r="J15" i="53"/>
  <c r="M15" i="53"/>
  <c r="K11" i="53"/>
  <c r="D11" i="53"/>
  <c r="F11" i="53"/>
  <c r="I11" i="53"/>
  <c r="L7" i="53"/>
  <c r="K7" i="53"/>
  <c r="F7" i="53"/>
  <c r="E7" i="53"/>
  <c r="J14" i="53"/>
  <c r="L14" i="53"/>
  <c r="E14" i="53"/>
  <c r="J10" i="53"/>
  <c r="L10" i="53"/>
  <c r="O10" i="53"/>
  <c r="N6" i="53"/>
  <c r="M6" i="53"/>
  <c r="L6" i="53"/>
  <c r="K6" i="53"/>
  <c r="K13" i="53"/>
  <c r="D13" i="53"/>
  <c r="F13" i="53"/>
  <c r="I13" i="53"/>
  <c r="L5" i="53"/>
  <c r="K5" i="53"/>
  <c r="F5" i="53"/>
  <c r="E5" i="53"/>
  <c r="J4" i="53"/>
  <c r="P4" i="53"/>
  <c r="M4" i="53"/>
  <c r="H9" i="53"/>
  <c r="J9" i="53"/>
  <c r="M9" i="53"/>
  <c r="E16" i="53"/>
  <c r="I16" i="53"/>
  <c r="D16" i="53"/>
  <c r="G16" i="53"/>
  <c r="J12" i="53"/>
  <c r="P12" i="53"/>
  <c r="M12" i="53"/>
  <c r="J8" i="53"/>
  <c r="P8" i="53"/>
  <c r="O8" i="53"/>
  <c r="G15" i="53"/>
  <c r="D15" i="53"/>
  <c r="F15" i="53"/>
  <c r="I15" i="53"/>
  <c r="P11" i="53"/>
  <c r="G11" i="53"/>
  <c r="O11" i="53"/>
  <c r="E11" i="53"/>
  <c r="H7" i="53"/>
  <c r="G7" i="53"/>
  <c r="F14" i="53"/>
  <c r="H14" i="53"/>
  <c r="O14" i="53"/>
  <c r="M10" i="53"/>
  <c r="F10" i="53"/>
  <c r="H10" i="53"/>
  <c r="K10" i="53"/>
  <c r="J6" i="53"/>
  <c r="I6" i="53"/>
  <c r="H6" i="53"/>
  <c r="G6" i="53"/>
  <c r="P13" i="53"/>
  <c r="O13" i="53"/>
  <c r="G13" i="53"/>
  <c r="E13" i="53"/>
  <c r="H5" i="53"/>
  <c r="G5" i="53"/>
  <c r="F4" i="53"/>
  <c r="L4" i="53"/>
  <c r="O4" i="53"/>
  <c r="K9" i="53"/>
  <c r="D9" i="53"/>
  <c r="F9" i="53"/>
  <c r="I9" i="53"/>
  <c r="N16" i="53"/>
  <c r="P16" i="53"/>
  <c r="M16" i="53"/>
  <c r="F12" i="53"/>
  <c r="L12" i="53"/>
  <c r="O12" i="53"/>
  <c r="F8" i="53"/>
  <c r="L8" i="53"/>
  <c r="K8" i="53"/>
  <c r="P15" i="53"/>
  <c r="K15" i="53"/>
  <c r="O15" i="53"/>
  <c r="E15" i="53"/>
  <c r="L11" i="53"/>
  <c r="N11" i="53"/>
  <c r="D7" i="53"/>
  <c r="N7" i="53"/>
  <c r="M7" i="53"/>
  <c r="I14" i="53"/>
  <c r="M14" i="53"/>
  <c r="D14" i="53"/>
  <c r="K14" i="53"/>
  <c r="I10" i="53"/>
  <c r="E10" i="53"/>
  <c r="D10" i="53"/>
  <c r="G10" i="53"/>
  <c r="F6" i="53"/>
  <c r="E6" i="53"/>
  <c r="D6" i="53"/>
  <c r="L13" i="53"/>
  <c r="N13" i="53"/>
  <c r="D5" i="53"/>
  <c r="N5" i="53"/>
  <c r="M5" i="53"/>
  <c r="I4" i="53"/>
  <c r="H4" i="53"/>
  <c r="K4" i="53"/>
  <c r="P9" i="53"/>
  <c r="G9" i="53"/>
  <c r="O9" i="53"/>
  <c r="E9" i="53"/>
  <c r="J16" i="53"/>
  <c r="L16" i="53"/>
  <c r="O16" i="53"/>
  <c r="I12" i="53"/>
  <c r="H12" i="53"/>
  <c r="K12" i="53"/>
  <c r="E8" i="53"/>
  <c r="M8" i="53"/>
  <c r="H8" i="53"/>
  <c r="G8" i="53"/>
  <c r="L15" i="53"/>
  <c r="N15" i="53"/>
  <c r="H11" i="53"/>
  <c r="J11" i="53"/>
  <c r="M11" i="53"/>
  <c r="P7" i="53"/>
  <c r="O7" i="53"/>
  <c r="J7" i="53"/>
  <c r="I7" i="53"/>
  <c r="N14" i="53"/>
  <c r="P14" i="53"/>
  <c r="G14" i="53"/>
  <c r="N10" i="53"/>
  <c r="P10" i="53"/>
  <c r="P6" i="53"/>
  <c r="O6" i="53"/>
  <c r="H13" i="53"/>
  <c r="J13" i="53"/>
  <c r="M13" i="53"/>
  <c r="P5" i="53"/>
  <c r="O5" i="53"/>
  <c r="J5" i="53"/>
  <c r="I5" i="53"/>
  <c r="N4" i="53"/>
  <c r="E4" i="53"/>
  <c r="D4" i="53"/>
  <c r="G4" i="53"/>
  <c r="L9" i="53"/>
  <c r="N9" i="53"/>
  <c r="G53" i="53"/>
  <c r="P102" i="53"/>
  <c r="H71" i="53"/>
  <c r="H77" i="53"/>
  <c r="G47" i="53"/>
  <c r="F76" i="53"/>
  <c r="H73" i="53"/>
  <c r="H65" i="53"/>
  <c r="H76" i="53"/>
  <c r="F68" i="53"/>
  <c r="P94" i="53"/>
  <c r="P69" i="53"/>
  <c r="H72" i="53"/>
  <c r="H66" i="53"/>
  <c r="P98" i="53"/>
  <c r="P97" i="53"/>
  <c r="O75" i="53"/>
  <c r="G101" i="53"/>
  <c r="P93" i="53"/>
  <c r="L57" i="53"/>
  <c r="G49" i="53"/>
  <c r="N72" i="53"/>
  <c r="O68" i="53"/>
  <c r="H67" i="53"/>
  <c r="H78" i="53"/>
  <c r="O77" i="53"/>
  <c r="G45" i="53"/>
  <c r="H68" i="53"/>
  <c r="G44" i="53"/>
  <c r="H70" i="53"/>
  <c r="G50" i="53"/>
  <c r="H92" i="53"/>
  <c r="K98" i="53"/>
  <c r="K97" i="53"/>
  <c r="O71" i="53"/>
  <c r="J55" i="53"/>
  <c r="M102" i="53"/>
  <c r="N77" i="53"/>
  <c r="G69" i="53"/>
  <c r="J65" i="53"/>
  <c r="G105" i="53"/>
  <c r="O76" i="53"/>
  <c r="L104" i="53"/>
  <c r="P75" i="53"/>
  <c r="I65" i="53"/>
  <c r="P74" i="53"/>
  <c r="K102" i="53"/>
  <c r="N73" i="53"/>
  <c r="I69" i="53"/>
  <c r="F65" i="53"/>
  <c r="H57" i="53"/>
  <c r="I53" i="53"/>
  <c r="D45" i="53"/>
  <c r="L105" i="53"/>
  <c r="D97" i="53"/>
  <c r="I76" i="53"/>
  <c r="E68" i="53"/>
  <c r="P96" i="53"/>
  <c r="N75" i="53"/>
  <c r="I71" i="53"/>
  <c r="I66" i="53"/>
  <c r="L46" i="53"/>
  <c r="G103" i="53"/>
  <c r="L56" i="53"/>
  <c r="H102" i="53"/>
  <c r="N65" i="53"/>
  <c r="I49" i="53"/>
  <c r="M105" i="53"/>
  <c r="K101" i="53"/>
  <c r="K93" i="53"/>
  <c r="L100" i="53"/>
  <c r="N67" i="53"/>
  <c r="D51" i="53"/>
  <c r="F70" i="53"/>
  <c r="D48" i="53"/>
  <c r="D77" i="53"/>
  <c r="D94" i="53"/>
  <c r="O73" i="53"/>
  <c r="D69" i="53"/>
  <c r="J69" i="53"/>
  <c r="H53" i="53"/>
  <c r="O45" i="53"/>
  <c r="F101" i="53"/>
  <c r="L101" i="53"/>
  <c r="J72" i="53"/>
  <c r="J68" i="53"/>
  <c r="L52" i="53"/>
  <c r="D104" i="53"/>
  <c r="M104" i="53"/>
  <c r="M92" i="53"/>
  <c r="E79" i="53"/>
  <c r="M75" i="53"/>
  <c r="M55" i="53"/>
  <c r="I51" i="53"/>
  <c r="P103" i="53"/>
  <c r="K99" i="53"/>
  <c r="P95" i="53"/>
  <c r="P91" i="53"/>
  <c r="O78" i="53"/>
  <c r="O74" i="53"/>
  <c r="D70" i="53"/>
  <c r="J66" i="53"/>
  <c r="L50" i="53"/>
  <c r="G56" i="53"/>
  <c r="O48" i="53"/>
  <c r="F102" i="53"/>
  <c r="D98" i="53"/>
  <c r="K94" i="53"/>
  <c r="M77" i="53"/>
  <c r="J77" i="53"/>
  <c r="P73" i="53"/>
  <c r="H69" i="53"/>
  <c r="M57" i="53"/>
  <c r="L53" i="53"/>
  <c r="H49" i="53"/>
  <c r="I45" i="53"/>
  <c r="L45" i="53"/>
  <c r="K105" i="53"/>
  <c r="M101" i="53"/>
  <c r="F93" i="53"/>
  <c r="N76" i="53"/>
  <c r="J76" i="53"/>
  <c r="O72" i="53"/>
  <c r="D68" i="53"/>
  <c r="N68" i="53"/>
  <c r="G52" i="53"/>
  <c r="H44" i="53"/>
  <c r="K104" i="53"/>
  <c r="F100" i="53"/>
  <c r="K96" i="53"/>
  <c r="H79" i="53"/>
  <c r="M79" i="53"/>
  <c r="J75" i="53"/>
  <c r="P71" i="53"/>
  <c r="P67" i="53"/>
  <c r="L51" i="53"/>
  <c r="G51" i="53"/>
  <c r="I47" i="53"/>
  <c r="M103" i="53"/>
  <c r="M95" i="53"/>
  <c r="L91" i="53"/>
  <c r="P78" i="53"/>
  <c r="D74" i="53"/>
  <c r="F66" i="53"/>
  <c r="H58" i="53"/>
  <c r="J50" i="53"/>
  <c r="H46" i="53"/>
  <c r="O56" i="53"/>
  <c r="L48" i="53"/>
  <c r="H52" i="53"/>
  <c r="I44" i="53"/>
  <c r="D79" i="53"/>
  <c r="M51" i="53"/>
  <c r="O47" i="53"/>
  <c r="F103" i="53"/>
  <c r="M99" i="53"/>
  <c r="F95" i="53"/>
  <c r="J70" i="53"/>
  <c r="M58" i="53"/>
  <c r="I48" i="53"/>
  <c r="M98" i="53"/>
  <c r="F98" i="53"/>
  <c r="L94" i="53"/>
  <c r="F94" i="53"/>
  <c r="D73" i="53"/>
  <c r="J73" i="53"/>
  <c r="O69" i="53"/>
  <c r="O65" i="53"/>
  <c r="I57" i="53"/>
  <c r="O53" i="53"/>
  <c r="P105" i="53"/>
  <c r="M93" i="53"/>
  <c r="E76" i="53"/>
  <c r="M76" i="53"/>
  <c r="M52" i="53"/>
  <c r="P104" i="53"/>
  <c r="M100" i="53"/>
  <c r="P92" i="53"/>
  <c r="O79" i="53"/>
  <c r="H75" i="53"/>
  <c r="E75" i="53"/>
  <c r="O67" i="53"/>
  <c r="L55" i="53"/>
  <c r="H51" i="53"/>
  <c r="J51" i="53"/>
  <c r="M47" i="53"/>
  <c r="P99" i="53"/>
  <c r="F99" i="53"/>
  <c r="F91" i="53"/>
  <c r="D78" i="53"/>
  <c r="E74" i="53"/>
  <c r="M70" i="53"/>
  <c r="O50" i="53"/>
  <c r="M46" i="53"/>
  <c r="E102" i="53"/>
  <c r="E91" i="53"/>
  <c r="E96" i="53"/>
  <c r="E93" i="53"/>
  <c r="E101" i="53"/>
  <c r="E94" i="53"/>
  <c r="J99" i="53"/>
  <c r="J93" i="53"/>
  <c r="J97" i="53"/>
  <c r="J105" i="53"/>
  <c r="J98" i="53"/>
  <c r="J95" i="53"/>
  <c r="J103" i="53"/>
  <c r="J92" i="53"/>
  <c r="J104" i="53"/>
  <c r="J94" i="53"/>
  <c r="J102" i="53"/>
  <c r="I99" i="53"/>
  <c r="I100" i="53"/>
  <c r="I105" i="53"/>
  <c r="I98" i="53"/>
  <c r="I95" i="53"/>
  <c r="I103" i="53"/>
  <c r="I104" i="53"/>
  <c r="I97" i="53"/>
  <c r="I101" i="53"/>
  <c r="E46" i="53"/>
  <c r="E55" i="53"/>
  <c r="E49" i="53"/>
  <c r="E57" i="53"/>
  <c r="E48" i="53"/>
  <c r="E51" i="53"/>
  <c r="E44" i="53"/>
  <c r="E53" i="53"/>
  <c r="E56" i="53"/>
  <c r="E50" i="53"/>
  <c r="E54" i="53"/>
  <c r="F51" i="53"/>
  <c r="F53" i="53"/>
  <c r="F48" i="53"/>
  <c r="F55" i="53"/>
  <c r="P46" i="53"/>
  <c r="P47" i="53"/>
  <c r="P52" i="53"/>
  <c r="P56" i="53"/>
  <c r="P50" i="53"/>
  <c r="P51" i="53"/>
  <c r="P45" i="53"/>
  <c r="P57" i="53"/>
  <c r="P58" i="53"/>
  <c r="N91" i="53"/>
  <c r="N92" i="53"/>
  <c r="J34" i="53"/>
  <c r="N102" i="53"/>
  <c r="E98" i="53"/>
  <c r="N98" i="53"/>
  <c r="N57" i="53"/>
  <c r="N53" i="53"/>
  <c r="E105" i="53"/>
  <c r="N97" i="53"/>
  <c r="L72" i="53"/>
  <c r="N52" i="53"/>
  <c r="O104" i="53"/>
  <c r="J96" i="53"/>
  <c r="K79" i="53"/>
  <c r="G74" i="53"/>
  <c r="G78" i="53"/>
  <c r="G75" i="53"/>
  <c r="G73" i="53"/>
  <c r="G68" i="53"/>
  <c r="G76" i="53"/>
  <c r="G66" i="53"/>
  <c r="N99" i="53"/>
  <c r="E95" i="53"/>
  <c r="K54" i="53"/>
  <c r="K46" i="53"/>
  <c r="P48" i="53"/>
  <c r="I94" i="53"/>
  <c r="G77" i="53"/>
  <c r="F73" i="53"/>
  <c r="K69" i="53"/>
  <c r="D49" i="53"/>
  <c r="P49" i="53"/>
  <c r="E45" i="53"/>
  <c r="G91" i="53"/>
  <c r="G96" i="53"/>
  <c r="G100" i="53"/>
  <c r="G104" i="53"/>
  <c r="G97" i="53"/>
  <c r="G102" i="53"/>
  <c r="G92" i="53"/>
  <c r="G93" i="53"/>
  <c r="G94" i="53"/>
  <c r="G98" i="53"/>
  <c r="F72" i="53"/>
  <c r="G72" i="53"/>
  <c r="N66" i="53"/>
  <c r="N79" i="53"/>
  <c r="N71" i="53"/>
  <c r="N69" i="53"/>
  <c r="N74" i="53"/>
  <c r="E52" i="53"/>
  <c r="P44" i="53"/>
  <c r="N100" i="53"/>
  <c r="E100" i="53"/>
  <c r="I96" i="53"/>
  <c r="I92" i="53"/>
  <c r="L79" i="53"/>
  <c r="G71" i="53"/>
  <c r="F47" i="53"/>
  <c r="N103" i="53"/>
  <c r="E99" i="53"/>
  <c r="G95" i="53"/>
  <c r="J91" i="53"/>
  <c r="I91" i="53"/>
  <c r="P79" i="53"/>
  <c r="P72" i="53"/>
  <c r="P76" i="53"/>
  <c r="P65" i="53"/>
  <c r="P77" i="53"/>
  <c r="P66" i="53"/>
  <c r="P70" i="53"/>
  <c r="F58" i="53"/>
  <c r="P54" i="53"/>
  <c r="O93" i="53"/>
  <c r="O94" i="53"/>
  <c r="O98" i="53"/>
  <c r="O99" i="53"/>
  <c r="O96" i="53"/>
  <c r="O97" i="53"/>
  <c r="O102" i="53"/>
  <c r="K48" i="53"/>
  <c r="K47" i="53"/>
  <c r="K49" i="53"/>
  <c r="K56" i="53"/>
  <c r="K50" i="53"/>
  <c r="K52" i="53"/>
  <c r="K45" i="53"/>
  <c r="K53" i="53"/>
  <c r="K58" i="53"/>
  <c r="N48" i="53"/>
  <c r="N56" i="53"/>
  <c r="N50" i="53"/>
  <c r="N54" i="53"/>
  <c r="N55" i="53"/>
  <c r="N44" i="53"/>
  <c r="N45" i="53"/>
  <c r="N51" i="53"/>
  <c r="N49" i="53"/>
  <c r="N46" i="53"/>
  <c r="N58" i="53"/>
  <c r="K74" i="53"/>
  <c r="K78" i="53"/>
  <c r="K67" i="53"/>
  <c r="K71" i="53"/>
  <c r="K72" i="53"/>
  <c r="K76" i="53"/>
  <c r="K77" i="53"/>
  <c r="K66" i="53"/>
  <c r="K70" i="53"/>
  <c r="K75" i="53"/>
  <c r="L66" i="53"/>
  <c r="L70" i="53"/>
  <c r="L67" i="53"/>
  <c r="L68" i="53"/>
  <c r="L65" i="53"/>
  <c r="L77" i="53"/>
  <c r="L71" i="53"/>
  <c r="L69" i="53"/>
  <c r="L74" i="53"/>
  <c r="L78" i="53"/>
  <c r="K57" i="53"/>
  <c r="P53" i="53"/>
  <c r="F49" i="53"/>
  <c r="F45" i="53"/>
  <c r="N105" i="53"/>
  <c r="O105" i="53"/>
  <c r="N101" i="53"/>
  <c r="I93" i="53"/>
  <c r="L76" i="53"/>
  <c r="F44" i="53"/>
  <c r="E104" i="53"/>
  <c r="O100" i="53"/>
  <c r="N96" i="53"/>
  <c r="E92" i="53"/>
  <c r="P55" i="53"/>
  <c r="K55" i="53"/>
  <c r="K51" i="53"/>
  <c r="E103" i="53"/>
  <c r="O95" i="53"/>
  <c r="F56" i="53"/>
  <c r="K73" i="53"/>
  <c r="L73" i="53"/>
  <c r="F57" i="53"/>
  <c r="D50" i="53"/>
  <c r="D58" i="53"/>
  <c r="D52" i="53"/>
  <c r="D46" i="53"/>
  <c r="D47" i="53"/>
  <c r="D44" i="53"/>
  <c r="D57" i="53"/>
  <c r="D56" i="53"/>
  <c r="D54" i="53"/>
  <c r="D53" i="53"/>
  <c r="J101" i="53"/>
  <c r="O101" i="53"/>
  <c r="E97" i="53"/>
  <c r="N93" i="53"/>
  <c r="F74" i="53"/>
  <c r="F79" i="53"/>
  <c r="F69" i="53"/>
  <c r="F77" i="53"/>
  <c r="F78" i="53"/>
  <c r="K68" i="53"/>
  <c r="F52" i="53"/>
  <c r="N104" i="53"/>
  <c r="J100" i="53"/>
  <c r="H100" i="53"/>
  <c r="H93" i="53"/>
  <c r="H101" i="53"/>
  <c r="H91" i="53"/>
  <c r="H95" i="53"/>
  <c r="H99" i="53"/>
  <c r="H103" i="53"/>
  <c r="H104" i="53"/>
  <c r="H105" i="53"/>
  <c r="H98" i="53"/>
  <c r="H96" i="53"/>
  <c r="O92" i="53"/>
  <c r="G79" i="53"/>
  <c r="F75" i="53"/>
  <c r="F71" i="53"/>
  <c r="G67" i="53"/>
  <c r="J46" i="53"/>
  <c r="J54" i="53"/>
  <c r="J58" i="53"/>
  <c r="J47" i="53"/>
  <c r="J44" i="53"/>
  <c r="J45" i="53"/>
  <c r="J53" i="53"/>
  <c r="J48" i="53"/>
  <c r="J52" i="53"/>
  <c r="J49" i="53"/>
  <c r="J57" i="53"/>
  <c r="E47" i="53"/>
  <c r="O103" i="53"/>
  <c r="N95" i="53"/>
  <c r="N78" i="53"/>
  <c r="E58" i="53"/>
  <c r="F54" i="53"/>
  <c r="F50" i="53"/>
  <c r="F46" i="53"/>
  <c r="H54" i="53"/>
  <c r="I50" i="53"/>
  <c r="I46" i="53"/>
  <c r="L102" i="53"/>
  <c r="D102" i="53"/>
  <c r="L98" i="53"/>
  <c r="M94" i="53"/>
  <c r="I77" i="53"/>
  <c r="I73" i="53"/>
  <c r="E73" i="53"/>
  <c r="M69" i="53"/>
  <c r="M65" i="53"/>
  <c r="O57" i="53"/>
  <c r="L49" i="53"/>
  <c r="M49" i="53"/>
  <c r="M45" i="53"/>
  <c r="F105" i="53"/>
  <c r="D105" i="53"/>
  <c r="P101" i="53"/>
  <c r="M97" i="53"/>
  <c r="L93" i="53"/>
  <c r="M72" i="53"/>
  <c r="I72" i="53"/>
  <c r="I68" i="53"/>
  <c r="M68" i="53"/>
  <c r="O52" i="53"/>
  <c r="I52" i="53"/>
  <c r="O44" i="53"/>
  <c r="K100" i="53"/>
  <c r="D100" i="53"/>
  <c r="D96" i="53"/>
  <c r="K92" i="53"/>
  <c r="L92" i="53"/>
  <c r="J79" i="53"/>
  <c r="D75" i="53"/>
  <c r="I75" i="53"/>
  <c r="J71" i="53"/>
  <c r="D71" i="53"/>
  <c r="E67" i="53"/>
  <c r="J67" i="53"/>
  <c r="D67" i="53"/>
  <c r="H55" i="53"/>
  <c r="G55" i="53"/>
  <c r="O51" i="53"/>
  <c r="H47" i="53"/>
  <c r="L103" i="53"/>
  <c r="D95" i="53"/>
  <c r="K91" i="53"/>
  <c r="I78" i="53"/>
  <c r="E78" i="53"/>
  <c r="J78" i="53"/>
  <c r="M74" i="53"/>
  <c r="I70" i="53"/>
  <c r="O70" i="53"/>
  <c r="E66" i="53"/>
  <c r="D66" i="53"/>
  <c r="G58" i="53"/>
  <c r="L58" i="53"/>
  <c r="I54" i="53"/>
  <c r="M54" i="53"/>
  <c r="G54" i="53"/>
  <c r="L54" i="53"/>
  <c r="M50" i="53"/>
  <c r="G46" i="53"/>
  <c r="I56" i="53"/>
  <c r="M56" i="53"/>
  <c r="H48" i="53"/>
  <c r="E77" i="53"/>
  <c r="M73" i="53"/>
  <c r="E69" i="53"/>
  <c r="D65" i="53"/>
  <c r="E65" i="53"/>
  <c r="M53" i="53"/>
  <c r="O49" i="53"/>
  <c r="H45" i="53"/>
  <c r="D101" i="53"/>
  <c r="F97" i="53"/>
  <c r="L97" i="53"/>
  <c r="D93" i="53"/>
  <c r="D76" i="53"/>
  <c r="E72" i="53"/>
  <c r="L44" i="53"/>
  <c r="M44" i="53"/>
  <c r="F104" i="53"/>
  <c r="F96" i="53"/>
  <c r="L96" i="53"/>
  <c r="M96" i="53"/>
  <c r="D92" i="53"/>
  <c r="I79" i="53"/>
  <c r="E71" i="53"/>
  <c r="M71" i="53"/>
  <c r="M67" i="53"/>
  <c r="I67" i="53"/>
  <c r="I55" i="53"/>
  <c r="O55" i="53"/>
  <c r="D103" i="53"/>
  <c r="K103" i="53"/>
  <c r="D99" i="53"/>
  <c r="L99" i="53"/>
  <c r="M78" i="53"/>
  <c r="O58" i="53"/>
  <c r="O54" i="53"/>
  <c r="H50" i="53"/>
  <c r="K27" i="53"/>
  <c r="D34" i="53"/>
  <c r="G30" i="53"/>
  <c r="K26" i="53"/>
  <c r="N32" i="53"/>
  <c r="N28" i="53"/>
  <c r="P36" i="53"/>
  <c r="K34" i="53"/>
  <c r="D24" i="53"/>
  <c r="M36" i="53"/>
  <c r="P23" i="53"/>
  <c r="P32" i="53"/>
  <c r="P35" i="53"/>
  <c r="P26" i="53"/>
  <c r="P37" i="53"/>
  <c r="I31" i="53"/>
  <c r="F25" i="53"/>
  <c r="L37" i="53"/>
  <c r="L31" i="53"/>
  <c r="H34" i="53"/>
  <c r="H30" i="53"/>
  <c r="H36" i="53"/>
  <c r="P30" i="53"/>
  <c r="P25" i="53"/>
  <c r="K32" i="53"/>
  <c r="G28" i="53"/>
  <c r="N36" i="53"/>
  <c r="D30" i="53"/>
  <c r="D26" i="53"/>
  <c r="K24" i="53"/>
  <c r="D29" i="53"/>
  <c r="J37" i="53"/>
  <c r="L36" i="53"/>
  <c r="L34" i="53"/>
  <c r="L32" i="53"/>
  <c r="L30" i="53"/>
  <c r="D28" i="53"/>
  <c r="L28" i="53"/>
  <c r="J26" i="53"/>
  <c r="J24" i="53"/>
  <c r="J27" i="53"/>
  <c r="K35" i="53"/>
  <c r="K31" i="53"/>
  <c r="K25" i="53"/>
  <c r="J28" i="53"/>
  <c r="J33" i="53"/>
  <c r="J23" i="53"/>
  <c r="J36" i="53"/>
  <c r="D32" i="53"/>
  <c r="J32" i="53"/>
  <c r="P33" i="53"/>
  <c r="P29" i="53"/>
  <c r="E25" i="53"/>
  <c r="E29" i="53"/>
  <c r="E35" i="53"/>
  <c r="E27" i="53"/>
  <c r="M23" i="53"/>
  <c r="M25" i="53"/>
  <c r="M33" i="53"/>
  <c r="M37" i="53"/>
  <c r="M28" i="53"/>
  <c r="E36" i="53"/>
  <c r="I34" i="53"/>
  <c r="H31" i="53"/>
  <c r="H33" i="53"/>
  <c r="H35" i="53"/>
  <c r="H37" i="53"/>
  <c r="H23" i="53"/>
  <c r="F30" i="53"/>
  <c r="I30" i="53"/>
  <c r="H26" i="53"/>
  <c r="H24" i="53"/>
  <c r="E24" i="53"/>
  <c r="I27" i="53"/>
  <c r="E33" i="53"/>
  <c r="M31" i="53"/>
  <c r="H29" i="53"/>
  <c r="G25" i="53"/>
  <c r="G31" i="53"/>
  <c r="G35" i="53"/>
  <c r="G27" i="53"/>
  <c r="G24" i="53"/>
  <c r="O23" i="53"/>
  <c r="O29" i="53"/>
  <c r="O33" i="53"/>
  <c r="O37" i="53"/>
  <c r="D36" i="53"/>
  <c r="F36" i="53"/>
  <c r="I36" i="53"/>
  <c r="K36" i="53"/>
  <c r="F34" i="53"/>
  <c r="M34" i="53"/>
  <c r="O34" i="53"/>
  <c r="F32" i="53"/>
  <c r="E32" i="53"/>
  <c r="G32" i="53"/>
  <c r="O30" i="53"/>
  <c r="K30" i="53"/>
  <c r="M30" i="53"/>
  <c r="P28" i="53"/>
  <c r="O28" i="53"/>
  <c r="L23" i="53"/>
  <c r="L25" i="53"/>
  <c r="L29" i="53"/>
  <c r="L35" i="53"/>
  <c r="L27" i="53"/>
  <c r="L26" i="53"/>
  <c r="O26" i="53"/>
  <c r="E26" i="53"/>
  <c r="L24" i="53"/>
  <c r="N24" i="53"/>
  <c r="M24" i="53"/>
  <c r="H27" i="53"/>
  <c r="P27" i="53"/>
  <c r="N27" i="53"/>
  <c r="G37" i="53"/>
  <c r="F35" i="53"/>
  <c r="O35" i="53"/>
  <c r="L33" i="53"/>
  <c r="I33" i="53"/>
  <c r="O31" i="53"/>
  <c r="M29" i="53"/>
  <c r="H25" i="53"/>
  <c r="D23" i="53"/>
  <c r="G23" i="53"/>
  <c r="I35" i="53"/>
  <c r="I23" i="53"/>
  <c r="I29" i="53"/>
  <c r="I24" i="53"/>
  <c r="F23" i="53"/>
  <c r="F33" i="53"/>
  <c r="F37" i="53"/>
  <c r="F26" i="53"/>
  <c r="I32" i="53"/>
  <c r="E28" i="53"/>
  <c r="I26" i="53"/>
  <c r="M27" i="53"/>
  <c r="F27" i="53"/>
  <c r="E37" i="53"/>
  <c r="M35" i="53"/>
  <c r="E31" i="53"/>
  <c r="F31" i="53"/>
  <c r="I25" i="53"/>
  <c r="K23" i="53"/>
  <c r="K29" i="53"/>
  <c r="K33" i="53"/>
  <c r="K37" i="53"/>
  <c r="N29" i="53"/>
  <c r="N23" i="53"/>
  <c r="N31" i="53"/>
  <c r="N33" i="53"/>
  <c r="N35" i="53"/>
  <c r="N37" i="53"/>
  <c r="N26" i="53"/>
  <c r="D25" i="53"/>
  <c r="D33" i="53"/>
  <c r="D37" i="53"/>
  <c r="D31" i="53"/>
  <c r="E34" i="53"/>
  <c r="G34" i="53"/>
  <c r="H32" i="53"/>
  <c r="M32" i="53"/>
  <c r="O32" i="53"/>
  <c r="N30" i="53"/>
  <c r="E30" i="53"/>
  <c r="J25" i="53"/>
  <c r="J29" i="53"/>
  <c r="J31" i="53"/>
  <c r="F28" i="53"/>
  <c r="I28" i="53"/>
  <c r="G26" i="53"/>
  <c r="M26" i="53"/>
  <c r="F24" i="53"/>
  <c r="O24" i="53"/>
  <c r="P24" i="53"/>
  <c r="D27" i="53"/>
  <c r="O27" i="53"/>
  <c r="I37" i="53"/>
  <c r="J35" i="53"/>
  <c r="G33" i="53"/>
  <c r="P31" i="53"/>
  <c r="F29" i="53"/>
  <c r="G29" i="53"/>
  <c r="N25" i="53"/>
  <c r="O25" i="53"/>
  <c r="E23" i="53"/>
  <c r="B179" i="23" l="1"/>
  <c r="B178" i="23"/>
  <c r="D148" i="23" s="1"/>
  <c r="B177" i="23"/>
  <c r="E148" i="23" s="1"/>
  <c r="B176" i="23"/>
  <c r="F148" i="23" s="1"/>
  <c r="B175" i="23"/>
  <c r="G148" i="23" s="1"/>
  <c r="B174" i="23"/>
  <c r="H148" i="23" s="1"/>
  <c r="B173" i="23"/>
  <c r="I148" i="23" s="1"/>
  <c r="B172" i="23"/>
  <c r="J148" i="23" s="1"/>
  <c r="B171" i="23"/>
  <c r="K148" i="23" s="1"/>
  <c r="B170" i="23"/>
  <c r="L148" i="23" s="1"/>
  <c r="B169" i="23"/>
  <c r="M148" i="23" s="1"/>
  <c r="B168" i="23"/>
  <c r="N148" i="23" s="1"/>
  <c r="B167" i="23"/>
  <c r="O148" i="23" s="1"/>
  <c r="B166" i="23"/>
  <c r="P148" i="23" s="1"/>
  <c r="B165" i="23"/>
  <c r="Q148" i="23" s="1"/>
  <c r="B164" i="23"/>
  <c r="R148" i="23" s="1"/>
  <c r="B163" i="23"/>
  <c r="S148" i="23" s="1"/>
  <c r="B162" i="23"/>
  <c r="T148" i="23" s="1"/>
  <c r="B161" i="23"/>
  <c r="U148" i="23" s="1"/>
  <c r="B160" i="23"/>
  <c r="V148" i="23" s="1"/>
  <c r="B159" i="23"/>
  <c r="W148" i="23" s="1"/>
  <c r="B158" i="23"/>
  <c r="X148" i="23" s="1"/>
  <c r="B157" i="23"/>
  <c r="Y148" i="23" s="1"/>
  <c r="B156" i="23"/>
  <c r="Z148" i="23" s="1"/>
  <c r="B155" i="23"/>
  <c r="AA148" i="23" s="1"/>
  <c r="B154" i="23"/>
  <c r="AB148" i="23" s="1"/>
  <c r="B153" i="23"/>
  <c r="AC148" i="23" s="1"/>
  <c r="B152" i="23"/>
  <c r="AD148" i="23" s="1"/>
  <c r="B151" i="23"/>
  <c r="AE148" i="23" s="1"/>
  <c r="B150" i="23"/>
  <c r="AF148" i="23" s="1"/>
  <c r="B149" i="23"/>
  <c r="B139" i="23"/>
  <c r="B138" i="23"/>
  <c r="D108" i="23" s="1"/>
  <c r="B137" i="23"/>
  <c r="E108" i="23" s="1"/>
  <c r="B136" i="23"/>
  <c r="F108" i="23" s="1"/>
  <c r="B135" i="23"/>
  <c r="G108" i="23" s="1"/>
  <c r="B134" i="23"/>
  <c r="H108" i="23" s="1"/>
  <c r="B133" i="23"/>
  <c r="I108" i="23" s="1"/>
  <c r="B132" i="23"/>
  <c r="J108" i="23" s="1"/>
  <c r="B131" i="23"/>
  <c r="K108" i="23" s="1"/>
  <c r="B130" i="23"/>
  <c r="L108" i="23" s="1"/>
  <c r="B129" i="23"/>
  <c r="M108" i="23" s="1"/>
  <c r="B128" i="23"/>
  <c r="N108" i="23" s="1"/>
  <c r="B127" i="23"/>
  <c r="O108" i="23" s="1"/>
  <c r="B126" i="23"/>
  <c r="P108" i="23" s="1"/>
  <c r="B125" i="23"/>
  <c r="Q108" i="23" s="1"/>
  <c r="B124" i="23"/>
  <c r="R108" i="23" s="1"/>
  <c r="B123" i="23"/>
  <c r="S108" i="23" s="1"/>
  <c r="B122" i="23"/>
  <c r="T108" i="23" s="1"/>
  <c r="B121" i="23"/>
  <c r="U108" i="23" s="1"/>
  <c r="B120" i="23"/>
  <c r="V108" i="23" s="1"/>
  <c r="B119" i="23"/>
  <c r="W108" i="23" s="1"/>
  <c r="B118" i="23"/>
  <c r="X108" i="23" s="1"/>
  <c r="B117" i="23"/>
  <c r="Y108" i="23" s="1"/>
  <c r="B116" i="23"/>
  <c r="Z108" i="23" s="1"/>
  <c r="B115" i="23"/>
  <c r="AA108" i="23" s="1"/>
  <c r="B114" i="23"/>
  <c r="AB108" i="23" s="1"/>
  <c r="B113" i="23"/>
  <c r="AC108" i="23" s="1"/>
  <c r="B112" i="23"/>
  <c r="AD108" i="23" s="1"/>
  <c r="B111" i="23"/>
  <c r="AE108" i="23" s="1"/>
  <c r="B110" i="23"/>
  <c r="AF108" i="23" s="1"/>
  <c r="B109" i="23"/>
  <c r="B104" i="23"/>
  <c r="B103" i="23"/>
  <c r="D73" i="23" s="1"/>
  <c r="B102" i="23"/>
  <c r="E73" i="23" s="1"/>
  <c r="B101" i="23"/>
  <c r="F73" i="23" s="1"/>
  <c r="B100" i="23"/>
  <c r="G73" i="23" s="1"/>
  <c r="B99" i="23"/>
  <c r="H73" i="23" s="1"/>
  <c r="B98" i="23"/>
  <c r="I73" i="23" s="1"/>
  <c r="B97" i="23"/>
  <c r="J73" i="23" s="1"/>
  <c r="B96" i="23"/>
  <c r="K73" i="23" s="1"/>
  <c r="B95" i="23"/>
  <c r="L73" i="23" s="1"/>
  <c r="B94" i="23"/>
  <c r="M73" i="23" s="1"/>
  <c r="B93" i="23"/>
  <c r="N73" i="23" s="1"/>
  <c r="B92" i="23"/>
  <c r="O73" i="23" s="1"/>
  <c r="B91" i="23"/>
  <c r="P73" i="23" s="1"/>
  <c r="B90" i="23"/>
  <c r="Q73" i="23" s="1"/>
  <c r="B89" i="23"/>
  <c r="R73" i="23" s="1"/>
  <c r="B88" i="23"/>
  <c r="S73" i="23" s="1"/>
  <c r="B87" i="23"/>
  <c r="T73" i="23" s="1"/>
  <c r="B86" i="23"/>
  <c r="U73" i="23" s="1"/>
  <c r="B85" i="23"/>
  <c r="V73" i="23" s="1"/>
  <c r="B84" i="23"/>
  <c r="W73" i="23" s="1"/>
  <c r="B83" i="23"/>
  <c r="X73" i="23" s="1"/>
  <c r="B82" i="23"/>
  <c r="Y73" i="23" s="1"/>
  <c r="B81" i="23"/>
  <c r="Z73" i="23" s="1"/>
  <c r="B80" i="23"/>
  <c r="AA73" i="23" s="1"/>
  <c r="B79" i="23"/>
  <c r="AB73" i="23" s="1"/>
  <c r="B78" i="23"/>
  <c r="AC73" i="23" s="1"/>
  <c r="B77" i="23"/>
  <c r="AD73" i="23" s="1"/>
  <c r="B76" i="23"/>
  <c r="AE73" i="23" s="1"/>
  <c r="B75" i="23"/>
  <c r="AF73" i="23" s="1"/>
  <c r="B74" i="23"/>
  <c r="B69" i="23"/>
  <c r="B68" i="23"/>
  <c r="B67" i="23"/>
  <c r="B66" i="23"/>
  <c r="B65" i="23"/>
  <c r="B64" i="23"/>
  <c r="B63" i="23"/>
  <c r="B62" i="23"/>
  <c r="B61" i="23"/>
  <c r="B60" i="23"/>
  <c r="B59" i="23"/>
  <c r="B58" i="23"/>
  <c r="B57" i="23"/>
  <c r="B56" i="23"/>
  <c r="B55" i="23"/>
  <c r="B54" i="23"/>
  <c r="B53" i="23"/>
  <c r="B52" i="23"/>
  <c r="B51" i="23"/>
  <c r="B50" i="23"/>
  <c r="B49" i="23"/>
  <c r="B48" i="23"/>
  <c r="B47" i="23"/>
  <c r="B46" i="23"/>
  <c r="B45" i="23"/>
  <c r="B44" i="23"/>
  <c r="B43" i="23"/>
  <c r="B42" i="23"/>
  <c r="B41" i="23"/>
  <c r="B40" i="23"/>
  <c r="AE38" i="23" l="1"/>
  <c r="AE41" i="23" s="1"/>
  <c r="W38" i="23"/>
  <c r="W49" i="23" s="1"/>
  <c r="O38" i="23"/>
  <c r="O50" i="23" s="1"/>
  <c r="G38" i="23"/>
  <c r="G41" i="23" s="1"/>
  <c r="AF77" i="23"/>
  <c r="I77" i="23"/>
  <c r="M77" i="23"/>
  <c r="Q77" i="23"/>
  <c r="U77" i="23"/>
  <c r="Y77" i="23"/>
  <c r="AC77" i="23"/>
  <c r="K77" i="23"/>
  <c r="S77" i="23"/>
  <c r="AA77" i="23"/>
  <c r="AD77" i="23"/>
  <c r="Z77" i="23"/>
  <c r="D77" i="23"/>
  <c r="W77" i="23"/>
  <c r="O77" i="23"/>
  <c r="AE77" i="23"/>
  <c r="E77" i="23"/>
  <c r="G77" i="23"/>
  <c r="R77" i="23"/>
  <c r="I89" i="23"/>
  <c r="M89" i="23"/>
  <c r="Q89" i="23"/>
  <c r="U89" i="23"/>
  <c r="Y89" i="23"/>
  <c r="AC89" i="23"/>
  <c r="S89" i="23"/>
  <c r="AD89" i="23"/>
  <c r="J89" i="23"/>
  <c r="O89" i="23"/>
  <c r="AE89" i="23"/>
  <c r="G89" i="23"/>
  <c r="R89" i="23"/>
  <c r="D89" i="23"/>
  <c r="W89" i="23"/>
  <c r="K89" i="23"/>
  <c r="E89" i="23"/>
  <c r="AA89" i="23"/>
  <c r="AF97" i="23"/>
  <c r="I97" i="23"/>
  <c r="M97" i="23"/>
  <c r="Q97" i="23"/>
  <c r="U97" i="23"/>
  <c r="Y97" i="23"/>
  <c r="AC97" i="23"/>
  <c r="K97" i="23"/>
  <c r="S97" i="23"/>
  <c r="AA97" i="23"/>
  <c r="D97" i="23"/>
  <c r="G97" i="23"/>
  <c r="W97" i="23"/>
  <c r="J97" i="23"/>
  <c r="V97" i="23"/>
  <c r="AD97" i="23"/>
  <c r="E97" i="23"/>
  <c r="O97" i="23"/>
  <c r="AE97" i="23"/>
  <c r="I117" i="23"/>
  <c r="M117" i="23"/>
  <c r="Q117" i="23"/>
  <c r="U117" i="23"/>
  <c r="Y117" i="23"/>
  <c r="N117" i="23"/>
  <c r="AB117" i="23"/>
  <c r="G117" i="23"/>
  <c r="O117" i="23"/>
  <c r="W117" i="23"/>
  <c r="AC117" i="23"/>
  <c r="D117" i="23"/>
  <c r="E117" i="23"/>
  <c r="K117" i="23"/>
  <c r="AA117" i="23"/>
  <c r="AE117" i="23"/>
  <c r="S117" i="23"/>
  <c r="P125" i="23"/>
  <c r="I125" i="23"/>
  <c r="M125" i="23"/>
  <c r="Q125" i="23"/>
  <c r="U125" i="23"/>
  <c r="Y125" i="23"/>
  <c r="AC125" i="23"/>
  <c r="D125" i="23"/>
  <c r="E125" i="23"/>
  <c r="K125" i="23"/>
  <c r="S125" i="23"/>
  <c r="AA125" i="23"/>
  <c r="AD125" i="23"/>
  <c r="W125" i="23"/>
  <c r="O125" i="23"/>
  <c r="AE125" i="23"/>
  <c r="V125" i="23"/>
  <c r="G125" i="23"/>
  <c r="X133" i="23"/>
  <c r="I133" i="23"/>
  <c r="M133" i="23"/>
  <c r="Q133" i="23"/>
  <c r="U133" i="23"/>
  <c r="Y133" i="23"/>
  <c r="AC133" i="23"/>
  <c r="D133" i="23"/>
  <c r="E133" i="23"/>
  <c r="K133" i="23"/>
  <c r="S133" i="23"/>
  <c r="AA133" i="23"/>
  <c r="W133" i="23"/>
  <c r="O133" i="23"/>
  <c r="AE133" i="23"/>
  <c r="G133" i="23"/>
  <c r="I154" i="23"/>
  <c r="M154" i="23"/>
  <c r="Q154" i="23"/>
  <c r="U154" i="23"/>
  <c r="Y154" i="23"/>
  <c r="AC154" i="23"/>
  <c r="V154" i="23"/>
  <c r="AA154" i="23"/>
  <c r="G154" i="23"/>
  <c r="O154" i="23"/>
  <c r="W154" i="23"/>
  <c r="X154" i="23"/>
  <c r="E154" i="23"/>
  <c r="AE154" i="23"/>
  <c r="S154" i="23"/>
  <c r="D154" i="23"/>
  <c r="Z162" i="23"/>
  <c r="K162" i="23"/>
  <c r="U162" i="23"/>
  <c r="AA162" i="23"/>
  <c r="AF162" i="23"/>
  <c r="G162" i="23"/>
  <c r="Q162" i="23"/>
  <c r="W162" i="23"/>
  <c r="M162" i="23"/>
  <c r="E162" i="23"/>
  <c r="O162" i="23"/>
  <c r="Y162" i="23"/>
  <c r="S162" i="23"/>
  <c r="AC162" i="23"/>
  <c r="AE162" i="23"/>
  <c r="I162" i="23"/>
  <c r="D162" i="23"/>
  <c r="J170" i="23"/>
  <c r="R170" i="23"/>
  <c r="G170" i="23"/>
  <c r="Q170" i="23"/>
  <c r="W170" i="23"/>
  <c r="E170" i="23"/>
  <c r="M170" i="23"/>
  <c r="S170" i="23"/>
  <c r="AC170" i="23"/>
  <c r="I170" i="23"/>
  <c r="AE170" i="23"/>
  <c r="K170" i="23"/>
  <c r="U170" i="23"/>
  <c r="AF170" i="23"/>
  <c r="O170" i="23"/>
  <c r="AA170" i="23"/>
  <c r="D170" i="23"/>
  <c r="Y170" i="23"/>
  <c r="G178" i="23"/>
  <c r="Q178" i="23"/>
  <c r="U178" i="23"/>
  <c r="Y178" i="23"/>
  <c r="AC178" i="23"/>
  <c r="E178" i="23"/>
  <c r="M178" i="23"/>
  <c r="O178" i="23"/>
  <c r="W178" i="23"/>
  <c r="AE178" i="23"/>
  <c r="P178" i="23"/>
  <c r="AF178" i="23"/>
  <c r="S178" i="23"/>
  <c r="I178" i="23"/>
  <c r="AA178" i="23"/>
  <c r="K178" i="23"/>
  <c r="AD38" i="23"/>
  <c r="AD55" i="23" s="1"/>
  <c r="V38" i="23"/>
  <c r="V41" i="23" s="1"/>
  <c r="N38" i="23"/>
  <c r="N55" i="23" s="1"/>
  <c r="J78" i="23"/>
  <c r="V78" i="23"/>
  <c r="AD78" i="23"/>
  <c r="G78" i="23"/>
  <c r="K78" i="23"/>
  <c r="O78" i="23"/>
  <c r="S78" i="23"/>
  <c r="W78" i="23"/>
  <c r="AA78" i="23"/>
  <c r="AE78" i="23"/>
  <c r="I78" i="23"/>
  <c r="Q78" i="23"/>
  <c r="Y78" i="23"/>
  <c r="D78" i="23"/>
  <c r="E78" i="23"/>
  <c r="P78" i="23"/>
  <c r="AC78" i="23"/>
  <c r="U78" i="23"/>
  <c r="M78" i="23"/>
  <c r="J86" i="23"/>
  <c r="V86" i="23"/>
  <c r="AD86" i="23"/>
  <c r="G86" i="23"/>
  <c r="K86" i="23"/>
  <c r="O86" i="23"/>
  <c r="S86" i="23"/>
  <c r="W86" i="23"/>
  <c r="AA86" i="23"/>
  <c r="AE86" i="23"/>
  <c r="I86" i="23"/>
  <c r="Q86" i="23"/>
  <c r="Y86" i="23"/>
  <c r="D86" i="23"/>
  <c r="E86" i="23"/>
  <c r="H86" i="23"/>
  <c r="M86" i="23"/>
  <c r="U86" i="23"/>
  <c r="AC86" i="23"/>
  <c r="J94" i="23"/>
  <c r="AD94" i="23"/>
  <c r="D94" i="23"/>
  <c r="G94" i="23"/>
  <c r="K94" i="23"/>
  <c r="O94" i="23"/>
  <c r="S94" i="23"/>
  <c r="W94" i="23"/>
  <c r="AA94" i="23"/>
  <c r="AE94" i="23"/>
  <c r="E94" i="23"/>
  <c r="I94" i="23"/>
  <c r="Q94" i="23"/>
  <c r="Y94" i="23"/>
  <c r="M94" i="23"/>
  <c r="AC94" i="23"/>
  <c r="U94" i="23"/>
  <c r="J102" i="23"/>
  <c r="V102" i="23"/>
  <c r="AD102" i="23"/>
  <c r="D102" i="23"/>
  <c r="G102" i="23"/>
  <c r="K102" i="23"/>
  <c r="O102" i="23"/>
  <c r="S102" i="23"/>
  <c r="W102" i="23"/>
  <c r="AA102" i="23"/>
  <c r="AE102" i="23"/>
  <c r="E102" i="23"/>
  <c r="I102" i="23"/>
  <c r="Q102" i="23"/>
  <c r="Y102" i="23"/>
  <c r="U102" i="23"/>
  <c r="M102" i="23"/>
  <c r="AC102" i="23"/>
  <c r="X102" i="23"/>
  <c r="R114" i="23"/>
  <c r="G114" i="23"/>
  <c r="K114" i="23"/>
  <c r="O114" i="23"/>
  <c r="S114" i="23"/>
  <c r="W114" i="23"/>
  <c r="AA114" i="23"/>
  <c r="AE114" i="23"/>
  <c r="T114" i="23"/>
  <c r="AB114" i="23"/>
  <c r="E114" i="23"/>
  <c r="M114" i="23"/>
  <c r="U114" i="23"/>
  <c r="AC114" i="23"/>
  <c r="I114" i="23"/>
  <c r="Y114" i="23"/>
  <c r="D114" i="23"/>
  <c r="Q114" i="23"/>
  <c r="T130" i="23"/>
  <c r="N122" i="23"/>
  <c r="E122" i="23"/>
  <c r="G122" i="23"/>
  <c r="K122" i="23"/>
  <c r="O122" i="23"/>
  <c r="S122" i="23"/>
  <c r="W122" i="23"/>
  <c r="AA122" i="23"/>
  <c r="AE122" i="23"/>
  <c r="AF122" i="23"/>
  <c r="I122" i="23"/>
  <c r="Q122" i="23"/>
  <c r="Y122" i="23"/>
  <c r="D122" i="23"/>
  <c r="L122" i="23"/>
  <c r="AB122" i="23"/>
  <c r="M122" i="23"/>
  <c r="AC122" i="23"/>
  <c r="U122" i="23"/>
  <c r="N130" i="23"/>
  <c r="E130" i="23"/>
  <c r="G130" i="23"/>
  <c r="K130" i="23"/>
  <c r="O130" i="23"/>
  <c r="S130" i="23"/>
  <c r="W130" i="23"/>
  <c r="AA130" i="23"/>
  <c r="AE130" i="23"/>
  <c r="I130" i="23"/>
  <c r="Q130" i="23"/>
  <c r="Y130" i="23"/>
  <c r="D130" i="23"/>
  <c r="L130" i="23"/>
  <c r="M130" i="23"/>
  <c r="AC130" i="23"/>
  <c r="U130" i="23"/>
  <c r="V134" i="23"/>
  <c r="E134" i="23"/>
  <c r="G134" i="23"/>
  <c r="K134" i="23"/>
  <c r="O134" i="23"/>
  <c r="S134" i="23"/>
  <c r="W134" i="23"/>
  <c r="AA134" i="23"/>
  <c r="AE134" i="23"/>
  <c r="X134" i="23"/>
  <c r="AF134" i="23"/>
  <c r="I134" i="23"/>
  <c r="Q134" i="23"/>
  <c r="Y134" i="23"/>
  <c r="D134" i="23"/>
  <c r="AB134" i="23"/>
  <c r="AC134" i="23"/>
  <c r="U134" i="23"/>
  <c r="L134" i="23"/>
  <c r="M134" i="23"/>
  <c r="G151" i="23"/>
  <c r="K151" i="23"/>
  <c r="O151" i="23"/>
  <c r="S151" i="23"/>
  <c r="W151" i="23"/>
  <c r="AA151" i="23"/>
  <c r="I151" i="23"/>
  <c r="Y151" i="23"/>
  <c r="M151" i="23"/>
  <c r="U151" i="23"/>
  <c r="H151" i="23"/>
  <c r="AC151" i="23"/>
  <c r="Q151" i="23"/>
  <c r="D151" i="23"/>
  <c r="X151" i="23"/>
  <c r="E151" i="23"/>
  <c r="J151" i="23"/>
  <c r="L151" i="23"/>
  <c r="G159" i="23"/>
  <c r="K159" i="23"/>
  <c r="O159" i="23"/>
  <c r="S159" i="23"/>
  <c r="AA159" i="23"/>
  <c r="AE159" i="23"/>
  <c r="I159" i="23"/>
  <c r="Y159" i="23"/>
  <c r="Z159" i="23"/>
  <c r="AL156" i="23" s="1"/>
  <c r="M159" i="23"/>
  <c r="U159" i="23"/>
  <c r="V159" i="23"/>
  <c r="D159" i="23"/>
  <c r="P159" i="23"/>
  <c r="E159" i="23"/>
  <c r="Q159" i="23"/>
  <c r="AC159" i="23"/>
  <c r="AF159" i="23"/>
  <c r="P167" i="23"/>
  <c r="AF167" i="23"/>
  <c r="I167" i="23"/>
  <c r="S167" i="23"/>
  <c r="Y167" i="23"/>
  <c r="U167" i="23"/>
  <c r="Z167" i="23"/>
  <c r="AE167" i="23"/>
  <c r="K167" i="23"/>
  <c r="V167" i="23"/>
  <c r="M167" i="23"/>
  <c r="W167" i="23"/>
  <c r="D167" i="23"/>
  <c r="Q167" i="23"/>
  <c r="E167" i="23"/>
  <c r="AA167" i="23"/>
  <c r="AC167" i="23"/>
  <c r="G167" i="23"/>
  <c r="P175" i="23"/>
  <c r="AF175" i="23"/>
  <c r="O175" i="23"/>
  <c r="U175" i="23"/>
  <c r="Z175" i="23"/>
  <c r="AE175" i="23"/>
  <c r="K175" i="23"/>
  <c r="Q175" i="23"/>
  <c r="AA175" i="23"/>
  <c r="D175" i="23"/>
  <c r="AC175" i="23"/>
  <c r="E175" i="23"/>
  <c r="I175" i="23"/>
  <c r="S175" i="23"/>
  <c r="M175" i="23"/>
  <c r="W175" i="23"/>
  <c r="AC38" i="23"/>
  <c r="AC58" i="23" s="1"/>
  <c r="G43" i="23"/>
  <c r="AE43" i="23"/>
  <c r="Q38" i="23"/>
  <c r="Q54" i="23" s="1"/>
  <c r="G55" i="23"/>
  <c r="W55" i="23"/>
  <c r="AE55" i="23"/>
  <c r="M38" i="23"/>
  <c r="M49" i="23" s="1"/>
  <c r="G59" i="23"/>
  <c r="AE59" i="23"/>
  <c r="E38" i="23"/>
  <c r="E46" i="23" s="1"/>
  <c r="G67" i="23"/>
  <c r="AF94" i="23"/>
  <c r="P75" i="23"/>
  <c r="AB75" i="23"/>
  <c r="AF75" i="23"/>
  <c r="I75" i="23"/>
  <c r="M75" i="23"/>
  <c r="Q75" i="23"/>
  <c r="U75" i="23"/>
  <c r="Y75" i="23"/>
  <c r="AC75" i="23"/>
  <c r="G75" i="23"/>
  <c r="O75" i="23"/>
  <c r="W75" i="23"/>
  <c r="AE75" i="23"/>
  <c r="J75" i="23"/>
  <c r="R75" i="23"/>
  <c r="AD75" i="23"/>
  <c r="V75" i="23"/>
  <c r="K75" i="23"/>
  <c r="E75" i="23"/>
  <c r="S75" i="23"/>
  <c r="D75" i="23"/>
  <c r="AA75" i="23"/>
  <c r="H79" i="23"/>
  <c r="AB79" i="23"/>
  <c r="AF79" i="23"/>
  <c r="I79" i="23"/>
  <c r="M79" i="23"/>
  <c r="Q79" i="23"/>
  <c r="U79" i="23"/>
  <c r="Y79" i="23"/>
  <c r="AC79" i="23"/>
  <c r="G79" i="23"/>
  <c r="O79" i="23"/>
  <c r="W79" i="23"/>
  <c r="AE79" i="23"/>
  <c r="J79" i="23"/>
  <c r="V79" i="23"/>
  <c r="AD79" i="23"/>
  <c r="D79" i="23"/>
  <c r="K79" i="23"/>
  <c r="AA79" i="23"/>
  <c r="N79" i="23"/>
  <c r="S79" i="23"/>
  <c r="E79" i="23"/>
  <c r="H83" i="23"/>
  <c r="AB83" i="23"/>
  <c r="AF83" i="23"/>
  <c r="I83" i="23"/>
  <c r="M83" i="23"/>
  <c r="Q83" i="23"/>
  <c r="U83" i="23"/>
  <c r="Y83" i="23"/>
  <c r="AC83" i="23"/>
  <c r="G83" i="23"/>
  <c r="O83" i="23"/>
  <c r="W83" i="23"/>
  <c r="AE83" i="23"/>
  <c r="J83" i="23"/>
  <c r="AD83" i="23"/>
  <c r="AA83" i="23"/>
  <c r="E83" i="23"/>
  <c r="S83" i="23"/>
  <c r="D83" i="23"/>
  <c r="K83" i="23"/>
  <c r="H87" i="23"/>
  <c r="AB87" i="23"/>
  <c r="AF87" i="23"/>
  <c r="I87" i="23"/>
  <c r="M87" i="23"/>
  <c r="Q87" i="23"/>
  <c r="U87" i="23"/>
  <c r="Y87" i="23"/>
  <c r="AC87" i="23"/>
  <c r="G87" i="23"/>
  <c r="O87" i="23"/>
  <c r="W87" i="23"/>
  <c r="AE87" i="23"/>
  <c r="J87" i="23"/>
  <c r="V87" i="23"/>
  <c r="N87" i="23"/>
  <c r="D87" i="23"/>
  <c r="S87" i="23"/>
  <c r="K87" i="23"/>
  <c r="AA87" i="23"/>
  <c r="AD87" i="23"/>
  <c r="E87" i="23"/>
  <c r="H91" i="23"/>
  <c r="X91" i="23"/>
  <c r="AB91" i="23"/>
  <c r="AF91" i="23"/>
  <c r="I91" i="23"/>
  <c r="M91" i="23"/>
  <c r="Q91" i="23"/>
  <c r="U91" i="23"/>
  <c r="Y91" i="23"/>
  <c r="AC91" i="23"/>
  <c r="G91" i="23"/>
  <c r="O91" i="23"/>
  <c r="W91" i="23"/>
  <c r="AE91" i="23"/>
  <c r="K91" i="23"/>
  <c r="S91" i="23"/>
  <c r="V91" i="23"/>
  <c r="E91" i="23"/>
  <c r="J91" i="23"/>
  <c r="Z91" i="23"/>
  <c r="AA91" i="23"/>
  <c r="D91" i="23"/>
  <c r="AD91" i="23"/>
  <c r="L95" i="23"/>
  <c r="P95" i="23"/>
  <c r="AB95" i="23"/>
  <c r="AF95" i="23"/>
  <c r="I95" i="23"/>
  <c r="M95" i="23"/>
  <c r="Q95" i="23"/>
  <c r="U95" i="23"/>
  <c r="Y95" i="23"/>
  <c r="AC95" i="23"/>
  <c r="G95" i="23"/>
  <c r="O95" i="23"/>
  <c r="W95" i="23"/>
  <c r="AE95" i="23"/>
  <c r="S95" i="23"/>
  <c r="V95" i="23"/>
  <c r="J95" i="23"/>
  <c r="K95" i="23"/>
  <c r="AA95" i="23"/>
  <c r="D95" i="23"/>
  <c r="AD95" i="23"/>
  <c r="E95" i="23"/>
  <c r="H75" i="23"/>
  <c r="H99" i="23"/>
  <c r="P99" i="23"/>
  <c r="AB99" i="23"/>
  <c r="AF99" i="23"/>
  <c r="I99" i="23"/>
  <c r="M99" i="23"/>
  <c r="Q99" i="23"/>
  <c r="U99" i="23"/>
  <c r="Y99" i="23"/>
  <c r="AC99" i="23"/>
  <c r="G99" i="23"/>
  <c r="O99" i="23"/>
  <c r="W99" i="23"/>
  <c r="AE99" i="23"/>
  <c r="AA99" i="23"/>
  <c r="D99" i="23"/>
  <c r="J99" i="23"/>
  <c r="Z99" i="23"/>
  <c r="K99" i="23"/>
  <c r="S99" i="23"/>
  <c r="AD99" i="23"/>
  <c r="E99" i="23"/>
  <c r="H103" i="23"/>
  <c r="P103" i="23"/>
  <c r="AB103" i="23"/>
  <c r="AF103" i="23"/>
  <c r="I103" i="23"/>
  <c r="M103" i="23"/>
  <c r="Q103" i="23"/>
  <c r="U103" i="23"/>
  <c r="Y103" i="23"/>
  <c r="AC103" i="23"/>
  <c r="G103" i="23"/>
  <c r="O103" i="23"/>
  <c r="W103" i="23"/>
  <c r="AE103" i="23"/>
  <c r="K103" i="23"/>
  <c r="AA103" i="23"/>
  <c r="E103" i="23"/>
  <c r="J103" i="23"/>
  <c r="R103" i="23"/>
  <c r="S103" i="23"/>
  <c r="D103" i="23"/>
  <c r="N103" i="23"/>
  <c r="AD103" i="23"/>
  <c r="L111" i="23"/>
  <c r="P111" i="23"/>
  <c r="AB111" i="23"/>
  <c r="AF111" i="23"/>
  <c r="I111" i="23"/>
  <c r="M111" i="23"/>
  <c r="Q111" i="23"/>
  <c r="U111" i="23"/>
  <c r="Y111" i="23"/>
  <c r="AC111" i="23"/>
  <c r="R111" i="23"/>
  <c r="K111" i="23"/>
  <c r="S111" i="23"/>
  <c r="AA111" i="23"/>
  <c r="D111" i="23"/>
  <c r="G111" i="23"/>
  <c r="W111" i="23"/>
  <c r="O111" i="23"/>
  <c r="AE111" i="23"/>
  <c r="E111" i="23"/>
  <c r="L115" i="23"/>
  <c r="P115" i="23"/>
  <c r="AB115" i="23"/>
  <c r="AF115" i="23"/>
  <c r="I115" i="23"/>
  <c r="M115" i="23"/>
  <c r="Q115" i="23"/>
  <c r="U115" i="23"/>
  <c r="Y115" i="23"/>
  <c r="AC115" i="23"/>
  <c r="R115" i="23"/>
  <c r="K115" i="23"/>
  <c r="S115" i="23"/>
  <c r="AA115" i="23"/>
  <c r="D115" i="23"/>
  <c r="O115" i="23"/>
  <c r="AE115" i="23"/>
  <c r="W115" i="23"/>
  <c r="E115" i="23"/>
  <c r="G115" i="23"/>
  <c r="L119" i="23"/>
  <c r="P119" i="23"/>
  <c r="AB119" i="23"/>
  <c r="AF119" i="23"/>
  <c r="I119" i="23"/>
  <c r="M119" i="23"/>
  <c r="Q119" i="23"/>
  <c r="U119" i="23"/>
  <c r="Y119" i="23"/>
  <c r="AC119" i="23"/>
  <c r="D119" i="23"/>
  <c r="N119" i="23"/>
  <c r="G119" i="23"/>
  <c r="O119" i="23"/>
  <c r="W119" i="23"/>
  <c r="AE119" i="23"/>
  <c r="S119" i="23"/>
  <c r="E119" i="23"/>
  <c r="K119" i="23"/>
  <c r="AA119" i="23"/>
  <c r="L123" i="23"/>
  <c r="P123" i="23"/>
  <c r="AB123" i="23"/>
  <c r="AF123" i="23"/>
  <c r="I123" i="23"/>
  <c r="M123" i="23"/>
  <c r="Q123" i="23"/>
  <c r="U123" i="23"/>
  <c r="Y123" i="23"/>
  <c r="AC123" i="23"/>
  <c r="D123" i="23"/>
  <c r="N123" i="23"/>
  <c r="G123" i="23"/>
  <c r="O123" i="23"/>
  <c r="W123" i="23"/>
  <c r="AE123" i="23"/>
  <c r="R123" i="23"/>
  <c r="K123" i="23"/>
  <c r="S123" i="23"/>
  <c r="E123" i="23"/>
  <c r="AA123" i="23"/>
  <c r="L127" i="23"/>
  <c r="P127" i="23"/>
  <c r="AB127" i="23"/>
  <c r="AF127" i="23"/>
  <c r="I127" i="23"/>
  <c r="M127" i="23"/>
  <c r="Q127" i="23"/>
  <c r="U127" i="23"/>
  <c r="Y127" i="23"/>
  <c r="AC127" i="23"/>
  <c r="D127" i="23"/>
  <c r="N127" i="23"/>
  <c r="G127" i="23"/>
  <c r="O127" i="23"/>
  <c r="W127" i="23"/>
  <c r="AE127" i="23"/>
  <c r="K127" i="23"/>
  <c r="AA127" i="23"/>
  <c r="S127" i="23"/>
  <c r="E127" i="23"/>
  <c r="L131" i="23"/>
  <c r="P131" i="23"/>
  <c r="AB131" i="23"/>
  <c r="AF131" i="23"/>
  <c r="I131" i="23"/>
  <c r="M131" i="23"/>
  <c r="Q131" i="23"/>
  <c r="U131" i="23"/>
  <c r="Y131" i="23"/>
  <c r="AC131" i="23"/>
  <c r="D131" i="23"/>
  <c r="N131" i="23"/>
  <c r="G131" i="23"/>
  <c r="O131" i="23"/>
  <c r="W131" i="23"/>
  <c r="AE131" i="23"/>
  <c r="R131" i="23"/>
  <c r="K131" i="23"/>
  <c r="S131" i="23"/>
  <c r="E131" i="23"/>
  <c r="AA131" i="23"/>
  <c r="L135" i="23"/>
  <c r="P135" i="23"/>
  <c r="AB135" i="23"/>
  <c r="AF135" i="23"/>
  <c r="I135" i="23"/>
  <c r="M135" i="23"/>
  <c r="Q135" i="23"/>
  <c r="U135" i="23"/>
  <c r="Y135" i="23"/>
  <c r="AC135" i="23"/>
  <c r="D135" i="23"/>
  <c r="N135" i="23"/>
  <c r="G135" i="23"/>
  <c r="O135" i="23"/>
  <c r="W135" i="23"/>
  <c r="AE135" i="23"/>
  <c r="K135" i="23"/>
  <c r="AA135" i="23"/>
  <c r="R135" i="23"/>
  <c r="S135" i="23"/>
  <c r="E135" i="23"/>
  <c r="I152" i="23"/>
  <c r="Q152" i="23"/>
  <c r="U152" i="23"/>
  <c r="Y152" i="23"/>
  <c r="AC152" i="23"/>
  <c r="J152" i="23"/>
  <c r="O152" i="23"/>
  <c r="Z152" i="23"/>
  <c r="AE152" i="23"/>
  <c r="W152" i="23"/>
  <c r="K152" i="23"/>
  <c r="AF152" i="23"/>
  <c r="S152" i="23"/>
  <c r="E152" i="23"/>
  <c r="G152" i="23"/>
  <c r="V152" i="23"/>
  <c r="AA152" i="23"/>
  <c r="D152" i="23"/>
  <c r="L152" i="23"/>
  <c r="M156" i="23"/>
  <c r="Q156" i="23"/>
  <c r="U156" i="23"/>
  <c r="Y156" i="23"/>
  <c r="AC156" i="23"/>
  <c r="G156" i="23"/>
  <c r="W156" i="23"/>
  <c r="AB156" i="23"/>
  <c r="K156" i="23"/>
  <c r="S156" i="23"/>
  <c r="AF156" i="23"/>
  <c r="AA156" i="23"/>
  <c r="O156" i="23"/>
  <c r="E156" i="23"/>
  <c r="P156" i="23"/>
  <c r="AE156" i="23"/>
  <c r="D156" i="23"/>
  <c r="V156" i="23"/>
  <c r="I160" i="23"/>
  <c r="M160" i="23"/>
  <c r="Q160" i="23"/>
  <c r="U160" i="23"/>
  <c r="Y160" i="23"/>
  <c r="AC160" i="23"/>
  <c r="J160" i="23"/>
  <c r="O160" i="23"/>
  <c r="Z160" i="23"/>
  <c r="AE160" i="23"/>
  <c r="G160" i="23"/>
  <c r="AB160" i="23"/>
  <c r="W160" i="23"/>
  <c r="K160" i="23"/>
  <c r="L160" i="23"/>
  <c r="AA160" i="23"/>
  <c r="S160" i="23"/>
  <c r="D160" i="23"/>
  <c r="G164" i="23"/>
  <c r="Q164" i="23"/>
  <c r="W164" i="23"/>
  <c r="AB164" i="23"/>
  <c r="M164" i="23"/>
  <c r="S164" i="23"/>
  <c r="X164" i="23"/>
  <c r="AC164" i="23"/>
  <c r="O164" i="23"/>
  <c r="Y164" i="23"/>
  <c r="E164" i="23"/>
  <c r="AA164" i="23"/>
  <c r="I164" i="23"/>
  <c r="AE164" i="23"/>
  <c r="D164" i="23"/>
  <c r="U164" i="23"/>
  <c r="R168" i="23"/>
  <c r="I168" i="23"/>
  <c r="O168" i="23"/>
  <c r="Y168" i="23"/>
  <c r="AE168" i="23"/>
  <c r="K168" i="23"/>
  <c r="U168" i="23"/>
  <c r="AA168" i="23"/>
  <c r="G168" i="23"/>
  <c r="Q168" i="23"/>
  <c r="AB168" i="23"/>
  <c r="E168" i="23"/>
  <c r="S168" i="23"/>
  <c r="AC168" i="23"/>
  <c r="M168" i="23"/>
  <c r="D168" i="23"/>
  <c r="W168" i="23"/>
  <c r="R172" i="23"/>
  <c r="H172" i="23"/>
  <c r="M172" i="23"/>
  <c r="S172" i="23"/>
  <c r="AC172" i="23"/>
  <c r="E172" i="23"/>
  <c r="I172" i="23"/>
  <c r="O172" i="23"/>
  <c r="Y172" i="23"/>
  <c r="AE172" i="23"/>
  <c r="K172" i="23"/>
  <c r="U172" i="23"/>
  <c r="W172" i="23"/>
  <c r="D172" i="23"/>
  <c r="AA172" i="23"/>
  <c r="G172" i="23"/>
  <c r="P172" i="23"/>
  <c r="Q172" i="23"/>
  <c r="R176" i="23"/>
  <c r="K176" i="23"/>
  <c r="U176" i="23"/>
  <c r="AA176" i="23"/>
  <c r="AF176" i="23"/>
  <c r="E176" i="23"/>
  <c r="G176" i="23"/>
  <c r="L176" i="23"/>
  <c r="Q176" i="23"/>
  <c r="W176" i="23"/>
  <c r="M176" i="23"/>
  <c r="O176" i="23"/>
  <c r="Y176" i="23"/>
  <c r="D176" i="23"/>
  <c r="H176" i="23"/>
  <c r="AC176" i="23"/>
  <c r="I176" i="23"/>
  <c r="AE176" i="23"/>
  <c r="S176" i="23"/>
  <c r="AA38" i="23"/>
  <c r="AA67" i="23" s="1"/>
  <c r="M45" i="23"/>
  <c r="V45" i="23"/>
  <c r="AE45" i="23"/>
  <c r="G45" i="23"/>
  <c r="S38" i="23"/>
  <c r="S57" i="23" s="1"/>
  <c r="AC53" i="23"/>
  <c r="G53" i="23"/>
  <c r="V53" i="23"/>
  <c r="AL50" i="23" s="1"/>
  <c r="AE53" i="23"/>
  <c r="K38" i="23"/>
  <c r="K67" i="23" s="1"/>
  <c r="G61" i="23"/>
  <c r="AE61" i="23"/>
  <c r="Z97" i="23"/>
  <c r="H81" i="23"/>
  <c r="P81" i="23"/>
  <c r="AB81" i="23"/>
  <c r="AF81" i="23"/>
  <c r="I81" i="23"/>
  <c r="M81" i="23"/>
  <c r="Q81" i="23"/>
  <c r="U81" i="23"/>
  <c r="Y81" i="23"/>
  <c r="AC81" i="23"/>
  <c r="K81" i="23"/>
  <c r="S81" i="23"/>
  <c r="AA81" i="23"/>
  <c r="V81" i="23"/>
  <c r="AD81" i="23"/>
  <c r="D81" i="23"/>
  <c r="J81" i="23"/>
  <c r="O81" i="23"/>
  <c r="G81" i="23"/>
  <c r="W81" i="23"/>
  <c r="E81" i="23"/>
  <c r="Z81" i="23"/>
  <c r="AE81" i="23"/>
  <c r="H85" i="23"/>
  <c r="L85" i="23"/>
  <c r="AB85" i="23"/>
  <c r="AF85" i="23"/>
  <c r="I85" i="23"/>
  <c r="M85" i="23"/>
  <c r="Q85" i="23"/>
  <c r="U85" i="23"/>
  <c r="Y85" i="23"/>
  <c r="AC85" i="23"/>
  <c r="K85" i="23"/>
  <c r="S85" i="23"/>
  <c r="AA85" i="23"/>
  <c r="V85" i="23"/>
  <c r="AD85" i="23"/>
  <c r="J85" i="23"/>
  <c r="Z85" i="23"/>
  <c r="D85" i="23"/>
  <c r="G85" i="23"/>
  <c r="O85" i="23"/>
  <c r="AE85" i="23"/>
  <c r="E85" i="23"/>
  <c r="W85" i="23"/>
  <c r="H93" i="23"/>
  <c r="X93" i="23"/>
  <c r="AB93" i="23"/>
  <c r="AF93" i="23"/>
  <c r="I93" i="23"/>
  <c r="M93" i="23"/>
  <c r="Q93" i="23"/>
  <c r="U93" i="23"/>
  <c r="Y93" i="23"/>
  <c r="AC93" i="23"/>
  <c r="K93" i="23"/>
  <c r="S93" i="23"/>
  <c r="AA93" i="23"/>
  <c r="D93" i="23"/>
  <c r="O93" i="23"/>
  <c r="W93" i="23"/>
  <c r="J93" i="23"/>
  <c r="Z93" i="23"/>
  <c r="V93" i="23"/>
  <c r="AD93" i="23"/>
  <c r="E93" i="23"/>
  <c r="G93" i="23"/>
  <c r="AE93" i="23"/>
  <c r="H101" i="23"/>
  <c r="P101" i="23"/>
  <c r="AB101" i="23"/>
  <c r="AF101" i="23"/>
  <c r="I101" i="23"/>
  <c r="M101" i="23"/>
  <c r="Q101" i="23"/>
  <c r="U101" i="23"/>
  <c r="Y101" i="23"/>
  <c r="AC101" i="23"/>
  <c r="K101" i="23"/>
  <c r="S101" i="23"/>
  <c r="AA101" i="23"/>
  <c r="D101" i="23"/>
  <c r="G101" i="23"/>
  <c r="O101" i="23"/>
  <c r="AE101" i="23"/>
  <c r="J101" i="23"/>
  <c r="Z101" i="23"/>
  <c r="N101" i="23"/>
  <c r="V101" i="23"/>
  <c r="AD101" i="23"/>
  <c r="E101" i="23"/>
  <c r="W101" i="23"/>
  <c r="R101" i="23"/>
  <c r="L113" i="23"/>
  <c r="T113" i="23"/>
  <c r="AB113" i="23"/>
  <c r="AF113" i="23"/>
  <c r="I113" i="23"/>
  <c r="M113" i="23"/>
  <c r="Q113" i="23"/>
  <c r="U113" i="23"/>
  <c r="Y113" i="23"/>
  <c r="AC113" i="23"/>
  <c r="V113" i="23"/>
  <c r="AD113" i="23"/>
  <c r="G113" i="23"/>
  <c r="O113" i="23"/>
  <c r="W113" i="23"/>
  <c r="AE113" i="23"/>
  <c r="D113" i="23"/>
  <c r="E113" i="23"/>
  <c r="S113" i="23"/>
  <c r="AA113" i="23"/>
  <c r="K113" i="23"/>
  <c r="L121" i="23"/>
  <c r="T121" i="23"/>
  <c r="AB121" i="23"/>
  <c r="AF121" i="23"/>
  <c r="I121" i="23"/>
  <c r="M121" i="23"/>
  <c r="Q121" i="23"/>
  <c r="U121" i="23"/>
  <c r="Y121" i="23"/>
  <c r="AC121" i="23"/>
  <c r="D121" i="23"/>
  <c r="R121" i="23"/>
  <c r="E121" i="23"/>
  <c r="K121" i="23"/>
  <c r="S121" i="23"/>
  <c r="AA121" i="23"/>
  <c r="AE121" i="23"/>
  <c r="G121" i="23"/>
  <c r="W121" i="23"/>
  <c r="O121" i="23"/>
  <c r="L129" i="23"/>
  <c r="T129" i="23"/>
  <c r="AB129" i="23"/>
  <c r="AF129" i="23"/>
  <c r="I129" i="23"/>
  <c r="M129" i="23"/>
  <c r="Q129" i="23"/>
  <c r="U129" i="23"/>
  <c r="Y129" i="23"/>
  <c r="AC129" i="23"/>
  <c r="D129" i="23"/>
  <c r="R129" i="23"/>
  <c r="E129" i="23"/>
  <c r="K129" i="23"/>
  <c r="S129" i="23"/>
  <c r="AA129" i="23"/>
  <c r="AE129" i="23"/>
  <c r="G129" i="23"/>
  <c r="W129" i="23"/>
  <c r="O129" i="23"/>
  <c r="L137" i="23"/>
  <c r="T137" i="23"/>
  <c r="AB137" i="23"/>
  <c r="AF137" i="23"/>
  <c r="I137" i="23"/>
  <c r="M137" i="23"/>
  <c r="Q137" i="23"/>
  <c r="U137" i="23"/>
  <c r="Y137" i="23"/>
  <c r="AC137" i="23"/>
  <c r="D137" i="23"/>
  <c r="R137" i="23"/>
  <c r="E137" i="23"/>
  <c r="K137" i="23"/>
  <c r="S137" i="23"/>
  <c r="AA137" i="23"/>
  <c r="AE137" i="23"/>
  <c r="G137" i="23"/>
  <c r="W137" i="23"/>
  <c r="O137" i="23"/>
  <c r="I150" i="23"/>
  <c r="M150" i="23"/>
  <c r="Q150" i="23"/>
  <c r="U150" i="23"/>
  <c r="Y150" i="23"/>
  <c r="AC150" i="23"/>
  <c r="S150" i="23"/>
  <c r="K150" i="23"/>
  <c r="L150" i="23"/>
  <c r="AA150" i="23"/>
  <c r="AB150" i="23"/>
  <c r="E150" i="23"/>
  <c r="AE150" i="23"/>
  <c r="V150" i="23"/>
  <c r="W150" i="23"/>
  <c r="G150" i="23"/>
  <c r="J150" i="23"/>
  <c r="D150" i="23"/>
  <c r="I158" i="23"/>
  <c r="M158" i="23"/>
  <c r="Q158" i="23"/>
  <c r="U158" i="23"/>
  <c r="Y158" i="23"/>
  <c r="AC158" i="23"/>
  <c r="S158" i="23"/>
  <c r="J158" i="23"/>
  <c r="W158" i="23"/>
  <c r="AE158" i="23"/>
  <c r="K158" i="23"/>
  <c r="AF158" i="23"/>
  <c r="E158" i="23"/>
  <c r="V158" i="23"/>
  <c r="L158" i="23"/>
  <c r="O158" i="23"/>
  <c r="AA158" i="23"/>
  <c r="AB158" i="23"/>
  <c r="D158" i="23"/>
  <c r="V166" i="23"/>
  <c r="M166" i="23"/>
  <c r="S166" i="23"/>
  <c r="AC166" i="23"/>
  <c r="I166" i="23"/>
  <c r="O166" i="23"/>
  <c r="Y166" i="23"/>
  <c r="AE166" i="23"/>
  <c r="AA166" i="23"/>
  <c r="E166" i="23"/>
  <c r="G166" i="23"/>
  <c r="Q166" i="23"/>
  <c r="U166" i="23"/>
  <c r="W166" i="23"/>
  <c r="K166" i="23"/>
  <c r="D166" i="23"/>
  <c r="AF166" i="23"/>
  <c r="V174" i="23"/>
  <c r="I174" i="23"/>
  <c r="O174" i="23"/>
  <c r="Y174" i="23"/>
  <c r="AE174" i="23"/>
  <c r="E174" i="23"/>
  <c r="K174" i="23"/>
  <c r="U174" i="23"/>
  <c r="AA174" i="23"/>
  <c r="W174" i="23"/>
  <c r="M174" i="23"/>
  <c r="Q174" i="23"/>
  <c r="S174" i="23"/>
  <c r="D174" i="23"/>
  <c r="AC174" i="23"/>
  <c r="G174" i="23"/>
  <c r="Z38" i="23"/>
  <c r="Z49" i="23" s="1"/>
  <c r="AL46" i="23" s="1"/>
  <c r="G46" i="23"/>
  <c r="AE46" i="23"/>
  <c r="V46" i="23"/>
  <c r="AC46" i="23"/>
  <c r="R38" i="23"/>
  <c r="R53" i="23" s="1"/>
  <c r="G54" i="23"/>
  <c r="AE54" i="23"/>
  <c r="J38" i="23"/>
  <c r="J43" i="23" s="1"/>
  <c r="G62" i="23"/>
  <c r="S62" i="23"/>
  <c r="AE62" i="23"/>
  <c r="F38" i="23"/>
  <c r="F62" i="23" s="1"/>
  <c r="G66" i="23"/>
  <c r="S66" i="23"/>
  <c r="AE66" i="23"/>
  <c r="V66" i="23"/>
  <c r="J82" i="23"/>
  <c r="V82" i="23"/>
  <c r="Z82" i="23"/>
  <c r="AD82" i="23"/>
  <c r="G82" i="23"/>
  <c r="K82" i="23"/>
  <c r="O82" i="23"/>
  <c r="S82" i="23"/>
  <c r="W82" i="23"/>
  <c r="AA82" i="23"/>
  <c r="AE82" i="23"/>
  <c r="I82" i="23"/>
  <c r="Q82" i="23"/>
  <c r="Y82" i="23"/>
  <c r="D82" i="23"/>
  <c r="AB82" i="23"/>
  <c r="AL79" i="23" s="1"/>
  <c r="E82" i="23"/>
  <c r="H82" i="23"/>
  <c r="P82" i="23"/>
  <c r="U82" i="23"/>
  <c r="M82" i="23"/>
  <c r="AC82" i="23"/>
  <c r="AF82" i="23"/>
  <c r="G90" i="23"/>
  <c r="K90" i="23"/>
  <c r="O90" i="23"/>
  <c r="S90" i="23"/>
  <c r="W90" i="23"/>
  <c r="AA90" i="23"/>
  <c r="I90" i="23"/>
  <c r="N90" i="23"/>
  <c r="Y90" i="23"/>
  <c r="AD90" i="23"/>
  <c r="D90" i="23"/>
  <c r="J90" i="23"/>
  <c r="U90" i="23"/>
  <c r="Z90" i="23"/>
  <c r="AE90" i="23"/>
  <c r="E90" i="23"/>
  <c r="M90" i="23"/>
  <c r="X90" i="23"/>
  <c r="AF90" i="23"/>
  <c r="Q90" i="23"/>
  <c r="AB90" i="23"/>
  <c r="H90" i="23"/>
  <c r="AC90" i="23"/>
  <c r="V90" i="23"/>
  <c r="J98" i="23"/>
  <c r="V98" i="23"/>
  <c r="Z98" i="23"/>
  <c r="AD98" i="23"/>
  <c r="D98" i="23"/>
  <c r="G98" i="23"/>
  <c r="K98" i="23"/>
  <c r="O98" i="23"/>
  <c r="S98" i="23"/>
  <c r="W98" i="23"/>
  <c r="AA98" i="23"/>
  <c r="AE98" i="23"/>
  <c r="E98" i="23"/>
  <c r="I98" i="23"/>
  <c r="Q98" i="23"/>
  <c r="Y98" i="23"/>
  <c r="M98" i="23"/>
  <c r="AC98" i="23"/>
  <c r="AF98" i="23"/>
  <c r="AB98" i="23"/>
  <c r="U98" i="23"/>
  <c r="H98" i="23"/>
  <c r="X98" i="23"/>
  <c r="AF125" i="23"/>
  <c r="R110" i="23"/>
  <c r="G110" i="23"/>
  <c r="K110" i="23"/>
  <c r="O110" i="23"/>
  <c r="S110" i="23"/>
  <c r="W110" i="23"/>
  <c r="AA110" i="23"/>
  <c r="AE110" i="23"/>
  <c r="L110" i="23"/>
  <c r="T110" i="23"/>
  <c r="AB110" i="23"/>
  <c r="E110" i="23"/>
  <c r="M110" i="23"/>
  <c r="U110" i="23"/>
  <c r="AC110" i="23"/>
  <c r="AF110" i="23"/>
  <c r="Q110" i="23"/>
  <c r="D110" i="23"/>
  <c r="Y110" i="23"/>
  <c r="H110" i="23"/>
  <c r="I110" i="23"/>
  <c r="N118" i="23"/>
  <c r="AD118" i="23"/>
  <c r="E118" i="23"/>
  <c r="G118" i="23"/>
  <c r="K118" i="23"/>
  <c r="O118" i="23"/>
  <c r="S118" i="23"/>
  <c r="W118" i="23"/>
  <c r="AA118" i="23"/>
  <c r="AE118" i="23"/>
  <c r="X118" i="23"/>
  <c r="AF118" i="23"/>
  <c r="I118" i="23"/>
  <c r="Q118" i="23"/>
  <c r="Y118" i="23"/>
  <c r="D118" i="23"/>
  <c r="L118" i="23"/>
  <c r="M118" i="23"/>
  <c r="U118" i="23"/>
  <c r="AB118" i="23"/>
  <c r="AC118" i="23"/>
  <c r="V126" i="23"/>
  <c r="E126" i="23"/>
  <c r="G126" i="23"/>
  <c r="K126" i="23"/>
  <c r="O126" i="23"/>
  <c r="S126" i="23"/>
  <c r="W126" i="23"/>
  <c r="AA126" i="23"/>
  <c r="AE126" i="23"/>
  <c r="P126" i="23"/>
  <c r="X126" i="23"/>
  <c r="AF126" i="23"/>
  <c r="I126" i="23"/>
  <c r="Q126" i="23"/>
  <c r="Y126" i="23"/>
  <c r="D126" i="23"/>
  <c r="L126" i="23"/>
  <c r="AC126" i="23"/>
  <c r="U126" i="23"/>
  <c r="AB126" i="23"/>
  <c r="M126" i="23"/>
  <c r="V138" i="23"/>
  <c r="E138" i="23"/>
  <c r="G138" i="23"/>
  <c r="K138" i="23"/>
  <c r="O138" i="23"/>
  <c r="S138" i="23"/>
  <c r="W138" i="23"/>
  <c r="AA138" i="23"/>
  <c r="AE138" i="23"/>
  <c r="P138" i="23"/>
  <c r="X138" i="23"/>
  <c r="AF138" i="23"/>
  <c r="I138" i="23"/>
  <c r="Q138" i="23"/>
  <c r="Y138" i="23"/>
  <c r="D138" i="23"/>
  <c r="L138" i="23"/>
  <c r="AB138" i="23"/>
  <c r="T138" i="23"/>
  <c r="M138" i="23"/>
  <c r="AC138" i="23"/>
  <c r="U138" i="23"/>
  <c r="G155" i="23"/>
  <c r="K155" i="23"/>
  <c r="O155" i="23"/>
  <c r="S155" i="23"/>
  <c r="W155" i="23"/>
  <c r="AE155" i="23"/>
  <c r="L155" i="23"/>
  <c r="Q155" i="23"/>
  <c r="I155" i="23"/>
  <c r="P155" i="23"/>
  <c r="R155" i="23"/>
  <c r="Y155" i="23"/>
  <c r="M155" i="23"/>
  <c r="Z155" i="23"/>
  <c r="AC155" i="23"/>
  <c r="D155" i="23"/>
  <c r="E155" i="23"/>
  <c r="U155" i="23"/>
  <c r="H163" i="23"/>
  <c r="X163" i="23"/>
  <c r="K163" i="23"/>
  <c r="Q163" i="23"/>
  <c r="AA163" i="23"/>
  <c r="G163" i="23"/>
  <c r="M163" i="23"/>
  <c r="W163" i="23"/>
  <c r="AC163" i="23"/>
  <c r="I163" i="23"/>
  <c r="J163" i="23"/>
  <c r="U163" i="23"/>
  <c r="AE163" i="23"/>
  <c r="D163" i="23"/>
  <c r="E163" i="23"/>
  <c r="O163" i="23"/>
  <c r="Y163" i="23"/>
  <c r="Z163" i="23"/>
  <c r="H171" i="23"/>
  <c r="X171" i="23"/>
  <c r="G171" i="23"/>
  <c r="M171" i="23"/>
  <c r="W171" i="23"/>
  <c r="I171" i="23"/>
  <c r="S171" i="23"/>
  <c r="Y171" i="23"/>
  <c r="D171" i="23"/>
  <c r="O171" i="23"/>
  <c r="Z171" i="23"/>
  <c r="E171" i="23"/>
  <c r="Q171" i="23"/>
  <c r="AA171" i="23"/>
  <c r="J171" i="23"/>
  <c r="AE171" i="23"/>
  <c r="U171" i="23"/>
  <c r="V171" i="23"/>
  <c r="Y38" i="23"/>
  <c r="Y43" i="23" s="1"/>
  <c r="AC47" i="23"/>
  <c r="G47" i="23"/>
  <c r="AE47" i="23"/>
  <c r="U38" i="23"/>
  <c r="U42" i="23" s="1"/>
  <c r="G51" i="23"/>
  <c r="AE51" i="23"/>
  <c r="I38" i="23"/>
  <c r="I53" i="23" s="1"/>
  <c r="M63" i="23"/>
  <c r="G63" i="23"/>
  <c r="AE63" i="23"/>
  <c r="AF38" i="23"/>
  <c r="AF66" i="23" s="1"/>
  <c r="V40" i="23"/>
  <c r="G40" i="23"/>
  <c r="AE40" i="23"/>
  <c r="AB38" i="23"/>
  <c r="AB41" i="23" s="1"/>
  <c r="G44" i="23"/>
  <c r="AE44" i="23"/>
  <c r="M44" i="23"/>
  <c r="V44" i="23"/>
  <c r="X38" i="23"/>
  <c r="X49" i="23" s="1"/>
  <c r="G48" i="23"/>
  <c r="AE48" i="23"/>
  <c r="M48" i="23"/>
  <c r="T38" i="23"/>
  <c r="T54" i="23" s="1"/>
  <c r="G52" i="23"/>
  <c r="M52" i="23"/>
  <c r="AE52" i="23"/>
  <c r="P38" i="23"/>
  <c r="P42" i="23" s="1"/>
  <c r="G56" i="23"/>
  <c r="AE56" i="23"/>
  <c r="L38" i="23"/>
  <c r="L60" i="23" s="1"/>
  <c r="G60" i="23"/>
  <c r="AE60" i="23"/>
  <c r="H38" i="23"/>
  <c r="H66" i="23" s="1"/>
  <c r="G64" i="23"/>
  <c r="AE64" i="23"/>
  <c r="D38" i="23"/>
  <c r="D49" i="23" s="1"/>
  <c r="G68" i="23"/>
  <c r="AE68" i="23"/>
  <c r="M68" i="23"/>
  <c r="J76" i="23"/>
  <c r="N76" i="23"/>
  <c r="V76" i="23"/>
  <c r="Z76" i="23"/>
  <c r="AD76" i="23"/>
  <c r="G76" i="23"/>
  <c r="K76" i="23"/>
  <c r="O76" i="23"/>
  <c r="S76" i="23"/>
  <c r="W76" i="23"/>
  <c r="AA76" i="23"/>
  <c r="AE76" i="23"/>
  <c r="M76" i="23"/>
  <c r="U76" i="23"/>
  <c r="AC76" i="23"/>
  <c r="D76" i="23"/>
  <c r="H76" i="23"/>
  <c r="AF76" i="23"/>
  <c r="E76" i="23"/>
  <c r="AB76" i="23"/>
  <c r="Q76" i="23"/>
  <c r="I76" i="23"/>
  <c r="Y76" i="23"/>
  <c r="J80" i="23"/>
  <c r="N80" i="23"/>
  <c r="V80" i="23"/>
  <c r="Z80" i="23"/>
  <c r="AD80" i="23"/>
  <c r="AL77" i="23" s="1"/>
  <c r="G80" i="23"/>
  <c r="K80" i="23"/>
  <c r="O80" i="23"/>
  <c r="S80" i="23"/>
  <c r="W80" i="23"/>
  <c r="AA80" i="23"/>
  <c r="AE80" i="23"/>
  <c r="M80" i="23"/>
  <c r="U80" i="23"/>
  <c r="AC80" i="23"/>
  <c r="D80" i="23"/>
  <c r="H80" i="23"/>
  <c r="AF80" i="23"/>
  <c r="E80" i="23"/>
  <c r="AB80" i="23"/>
  <c r="I80" i="23"/>
  <c r="Q80" i="23"/>
  <c r="Y80" i="23"/>
  <c r="J84" i="23"/>
  <c r="N84" i="23"/>
  <c r="V84" i="23"/>
  <c r="Z84" i="23"/>
  <c r="AL81" i="23" s="1"/>
  <c r="AD84" i="23"/>
  <c r="G84" i="23"/>
  <c r="K84" i="23"/>
  <c r="O84" i="23"/>
  <c r="S84" i="23"/>
  <c r="W84" i="23"/>
  <c r="AA84" i="23"/>
  <c r="AE84" i="23"/>
  <c r="M84" i="23"/>
  <c r="U84" i="23"/>
  <c r="AC84" i="23"/>
  <c r="D84" i="23"/>
  <c r="H84" i="23"/>
  <c r="AF84" i="23"/>
  <c r="E84" i="23"/>
  <c r="AB84" i="23"/>
  <c r="I84" i="23"/>
  <c r="Y84" i="23"/>
  <c r="Q84" i="23"/>
  <c r="J88" i="23"/>
  <c r="G88" i="23"/>
  <c r="K88" i="23"/>
  <c r="O88" i="23"/>
  <c r="S88" i="23"/>
  <c r="W88" i="23"/>
  <c r="AA88" i="23"/>
  <c r="AE88" i="23"/>
  <c r="M88" i="23"/>
  <c r="R88" i="23"/>
  <c r="AC88" i="23"/>
  <c r="D88" i="23"/>
  <c r="H88" i="23"/>
  <c r="Y88" i="23"/>
  <c r="AD88" i="23"/>
  <c r="E88" i="23"/>
  <c r="V88" i="23"/>
  <c r="AL85" i="23" s="1"/>
  <c r="Q88" i="23"/>
  <c r="U88" i="23"/>
  <c r="Z88" i="23"/>
  <c r="AB88" i="23"/>
  <c r="I88" i="23"/>
  <c r="AF88" i="23"/>
  <c r="J92" i="23"/>
  <c r="N92" i="23"/>
  <c r="V92" i="23"/>
  <c r="Z92" i="23"/>
  <c r="AD92" i="23"/>
  <c r="D92" i="23"/>
  <c r="G92" i="23"/>
  <c r="K92" i="23"/>
  <c r="O92" i="23"/>
  <c r="S92" i="23"/>
  <c r="W92" i="23"/>
  <c r="AA92" i="23"/>
  <c r="AE92" i="23"/>
  <c r="E92" i="23"/>
  <c r="M92" i="23"/>
  <c r="U92" i="23"/>
  <c r="AC92" i="23"/>
  <c r="I92" i="23"/>
  <c r="Y92" i="23"/>
  <c r="H92" i="23"/>
  <c r="AF92" i="23"/>
  <c r="Q92" i="23"/>
  <c r="AB92" i="23"/>
  <c r="J96" i="23"/>
  <c r="N96" i="23"/>
  <c r="AL93" i="23" s="1"/>
  <c r="V96" i="23"/>
  <c r="Z96" i="23"/>
  <c r="AD96" i="23"/>
  <c r="D96" i="23"/>
  <c r="G96" i="23"/>
  <c r="K96" i="23"/>
  <c r="O96" i="23"/>
  <c r="S96" i="23"/>
  <c r="W96" i="23"/>
  <c r="AA96" i="23"/>
  <c r="AE96" i="23"/>
  <c r="E96" i="23"/>
  <c r="M96" i="23"/>
  <c r="U96" i="23"/>
  <c r="AC96" i="23"/>
  <c r="I96" i="23"/>
  <c r="AB96" i="23"/>
  <c r="H96" i="23"/>
  <c r="AF96" i="23"/>
  <c r="Q96" i="23"/>
  <c r="Y96" i="23"/>
  <c r="J100" i="23"/>
  <c r="AL97" i="23" s="1"/>
  <c r="N100" i="23"/>
  <c r="V100" i="23"/>
  <c r="Z100" i="23"/>
  <c r="AD100" i="23"/>
  <c r="D100" i="23"/>
  <c r="G100" i="23"/>
  <c r="K100" i="23"/>
  <c r="O100" i="23"/>
  <c r="S100" i="23"/>
  <c r="W100" i="23"/>
  <c r="AA100" i="23"/>
  <c r="AE100" i="23"/>
  <c r="E100" i="23"/>
  <c r="M100" i="23"/>
  <c r="U100" i="23"/>
  <c r="AC100" i="23"/>
  <c r="Q100" i="23"/>
  <c r="H100" i="23"/>
  <c r="P100" i="23"/>
  <c r="AF100" i="23"/>
  <c r="I100" i="23"/>
  <c r="Y100" i="23"/>
  <c r="AB100" i="23"/>
  <c r="V112" i="23"/>
  <c r="G112" i="23"/>
  <c r="K112" i="23"/>
  <c r="O112" i="23"/>
  <c r="S112" i="23"/>
  <c r="W112" i="23"/>
  <c r="AA112" i="23"/>
  <c r="AE112" i="23"/>
  <c r="X112" i="23"/>
  <c r="AF112" i="23"/>
  <c r="E112" i="23"/>
  <c r="I112" i="23"/>
  <c r="Q112" i="23"/>
  <c r="Y112" i="23"/>
  <c r="L112" i="23"/>
  <c r="AB112" i="23"/>
  <c r="M112" i="23"/>
  <c r="AC112" i="23"/>
  <c r="D112" i="23"/>
  <c r="U112" i="23"/>
  <c r="Z133" i="23"/>
  <c r="R116" i="23"/>
  <c r="V116" i="23"/>
  <c r="G116" i="23"/>
  <c r="K116" i="23"/>
  <c r="O116" i="23"/>
  <c r="S116" i="23"/>
  <c r="W116" i="23"/>
  <c r="AA116" i="23"/>
  <c r="AE116" i="23"/>
  <c r="P116" i="23"/>
  <c r="X116" i="23"/>
  <c r="AF116" i="23"/>
  <c r="E116" i="23"/>
  <c r="I116" i="23"/>
  <c r="Q116" i="23"/>
  <c r="Y116" i="23"/>
  <c r="U116" i="23"/>
  <c r="AB116" i="23"/>
  <c r="L116" i="23"/>
  <c r="M116" i="23"/>
  <c r="AC116" i="23"/>
  <c r="D116" i="23"/>
  <c r="V111" i="23"/>
  <c r="R120" i="23"/>
  <c r="V120" i="23"/>
  <c r="AD120" i="23"/>
  <c r="E120" i="23"/>
  <c r="G120" i="23"/>
  <c r="K120" i="23"/>
  <c r="O120" i="23"/>
  <c r="S120" i="23"/>
  <c r="W120" i="23"/>
  <c r="AA120" i="23"/>
  <c r="AE120" i="23"/>
  <c r="L120" i="23"/>
  <c r="AB120" i="23"/>
  <c r="M120" i="23"/>
  <c r="U120" i="23"/>
  <c r="AC120" i="23"/>
  <c r="AF120" i="23"/>
  <c r="D120" i="23"/>
  <c r="X120" i="23"/>
  <c r="Y120" i="23"/>
  <c r="Q120" i="23"/>
  <c r="H120" i="23"/>
  <c r="I120" i="23"/>
  <c r="N124" i="23"/>
  <c r="V124" i="23"/>
  <c r="AD124" i="23"/>
  <c r="E124" i="23"/>
  <c r="G124" i="23"/>
  <c r="K124" i="23"/>
  <c r="O124" i="23"/>
  <c r="S124" i="23"/>
  <c r="W124" i="23"/>
  <c r="AA124" i="23"/>
  <c r="AE124" i="23"/>
  <c r="L124" i="23"/>
  <c r="AB124" i="23"/>
  <c r="M124" i="23"/>
  <c r="U124" i="23"/>
  <c r="AC124" i="23"/>
  <c r="X124" i="23"/>
  <c r="AF124" i="23"/>
  <c r="D124" i="23"/>
  <c r="Q124" i="23"/>
  <c r="I124" i="23"/>
  <c r="Y124" i="23"/>
  <c r="R128" i="23"/>
  <c r="V128" i="23"/>
  <c r="Z128" i="23"/>
  <c r="E128" i="23"/>
  <c r="G128" i="23"/>
  <c r="K128" i="23"/>
  <c r="O128" i="23"/>
  <c r="S128" i="23"/>
  <c r="W128" i="23"/>
  <c r="AA128" i="23"/>
  <c r="AE128" i="23"/>
  <c r="L128" i="23"/>
  <c r="T128" i="23"/>
  <c r="AB128" i="23"/>
  <c r="M128" i="23"/>
  <c r="U128" i="23"/>
  <c r="AC128" i="23"/>
  <c r="P128" i="23"/>
  <c r="AF128" i="23"/>
  <c r="D128" i="23"/>
  <c r="X128" i="23"/>
  <c r="Y128" i="23"/>
  <c r="Q128" i="23"/>
  <c r="I128" i="23"/>
  <c r="R132" i="23"/>
  <c r="V132" i="23"/>
  <c r="E132" i="23"/>
  <c r="G132" i="23"/>
  <c r="K132" i="23"/>
  <c r="O132" i="23"/>
  <c r="S132" i="23"/>
  <c r="W132" i="23"/>
  <c r="AA132" i="23"/>
  <c r="AE132" i="23"/>
  <c r="L132" i="23"/>
  <c r="T132" i="23"/>
  <c r="AB132" i="23"/>
  <c r="M132" i="23"/>
  <c r="U132" i="23"/>
  <c r="AC132" i="23"/>
  <c r="X132" i="23"/>
  <c r="P132" i="23"/>
  <c r="Q132" i="23"/>
  <c r="I132" i="23"/>
  <c r="Y132" i="23"/>
  <c r="AF132" i="23"/>
  <c r="D132" i="23"/>
  <c r="N136" i="23"/>
  <c r="R136" i="23"/>
  <c r="V136" i="23"/>
  <c r="AD136" i="23"/>
  <c r="E136" i="23"/>
  <c r="G136" i="23"/>
  <c r="K136" i="23"/>
  <c r="O136" i="23"/>
  <c r="S136" i="23"/>
  <c r="W136" i="23"/>
  <c r="AA136" i="23"/>
  <c r="AE136" i="23"/>
  <c r="L136" i="23"/>
  <c r="AB136" i="23"/>
  <c r="M136" i="23"/>
  <c r="U136" i="23"/>
  <c r="AC136" i="23"/>
  <c r="AF136" i="23"/>
  <c r="D136" i="23"/>
  <c r="I136" i="23"/>
  <c r="Y136" i="23"/>
  <c r="Q136" i="23"/>
  <c r="X136" i="23"/>
  <c r="G153" i="23"/>
  <c r="K153" i="23"/>
  <c r="O153" i="23"/>
  <c r="S153" i="23"/>
  <c r="W153" i="23"/>
  <c r="AA153" i="23"/>
  <c r="AE153" i="23"/>
  <c r="U153" i="23"/>
  <c r="Z153" i="23"/>
  <c r="Y153" i="23"/>
  <c r="M153" i="23"/>
  <c r="AB153" i="23"/>
  <c r="H153" i="23"/>
  <c r="I153" i="23"/>
  <c r="D153" i="23"/>
  <c r="E153" i="23"/>
  <c r="Q153" i="23"/>
  <c r="G157" i="23"/>
  <c r="K157" i="23"/>
  <c r="O157" i="23"/>
  <c r="S157" i="23"/>
  <c r="W157" i="23"/>
  <c r="AA157" i="23"/>
  <c r="AE157" i="23"/>
  <c r="M157" i="23"/>
  <c r="X157" i="23"/>
  <c r="AC157" i="23"/>
  <c r="U157" i="23"/>
  <c r="AB157" i="23"/>
  <c r="AL154" i="23" s="1"/>
  <c r="I157" i="23"/>
  <c r="V157" i="23"/>
  <c r="Q157" i="23"/>
  <c r="D157" i="23"/>
  <c r="E157" i="23"/>
  <c r="G161" i="23"/>
  <c r="K161" i="23"/>
  <c r="O161" i="23"/>
  <c r="S161" i="23"/>
  <c r="W161" i="23"/>
  <c r="AA161" i="23"/>
  <c r="AE161" i="23"/>
  <c r="Z161" i="23"/>
  <c r="I161" i="23"/>
  <c r="Q161" i="23"/>
  <c r="X161" i="23"/>
  <c r="AL158" i="23" s="1"/>
  <c r="Y161" i="23"/>
  <c r="M161" i="23"/>
  <c r="AC161" i="23"/>
  <c r="V161" i="23"/>
  <c r="H161" i="23"/>
  <c r="E161" i="23"/>
  <c r="L165" i="23"/>
  <c r="P165" i="23"/>
  <c r="AB165" i="23"/>
  <c r="AF165" i="23"/>
  <c r="G165" i="23"/>
  <c r="M165" i="23"/>
  <c r="W165" i="23"/>
  <c r="AC165" i="23"/>
  <c r="I165" i="23"/>
  <c r="S165" i="23"/>
  <c r="Y165" i="23"/>
  <c r="J165" i="23"/>
  <c r="U165" i="23"/>
  <c r="AE165" i="23"/>
  <c r="K165" i="23"/>
  <c r="V165" i="23"/>
  <c r="D165" i="23"/>
  <c r="AA165" i="23"/>
  <c r="E165" i="23"/>
  <c r="O165" i="23"/>
  <c r="L169" i="23"/>
  <c r="P169" i="23"/>
  <c r="AL166" i="23" s="1"/>
  <c r="AB169" i="23"/>
  <c r="AF169" i="23"/>
  <c r="O169" i="23"/>
  <c r="K169" i="23"/>
  <c r="Q169" i="23"/>
  <c r="U169" i="23"/>
  <c r="AA169" i="23"/>
  <c r="W169" i="23"/>
  <c r="AC169" i="23"/>
  <c r="D169" i="23"/>
  <c r="G169" i="23"/>
  <c r="Y169" i="23"/>
  <c r="I169" i="23"/>
  <c r="Z169" i="23"/>
  <c r="S169" i="23"/>
  <c r="E169" i="23"/>
  <c r="L173" i="23"/>
  <c r="AL170" i="23" s="1"/>
  <c r="P173" i="23"/>
  <c r="AB173" i="23"/>
  <c r="AF173" i="23"/>
  <c r="S173" i="23"/>
  <c r="Y173" i="23"/>
  <c r="O173" i="23"/>
  <c r="U173" i="23"/>
  <c r="AE173" i="23"/>
  <c r="D173" i="23"/>
  <c r="Q173" i="23"/>
  <c r="G173" i="23"/>
  <c r="AC173" i="23"/>
  <c r="E173" i="23"/>
  <c r="W173" i="23"/>
  <c r="K173" i="23"/>
  <c r="M173" i="23"/>
  <c r="L177" i="23"/>
  <c r="P177" i="23"/>
  <c r="AB177" i="23"/>
  <c r="AF177" i="23"/>
  <c r="K177" i="23"/>
  <c r="Q177" i="23"/>
  <c r="V177" i="23"/>
  <c r="AA177" i="23"/>
  <c r="G177" i="23"/>
  <c r="M177" i="23"/>
  <c r="AC177" i="23"/>
  <c r="D177" i="23"/>
  <c r="I177" i="23"/>
  <c r="S177" i="23"/>
  <c r="U177" i="23"/>
  <c r="AE177" i="23"/>
  <c r="Y177" i="23"/>
  <c r="O177" i="23"/>
  <c r="X75" i="23"/>
  <c r="AF154" i="23"/>
  <c r="AB159" i="23"/>
  <c r="X159" i="23"/>
  <c r="T154" i="23"/>
  <c r="P170" i="23"/>
  <c r="H168" i="23"/>
  <c r="AD166" i="23"/>
  <c r="Z151" i="23"/>
  <c r="J154" i="23"/>
  <c r="W64" i="23" l="1"/>
  <c r="R62" i="23"/>
  <c r="AD60" i="23"/>
  <c r="E48" i="23"/>
  <c r="Z63" i="23"/>
  <c r="W46" i="23"/>
  <c r="Z60" i="23"/>
  <c r="Z56" i="23"/>
  <c r="E52" i="23"/>
  <c r="Z51" i="23"/>
  <c r="Z47" i="23"/>
  <c r="Z44" i="23"/>
  <c r="O44" i="23"/>
  <c r="W45" i="23"/>
  <c r="V58" i="23"/>
  <c r="V43" i="23"/>
  <c r="AE50" i="23"/>
  <c r="AE58" i="23"/>
  <c r="AE42" i="23"/>
  <c r="J47" i="23"/>
  <c r="T68" i="23"/>
  <c r="T64" i="23"/>
  <c r="I68" i="23"/>
  <c r="X56" i="23"/>
  <c r="U44" i="23"/>
  <c r="Z66" i="23"/>
  <c r="Z68" i="23"/>
  <c r="Z64" i="23"/>
  <c r="AB60" i="23"/>
  <c r="I56" i="23"/>
  <c r="Z52" i="23"/>
  <c r="Z48" i="23"/>
  <c r="O48" i="23"/>
  <c r="Z40" i="23"/>
  <c r="AD63" i="23"/>
  <c r="R54" i="23"/>
  <c r="R64" i="23"/>
  <c r="R44" i="23"/>
  <c r="O61" i="23"/>
  <c r="R68" i="23"/>
  <c r="R56" i="23"/>
  <c r="AF52" i="23"/>
  <c r="AF48" i="23"/>
  <c r="I44" i="23"/>
  <c r="S44" i="23"/>
  <c r="R40" i="23"/>
  <c r="O51" i="23"/>
  <c r="R47" i="23"/>
  <c r="Z62" i="23"/>
  <c r="AD61" i="23"/>
  <c r="AE67" i="23"/>
  <c r="O59" i="23"/>
  <c r="O42" i="23"/>
  <c r="AF40" i="23"/>
  <c r="Z46" i="23"/>
  <c r="AE57" i="23"/>
  <c r="AE65" i="23"/>
  <c r="AC64" i="23"/>
  <c r="O64" i="23"/>
  <c r="AC56" i="23"/>
  <c r="AA52" i="23"/>
  <c r="AC63" i="23"/>
  <c r="T47" i="23"/>
  <c r="AC66" i="23"/>
  <c r="O66" i="23"/>
  <c r="O62" i="23"/>
  <c r="O46" i="23"/>
  <c r="AA45" i="23"/>
  <c r="AC67" i="23"/>
  <c r="O65" i="23"/>
  <c r="AE49" i="23"/>
  <c r="AC62" i="23"/>
  <c r="AF61" i="23"/>
  <c r="AA61" i="23"/>
  <c r="AC59" i="23"/>
  <c r="O58" i="23"/>
  <c r="AF42" i="23"/>
  <c r="AC68" i="23"/>
  <c r="D68" i="23"/>
  <c r="AA68" i="23"/>
  <c r="T60" i="23"/>
  <c r="O56" i="23"/>
  <c r="U68" i="23"/>
  <c r="AB68" i="23"/>
  <c r="X64" i="23"/>
  <c r="AA64" i="23"/>
  <c r="T56" i="23"/>
  <c r="U48" i="23"/>
  <c r="AA48" i="23"/>
  <c r="AC44" i="23"/>
  <c r="AC40" i="23"/>
  <c r="Y40" i="23"/>
  <c r="O63" i="23"/>
  <c r="O47" i="23"/>
  <c r="AC43" i="23"/>
  <c r="V60" i="23"/>
  <c r="V48" i="23"/>
  <c r="V61" i="23"/>
  <c r="V55" i="23"/>
  <c r="X41" i="23"/>
  <c r="J68" i="23"/>
  <c r="V68" i="23"/>
  <c r="J64" i="23"/>
  <c r="P64" i="23"/>
  <c r="M60" i="23"/>
  <c r="R60" i="23"/>
  <c r="P56" i="23"/>
  <c r="W56" i="23"/>
  <c r="X52" i="23"/>
  <c r="W52" i="23"/>
  <c r="T52" i="23"/>
  <c r="Q44" i="23"/>
  <c r="P40" i="23"/>
  <c r="V63" i="23"/>
  <c r="T51" i="23"/>
  <c r="V51" i="23"/>
  <c r="P66" i="23"/>
  <c r="AD62" i="23"/>
  <c r="M62" i="23"/>
  <c r="V54" i="23"/>
  <c r="W54" i="23"/>
  <c r="T46" i="23"/>
  <c r="W61" i="23"/>
  <c r="T61" i="23"/>
  <c r="Z67" i="23"/>
  <c r="V59" i="23"/>
  <c r="T55" i="23"/>
  <c r="AL52" i="23" s="1"/>
  <c r="R55" i="23"/>
  <c r="W43" i="23"/>
  <c r="V65" i="23"/>
  <c r="W41" i="23"/>
  <c r="W68" i="23"/>
  <c r="U64" i="23"/>
  <c r="W60" i="23"/>
  <c r="W48" i="23"/>
  <c r="W63" i="23"/>
  <c r="W66" i="23"/>
  <c r="W62" i="23"/>
  <c r="W67" i="23"/>
  <c r="P59" i="23"/>
  <c r="AL56" i="23" s="1"/>
  <c r="AD59" i="23"/>
  <c r="X58" i="23"/>
  <c r="W50" i="23"/>
  <c r="W57" i="23"/>
  <c r="M64" i="23"/>
  <c r="V64" i="23"/>
  <c r="Q60" i="23"/>
  <c r="U56" i="23"/>
  <c r="V56" i="23"/>
  <c r="Q52" i="23"/>
  <c r="V52" i="23"/>
  <c r="R52" i="23"/>
  <c r="R48" i="23"/>
  <c r="AD44" i="23"/>
  <c r="W44" i="23"/>
  <c r="W40" i="23"/>
  <c r="K63" i="23"/>
  <c r="R63" i="23"/>
  <c r="U51" i="23"/>
  <c r="W51" i="23"/>
  <c r="R51" i="23"/>
  <c r="W47" i="23"/>
  <c r="V47" i="23"/>
  <c r="V62" i="23"/>
  <c r="M54" i="23"/>
  <c r="K54" i="23"/>
  <c r="W53" i="23"/>
  <c r="V67" i="23"/>
  <c r="W59" i="23"/>
  <c r="AF50" i="23"/>
  <c r="H60" i="23"/>
  <c r="I66" i="23"/>
  <c r="J42" i="23"/>
  <c r="H68" i="23"/>
  <c r="I48" i="23"/>
  <c r="H40" i="23"/>
  <c r="J40" i="23"/>
  <c r="D51" i="23"/>
  <c r="H47" i="23"/>
  <c r="I62" i="23"/>
  <c r="D54" i="23"/>
  <c r="X50" i="23"/>
  <c r="AC65" i="23"/>
  <c r="AA49" i="23"/>
  <c r="I64" i="23"/>
  <c r="X60" i="23"/>
  <c r="AA56" i="23"/>
  <c r="AC52" i="23"/>
  <c r="I52" i="23"/>
  <c r="AD48" i="23"/>
  <c r="AC48" i="23"/>
  <c r="X48" i="23"/>
  <c r="AA44" i="23"/>
  <c r="Q63" i="23"/>
  <c r="AA51" i="23"/>
  <c r="AA47" i="23"/>
  <c r="AD66" i="23"/>
  <c r="AA66" i="23"/>
  <c r="T62" i="23"/>
  <c r="N54" i="23"/>
  <c r="H54" i="23"/>
  <c r="AA54" i="23"/>
  <c r="AA46" i="23"/>
  <c r="P53" i="23"/>
  <c r="T53" i="23"/>
  <c r="T45" i="23"/>
  <c r="AC45" i="23"/>
  <c r="R59" i="23"/>
  <c r="Q59" i="23"/>
  <c r="H43" i="23"/>
  <c r="Z43" i="23"/>
  <c r="AA58" i="23"/>
  <c r="Q57" i="23"/>
  <c r="J49" i="23"/>
  <c r="Z41" i="23"/>
  <c r="H44" i="23"/>
  <c r="H51" i="23"/>
  <c r="I55" i="23"/>
  <c r="I60" i="23"/>
  <c r="X61" i="23"/>
  <c r="D53" i="23"/>
  <c r="AA55" i="23"/>
  <c r="X68" i="23"/>
  <c r="N68" i="23"/>
  <c r="K68" i="23"/>
  <c r="AF64" i="23"/>
  <c r="H64" i="23"/>
  <c r="AC60" i="23"/>
  <c r="J60" i="23"/>
  <c r="AA60" i="23"/>
  <c r="AF56" i="23"/>
  <c r="D52" i="23"/>
  <c r="T48" i="23"/>
  <c r="J44" i="23"/>
  <c r="AA40" i="23"/>
  <c r="I40" i="23"/>
  <c r="AA63" i="23"/>
  <c r="AC51" i="23"/>
  <c r="AD51" i="23"/>
  <c r="AD47" i="23"/>
  <c r="N47" i="23"/>
  <c r="R66" i="23"/>
  <c r="J62" i="23"/>
  <c r="H62" i="23"/>
  <c r="AA62" i="23"/>
  <c r="AC54" i="23"/>
  <c r="Z54" i="23"/>
  <c r="N46" i="23"/>
  <c r="N61" i="23"/>
  <c r="AL58" i="23" s="1"/>
  <c r="AC61" i="23"/>
  <c r="AA53" i="23"/>
  <c r="P45" i="23"/>
  <c r="Q45" i="23"/>
  <c r="D59" i="23"/>
  <c r="T59" i="23"/>
  <c r="AC55" i="23"/>
  <c r="AF58" i="23"/>
  <c r="V50" i="23"/>
  <c r="AD42" i="23"/>
  <c r="AA42" i="23"/>
  <c r="H57" i="23"/>
  <c r="S45" i="23"/>
  <c r="U59" i="23"/>
  <c r="S60" i="23"/>
  <c r="U40" i="23"/>
  <c r="U47" i="23"/>
  <c r="U61" i="23"/>
  <c r="U53" i="23"/>
  <c r="Q43" i="23"/>
  <c r="Q41" i="23"/>
  <c r="Q64" i="23"/>
  <c r="U60" i="23"/>
  <c r="O60" i="23"/>
  <c r="Q56" i="23"/>
  <c r="O52" i="23"/>
  <c r="H52" i="23"/>
  <c r="Q48" i="23"/>
  <c r="D44" i="23"/>
  <c r="X44" i="23"/>
  <c r="Q40" i="23"/>
  <c r="X63" i="23"/>
  <c r="I63" i="23"/>
  <c r="Q51" i="23"/>
  <c r="S47" i="23"/>
  <c r="Q47" i="23"/>
  <c r="U66" i="23"/>
  <c r="D62" i="23"/>
  <c r="X54" i="23"/>
  <c r="R46" i="23"/>
  <c r="Q46" i="23"/>
  <c r="Z61" i="23"/>
  <c r="Q61" i="23"/>
  <c r="H53" i="23"/>
  <c r="O53" i="23"/>
  <c r="Q53" i="23"/>
  <c r="O45" i="23"/>
  <c r="R45" i="23"/>
  <c r="I45" i="23"/>
  <c r="D67" i="23"/>
  <c r="J67" i="23"/>
  <c r="O67" i="23"/>
  <c r="Q67" i="23"/>
  <c r="H59" i="23"/>
  <c r="I59" i="23"/>
  <c r="AF55" i="23"/>
  <c r="AA43" i="23"/>
  <c r="R58" i="23"/>
  <c r="AA50" i="23"/>
  <c r="X42" i="23"/>
  <c r="D65" i="23"/>
  <c r="U49" i="23"/>
  <c r="P41" i="23"/>
  <c r="U46" i="23"/>
  <c r="S53" i="23"/>
  <c r="U67" i="23"/>
  <c r="U65" i="23"/>
  <c r="L68" i="23"/>
  <c r="Q68" i="23"/>
  <c r="O68" i="23"/>
  <c r="S56" i="23"/>
  <c r="U52" i="23"/>
  <c r="S52" i="23"/>
  <c r="T44" i="23"/>
  <c r="X40" i="23"/>
  <c r="O40" i="23"/>
  <c r="T63" i="23"/>
  <c r="X51" i="23"/>
  <c r="AL48" i="23" s="1"/>
  <c r="P47" i="23"/>
  <c r="Q66" i="23"/>
  <c r="X62" i="23"/>
  <c r="Q62" i="23"/>
  <c r="U54" i="23"/>
  <c r="O54" i="23"/>
  <c r="I46" i="23"/>
  <c r="H67" i="23"/>
  <c r="AL64" i="23" s="1"/>
  <c r="O55" i="23"/>
  <c r="X55" i="23"/>
  <c r="M55" i="23"/>
  <c r="P43" i="23"/>
  <c r="O43" i="23"/>
  <c r="X65" i="23"/>
  <c r="X57" i="23"/>
  <c r="Z57" i="23"/>
  <c r="F56" i="23"/>
  <c r="T77" i="23"/>
  <c r="T78" i="23"/>
  <c r="T86" i="23"/>
  <c r="T102" i="23"/>
  <c r="T97" i="23"/>
  <c r="AD157" i="23"/>
  <c r="J122" i="23"/>
  <c r="J117" i="23"/>
  <c r="J128" i="23"/>
  <c r="Z112" i="23"/>
  <c r="J112" i="23"/>
  <c r="L42" i="23"/>
  <c r="L58" i="23"/>
  <c r="L50" i="23"/>
  <c r="Z138" i="23"/>
  <c r="J138" i="23"/>
  <c r="Y54" i="23"/>
  <c r="T101" i="23"/>
  <c r="AB53" i="23"/>
  <c r="Z131" i="23"/>
  <c r="J123" i="23"/>
  <c r="Z123" i="23"/>
  <c r="Z119" i="23"/>
  <c r="L87" i="23"/>
  <c r="L83" i="23"/>
  <c r="L79" i="23"/>
  <c r="E41" i="23"/>
  <c r="E65" i="23"/>
  <c r="E50" i="23"/>
  <c r="E58" i="23"/>
  <c r="K59" i="23"/>
  <c r="Y59" i="23"/>
  <c r="L43" i="23"/>
  <c r="AD159" i="23"/>
  <c r="Z134" i="23"/>
  <c r="H134" i="23"/>
  <c r="H122" i="23"/>
  <c r="Z114" i="23"/>
  <c r="L86" i="23"/>
  <c r="K42" i="23"/>
  <c r="T170" i="23"/>
  <c r="K57" i="23"/>
  <c r="AB57" i="23"/>
  <c r="Y57" i="23"/>
  <c r="K41" i="23"/>
  <c r="R154" i="23"/>
  <c r="R178" i="23"/>
  <c r="R177" i="23"/>
  <c r="R173" i="23"/>
  <c r="R165" i="23"/>
  <c r="T157" i="23"/>
  <c r="X153" i="23"/>
  <c r="R153" i="23"/>
  <c r="N125" i="23"/>
  <c r="N133" i="23"/>
  <c r="N114" i="23"/>
  <c r="J124" i="23"/>
  <c r="N120" i="23"/>
  <c r="AD114" i="23"/>
  <c r="T92" i="23"/>
  <c r="Y68" i="23"/>
  <c r="AB64" i="23"/>
  <c r="L64" i="23"/>
  <c r="N64" i="23"/>
  <c r="Y48" i="23"/>
  <c r="K48" i="23"/>
  <c r="Y44" i="23"/>
  <c r="AF41" i="23"/>
  <c r="AF49" i="23"/>
  <c r="AF65" i="23"/>
  <c r="AF57" i="23"/>
  <c r="L63" i="23"/>
  <c r="AL60" i="23" s="1"/>
  <c r="Y63" i="23"/>
  <c r="N51" i="23"/>
  <c r="T163" i="23"/>
  <c r="P114" i="23"/>
  <c r="P130" i="23"/>
  <c r="AD110" i="23"/>
  <c r="N110" i="23"/>
  <c r="R82" i="23"/>
  <c r="AB66" i="23"/>
  <c r="L66" i="23"/>
  <c r="E66" i="23"/>
  <c r="J58" i="23"/>
  <c r="J65" i="23"/>
  <c r="AL62" i="23" s="1"/>
  <c r="E54" i="23"/>
  <c r="K46" i="23"/>
  <c r="R174" i="23"/>
  <c r="AD150" i="23"/>
  <c r="H150" i="23"/>
  <c r="J137" i="23"/>
  <c r="P137" i="23"/>
  <c r="N129" i="23"/>
  <c r="AD129" i="23"/>
  <c r="J121" i="23"/>
  <c r="P121" i="23"/>
  <c r="P113" i="23"/>
  <c r="T93" i="23"/>
  <c r="N97" i="23"/>
  <c r="N85" i="23"/>
  <c r="X85" i="23"/>
  <c r="J61" i="23"/>
  <c r="L61" i="23"/>
  <c r="E61" i="23"/>
  <c r="L45" i="23"/>
  <c r="Y45" i="23"/>
  <c r="AD176" i="23"/>
  <c r="N176" i="23"/>
  <c r="X172" i="23"/>
  <c r="AD172" i="23"/>
  <c r="N172" i="23"/>
  <c r="AD164" i="23"/>
  <c r="N164" i="23"/>
  <c r="X152" i="23"/>
  <c r="J131" i="23"/>
  <c r="J119" i="23"/>
  <c r="AD115" i="23"/>
  <c r="L103" i="23"/>
  <c r="N99" i="23"/>
  <c r="T91" i="23"/>
  <c r="P94" i="23"/>
  <c r="AL91" i="23" s="1"/>
  <c r="X83" i="23"/>
  <c r="X79" i="23"/>
  <c r="AF67" i="23"/>
  <c r="K43" i="23"/>
  <c r="M43" i="23"/>
  <c r="R175" i="23"/>
  <c r="N102" i="23"/>
  <c r="T94" i="23"/>
  <c r="N78" i="23"/>
  <c r="N58" i="23"/>
  <c r="M50" i="23"/>
  <c r="AD178" i="23"/>
  <c r="AD154" i="23"/>
  <c r="N154" i="23"/>
  <c r="Z125" i="23"/>
  <c r="H125" i="23"/>
  <c r="AD117" i="23"/>
  <c r="Z117" i="23"/>
  <c r="X97" i="23"/>
  <c r="N89" i="23"/>
  <c r="L49" i="23"/>
  <c r="K49" i="23"/>
  <c r="L178" i="23"/>
  <c r="Z177" i="23"/>
  <c r="J177" i="23"/>
  <c r="X177" i="23"/>
  <c r="H177" i="23"/>
  <c r="AL174" i="23" s="1"/>
  <c r="N173" i="23"/>
  <c r="X173" i="23"/>
  <c r="H173" i="23"/>
  <c r="X169" i="23"/>
  <c r="H169" i="23"/>
  <c r="AD165" i="23"/>
  <c r="X165" i="23"/>
  <c r="H165" i="23"/>
  <c r="T161" i="23"/>
  <c r="AB161" i="23"/>
  <c r="L161" i="23"/>
  <c r="P161" i="23"/>
  <c r="L157" i="23"/>
  <c r="AF157" i="23"/>
  <c r="P157" i="23"/>
  <c r="N157" i="23"/>
  <c r="AD153" i="23"/>
  <c r="T153" i="23"/>
  <c r="P153" i="23"/>
  <c r="P136" i="23"/>
  <c r="Z136" i="23"/>
  <c r="J136" i="23"/>
  <c r="AD132" i="23"/>
  <c r="N132" i="23"/>
  <c r="H128" i="23"/>
  <c r="P124" i="23"/>
  <c r="T124" i="23"/>
  <c r="R134" i="23"/>
  <c r="R125" i="23"/>
  <c r="R133" i="23"/>
  <c r="R122" i="23"/>
  <c r="P120" i="23"/>
  <c r="Z120" i="23"/>
  <c r="J120" i="23"/>
  <c r="T116" i="23"/>
  <c r="H116" i="23"/>
  <c r="AD116" i="23"/>
  <c r="N116" i="23"/>
  <c r="T112" i="23"/>
  <c r="P112" i="23"/>
  <c r="R112" i="23"/>
  <c r="L100" i="23"/>
  <c r="T96" i="23"/>
  <c r="X96" i="23"/>
  <c r="L96" i="23"/>
  <c r="X92" i="23"/>
  <c r="P88" i="23"/>
  <c r="L88" i="23"/>
  <c r="T88" i="23"/>
  <c r="X84" i="23"/>
  <c r="X80" i="23"/>
  <c r="L76" i="23"/>
  <c r="X76" i="23"/>
  <c r="AD68" i="23"/>
  <c r="S68" i="23"/>
  <c r="D41" i="23"/>
  <c r="D57" i="23"/>
  <c r="D42" i="23"/>
  <c r="D58" i="23"/>
  <c r="E64" i="23"/>
  <c r="N60" i="23"/>
  <c r="D60" i="23"/>
  <c r="Y60" i="23"/>
  <c r="K60" i="23"/>
  <c r="M56" i="23"/>
  <c r="H56" i="23"/>
  <c r="E56" i="23"/>
  <c r="AB52" i="23"/>
  <c r="Y52" i="23"/>
  <c r="T50" i="23"/>
  <c r="T41" i="23"/>
  <c r="T49" i="23"/>
  <c r="T57" i="23"/>
  <c r="T65" i="23"/>
  <c r="T42" i="23"/>
  <c r="T58" i="23"/>
  <c r="N48" i="23"/>
  <c r="AB48" i="23"/>
  <c r="L48" i="23"/>
  <c r="E44" i="23"/>
  <c r="AF44" i="23"/>
  <c r="P44" i="23"/>
  <c r="K44" i="23"/>
  <c r="T40" i="23"/>
  <c r="E40" i="23"/>
  <c r="D63" i="23"/>
  <c r="J63" i="23"/>
  <c r="H63" i="23"/>
  <c r="U63" i="23"/>
  <c r="I65" i="23"/>
  <c r="I50" i="23"/>
  <c r="I49" i="23"/>
  <c r="I42" i="23"/>
  <c r="Y51" i="23"/>
  <c r="S51" i="23"/>
  <c r="I51" i="23"/>
  <c r="J51" i="23"/>
  <c r="AF47" i="23"/>
  <c r="D47" i="23"/>
  <c r="K47" i="23"/>
  <c r="M47" i="23"/>
  <c r="AF171" i="23"/>
  <c r="P171" i="23"/>
  <c r="AD163" i="23"/>
  <c r="AF163" i="23"/>
  <c r="P163" i="23"/>
  <c r="T155" i="23"/>
  <c r="AF155" i="23"/>
  <c r="AD155" i="23"/>
  <c r="AL152" i="23" s="1"/>
  <c r="AB155" i="23"/>
  <c r="H138" i="23"/>
  <c r="R138" i="23"/>
  <c r="T126" i="23"/>
  <c r="H126" i="23"/>
  <c r="R126" i="23"/>
  <c r="P118" i="23"/>
  <c r="V118" i="23"/>
  <c r="X114" i="23"/>
  <c r="X122" i="23"/>
  <c r="X110" i="23"/>
  <c r="P110" i="23"/>
  <c r="Z110" i="23"/>
  <c r="J110" i="23"/>
  <c r="N98" i="23"/>
  <c r="L90" i="23"/>
  <c r="P90" i="23"/>
  <c r="L82" i="23"/>
  <c r="N82" i="23"/>
  <c r="N66" i="23"/>
  <c r="M66" i="23"/>
  <c r="X66" i="23"/>
  <c r="Y66" i="23"/>
  <c r="K66" i="23"/>
  <c r="AF62" i="23"/>
  <c r="P62" i="23"/>
  <c r="N62" i="23"/>
  <c r="AD54" i="23"/>
  <c r="AF54" i="23"/>
  <c r="P54" i="23"/>
  <c r="I54" i="23"/>
  <c r="S54" i="23"/>
  <c r="R65" i="23"/>
  <c r="R50" i="23"/>
  <c r="R42" i="23"/>
  <c r="M46" i="23"/>
  <c r="J46" i="23"/>
  <c r="Y46" i="23"/>
  <c r="AB46" i="23"/>
  <c r="L46" i="23"/>
  <c r="L174" i="23"/>
  <c r="P174" i="23"/>
  <c r="AD174" i="23"/>
  <c r="N174" i="23"/>
  <c r="L166" i="23"/>
  <c r="AB166" i="23"/>
  <c r="T166" i="23"/>
  <c r="X166" i="23"/>
  <c r="N166" i="23"/>
  <c r="Z158" i="23"/>
  <c r="P150" i="23"/>
  <c r="Z150" i="23"/>
  <c r="X150" i="23"/>
  <c r="V137" i="23"/>
  <c r="V129" i="23"/>
  <c r="V121" i="23"/>
  <c r="Z113" i="23"/>
  <c r="R113" i="23"/>
  <c r="N113" i="23"/>
  <c r="L101" i="23"/>
  <c r="P93" i="23"/>
  <c r="T85" i="23"/>
  <c r="V77" i="23"/>
  <c r="N81" i="23"/>
  <c r="X81" i="23"/>
  <c r="P61" i="23"/>
  <c r="D61" i="23"/>
  <c r="M61" i="23"/>
  <c r="AF53" i="23"/>
  <c r="AD53" i="23"/>
  <c r="N53" i="23"/>
  <c r="L53" i="23"/>
  <c r="E53" i="23"/>
  <c r="D45" i="23"/>
  <c r="AF45" i="23"/>
  <c r="E45" i="23"/>
  <c r="AD45" i="23"/>
  <c r="AL42" i="23" s="1"/>
  <c r="N45" i="23"/>
  <c r="U45" i="23"/>
  <c r="AA57" i="23"/>
  <c r="AB176" i="23"/>
  <c r="Z176" i="23"/>
  <c r="J176" i="23"/>
  <c r="L172" i="23"/>
  <c r="Z172" i="23"/>
  <c r="P168" i="23"/>
  <c r="T168" i="23"/>
  <c r="Z168" i="23"/>
  <c r="J168" i="23"/>
  <c r="AF164" i="23"/>
  <c r="Z164" i="23"/>
  <c r="J164" i="23"/>
  <c r="R160" i="23"/>
  <c r="X160" i="23"/>
  <c r="P160" i="23"/>
  <c r="N160" i="23"/>
  <c r="T160" i="23"/>
  <c r="J156" i="23"/>
  <c r="T156" i="23"/>
  <c r="R156" i="23"/>
  <c r="AB152" i="23"/>
  <c r="R152" i="23"/>
  <c r="P152" i="23"/>
  <c r="T152" i="23"/>
  <c r="AD135" i="23"/>
  <c r="X135" i="23"/>
  <c r="H135" i="23"/>
  <c r="AD131" i="23"/>
  <c r="X131" i="23"/>
  <c r="H131" i="23"/>
  <c r="AD127" i="23"/>
  <c r="X127" i="23"/>
  <c r="H127" i="23"/>
  <c r="AD123" i="23"/>
  <c r="X123" i="23"/>
  <c r="H123" i="23"/>
  <c r="AD119" i="23"/>
  <c r="X119" i="23"/>
  <c r="H119" i="23"/>
  <c r="V115" i="23"/>
  <c r="N115" i="23"/>
  <c r="X115" i="23"/>
  <c r="H115" i="23"/>
  <c r="N111" i="23"/>
  <c r="X111" i="23"/>
  <c r="H111" i="23"/>
  <c r="X103" i="23"/>
  <c r="X99" i="23"/>
  <c r="N95" i="23"/>
  <c r="Z95" i="23"/>
  <c r="N91" i="23"/>
  <c r="R91" i="23"/>
  <c r="P91" i="23"/>
  <c r="Z87" i="23"/>
  <c r="T87" i="23"/>
  <c r="Z83" i="23"/>
  <c r="T83" i="23"/>
  <c r="Z79" i="23"/>
  <c r="T79" i="23"/>
  <c r="AB89" i="23"/>
  <c r="AB97" i="23"/>
  <c r="AB77" i="23"/>
  <c r="AB94" i="23"/>
  <c r="N75" i="23"/>
  <c r="T67" i="23"/>
  <c r="R67" i="23"/>
  <c r="X67" i="23"/>
  <c r="M67" i="23"/>
  <c r="AF59" i="23"/>
  <c r="Z59" i="23"/>
  <c r="J59" i="23"/>
  <c r="AA59" i="23"/>
  <c r="E59" i="23"/>
  <c r="D55" i="23"/>
  <c r="P55" i="23"/>
  <c r="U55" i="23"/>
  <c r="Q49" i="23"/>
  <c r="Q65" i="23"/>
  <c r="Q58" i="23"/>
  <c r="AF43" i="23"/>
  <c r="AL40" i="23" s="1"/>
  <c r="D43" i="23"/>
  <c r="E43" i="23"/>
  <c r="R43" i="23"/>
  <c r="I43" i="23"/>
  <c r="N175" i="23"/>
  <c r="AB175" i="23"/>
  <c r="L175" i="23"/>
  <c r="AB167" i="23"/>
  <c r="L167" i="23"/>
  <c r="R159" i="23"/>
  <c r="T159" i="23"/>
  <c r="R151" i="23"/>
  <c r="V151" i="23"/>
  <c r="P134" i="23"/>
  <c r="N134" i="23"/>
  <c r="AF130" i="23"/>
  <c r="Z130" i="23"/>
  <c r="AD122" i="23"/>
  <c r="H114" i="23"/>
  <c r="J114" i="23"/>
  <c r="V94" i="23"/>
  <c r="N86" i="23"/>
  <c r="AB78" i="23"/>
  <c r="P58" i="23"/>
  <c r="I58" i="23"/>
  <c r="S50" i="23"/>
  <c r="P50" i="23"/>
  <c r="M42" i="23"/>
  <c r="S42" i="23"/>
  <c r="T178" i="23"/>
  <c r="J178" i="23"/>
  <c r="L162" i="23"/>
  <c r="J162" i="23"/>
  <c r="L154" i="23"/>
  <c r="H133" i="23"/>
  <c r="J125" i="23"/>
  <c r="X117" i="23"/>
  <c r="P97" i="23"/>
  <c r="N77" i="23"/>
  <c r="P77" i="23"/>
  <c r="L65" i="23"/>
  <c r="AA65" i="23"/>
  <c r="M65" i="23"/>
  <c r="R57" i="23"/>
  <c r="AL54" i="23" s="1"/>
  <c r="I57" i="23"/>
  <c r="R41" i="23"/>
  <c r="I41" i="23"/>
  <c r="N162" i="23"/>
  <c r="N170" i="23"/>
  <c r="N178" i="23"/>
  <c r="AD162" i="23"/>
  <c r="Z122" i="23"/>
  <c r="L52" i="23"/>
  <c r="AB42" i="23"/>
  <c r="AB58" i="23"/>
  <c r="AB50" i="23"/>
  <c r="AB51" i="23"/>
  <c r="L47" i="23"/>
  <c r="Y65" i="23"/>
  <c r="Y42" i="23"/>
  <c r="Y49" i="23"/>
  <c r="AD171" i="23"/>
  <c r="Z126" i="23"/>
  <c r="J126" i="23"/>
  <c r="T98" i="23"/>
  <c r="T158" i="23"/>
  <c r="N158" i="23"/>
  <c r="N150" i="23"/>
  <c r="K50" i="23"/>
  <c r="Y53" i="23"/>
  <c r="T172" i="23"/>
  <c r="T164" i="23"/>
  <c r="AD160" i="23"/>
  <c r="Z135" i="23"/>
  <c r="Z127" i="23"/>
  <c r="T95" i="23"/>
  <c r="L89" i="23"/>
  <c r="L97" i="23"/>
  <c r="L94" i="23"/>
  <c r="L77" i="23"/>
  <c r="AD175" i="23"/>
  <c r="T175" i="23"/>
  <c r="AD167" i="23"/>
  <c r="T167" i="23"/>
  <c r="H130" i="23"/>
  <c r="L102" i="23"/>
  <c r="N41" i="23"/>
  <c r="N49" i="23"/>
  <c r="N50" i="23"/>
  <c r="N57" i="23"/>
  <c r="N42" i="23"/>
  <c r="Y50" i="23"/>
  <c r="H117" i="23"/>
  <c r="R78" i="23"/>
  <c r="R86" i="23"/>
  <c r="R94" i="23"/>
  <c r="R102" i="23"/>
  <c r="R97" i="23"/>
  <c r="AB49" i="23"/>
  <c r="Y41" i="23"/>
  <c r="H162" i="23"/>
  <c r="H178" i="23"/>
  <c r="H154" i="23"/>
  <c r="X162" i="23"/>
  <c r="X170" i="23"/>
  <c r="X178" i="23"/>
  <c r="X86" i="23"/>
  <c r="AL83" i="23" s="1"/>
  <c r="AD169" i="23"/>
  <c r="N165" i="23"/>
  <c r="N161" i="23"/>
  <c r="R161" i="23"/>
  <c r="R157" i="23"/>
  <c r="H124" i="23"/>
  <c r="Z124" i="23"/>
  <c r="E68" i="23"/>
  <c r="K64" i="23"/>
  <c r="E60" i="23"/>
  <c r="AB56" i="23"/>
  <c r="L56" i="23"/>
  <c r="N56" i="23"/>
  <c r="P49" i="23"/>
  <c r="P57" i="23"/>
  <c r="P65" i="23"/>
  <c r="N52" i="23"/>
  <c r="K52" i="23"/>
  <c r="P48" i="23"/>
  <c r="K40" i="23"/>
  <c r="N63" i="23"/>
  <c r="P63" i="23"/>
  <c r="K51" i="23"/>
  <c r="T171" i="23"/>
  <c r="N163" i="23"/>
  <c r="Z118" i="23"/>
  <c r="J118" i="23"/>
  <c r="L98" i="23"/>
  <c r="AL95" i="23" s="1"/>
  <c r="R98" i="23"/>
  <c r="X82" i="23"/>
  <c r="T82" i="23"/>
  <c r="E62" i="23"/>
  <c r="AF46" i="23"/>
  <c r="P46" i="23"/>
  <c r="H166" i="23"/>
  <c r="R166" i="23"/>
  <c r="AD158" i="23"/>
  <c r="H158" i="23"/>
  <c r="AD137" i="23"/>
  <c r="N137" i="23"/>
  <c r="J129" i="23"/>
  <c r="P129" i="23"/>
  <c r="N121" i="23"/>
  <c r="AD121" i="23"/>
  <c r="R93" i="23"/>
  <c r="L81" i="23"/>
  <c r="K53" i="23"/>
  <c r="S65" i="23"/>
  <c r="S41" i="23"/>
  <c r="S49" i="23"/>
  <c r="K45" i="23"/>
  <c r="AD168" i="23"/>
  <c r="J135" i="23"/>
  <c r="J127" i="23"/>
  <c r="J115" i="23"/>
  <c r="J111" i="23"/>
  <c r="R99" i="23"/>
  <c r="L99" i="23"/>
  <c r="X87" i="23"/>
  <c r="N83" i="23"/>
  <c r="L75" i="23"/>
  <c r="AB67" i="23"/>
  <c r="S67" i="23"/>
  <c r="E67" i="23"/>
  <c r="N59" i="23"/>
  <c r="L59" i="23"/>
  <c r="M57" i="23"/>
  <c r="M41" i="23"/>
  <c r="L55" i="23"/>
  <c r="K55" i="23"/>
  <c r="S55" i="23"/>
  <c r="Y55" i="23"/>
  <c r="S43" i="23"/>
  <c r="H159" i="23"/>
  <c r="T151" i="23"/>
  <c r="AD130" i="23"/>
  <c r="J130" i="23"/>
  <c r="P122" i="23"/>
  <c r="T134" i="23"/>
  <c r="T117" i="23"/>
  <c r="T125" i="23"/>
  <c r="T133" i="23"/>
  <c r="T122" i="23"/>
  <c r="P102" i="23"/>
  <c r="P86" i="23"/>
  <c r="Y58" i="23"/>
  <c r="S58" i="23"/>
  <c r="E42" i="23"/>
  <c r="AD41" i="23"/>
  <c r="AD49" i="23"/>
  <c r="AD57" i="23"/>
  <c r="AD50" i="23"/>
  <c r="AD58" i="23"/>
  <c r="H170" i="23"/>
  <c r="R162" i="23"/>
  <c r="AD133" i="23"/>
  <c r="P133" i="23"/>
  <c r="P89" i="23"/>
  <c r="X77" i="23"/>
  <c r="AB65" i="23"/>
  <c r="AD65" i="23"/>
  <c r="L57" i="23"/>
  <c r="V170" i="23"/>
  <c r="AB151" i="23"/>
  <c r="AB162" i="23"/>
  <c r="AB178" i="23"/>
  <c r="Z178" i="23"/>
  <c r="Z154" i="23"/>
  <c r="P154" i="23"/>
  <c r="P162" i="23"/>
  <c r="N177" i="23"/>
  <c r="AD177" i="23"/>
  <c r="V173" i="23"/>
  <c r="Z173" i="23"/>
  <c r="AD173" i="23"/>
  <c r="T173" i="23"/>
  <c r="R169" i="23"/>
  <c r="N169" i="23"/>
  <c r="V169" i="23"/>
  <c r="J169" i="23"/>
  <c r="T169" i="23"/>
  <c r="Z165" i="23"/>
  <c r="T165" i="23"/>
  <c r="AL162" i="23" s="1"/>
  <c r="AD161" i="23"/>
  <c r="AF161" i="23"/>
  <c r="J161" i="23"/>
  <c r="Z157" i="23"/>
  <c r="J157" i="23"/>
  <c r="N153" i="23"/>
  <c r="V153" i="23"/>
  <c r="AF153" i="23"/>
  <c r="AL150" i="23" s="1"/>
  <c r="J153" i="23"/>
  <c r="H136" i="23"/>
  <c r="T136" i="23"/>
  <c r="H132" i="23"/>
  <c r="Z132" i="23"/>
  <c r="J132" i="23"/>
  <c r="AD128" i="23"/>
  <c r="N128" i="23"/>
  <c r="R124" i="23"/>
  <c r="T120" i="23"/>
  <c r="V130" i="23"/>
  <c r="V117" i="23"/>
  <c r="V133" i="23"/>
  <c r="V114" i="23"/>
  <c r="Z116" i="23"/>
  <c r="J116" i="23"/>
  <c r="H112" i="23"/>
  <c r="AD112" i="23"/>
  <c r="N112" i="23"/>
  <c r="T100" i="23"/>
  <c r="X100" i="23"/>
  <c r="R100" i="23"/>
  <c r="P96" i="23"/>
  <c r="R96" i="23"/>
  <c r="L92" i="23"/>
  <c r="P92" i="23"/>
  <c r="R92" i="23"/>
  <c r="AL89" i="23" s="1"/>
  <c r="N88" i="23"/>
  <c r="X88" i="23"/>
  <c r="L84" i="23"/>
  <c r="T84" i="23"/>
  <c r="P84" i="23"/>
  <c r="R84" i="23"/>
  <c r="T80" i="23"/>
  <c r="L80" i="23"/>
  <c r="P80" i="23"/>
  <c r="R80" i="23"/>
  <c r="T76" i="23"/>
  <c r="P76" i="23"/>
  <c r="R76" i="23"/>
  <c r="AF68" i="23"/>
  <c r="P68" i="23"/>
  <c r="Y64" i="23"/>
  <c r="D64" i="23"/>
  <c r="AD64" i="23"/>
  <c r="S64" i="23"/>
  <c r="H65" i="23"/>
  <c r="H41" i="23"/>
  <c r="H49" i="23"/>
  <c r="AF60" i="23"/>
  <c r="P60" i="23"/>
  <c r="J56" i="23"/>
  <c r="D56" i="23"/>
  <c r="AD56" i="23"/>
  <c r="Y56" i="23"/>
  <c r="K56" i="23"/>
  <c r="J52" i="23"/>
  <c r="AD52" i="23"/>
  <c r="P52" i="23"/>
  <c r="J48" i="23"/>
  <c r="D48" i="23"/>
  <c r="H48" i="23"/>
  <c r="S48" i="23"/>
  <c r="N44" i="23"/>
  <c r="AB44" i="23"/>
  <c r="L44" i="23"/>
  <c r="M40" i="23"/>
  <c r="L40" i="23"/>
  <c r="S40" i="23"/>
  <c r="D40" i="23"/>
  <c r="AB40" i="23"/>
  <c r="AD40" i="23"/>
  <c r="N40" i="23"/>
  <c r="AB63" i="23"/>
  <c r="S63" i="23"/>
  <c r="AF63" i="23"/>
  <c r="E63" i="23"/>
  <c r="AF51" i="23"/>
  <c r="M51" i="23"/>
  <c r="P51" i="23"/>
  <c r="E51" i="23"/>
  <c r="L51" i="23"/>
  <c r="U41" i="23"/>
  <c r="U50" i="23"/>
  <c r="U58" i="23"/>
  <c r="U57" i="23"/>
  <c r="X47" i="23"/>
  <c r="AB47" i="23"/>
  <c r="AL44" i="23" s="1"/>
  <c r="E47" i="23"/>
  <c r="Y47" i="23"/>
  <c r="I47" i="23"/>
  <c r="N171" i="23"/>
  <c r="AL168" i="23" s="1"/>
  <c r="R171" i="23"/>
  <c r="AB171" i="23"/>
  <c r="L171" i="23"/>
  <c r="R163" i="23"/>
  <c r="V163" i="23"/>
  <c r="AL160" i="23" s="1"/>
  <c r="AB163" i="23"/>
  <c r="L163" i="23"/>
  <c r="H155" i="23"/>
  <c r="N155" i="23"/>
  <c r="X155" i="23"/>
  <c r="V155" i="23"/>
  <c r="AD138" i="23"/>
  <c r="N138" i="23"/>
  <c r="AD126" i="23"/>
  <c r="N126" i="23"/>
  <c r="T118" i="23"/>
  <c r="H118" i="23"/>
  <c r="R118" i="23"/>
  <c r="V110" i="23"/>
  <c r="AF117" i="23"/>
  <c r="AF114" i="23"/>
  <c r="P98" i="23"/>
  <c r="R90" i="23"/>
  <c r="T90" i="23"/>
  <c r="AL87" i="23" s="1"/>
  <c r="J66" i="23"/>
  <c r="D66" i="23"/>
  <c r="T66" i="23"/>
  <c r="U62" i="23"/>
  <c r="AB62" i="23"/>
  <c r="L62" i="23"/>
  <c r="Y62" i="23"/>
  <c r="K62" i="23"/>
  <c r="AB54" i="23"/>
  <c r="L54" i="23"/>
  <c r="J54" i="23"/>
  <c r="AD46" i="23"/>
  <c r="D46" i="23"/>
  <c r="X46" i="23"/>
  <c r="H46" i="23"/>
  <c r="S46" i="23"/>
  <c r="Z50" i="23"/>
  <c r="Z65" i="23"/>
  <c r="AB174" i="23"/>
  <c r="X174" i="23"/>
  <c r="AF174" i="23"/>
  <c r="T174" i="23"/>
  <c r="J174" i="23"/>
  <c r="Z166" i="23"/>
  <c r="J166" i="23"/>
  <c r="R158" i="23"/>
  <c r="P158" i="23"/>
  <c r="T150" i="23"/>
  <c r="R150" i="23"/>
  <c r="Z137" i="23"/>
  <c r="X137" i="23"/>
  <c r="H137" i="23"/>
  <c r="Z129" i="23"/>
  <c r="X129" i="23"/>
  <c r="H129" i="23"/>
  <c r="Z121" i="23"/>
  <c r="X121" i="23"/>
  <c r="H121" i="23"/>
  <c r="J113" i="23"/>
  <c r="X113" i="23"/>
  <c r="H113" i="23"/>
  <c r="X101" i="23"/>
  <c r="N93" i="23"/>
  <c r="L93" i="23"/>
  <c r="R85" i="23"/>
  <c r="P85" i="23"/>
  <c r="R81" i="23"/>
  <c r="T81" i="23"/>
  <c r="Z89" i="23"/>
  <c r="Z78" i="23"/>
  <c r="Z86" i="23"/>
  <c r="Z94" i="23"/>
  <c r="Z102" i="23"/>
  <c r="H61" i="23"/>
  <c r="K61" i="23"/>
  <c r="R61" i="23"/>
  <c r="AB61" i="23"/>
  <c r="S61" i="23"/>
  <c r="Y61" i="23"/>
  <c r="I61" i="23"/>
  <c r="X53" i="23"/>
  <c r="Z53" i="23"/>
  <c r="J53" i="23"/>
  <c r="M53" i="23"/>
  <c r="X45" i="23"/>
  <c r="AB45" i="23"/>
  <c r="H45" i="23"/>
  <c r="Z45" i="23"/>
  <c r="J45" i="23"/>
  <c r="T176" i="23"/>
  <c r="P176" i="23"/>
  <c r="V176" i="23"/>
  <c r="AF172" i="23"/>
  <c r="V172" i="23"/>
  <c r="X168" i="23"/>
  <c r="L168" i="23"/>
  <c r="AF168" i="23"/>
  <c r="V168" i="23"/>
  <c r="P164" i="23"/>
  <c r="H164" i="23"/>
  <c r="L164" i="23"/>
  <c r="V164" i="23"/>
  <c r="AF160" i="23"/>
  <c r="H160" i="23"/>
  <c r="X156" i="23"/>
  <c r="H156" i="23"/>
  <c r="AD156" i="23"/>
  <c r="N156" i="23"/>
  <c r="L156" i="23"/>
  <c r="N152" i="23"/>
  <c r="H152" i="23"/>
  <c r="V135" i="23"/>
  <c r="T135" i="23"/>
  <c r="V131" i="23"/>
  <c r="T131" i="23"/>
  <c r="R127" i="23"/>
  <c r="V127" i="23"/>
  <c r="T127" i="23"/>
  <c r="V123" i="23"/>
  <c r="T123" i="23"/>
  <c r="R119" i="23"/>
  <c r="V119" i="23"/>
  <c r="T119" i="23"/>
  <c r="Z115" i="23"/>
  <c r="T115" i="23"/>
  <c r="AD111" i="23"/>
  <c r="Z111" i="23"/>
  <c r="T111" i="23"/>
  <c r="Z103" i="23"/>
  <c r="V103" i="23"/>
  <c r="T103" i="23"/>
  <c r="V99" i="23"/>
  <c r="T99" i="23"/>
  <c r="H89" i="23"/>
  <c r="H78" i="23"/>
  <c r="H94" i="23"/>
  <c r="H102" i="23"/>
  <c r="AL99" i="23" s="1"/>
  <c r="R95" i="23"/>
  <c r="X95" i="23"/>
  <c r="H95" i="23"/>
  <c r="L91" i="23"/>
  <c r="R87" i="23"/>
  <c r="P87" i="23"/>
  <c r="V83" i="23"/>
  <c r="R83" i="23"/>
  <c r="P83" i="23"/>
  <c r="R79" i="23"/>
  <c r="P79" i="23"/>
  <c r="Z75" i="23"/>
  <c r="T75" i="23"/>
  <c r="AF78" i="23"/>
  <c r="AL75" i="23" s="1"/>
  <c r="AF86" i="23"/>
  <c r="AF89" i="23"/>
  <c r="AF102" i="23"/>
  <c r="L67" i="23"/>
  <c r="AD67" i="23"/>
  <c r="N67" i="23"/>
  <c r="P67" i="23"/>
  <c r="Y67" i="23"/>
  <c r="I67" i="23"/>
  <c r="X59" i="23"/>
  <c r="AB59" i="23"/>
  <c r="S59" i="23"/>
  <c r="M59" i="23"/>
  <c r="AB55" i="23"/>
  <c r="Z55" i="23"/>
  <c r="J55" i="23"/>
  <c r="H55" i="23"/>
  <c r="E55" i="23"/>
  <c r="Q55" i="23"/>
  <c r="T43" i="23"/>
  <c r="X43" i="23"/>
  <c r="AB43" i="23"/>
  <c r="AD43" i="23"/>
  <c r="N43" i="23"/>
  <c r="U43" i="23"/>
  <c r="AC57" i="23"/>
  <c r="AC41" i="23"/>
  <c r="AC42" i="23"/>
  <c r="AC50" i="23"/>
  <c r="X175" i="23"/>
  <c r="H175" i="23"/>
  <c r="R167" i="23"/>
  <c r="AL164" i="23" s="1"/>
  <c r="J167" i="23"/>
  <c r="N167" i="23"/>
  <c r="X167" i="23"/>
  <c r="H167" i="23"/>
  <c r="J159" i="23"/>
  <c r="L159" i="23"/>
  <c r="N159" i="23"/>
  <c r="AF151" i="23"/>
  <c r="P151" i="23"/>
  <c r="AD151" i="23"/>
  <c r="AD134" i="23"/>
  <c r="J134" i="23"/>
  <c r="X130" i="23"/>
  <c r="R130" i="23"/>
  <c r="V122" i="23"/>
  <c r="AB102" i="23"/>
  <c r="X94" i="23"/>
  <c r="N94" i="23"/>
  <c r="AB86" i="23"/>
  <c r="X78" i="23"/>
  <c r="L78" i="23"/>
  <c r="Z58" i="23"/>
  <c r="M58" i="23"/>
  <c r="H58" i="23"/>
  <c r="K58" i="23"/>
  <c r="D50" i="23"/>
  <c r="J50" i="23"/>
  <c r="Q50" i="23"/>
  <c r="H50" i="23"/>
  <c r="Z42" i="23"/>
  <c r="Q42" i="23"/>
  <c r="H42" i="23"/>
  <c r="AB170" i="23"/>
  <c r="Z170" i="23"/>
  <c r="J133" i="23"/>
  <c r="AF133" i="23"/>
  <c r="X125" i="23"/>
  <c r="R117" i="23"/>
  <c r="P117" i="23"/>
  <c r="H97" i="23"/>
  <c r="V89" i="23"/>
  <c r="T89" i="23"/>
  <c r="X89" i="23"/>
  <c r="H77" i="23"/>
  <c r="N65" i="23"/>
  <c r="K65" i="23"/>
  <c r="G65" i="23"/>
  <c r="G42" i="23"/>
  <c r="G49" i="23"/>
  <c r="G57" i="23"/>
  <c r="G50" i="23"/>
  <c r="G58" i="23"/>
  <c r="J57" i="23"/>
  <c r="E57" i="23"/>
  <c r="AC49" i="23"/>
  <c r="E49" i="23"/>
  <c r="R49" i="23"/>
  <c r="W42" i="23"/>
  <c r="W65" i="23"/>
  <c r="W58" i="23"/>
  <c r="L41" i="23"/>
  <c r="AA41" i="23"/>
  <c r="J41" i="23"/>
  <c r="V49" i="23"/>
  <c r="AB130" i="23"/>
  <c r="L114" i="23"/>
  <c r="V42" i="23"/>
  <c r="AB133" i="23"/>
  <c r="L133" i="23"/>
  <c r="AB125" i="23"/>
  <c r="L125" i="23"/>
  <c r="L117" i="23"/>
  <c r="J77" i="23"/>
  <c r="O57" i="23"/>
  <c r="V57" i="23"/>
  <c r="O49" i="23"/>
  <c r="O41" i="23"/>
  <c r="F63" i="23"/>
  <c r="F53" i="23"/>
  <c r="F52" i="23"/>
  <c r="F42" i="23"/>
  <c r="F59" i="23"/>
  <c r="F61" i="23"/>
  <c r="F46" i="23"/>
  <c r="F55" i="23"/>
  <c r="F51" i="23"/>
  <c r="F43" i="23"/>
  <c r="F67" i="23"/>
  <c r="F47" i="23"/>
  <c r="F58" i="23"/>
  <c r="F65" i="23"/>
  <c r="F57" i="23"/>
  <c r="F49" i="23"/>
  <c r="F45" i="23"/>
  <c r="F41" i="23"/>
  <c r="F64" i="23"/>
  <c r="F60" i="23"/>
  <c r="F40" i="23"/>
  <c r="F66" i="23"/>
  <c r="F44" i="23"/>
  <c r="F54" i="23"/>
  <c r="F68" i="23"/>
  <c r="F48" i="23"/>
  <c r="F50" i="23"/>
  <c r="B3" i="46" l="1"/>
  <c r="B4" i="46"/>
  <c r="B5" i="46"/>
  <c r="B6" i="46"/>
  <c r="B7" i="46"/>
  <c r="B8" i="46"/>
  <c r="B9" i="46"/>
  <c r="B10" i="46"/>
  <c r="B11" i="46"/>
  <c r="B12" i="46"/>
  <c r="B13" i="46"/>
  <c r="B14" i="46"/>
  <c r="B15" i="46"/>
  <c r="B16" i="46"/>
  <c r="B17" i="46"/>
  <c r="B18" i="46"/>
  <c r="B19" i="46"/>
  <c r="B20" i="46"/>
  <c r="B21" i="46"/>
  <c r="B22" i="46"/>
  <c r="B23" i="46"/>
  <c r="B24" i="46"/>
  <c r="B25" i="46"/>
  <c r="B26" i="46"/>
  <c r="B27" i="46"/>
  <c r="B28" i="46"/>
  <c r="B29" i="46"/>
  <c r="B30" i="46"/>
  <c r="B31" i="46"/>
  <c r="B32" i="46"/>
  <c r="B33" i="46"/>
  <c r="B34" i="46"/>
  <c r="B35" i="46"/>
  <c r="B36" i="46"/>
  <c r="B37" i="46"/>
  <c r="B38" i="46"/>
  <c r="B39" i="46"/>
  <c r="B40" i="46"/>
  <c r="B41" i="46"/>
  <c r="B42" i="46"/>
  <c r="B43" i="46"/>
  <c r="B44" i="46"/>
  <c r="B45" i="46"/>
  <c r="B46" i="46"/>
  <c r="B47" i="46"/>
  <c r="B48" i="46"/>
  <c r="B49" i="46"/>
  <c r="B50" i="46"/>
  <c r="B51" i="46"/>
  <c r="B52" i="46"/>
  <c r="B53" i="46"/>
  <c r="B54" i="46"/>
  <c r="B55" i="46"/>
  <c r="B56" i="46"/>
  <c r="B57" i="46"/>
  <c r="B58" i="46"/>
  <c r="B59" i="46"/>
  <c r="B60" i="46"/>
  <c r="B61" i="46"/>
  <c r="B62" i="46"/>
  <c r="B63" i="46"/>
  <c r="B64" i="46"/>
  <c r="B65" i="46"/>
  <c r="B66" i="46"/>
  <c r="B67" i="46"/>
  <c r="B68" i="46"/>
  <c r="B69" i="46"/>
  <c r="B70" i="46"/>
  <c r="B71" i="46"/>
  <c r="B72" i="46"/>
  <c r="B73" i="46"/>
  <c r="B74" i="46"/>
  <c r="B75" i="46"/>
  <c r="B76" i="46"/>
  <c r="B77" i="46"/>
  <c r="B78" i="46"/>
  <c r="B79" i="46"/>
  <c r="B80" i="46"/>
  <c r="B81" i="46"/>
  <c r="B82" i="46"/>
  <c r="B83" i="46"/>
  <c r="B84" i="46"/>
  <c r="B85" i="46"/>
  <c r="B86" i="46"/>
  <c r="B87" i="46"/>
  <c r="B88" i="46"/>
  <c r="B89" i="46"/>
  <c r="B90" i="46"/>
  <c r="B91" i="46"/>
  <c r="B92" i="46"/>
  <c r="B93" i="46"/>
  <c r="B94" i="46"/>
  <c r="B95" i="46"/>
  <c r="B96" i="46"/>
  <c r="B97" i="46"/>
  <c r="B98" i="46"/>
  <c r="B99" i="46"/>
  <c r="B100" i="46"/>
  <c r="B101" i="46"/>
  <c r="B102" i="46"/>
  <c r="B103" i="46"/>
  <c r="B104" i="46"/>
  <c r="B105" i="46"/>
  <c r="B106" i="46"/>
  <c r="B107" i="46"/>
  <c r="B108" i="46"/>
  <c r="B109" i="46"/>
  <c r="B110" i="46"/>
  <c r="B111" i="46"/>
  <c r="B112" i="46"/>
  <c r="B113" i="46"/>
  <c r="B114" i="46"/>
  <c r="B115" i="46"/>
  <c r="B116" i="46"/>
  <c r="B117" i="46"/>
  <c r="B118" i="46"/>
  <c r="B119" i="46"/>
  <c r="B120" i="46"/>
  <c r="B121" i="46"/>
  <c r="B122" i="46"/>
  <c r="B123" i="46"/>
  <c r="B124" i="46"/>
  <c r="B125" i="46"/>
  <c r="B126" i="46"/>
  <c r="B127" i="46"/>
  <c r="B128" i="46"/>
  <c r="B129" i="46"/>
  <c r="B130" i="46"/>
  <c r="B131" i="46"/>
  <c r="B132" i="46"/>
  <c r="B133" i="46"/>
  <c r="B134" i="46"/>
  <c r="B135" i="46"/>
  <c r="B136" i="46"/>
  <c r="B137" i="46"/>
  <c r="B138" i="46"/>
  <c r="B139" i="46"/>
  <c r="B140" i="46"/>
  <c r="B141" i="46"/>
  <c r="B142" i="46"/>
  <c r="B143" i="46"/>
  <c r="B144" i="46"/>
  <c r="B145" i="46"/>
  <c r="B146" i="46"/>
  <c r="B147" i="46"/>
  <c r="B148" i="46"/>
  <c r="B149" i="46"/>
  <c r="B150" i="46"/>
  <c r="B151" i="46"/>
  <c r="B152" i="46"/>
  <c r="B153" i="46"/>
  <c r="B154" i="46"/>
  <c r="B155" i="46"/>
  <c r="B156" i="46"/>
  <c r="B157" i="46"/>
  <c r="B158" i="46"/>
  <c r="B159" i="46"/>
  <c r="B160" i="46"/>
  <c r="B161" i="46"/>
  <c r="B162" i="46"/>
  <c r="B163" i="46"/>
  <c r="B164" i="46"/>
  <c r="B165" i="46"/>
  <c r="B166" i="46"/>
  <c r="B167" i="46"/>
  <c r="B168" i="46"/>
  <c r="B169" i="46"/>
  <c r="B170" i="46"/>
  <c r="B171" i="46"/>
  <c r="B172" i="46"/>
  <c r="B173" i="46"/>
  <c r="B174" i="46"/>
  <c r="B175" i="46"/>
  <c r="B176" i="46"/>
  <c r="B177" i="46"/>
  <c r="B178" i="46"/>
  <c r="B179" i="46"/>
  <c r="B180" i="46"/>
  <c r="B181" i="46"/>
  <c r="B182" i="46"/>
  <c r="B183" i="46"/>
  <c r="B184" i="46"/>
  <c r="B185" i="46"/>
  <c r="B186" i="46"/>
  <c r="B187" i="46"/>
  <c r="B188" i="46"/>
  <c r="B189" i="46"/>
  <c r="B190" i="46"/>
  <c r="B191" i="46"/>
  <c r="B192" i="46"/>
  <c r="B193" i="46"/>
  <c r="B194" i="46"/>
  <c r="B195" i="46"/>
  <c r="B196" i="46"/>
  <c r="B197" i="46"/>
  <c r="B198" i="46"/>
  <c r="B199" i="46"/>
  <c r="B200" i="46"/>
  <c r="B201" i="46"/>
  <c r="B202" i="46"/>
  <c r="B203" i="46"/>
  <c r="B204" i="46"/>
  <c r="B205" i="46"/>
  <c r="B206" i="46"/>
  <c r="B207" i="46"/>
  <c r="B208" i="46"/>
  <c r="B209" i="46"/>
  <c r="B210" i="46"/>
  <c r="B211" i="46"/>
  <c r="B212" i="46"/>
  <c r="B213" i="46"/>
  <c r="B214" i="46"/>
  <c r="B215" i="46"/>
  <c r="B216" i="46"/>
  <c r="B217" i="46"/>
  <c r="B218" i="46"/>
  <c r="B219" i="46"/>
  <c r="B220" i="46"/>
  <c r="B221" i="46"/>
  <c r="B222" i="46"/>
  <c r="B223" i="46"/>
  <c r="B224" i="46"/>
  <c r="B225" i="46"/>
  <c r="B226" i="46"/>
  <c r="B227" i="46"/>
  <c r="B228" i="46"/>
  <c r="B229" i="46"/>
  <c r="B230" i="46"/>
  <c r="B231" i="46"/>
  <c r="B232" i="46"/>
  <c r="B233" i="46"/>
  <c r="B234" i="46"/>
  <c r="B235" i="46"/>
  <c r="B236" i="46"/>
  <c r="B237" i="46"/>
  <c r="B238" i="46"/>
  <c r="B239" i="46"/>
  <c r="B240" i="46"/>
  <c r="B241" i="46"/>
  <c r="B242" i="46"/>
  <c r="B243" i="46"/>
  <c r="B244" i="46"/>
  <c r="B245" i="46"/>
  <c r="B246" i="46"/>
  <c r="B247" i="46"/>
  <c r="B248" i="46"/>
  <c r="B249" i="46"/>
  <c r="B250" i="46"/>
  <c r="B251" i="46"/>
  <c r="B252" i="46"/>
  <c r="B253" i="46"/>
  <c r="B254" i="46"/>
  <c r="B255" i="46"/>
  <c r="B256" i="46"/>
  <c r="B257" i="46"/>
  <c r="B258" i="46"/>
  <c r="B259" i="46"/>
  <c r="B260" i="46"/>
  <c r="B261" i="46"/>
  <c r="B262" i="46"/>
  <c r="B263" i="46"/>
  <c r="B264" i="46"/>
  <c r="B265" i="46"/>
  <c r="B266" i="46"/>
  <c r="B267" i="46"/>
  <c r="B268" i="46"/>
  <c r="B269" i="46"/>
  <c r="B270" i="46"/>
  <c r="B271" i="46"/>
  <c r="B272" i="46"/>
  <c r="B273" i="46"/>
  <c r="B274" i="46"/>
  <c r="B275" i="46"/>
  <c r="B276" i="46"/>
  <c r="B277" i="46"/>
  <c r="B278" i="46"/>
  <c r="B279" i="46"/>
  <c r="B280" i="46"/>
  <c r="B281" i="46"/>
  <c r="B282" i="46"/>
  <c r="B283" i="46"/>
  <c r="B284" i="46"/>
  <c r="B285" i="46"/>
  <c r="B286" i="46"/>
  <c r="B287" i="46"/>
  <c r="B288" i="46"/>
  <c r="B289" i="46"/>
  <c r="B290" i="46"/>
  <c r="B291" i="46"/>
  <c r="B292" i="46"/>
  <c r="B293" i="46"/>
  <c r="B294" i="46"/>
  <c r="B295" i="46"/>
  <c r="B296" i="46"/>
  <c r="B297" i="46"/>
  <c r="B298" i="46"/>
  <c r="B299" i="46"/>
  <c r="B300" i="46"/>
  <c r="B2" i="46"/>
  <c r="P26" i="6"/>
  <c r="P6" i="6" l="1"/>
  <c r="Q6" i="6"/>
  <c r="R6" i="6"/>
  <c r="S6" i="6"/>
  <c r="T6" i="6"/>
  <c r="U6" i="6"/>
  <c r="V6" i="6"/>
  <c r="P7" i="6"/>
  <c r="Q7" i="6"/>
  <c r="R7" i="6"/>
  <c r="S7" i="6"/>
  <c r="T7" i="6"/>
  <c r="U7" i="6"/>
  <c r="V7" i="6"/>
  <c r="P8" i="6"/>
  <c r="Q8" i="6"/>
  <c r="R8" i="6"/>
  <c r="S8" i="6"/>
  <c r="T8" i="6"/>
  <c r="U8" i="6"/>
  <c r="V8" i="6"/>
  <c r="P9" i="6"/>
  <c r="Q9" i="6"/>
  <c r="R9" i="6"/>
  <c r="S9" i="6"/>
  <c r="T9" i="6"/>
  <c r="U9" i="6"/>
  <c r="V9" i="6"/>
  <c r="P10" i="6"/>
  <c r="Q10" i="6"/>
  <c r="R10" i="6"/>
  <c r="S10" i="6"/>
  <c r="T10" i="6"/>
  <c r="U10" i="6"/>
  <c r="V10" i="6"/>
  <c r="P11" i="6"/>
  <c r="Q11" i="6"/>
  <c r="R11" i="6"/>
  <c r="S11" i="6"/>
  <c r="T11" i="6"/>
  <c r="U11" i="6"/>
  <c r="V11" i="6"/>
  <c r="P12" i="6"/>
  <c r="Q12" i="6"/>
  <c r="R12" i="6"/>
  <c r="S12" i="6"/>
  <c r="T12" i="6"/>
  <c r="U12" i="6"/>
  <c r="V12" i="6"/>
  <c r="P13" i="6"/>
  <c r="Q13" i="6"/>
  <c r="R13" i="6"/>
  <c r="S13" i="6"/>
  <c r="T13" i="6"/>
  <c r="U13" i="6"/>
  <c r="V13" i="6"/>
  <c r="P14" i="6"/>
  <c r="Q14" i="6"/>
  <c r="R14" i="6"/>
  <c r="S14" i="6"/>
  <c r="T14" i="6"/>
  <c r="U14" i="6"/>
  <c r="V14" i="6"/>
  <c r="P15" i="6"/>
  <c r="Q15" i="6"/>
  <c r="R15" i="6"/>
  <c r="S15" i="6"/>
  <c r="T15" i="6"/>
  <c r="U15" i="6"/>
  <c r="V15" i="6"/>
  <c r="P16" i="6"/>
  <c r="Q16" i="6"/>
  <c r="R16" i="6"/>
  <c r="S16" i="6"/>
  <c r="T16" i="6"/>
  <c r="U16" i="6"/>
  <c r="V16" i="6"/>
  <c r="P17" i="6"/>
  <c r="Q17" i="6"/>
  <c r="R17" i="6"/>
  <c r="S17" i="6"/>
  <c r="T17" i="6"/>
  <c r="U17" i="6"/>
  <c r="V17" i="6"/>
  <c r="P18" i="6"/>
  <c r="Q18" i="6"/>
  <c r="R18" i="6"/>
  <c r="S18" i="6"/>
  <c r="T18" i="6"/>
  <c r="U18" i="6"/>
  <c r="V18" i="6"/>
  <c r="P19" i="6"/>
  <c r="Q19" i="6"/>
  <c r="R19" i="6"/>
  <c r="S19" i="6"/>
  <c r="T19" i="6"/>
  <c r="U19" i="6"/>
  <c r="V19" i="6"/>
  <c r="P20" i="6"/>
  <c r="Q20" i="6"/>
  <c r="R20" i="6"/>
  <c r="S20" i="6"/>
  <c r="T20" i="6"/>
  <c r="U20" i="6"/>
  <c r="V20" i="6"/>
  <c r="P21" i="6"/>
  <c r="Q21" i="6"/>
  <c r="R21" i="6"/>
  <c r="S21" i="6"/>
  <c r="T21" i="6"/>
  <c r="U21" i="6"/>
  <c r="V21" i="6"/>
  <c r="P22" i="6"/>
  <c r="Q22" i="6"/>
  <c r="R22" i="6"/>
  <c r="S22" i="6"/>
  <c r="T22" i="6"/>
  <c r="U22" i="6"/>
  <c r="V22" i="6"/>
  <c r="P23" i="6"/>
  <c r="Q23" i="6"/>
  <c r="R23" i="6"/>
  <c r="S23" i="6"/>
  <c r="T23" i="6"/>
  <c r="U23" i="6"/>
  <c r="V23" i="6"/>
  <c r="P24" i="6"/>
  <c r="Q24" i="6"/>
  <c r="R24" i="6"/>
  <c r="S24" i="6"/>
  <c r="T24" i="6"/>
  <c r="U24" i="6"/>
  <c r="V24" i="6"/>
  <c r="P25" i="6"/>
  <c r="Q25" i="6"/>
  <c r="R25" i="6"/>
  <c r="S25" i="6"/>
  <c r="T25" i="6"/>
  <c r="U25" i="6"/>
  <c r="V25" i="6"/>
  <c r="Q26" i="6"/>
  <c r="R26" i="6"/>
  <c r="S26" i="6"/>
  <c r="T26" i="6"/>
  <c r="U26" i="6"/>
  <c r="V26" i="6"/>
  <c r="P27" i="6"/>
  <c r="Q27" i="6"/>
  <c r="R27" i="6"/>
  <c r="S27" i="6"/>
  <c r="T27" i="6"/>
  <c r="U27" i="6"/>
  <c r="V27" i="6"/>
  <c r="P28" i="6"/>
  <c r="Q28" i="6"/>
  <c r="R28" i="6"/>
  <c r="S28" i="6"/>
  <c r="T28" i="6"/>
  <c r="U28" i="6"/>
  <c r="V28" i="6"/>
  <c r="P29" i="6"/>
  <c r="Q29" i="6"/>
  <c r="R29" i="6"/>
  <c r="S29" i="6"/>
  <c r="T29" i="6"/>
  <c r="U29" i="6"/>
  <c r="V29" i="6"/>
  <c r="P30" i="6"/>
  <c r="Q30" i="6"/>
  <c r="R30" i="6"/>
  <c r="S30" i="6"/>
  <c r="T30" i="6"/>
  <c r="U30" i="6"/>
  <c r="V30" i="6"/>
  <c r="P31" i="6"/>
  <c r="Q31" i="6"/>
  <c r="R31" i="6"/>
  <c r="S31" i="6"/>
  <c r="T31" i="6"/>
  <c r="U31" i="6"/>
  <c r="V31" i="6"/>
  <c r="P32" i="6"/>
  <c r="Q32" i="6"/>
  <c r="R32" i="6"/>
  <c r="S32" i="6"/>
  <c r="T32" i="6"/>
  <c r="U32" i="6"/>
  <c r="V32" i="6"/>
  <c r="P33" i="6"/>
  <c r="Q33" i="6"/>
  <c r="R33" i="6"/>
  <c r="S33" i="6"/>
  <c r="T33" i="6"/>
  <c r="U33" i="6"/>
  <c r="V33" i="6"/>
  <c r="P34" i="6"/>
  <c r="Q34" i="6"/>
  <c r="R34" i="6"/>
  <c r="S34" i="6"/>
  <c r="T34" i="6"/>
  <c r="U34" i="6"/>
  <c r="V34" i="6"/>
  <c r="P35" i="6"/>
  <c r="Q35" i="6"/>
  <c r="R35" i="6"/>
  <c r="S35" i="6"/>
  <c r="T35" i="6"/>
  <c r="U35" i="6"/>
  <c r="V35" i="6"/>
  <c r="P36" i="6"/>
  <c r="Q36" i="6"/>
  <c r="R36" i="6"/>
  <c r="S36" i="6"/>
  <c r="T36" i="6"/>
  <c r="U36" i="6"/>
  <c r="V36" i="6"/>
  <c r="P37" i="6"/>
  <c r="Q37" i="6"/>
  <c r="R37" i="6"/>
  <c r="S37" i="6"/>
  <c r="T37" i="6"/>
  <c r="U37" i="6"/>
  <c r="V37" i="6"/>
  <c r="P38" i="6"/>
  <c r="Q38" i="6"/>
  <c r="R38" i="6"/>
  <c r="S38" i="6"/>
  <c r="T38" i="6"/>
  <c r="U38" i="6"/>
  <c r="V38" i="6"/>
  <c r="P39" i="6"/>
  <c r="Q39" i="6"/>
  <c r="R39" i="6"/>
  <c r="S39" i="6"/>
  <c r="T39" i="6"/>
  <c r="U39" i="6"/>
  <c r="V39" i="6"/>
  <c r="P40" i="6"/>
  <c r="Q40" i="6"/>
  <c r="R40" i="6"/>
  <c r="S40" i="6"/>
  <c r="T40" i="6"/>
  <c r="U40" i="6"/>
  <c r="V40" i="6"/>
  <c r="P41" i="6"/>
  <c r="Q41" i="6"/>
  <c r="R41" i="6"/>
  <c r="S41" i="6"/>
  <c r="T41" i="6"/>
  <c r="U41" i="6"/>
  <c r="V41" i="6"/>
  <c r="P42" i="6"/>
  <c r="Q42" i="6"/>
  <c r="R42" i="6"/>
  <c r="S42" i="6"/>
  <c r="T42" i="6"/>
  <c r="U42" i="6"/>
  <c r="V42" i="6"/>
  <c r="P43" i="6"/>
  <c r="Q43" i="6"/>
  <c r="R43" i="6"/>
  <c r="S43" i="6"/>
  <c r="T43" i="6"/>
  <c r="U43" i="6"/>
  <c r="V43" i="6"/>
  <c r="P44" i="6"/>
  <c r="Q44" i="6"/>
  <c r="R44" i="6"/>
  <c r="S44" i="6"/>
  <c r="T44" i="6"/>
  <c r="U44" i="6"/>
  <c r="V44" i="6"/>
  <c r="P45" i="6"/>
  <c r="Q45" i="6"/>
  <c r="R45" i="6"/>
  <c r="S45" i="6"/>
  <c r="T45" i="6"/>
  <c r="U45" i="6"/>
  <c r="V45" i="6"/>
  <c r="P46" i="6"/>
  <c r="Q46" i="6"/>
  <c r="R46" i="6"/>
  <c r="S46" i="6"/>
  <c r="T46" i="6"/>
  <c r="U46" i="6"/>
  <c r="V46" i="6"/>
  <c r="P47" i="6"/>
  <c r="Q47" i="6"/>
  <c r="R47" i="6"/>
  <c r="S47" i="6"/>
  <c r="T47" i="6"/>
  <c r="U47" i="6"/>
  <c r="V47" i="6"/>
  <c r="P48" i="6"/>
  <c r="Q48" i="6"/>
  <c r="R48" i="6"/>
  <c r="S48" i="6"/>
  <c r="T48" i="6"/>
  <c r="U48" i="6"/>
  <c r="V48" i="6"/>
  <c r="P49" i="6"/>
  <c r="Q49" i="6"/>
  <c r="R49" i="6"/>
  <c r="S49" i="6"/>
  <c r="T49" i="6"/>
  <c r="U49" i="6"/>
  <c r="V49" i="6"/>
  <c r="P50" i="6"/>
  <c r="Q50" i="6"/>
  <c r="R50" i="6"/>
  <c r="S50" i="6"/>
  <c r="T50" i="6"/>
  <c r="U50" i="6"/>
  <c r="V50" i="6"/>
  <c r="P51" i="6"/>
  <c r="Q51" i="6"/>
  <c r="R51" i="6"/>
  <c r="S51" i="6"/>
  <c r="T51" i="6"/>
  <c r="U51" i="6"/>
  <c r="V51" i="6"/>
  <c r="P52" i="6"/>
  <c r="Q52" i="6"/>
  <c r="R52" i="6"/>
  <c r="S52" i="6"/>
  <c r="T52" i="6"/>
  <c r="U52" i="6"/>
  <c r="V52" i="6"/>
  <c r="P53" i="6"/>
  <c r="Q53" i="6"/>
  <c r="R53" i="6"/>
  <c r="S53" i="6"/>
  <c r="T53" i="6"/>
  <c r="U53" i="6"/>
  <c r="V53" i="6"/>
  <c r="P54" i="6"/>
  <c r="Q54" i="6"/>
  <c r="R54" i="6"/>
  <c r="S54" i="6"/>
  <c r="T54" i="6"/>
  <c r="U54" i="6"/>
  <c r="V54" i="6"/>
  <c r="P55" i="6"/>
  <c r="Q55" i="6"/>
  <c r="R55" i="6"/>
  <c r="S55" i="6"/>
  <c r="T55" i="6"/>
  <c r="U55" i="6"/>
  <c r="V55" i="6"/>
  <c r="P56" i="6"/>
  <c r="Q56" i="6"/>
  <c r="R56" i="6"/>
  <c r="S56" i="6"/>
  <c r="T56" i="6"/>
  <c r="U56" i="6"/>
  <c r="V56" i="6"/>
  <c r="P57" i="6"/>
  <c r="Q57" i="6"/>
  <c r="R57" i="6"/>
  <c r="S57" i="6"/>
  <c r="T57" i="6"/>
  <c r="U57" i="6"/>
  <c r="V57" i="6"/>
  <c r="P58" i="6"/>
  <c r="Q58" i="6"/>
  <c r="R58" i="6"/>
  <c r="S58" i="6"/>
  <c r="T58" i="6"/>
  <c r="U58" i="6"/>
  <c r="V58" i="6"/>
  <c r="P59" i="6"/>
  <c r="Q59" i="6"/>
  <c r="R59" i="6"/>
  <c r="S59" i="6"/>
  <c r="T59" i="6"/>
  <c r="U59" i="6"/>
  <c r="V59" i="6"/>
  <c r="P60" i="6"/>
  <c r="Q60" i="6"/>
  <c r="R60" i="6"/>
  <c r="S60" i="6"/>
  <c r="T60" i="6"/>
  <c r="U60" i="6"/>
  <c r="V60" i="6"/>
  <c r="P61" i="6"/>
  <c r="Q61" i="6"/>
  <c r="R61" i="6"/>
  <c r="S61" i="6"/>
  <c r="T61" i="6"/>
  <c r="U61" i="6"/>
  <c r="V61" i="6"/>
  <c r="P62" i="6"/>
  <c r="Q62" i="6"/>
  <c r="R62" i="6"/>
  <c r="S62" i="6"/>
  <c r="T62" i="6"/>
  <c r="U62" i="6"/>
  <c r="V62" i="6"/>
  <c r="P63" i="6"/>
  <c r="Q63" i="6"/>
  <c r="R63" i="6"/>
  <c r="S63" i="6"/>
  <c r="T63" i="6"/>
  <c r="U63" i="6"/>
  <c r="V63" i="6"/>
  <c r="P64" i="6"/>
  <c r="Q64" i="6"/>
  <c r="R64" i="6"/>
  <c r="S64" i="6"/>
  <c r="T64" i="6"/>
  <c r="U64" i="6"/>
  <c r="V64" i="6"/>
  <c r="P65" i="6"/>
  <c r="Q65" i="6"/>
  <c r="R65" i="6"/>
  <c r="S65" i="6"/>
  <c r="T65" i="6"/>
  <c r="U65" i="6"/>
  <c r="V65" i="6"/>
  <c r="P66" i="6"/>
  <c r="Q66" i="6"/>
  <c r="R66" i="6"/>
  <c r="S66" i="6"/>
  <c r="T66" i="6"/>
  <c r="U66" i="6"/>
  <c r="V66" i="6"/>
  <c r="P67" i="6"/>
  <c r="Q67" i="6"/>
  <c r="R67" i="6"/>
  <c r="S67" i="6"/>
  <c r="T67" i="6"/>
  <c r="U67" i="6"/>
  <c r="V67" i="6"/>
  <c r="P68" i="6"/>
  <c r="Q68" i="6"/>
  <c r="R68" i="6"/>
  <c r="S68" i="6"/>
  <c r="T68" i="6"/>
  <c r="U68" i="6"/>
  <c r="V68" i="6"/>
  <c r="P69" i="6"/>
  <c r="Q69" i="6"/>
  <c r="R69" i="6"/>
  <c r="S69" i="6"/>
  <c r="T69" i="6"/>
  <c r="U69" i="6"/>
  <c r="V69" i="6"/>
  <c r="P70" i="6"/>
  <c r="Q70" i="6"/>
  <c r="R70" i="6"/>
  <c r="S70" i="6"/>
  <c r="T70" i="6"/>
  <c r="U70" i="6"/>
  <c r="V70" i="6"/>
  <c r="P71" i="6"/>
  <c r="Q71" i="6"/>
  <c r="R71" i="6"/>
  <c r="S71" i="6"/>
  <c r="T71" i="6"/>
  <c r="U71" i="6"/>
  <c r="V71" i="6"/>
  <c r="P72" i="6"/>
  <c r="Q72" i="6"/>
  <c r="R72" i="6"/>
  <c r="S72" i="6"/>
  <c r="T72" i="6"/>
  <c r="U72" i="6"/>
  <c r="V72" i="6"/>
  <c r="P73" i="6"/>
  <c r="Q73" i="6"/>
  <c r="R73" i="6"/>
  <c r="S73" i="6"/>
  <c r="T73" i="6"/>
  <c r="U73" i="6"/>
  <c r="V73" i="6"/>
  <c r="P74" i="6"/>
  <c r="Q74" i="6"/>
  <c r="R74" i="6"/>
  <c r="S74" i="6"/>
  <c r="T74" i="6"/>
  <c r="U74" i="6"/>
  <c r="V74" i="6"/>
  <c r="P75" i="6"/>
  <c r="Q75" i="6"/>
  <c r="R75" i="6"/>
  <c r="S75" i="6"/>
  <c r="T75" i="6"/>
  <c r="U75" i="6"/>
  <c r="V75" i="6"/>
  <c r="P76" i="6"/>
  <c r="Q76" i="6"/>
  <c r="R76" i="6"/>
  <c r="S76" i="6"/>
  <c r="T76" i="6"/>
  <c r="U76" i="6"/>
  <c r="V76" i="6"/>
  <c r="P77" i="6"/>
  <c r="Q77" i="6"/>
  <c r="R77" i="6"/>
  <c r="S77" i="6"/>
  <c r="T77" i="6"/>
  <c r="U77" i="6"/>
  <c r="V77" i="6"/>
  <c r="P78" i="6"/>
  <c r="Q78" i="6"/>
  <c r="R78" i="6"/>
  <c r="S78" i="6"/>
  <c r="T78" i="6"/>
  <c r="U78" i="6"/>
  <c r="V78" i="6"/>
  <c r="P79" i="6"/>
  <c r="Q79" i="6"/>
  <c r="R79" i="6"/>
  <c r="S79" i="6"/>
  <c r="T79" i="6"/>
  <c r="U79" i="6"/>
  <c r="V79" i="6"/>
  <c r="P80" i="6"/>
  <c r="Q80" i="6"/>
  <c r="R80" i="6"/>
  <c r="S80" i="6"/>
  <c r="T80" i="6"/>
  <c r="U80" i="6"/>
  <c r="V80" i="6"/>
  <c r="P81" i="6"/>
  <c r="Q81" i="6"/>
  <c r="R81" i="6"/>
  <c r="S81" i="6"/>
  <c r="T81" i="6"/>
  <c r="U81" i="6"/>
  <c r="V81" i="6"/>
  <c r="P82" i="6"/>
  <c r="Q82" i="6"/>
  <c r="R82" i="6"/>
  <c r="S82" i="6"/>
  <c r="T82" i="6"/>
  <c r="U82" i="6"/>
  <c r="V82" i="6"/>
  <c r="P83" i="6"/>
  <c r="Q83" i="6"/>
  <c r="R83" i="6"/>
  <c r="S83" i="6"/>
  <c r="T83" i="6"/>
  <c r="U83" i="6"/>
  <c r="V83" i="6"/>
  <c r="P84" i="6"/>
  <c r="Q84" i="6"/>
  <c r="R84" i="6"/>
  <c r="S84" i="6"/>
  <c r="T84" i="6"/>
  <c r="U84" i="6"/>
  <c r="V84" i="6"/>
  <c r="P85" i="6"/>
  <c r="Q85" i="6"/>
  <c r="R85" i="6"/>
  <c r="S85" i="6"/>
  <c r="T85" i="6"/>
  <c r="U85" i="6"/>
  <c r="V85" i="6"/>
  <c r="P86" i="6"/>
  <c r="Q86" i="6"/>
  <c r="R86" i="6"/>
  <c r="S86" i="6"/>
  <c r="T86" i="6"/>
  <c r="U86" i="6"/>
  <c r="V86" i="6"/>
  <c r="P87" i="6"/>
  <c r="Q87" i="6"/>
  <c r="R87" i="6"/>
  <c r="S87" i="6"/>
  <c r="T87" i="6"/>
  <c r="U87" i="6"/>
  <c r="V87" i="6"/>
  <c r="P88" i="6"/>
  <c r="Q88" i="6"/>
  <c r="R88" i="6"/>
  <c r="S88" i="6"/>
  <c r="T88" i="6"/>
  <c r="U88" i="6"/>
  <c r="V88" i="6"/>
  <c r="P89" i="6"/>
  <c r="Q89" i="6"/>
  <c r="R89" i="6"/>
  <c r="S89" i="6"/>
  <c r="T89" i="6"/>
  <c r="U89" i="6"/>
  <c r="V89" i="6"/>
  <c r="P90" i="6"/>
  <c r="Q90" i="6"/>
  <c r="R90" i="6"/>
  <c r="S90" i="6"/>
  <c r="T90" i="6"/>
  <c r="U90" i="6"/>
  <c r="V90" i="6"/>
  <c r="P91" i="6"/>
  <c r="Q91" i="6"/>
  <c r="R91" i="6"/>
  <c r="S91" i="6"/>
  <c r="T91" i="6"/>
  <c r="U91" i="6"/>
  <c r="V91" i="6"/>
  <c r="P92" i="6"/>
  <c r="Q92" i="6"/>
  <c r="R92" i="6"/>
  <c r="S92" i="6"/>
  <c r="T92" i="6"/>
  <c r="U92" i="6"/>
  <c r="V92" i="6"/>
  <c r="P93" i="6"/>
  <c r="Q93" i="6"/>
  <c r="R93" i="6"/>
  <c r="S93" i="6"/>
  <c r="T93" i="6"/>
  <c r="U93" i="6"/>
  <c r="V93" i="6"/>
  <c r="P94" i="6"/>
  <c r="Q94" i="6"/>
  <c r="R94" i="6"/>
  <c r="S94" i="6"/>
  <c r="T94" i="6"/>
  <c r="U94" i="6"/>
  <c r="V94" i="6"/>
  <c r="P95" i="6"/>
  <c r="Q95" i="6"/>
  <c r="R95" i="6"/>
  <c r="S95" i="6"/>
  <c r="T95" i="6"/>
  <c r="U95" i="6"/>
  <c r="V95" i="6"/>
  <c r="P96" i="6"/>
  <c r="Q96" i="6"/>
  <c r="R96" i="6"/>
  <c r="S96" i="6"/>
  <c r="T96" i="6"/>
  <c r="U96" i="6"/>
  <c r="V96" i="6"/>
  <c r="P97" i="6"/>
  <c r="Q97" i="6"/>
  <c r="R97" i="6"/>
  <c r="S97" i="6"/>
  <c r="T97" i="6"/>
  <c r="U97" i="6"/>
  <c r="V97" i="6"/>
  <c r="P98" i="6"/>
  <c r="Q98" i="6"/>
  <c r="R98" i="6"/>
  <c r="S98" i="6"/>
  <c r="T98" i="6"/>
  <c r="U98" i="6"/>
  <c r="V98" i="6"/>
  <c r="P99" i="6"/>
  <c r="Q99" i="6"/>
  <c r="R99" i="6"/>
  <c r="S99" i="6"/>
  <c r="T99" i="6"/>
  <c r="U99" i="6"/>
  <c r="V99" i="6"/>
  <c r="P100" i="6"/>
  <c r="Q100" i="6"/>
  <c r="R100" i="6"/>
  <c r="S100" i="6"/>
  <c r="T100" i="6"/>
  <c r="U100" i="6"/>
  <c r="V100" i="6"/>
  <c r="P101" i="6"/>
  <c r="Q101" i="6"/>
  <c r="R101" i="6"/>
  <c r="S101" i="6"/>
  <c r="T101" i="6"/>
  <c r="U101" i="6"/>
  <c r="V101" i="6"/>
  <c r="P102" i="6"/>
  <c r="Q102" i="6"/>
  <c r="R102" i="6"/>
  <c r="S102" i="6"/>
  <c r="T102" i="6"/>
  <c r="U102" i="6"/>
  <c r="V102" i="6"/>
  <c r="P103" i="6"/>
  <c r="Q103" i="6"/>
  <c r="R103" i="6"/>
  <c r="S103" i="6"/>
  <c r="T103" i="6"/>
  <c r="U103" i="6"/>
  <c r="V103" i="6"/>
  <c r="P104" i="6"/>
  <c r="Q104" i="6"/>
  <c r="R104" i="6"/>
  <c r="S104" i="6"/>
  <c r="T104" i="6"/>
  <c r="U104" i="6"/>
  <c r="V104" i="6"/>
  <c r="P105" i="6"/>
  <c r="Q105" i="6"/>
  <c r="R105" i="6"/>
  <c r="S105" i="6"/>
  <c r="T105" i="6"/>
  <c r="U105" i="6"/>
  <c r="V105" i="6"/>
  <c r="P106" i="6"/>
  <c r="Q106" i="6"/>
  <c r="R106" i="6"/>
  <c r="S106" i="6"/>
  <c r="T106" i="6"/>
  <c r="U106" i="6"/>
  <c r="V106" i="6"/>
  <c r="P107" i="6"/>
  <c r="Q107" i="6"/>
  <c r="R107" i="6"/>
  <c r="S107" i="6"/>
  <c r="T107" i="6"/>
  <c r="U107" i="6"/>
  <c r="V107" i="6"/>
  <c r="P108" i="6"/>
  <c r="Q108" i="6"/>
  <c r="R108" i="6"/>
  <c r="S108" i="6"/>
  <c r="T108" i="6"/>
  <c r="U108" i="6"/>
  <c r="V108" i="6"/>
  <c r="P109" i="6"/>
  <c r="Q109" i="6"/>
  <c r="R109" i="6"/>
  <c r="S109" i="6"/>
  <c r="T109" i="6"/>
  <c r="U109" i="6"/>
  <c r="V109" i="6"/>
  <c r="P110" i="6"/>
  <c r="Q110" i="6"/>
  <c r="R110" i="6"/>
  <c r="S110" i="6"/>
  <c r="T110" i="6"/>
  <c r="U110" i="6"/>
  <c r="V110" i="6"/>
  <c r="P111" i="6"/>
  <c r="Q111" i="6"/>
  <c r="R111" i="6"/>
  <c r="S111" i="6"/>
  <c r="T111" i="6"/>
  <c r="U111" i="6"/>
  <c r="V111" i="6"/>
  <c r="P112" i="6"/>
  <c r="Q112" i="6"/>
  <c r="R112" i="6"/>
  <c r="S112" i="6"/>
  <c r="T112" i="6"/>
  <c r="U112" i="6"/>
  <c r="V112" i="6"/>
  <c r="P113" i="6"/>
  <c r="Q113" i="6"/>
  <c r="R113" i="6"/>
  <c r="S113" i="6"/>
  <c r="T113" i="6"/>
  <c r="U113" i="6"/>
  <c r="V113" i="6"/>
  <c r="P114" i="6"/>
  <c r="Q114" i="6"/>
  <c r="R114" i="6"/>
  <c r="S114" i="6"/>
  <c r="T114" i="6"/>
  <c r="U114" i="6"/>
  <c r="V114" i="6"/>
  <c r="P115" i="6"/>
  <c r="Q115" i="6"/>
  <c r="R115" i="6"/>
  <c r="S115" i="6"/>
  <c r="T115" i="6"/>
  <c r="U115" i="6"/>
  <c r="V115" i="6"/>
  <c r="P116" i="6"/>
  <c r="Q116" i="6"/>
  <c r="R116" i="6"/>
  <c r="S116" i="6"/>
  <c r="T116" i="6"/>
  <c r="U116" i="6"/>
  <c r="V116" i="6"/>
  <c r="P117" i="6"/>
  <c r="Q117" i="6"/>
  <c r="R117" i="6"/>
  <c r="S117" i="6"/>
  <c r="T117" i="6"/>
  <c r="U117" i="6"/>
  <c r="V117" i="6"/>
  <c r="P118" i="6"/>
  <c r="Q118" i="6"/>
  <c r="R118" i="6"/>
  <c r="S118" i="6"/>
  <c r="T118" i="6"/>
  <c r="U118" i="6"/>
  <c r="V118" i="6"/>
  <c r="P119" i="6"/>
  <c r="Q119" i="6"/>
  <c r="R119" i="6"/>
  <c r="S119" i="6"/>
  <c r="T119" i="6"/>
  <c r="U119" i="6"/>
  <c r="V119" i="6"/>
  <c r="P120" i="6"/>
  <c r="Q120" i="6"/>
  <c r="R120" i="6"/>
  <c r="S120" i="6"/>
  <c r="T120" i="6"/>
  <c r="U120" i="6"/>
  <c r="V120" i="6"/>
  <c r="P121" i="6"/>
  <c r="Q121" i="6"/>
  <c r="R121" i="6"/>
  <c r="S121" i="6"/>
  <c r="T121" i="6"/>
  <c r="U121" i="6"/>
  <c r="V121" i="6"/>
  <c r="P122" i="6"/>
  <c r="Q122" i="6"/>
  <c r="R122" i="6"/>
  <c r="S122" i="6"/>
  <c r="T122" i="6"/>
  <c r="U122" i="6"/>
  <c r="V122" i="6"/>
  <c r="P123" i="6"/>
  <c r="Q123" i="6"/>
  <c r="R123" i="6"/>
  <c r="S123" i="6"/>
  <c r="T123" i="6"/>
  <c r="U123" i="6"/>
  <c r="V123" i="6"/>
  <c r="P124" i="6"/>
  <c r="Q124" i="6"/>
  <c r="R124" i="6"/>
  <c r="S124" i="6"/>
  <c r="T124" i="6"/>
  <c r="U124" i="6"/>
  <c r="V124" i="6"/>
  <c r="P125" i="6"/>
  <c r="Q125" i="6"/>
  <c r="R125" i="6"/>
  <c r="S125" i="6"/>
  <c r="T125" i="6"/>
  <c r="U125" i="6"/>
  <c r="V125" i="6"/>
  <c r="P126" i="6"/>
  <c r="Q126" i="6"/>
  <c r="R126" i="6"/>
  <c r="S126" i="6"/>
  <c r="T126" i="6"/>
  <c r="U126" i="6"/>
  <c r="V126" i="6"/>
  <c r="P127" i="6"/>
  <c r="Q127" i="6"/>
  <c r="R127" i="6"/>
  <c r="S127" i="6"/>
  <c r="T127" i="6"/>
  <c r="U127" i="6"/>
  <c r="V127" i="6"/>
  <c r="P128" i="6"/>
  <c r="Q128" i="6"/>
  <c r="R128" i="6"/>
  <c r="S128" i="6"/>
  <c r="T128" i="6"/>
  <c r="U128" i="6"/>
  <c r="V128" i="6"/>
  <c r="P129" i="6"/>
  <c r="Q129" i="6"/>
  <c r="R129" i="6"/>
  <c r="S129" i="6"/>
  <c r="T129" i="6"/>
  <c r="U129" i="6"/>
  <c r="V129" i="6"/>
  <c r="P130" i="6"/>
  <c r="Q130" i="6"/>
  <c r="R130" i="6"/>
  <c r="S130" i="6"/>
  <c r="T130" i="6"/>
  <c r="U130" i="6"/>
  <c r="V130" i="6"/>
  <c r="P131" i="6"/>
  <c r="Q131" i="6"/>
  <c r="R131" i="6"/>
  <c r="S131" i="6"/>
  <c r="T131" i="6"/>
  <c r="U131" i="6"/>
  <c r="V131" i="6"/>
  <c r="P132" i="6"/>
  <c r="Q132" i="6"/>
  <c r="R132" i="6"/>
  <c r="S132" i="6"/>
  <c r="T132" i="6"/>
  <c r="U132" i="6"/>
  <c r="V132" i="6"/>
  <c r="P133" i="6"/>
  <c r="Q133" i="6"/>
  <c r="R133" i="6"/>
  <c r="S133" i="6"/>
  <c r="T133" i="6"/>
  <c r="U133" i="6"/>
  <c r="V133" i="6"/>
  <c r="P134" i="6"/>
  <c r="Q134" i="6"/>
  <c r="R134" i="6"/>
  <c r="S134" i="6"/>
  <c r="T134" i="6"/>
  <c r="U134" i="6"/>
  <c r="V134" i="6"/>
  <c r="P135" i="6"/>
  <c r="Q135" i="6"/>
  <c r="R135" i="6"/>
  <c r="S135" i="6"/>
  <c r="T135" i="6"/>
  <c r="U135" i="6"/>
  <c r="V135" i="6"/>
  <c r="P136" i="6"/>
  <c r="Q136" i="6"/>
  <c r="R136" i="6"/>
  <c r="S136" i="6"/>
  <c r="T136" i="6"/>
  <c r="U136" i="6"/>
  <c r="V136" i="6"/>
  <c r="P137" i="6"/>
  <c r="Q137" i="6"/>
  <c r="R137" i="6"/>
  <c r="S137" i="6"/>
  <c r="T137" i="6"/>
  <c r="U137" i="6"/>
  <c r="V137" i="6"/>
  <c r="P138" i="6"/>
  <c r="Q138" i="6"/>
  <c r="R138" i="6"/>
  <c r="S138" i="6"/>
  <c r="T138" i="6"/>
  <c r="U138" i="6"/>
  <c r="V138" i="6"/>
  <c r="P139" i="6"/>
  <c r="Q139" i="6"/>
  <c r="R139" i="6"/>
  <c r="S139" i="6"/>
  <c r="T139" i="6"/>
  <c r="U139" i="6"/>
  <c r="V139" i="6"/>
  <c r="P140" i="6"/>
  <c r="Q140" i="6"/>
  <c r="R140" i="6"/>
  <c r="S140" i="6"/>
  <c r="T140" i="6"/>
  <c r="U140" i="6"/>
  <c r="V140" i="6"/>
  <c r="P141" i="6"/>
  <c r="Q141" i="6"/>
  <c r="R141" i="6"/>
  <c r="S141" i="6"/>
  <c r="T141" i="6"/>
  <c r="U141" i="6"/>
  <c r="V141" i="6"/>
  <c r="P142" i="6"/>
  <c r="Q142" i="6"/>
  <c r="R142" i="6"/>
  <c r="S142" i="6"/>
  <c r="T142" i="6"/>
  <c r="U142" i="6"/>
  <c r="V142" i="6"/>
  <c r="P143" i="6"/>
  <c r="Q143" i="6"/>
  <c r="R143" i="6"/>
  <c r="S143" i="6"/>
  <c r="T143" i="6"/>
  <c r="U143" i="6"/>
  <c r="V143" i="6"/>
  <c r="P144" i="6"/>
  <c r="Q144" i="6"/>
  <c r="R144" i="6"/>
  <c r="S144" i="6"/>
  <c r="T144" i="6"/>
  <c r="U144" i="6"/>
  <c r="V144" i="6"/>
  <c r="P145" i="6"/>
  <c r="Q145" i="6"/>
  <c r="R145" i="6"/>
  <c r="S145" i="6"/>
  <c r="T145" i="6"/>
  <c r="U145" i="6"/>
  <c r="V145" i="6"/>
  <c r="P146" i="6"/>
  <c r="Q146" i="6"/>
  <c r="R146" i="6"/>
  <c r="S146" i="6"/>
  <c r="T146" i="6"/>
  <c r="U146" i="6"/>
  <c r="V146" i="6"/>
  <c r="P147" i="6"/>
  <c r="Q147" i="6"/>
  <c r="R147" i="6"/>
  <c r="S147" i="6"/>
  <c r="T147" i="6"/>
  <c r="U147" i="6"/>
  <c r="V147" i="6"/>
  <c r="P148" i="6"/>
  <c r="Q148" i="6"/>
  <c r="R148" i="6"/>
  <c r="S148" i="6"/>
  <c r="T148" i="6"/>
  <c r="U148" i="6"/>
  <c r="V148" i="6"/>
  <c r="P149" i="6"/>
  <c r="Q149" i="6"/>
  <c r="R149" i="6"/>
  <c r="S149" i="6"/>
  <c r="T149" i="6"/>
  <c r="U149" i="6"/>
  <c r="V149" i="6"/>
  <c r="P150" i="6"/>
  <c r="Q150" i="6"/>
  <c r="R150" i="6"/>
  <c r="S150" i="6"/>
  <c r="T150" i="6"/>
  <c r="U150" i="6"/>
  <c r="V150" i="6"/>
  <c r="P151" i="6"/>
  <c r="Q151" i="6"/>
  <c r="R151" i="6"/>
  <c r="S151" i="6"/>
  <c r="T151" i="6"/>
  <c r="U151" i="6"/>
  <c r="V151" i="6"/>
  <c r="P152" i="6"/>
  <c r="Q152" i="6"/>
  <c r="R152" i="6"/>
  <c r="S152" i="6"/>
  <c r="T152" i="6"/>
  <c r="U152" i="6"/>
  <c r="V152" i="6"/>
  <c r="P153" i="6"/>
  <c r="Q153" i="6"/>
  <c r="R153" i="6"/>
  <c r="S153" i="6"/>
  <c r="T153" i="6"/>
  <c r="U153" i="6"/>
  <c r="V153" i="6"/>
  <c r="P154" i="6"/>
  <c r="Q154" i="6"/>
  <c r="R154" i="6"/>
  <c r="S154" i="6"/>
  <c r="T154" i="6"/>
  <c r="U154" i="6"/>
  <c r="V154" i="6"/>
  <c r="P155" i="6"/>
  <c r="Q155" i="6"/>
  <c r="R155" i="6"/>
  <c r="S155" i="6"/>
  <c r="T155" i="6"/>
  <c r="U155" i="6"/>
  <c r="V155" i="6"/>
  <c r="P156" i="6"/>
  <c r="Q156" i="6"/>
  <c r="R156" i="6"/>
  <c r="S156" i="6"/>
  <c r="T156" i="6"/>
  <c r="U156" i="6"/>
  <c r="V156" i="6"/>
  <c r="P157" i="6"/>
  <c r="Q157" i="6"/>
  <c r="R157" i="6"/>
  <c r="S157" i="6"/>
  <c r="T157" i="6"/>
  <c r="U157" i="6"/>
  <c r="V157" i="6"/>
  <c r="P158" i="6"/>
  <c r="Q158" i="6"/>
  <c r="R158" i="6"/>
  <c r="S158" i="6"/>
  <c r="T158" i="6"/>
  <c r="U158" i="6"/>
  <c r="V158" i="6"/>
  <c r="P159" i="6"/>
  <c r="Q159" i="6"/>
  <c r="R159" i="6"/>
  <c r="S159" i="6"/>
  <c r="T159" i="6"/>
  <c r="U159" i="6"/>
  <c r="V159" i="6"/>
  <c r="P160" i="6"/>
  <c r="Q160" i="6"/>
  <c r="R160" i="6"/>
  <c r="S160" i="6"/>
  <c r="T160" i="6"/>
  <c r="U160" i="6"/>
  <c r="V160" i="6"/>
  <c r="P161" i="6"/>
  <c r="Q161" i="6"/>
  <c r="R161" i="6"/>
  <c r="S161" i="6"/>
  <c r="T161" i="6"/>
  <c r="U161" i="6"/>
  <c r="V161" i="6"/>
  <c r="P162" i="6"/>
  <c r="Q162" i="6"/>
  <c r="R162" i="6"/>
  <c r="S162" i="6"/>
  <c r="T162" i="6"/>
  <c r="U162" i="6"/>
  <c r="V162" i="6"/>
  <c r="P163" i="6"/>
  <c r="Q163" i="6"/>
  <c r="R163" i="6"/>
  <c r="S163" i="6"/>
  <c r="T163" i="6"/>
  <c r="U163" i="6"/>
  <c r="V163" i="6"/>
  <c r="P164" i="6"/>
  <c r="Q164" i="6"/>
  <c r="R164" i="6"/>
  <c r="S164" i="6"/>
  <c r="T164" i="6"/>
  <c r="U164" i="6"/>
  <c r="V164" i="6"/>
  <c r="P165" i="6"/>
  <c r="Q165" i="6"/>
  <c r="R165" i="6"/>
  <c r="S165" i="6"/>
  <c r="T165" i="6"/>
  <c r="U165" i="6"/>
  <c r="V165" i="6"/>
  <c r="P166" i="6"/>
  <c r="Q166" i="6"/>
  <c r="R166" i="6"/>
  <c r="S166" i="6"/>
  <c r="T166" i="6"/>
  <c r="U166" i="6"/>
  <c r="V166" i="6"/>
  <c r="P167" i="6"/>
  <c r="Q167" i="6"/>
  <c r="R167" i="6"/>
  <c r="S167" i="6"/>
  <c r="T167" i="6"/>
  <c r="U167" i="6"/>
  <c r="V167" i="6"/>
  <c r="P168" i="6"/>
  <c r="Q168" i="6"/>
  <c r="R168" i="6"/>
  <c r="S168" i="6"/>
  <c r="T168" i="6"/>
  <c r="U168" i="6"/>
  <c r="V168" i="6"/>
  <c r="P169" i="6"/>
  <c r="Q169" i="6"/>
  <c r="R169" i="6"/>
  <c r="S169" i="6"/>
  <c r="T169" i="6"/>
  <c r="U169" i="6"/>
  <c r="V169" i="6"/>
  <c r="P170" i="6"/>
  <c r="Q170" i="6"/>
  <c r="R170" i="6"/>
  <c r="S170" i="6"/>
  <c r="T170" i="6"/>
  <c r="U170" i="6"/>
  <c r="V170" i="6"/>
  <c r="P171" i="6"/>
  <c r="Q171" i="6"/>
  <c r="R171" i="6"/>
  <c r="S171" i="6"/>
  <c r="T171" i="6"/>
  <c r="U171" i="6"/>
  <c r="V171" i="6"/>
  <c r="P172" i="6"/>
  <c r="Q172" i="6"/>
  <c r="R172" i="6"/>
  <c r="S172" i="6"/>
  <c r="T172" i="6"/>
  <c r="U172" i="6"/>
  <c r="V172" i="6"/>
  <c r="P173" i="6"/>
  <c r="Q173" i="6"/>
  <c r="R173" i="6"/>
  <c r="S173" i="6"/>
  <c r="T173" i="6"/>
  <c r="U173" i="6"/>
  <c r="V173" i="6"/>
  <c r="P174" i="6"/>
  <c r="Q174" i="6"/>
  <c r="R174" i="6"/>
  <c r="S174" i="6"/>
  <c r="T174" i="6"/>
  <c r="U174" i="6"/>
  <c r="V174" i="6"/>
  <c r="P175" i="6"/>
  <c r="Q175" i="6"/>
  <c r="R175" i="6"/>
  <c r="S175" i="6"/>
  <c r="T175" i="6"/>
  <c r="U175" i="6"/>
  <c r="V175" i="6"/>
  <c r="P176" i="6"/>
  <c r="Q176" i="6"/>
  <c r="R176" i="6"/>
  <c r="S176" i="6"/>
  <c r="T176" i="6"/>
  <c r="U176" i="6"/>
  <c r="V176" i="6"/>
  <c r="P177" i="6"/>
  <c r="Q177" i="6"/>
  <c r="R177" i="6"/>
  <c r="S177" i="6"/>
  <c r="T177" i="6"/>
  <c r="U177" i="6"/>
  <c r="V177" i="6"/>
  <c r="P178" i="6"/>
  <c r="Q178" i="6"/>
  <c r="R178" i="6"/>
  <c r="S178" i="6"/>
  <c r="T178" i="6"/>
  <c r="U178" i="6"/>
  <c r="V178" i="6"/>
  <c r="P179" i="6"/>
  <c r="Q179" i="6"/>
  <c r="R179" i="6"/>
  <c r="S179" i="6"/>
  <c r="T179" i="6"/>
  <c r="U179" i="6"/>
  <c r="V179" i="6"/>
  <c r="P180" i="6"/>
  <c r="Q180" i="6"/>
  <c r="R180" i="6"/>
  <c r="S180" i="6"/>
  <c r="T180" i="6"/>
  <c r="U180" i="6"/>
  <c r="V180" i="6"/>
  <c r="P181" i="6"/>
  <c r="Q181" i="6"/>
  <c r="R181" i="6"/>
  <c r="S181" i="6"/>
  <c r="T181" i="6"/>
  <c r="U181" i="6"/>
  <c r="V181" i="6"/>
  <c r="P182" i="6"/>
  <c r="Q182" i="6"/>
  <c r="R182" i="6"/>
  <c r="S182" i="6"/>
  <c r="T182" i="6"/>
  <c r="U182" i="6"/>
  <c r="V182" i="6"/>
  <c r="P183" i="6"/>
  <c r="Q183" i="6"/>
  <c r="R183" i="6"/>
  <c r="S183" i="6"/>
  <c r="T183" i="6"/>
  <c r="U183" i="6"/>
  <c r="V183" i="6"/>
  <c r="P184" i="6"/>
  <c r="Q184" i="6"/>
  <c r="R184" i="6"/>
  <c r="S184" i="6"/>
  <c r="T184" i="6"/>
  <c r="U184" i="6"/>
  <c r="V184" i="6"/>
  <c r="P185" i="6"/>
  <c r="Q185" i="6"/>
  <c r="R185" i="6"/>
  <c r="S185" i="6"/>
  <c r="T185" i="6"/>
  <c r="U185" i="6"/>
  <c r="V185" i="6"/>
  <c r="P186" i="6"/>
  <c r="Q186" i="6"/>
  <c r="R186" i="6"/>
  <c r="S186" i="6"/>
  <c r="T186" i="6"/>
  <c r="U186" i="6"/>
  <c r="V186" i="6"/>
  <c r="P187" i="6"/>
  <c r="Q187" i="6"/>
  <c r="R187" i="6"/>
  <c r="S187" i="6"/>
  <c r="T187" i="6"/>
  <c r="U187" i="6"/>
  <c r="V187" i="6"/>
  <c r="P188" i="6"/>
  <c r="Q188" i="6"/>
  <c r="R188" i="6"/>
  <c r="S188" i="6"/>
  <c r="T188" i="6"/>
  <c r="U188" i="6"/>
  <c r="V188" i="6"/>
  <c r="P189" i="6"/>
  <c r="Q189" i="6"/>
  <c r="R189" i="6"/>
  <c r="S189" i="6"/>
  <c r="T189" i="6"/>
  <c r="U189" i="6"/>
  <c r="V189" i="6"/>
  <c r="P190" i="6"/>
  <c r="Q190" i="6"/>
  <c r="R190" i="6"/>
  <c r="S190" i="6"/>
  <c r="T190" i="6"/>
  <c r="U190" i="6"/>
  <c r="V190" i="6"/>
  <c r="P191" i="6"/>
  <c r="Q191" i="6"/>
  <c r="R191" i="6"/>
  <c r="S191" i="6"/>
  <c r="T191" i="6"/>
  <c r="U191" i="6"/>
  <c r="V191" i="6"/>
  <c r="P192" i="6"/>
  <c r="Q192" i="6"/>
  <c r="R192" i="6"/>
  <c r="S192" i="6"/>
  <c r="T192" i="6"/>
  <c r="U192" i="6"/>
  <c r="V192" i="6"/>
  <c r="P193" i="6"/>
  <c r="Q193" i="6"/>
  <c r="R193" i="6"/>
  <c r="S193" i="6"/>
  <c r="T193" i="6"/>
  <c r="U193" i="6"/>
  <c r="V193" i="6"/>
  <c r="P194" i="6"/>
  <c r="Q194" i="6"/>
  <c r="R194" i="6"/>
  <c r="S194" i="6"/>
  <c r="T194" i="6"/>
  <c r="U194" i="6"/>
  <c r="V194" i="6"/>
  <c r="P195" i="6"/>
  <c r="Q195" i="6"/>
  <c r="R195" i="6"/>
  <c r="S195" i="6"/>
  <c r="T195" i="6"/>
  <c r="U195" i="6"/>
  <c r="V195" i="6"/>
  <c r="P196" i="6"/>
  <c r="Q196" i="6"/>
  <c r="R196" i="6"/>
  <c r="S196" i="6"/>
  <c r="T196" i="6"/>
  <c r="U196" i="6"/>
  <c r="V196" i="6"/>
  <c r="P197" i="6"/>
  <c r="Q197" i="6"/>
  <c r="R197" i="6"/>
  <c r="S197" i="6"/>
  <c r="T197" i="6"/>
  <c r="U197" i="6"/>
  <c r="V197" i="6"/>
  <c r="P198" i="6"/>
  <c r="Q198" i="6"/>
  <c r="R198" i="6"/>
  <c r="S198" i="6"/>
  <c r="T198" i="6"/>
  <c r="U198" i="6"/>
  <c r="V198" i="6"/>
  <c r="P199" i="6"/>
  <c r="Q199" i="6"/>
  <c r="R199" i="6"/>
  <c r="S199" i="6"/>
  <c r="T199" i="6"/>
  <c r="U199" i="6"/>
  <c r="V199" i="6"/>
  <c r="P200" i="6"/>
  <c r="Q200" i="6"/>
  <c r="R200" i="6"/>
  <c r="S200" i="6"/>
  <c r="T200" i="6"/>
  <c r="U200" i="6"/>
  <c r="V200" i="6"/>
  <c r="P201" i="6"/>
  <c r="Q201" i="6"/>
  <c r="R201" i="6"/>
  <c r="S201" i="6"/>
  <c r="T201" i="6"/>
  <c r="U201" i="6"/>
  <c r="V201" i="6"/>
  <c r="P202" i="6"/>
  <c r="Q202" i="6"/>
  <c r="R202" i="6"/>
  <c r="S202" i="6"/>
  <c r="T202" i="6"/>
  <c r="U202" i="6"/>
  <c r="V202" i="6"/>
  <c r="P203" i="6"/>
  <c r="Q203" i="6"/>
  <c r="R203" i="6"/>
  <c r="S203" i="6"/>
  <c r="T203" i="6"/>
  <c r="U203" i="6"/>
  <c r="V203" i="6"/>
  <c r="P204" i="6"/>
  <c r="Q204" i="6"/>
  <c r="R204" i="6"/>
  <c r="S204" i="6"/>
  <c r="T204" i="6"/>
  <c r="U204" i="6"/>
  <c r="V204" i="6"/>
  <c r="P205" i="6"/>
  <c r="Q205" i="6"/>
  <c r="R205" i="6"/>
  <c r="S205" i="6"/>
  <c r="T205" i="6"/>
  <c r="U205" i="6"/>
  <c r="V205" i="6"/>
  <c r="P206" i="6"/>
  <c r="Q206" i="6"/>
  <c r="R206" i="6"/>
  <c r="S206" i="6"/>
  <c r="T206" i="6"/>
  <c r="U206" i="6"/>
  <c r="V206" i="6"/>
  <c r="P207" i="6"/>
  <c r="Q207" i="6"/>
  <c r="R207" i="6"/>
  <c r="S207" i="6"/>
  <c r="T207" i="6"/>
  <c r="U207" i="6"/>
  <c r="V207" i="6"/>
  <c r="P208" i="6"/>
  <c r="Q208" i="6"/>
  <c r="R208" i="6"/>
  <c r="S208" i="6"/>
  <c r="T208" i="6"/>
  <c r="U208" i="6"/>
  <c r="V208" i="6"/>
  <c r="P209" i="6"/>
  <c r="Q209" i="6"/>
  <c r="R209" i="6"/>
  <c r="S209" i="6"/>
  <c r="T209" i="6"/>
  <c r="U209" i="6"/>
  <c r="V209" i="6"/>
  <c r="P210" i="6"/>
  <c r="Q210" i="6"/>
  <c r="R210" i="6"/>
  <c r="S210" i="6"/>
  <c r="T210" i="6"/>
  <c r="U210" i="6"/>
  <c r="V210" i="6"/>
  <c r="P211" i="6"/>
  <c r="Q211" i="6"/>
  <c r="R211" i="6"/>
  <c r="S211" i="6"/>
  <c r="T211" i="6"/>
  <c r="U211" i="6"/>
  <c r="V211" i="6"/>
  <c r="P212" i="6"/>
  <c r="Q212" i="6"/>
  <c r="R212" i="6"/>
  <c r="S212" i="6"/>
  <c r="T212" i="6"/>
  <c r="U212" i="6"/>
  <c r="V212" i="6"/>
  <c r="P213" i="6"/>
  <c r="Q213" i="6"/>
  <c r="R213" i="6"/>
  <c r="S213" i="6"/>
  <c r="T213" i="6"/>
  <c r="U213" i="6"/>
  <c r="V213" i="6"/>
  <c r="P214" i="6"/>
  <c r="Q214" i="6"/>
  <c r="R214" i="6"/>
  <c r="S214" i="6"/>
  <c r="T214" i="6"/>
  <c r="U214" i="6"/>
  <c r="V214" i="6"/>
  <c r="P215" i="6"/>
  <c r="Q215" i="6"/>
  <c r="R215" i="6"/>
  <c r="S215" i="6"/>
  <c r="T215" i="6"/>
  <c r="U215" i="6"/>
  <c r="V215" i="6"/>
  <c r="P216" i="6"/>
  <c r="Q216" i="6"/>
  <c r="R216" i="6"/>
  <c r="S216" i="6"/>
  <c r="T216" i="6"/>
  <c r="U216" i="6"/>
  <c r="V216" i="6"/>
  <c r="P217" i="6"/>
  <c r="Q217" i="6"/>
  <c r="R217" i="6"/>
  <c r="S217" i="6"/>
  <c r="T217" i="6"/>
  <c r="U217" i="6"/>
  <c r="V217" i="6"/>
  <c r="P218" i="6"/>
  <c r="Q218" i="6"/>
  <c r="R218" i="6"/>
  <c r="S218" i="6"/>
  <c r="T218" i="6"/>
  <c r="U218" i="6"/>
  <c r="V218" i="6"/>
  <c r="P219" i="6"/>
  <c r="Q219" i="6"/>
  <c r="R219" i="6"/>
  <c r="S219" i="6"/>
  <c r="T219" i="6"/>
  <c r="U219" i="6"/>
  <c r="V219" i="6"/>
  <c r="P220" i="6"/>
  <c r="Q220" i="6"/>
  <c r="R220" i="6"/>
  <c r="S220" i="6"/>
  <c r="T220" i="6"/>
  <c r="U220" i="6"/>
  <c r="V220" i="6"/>
  <c r="P221" i="6"/>
  <c r="Q221" i="6"/>
  <c r="R221" i="6"/>
  <c r="S221" i="6"/>
  <c r="T221" i="6"/>
  <c r="U221" i="6"/>
  <c r="V221" i="6"/>
  <c r="P222" i="6"/>
  <c r="Q222" i="6"/>
  <c r="R222" i="6"/>
  <c r="S222" i="6"/>
  <c r="T222" i="6"/>
  <c r="U222" i="6"/>
  <c r="V222" i="6"/>
  <c r="P223" i="6"/>
  <c r="Q223" i="6"/>
  <c r="R223" i="6"/>
  <c r="S223" i="6"/>
  <c r="T223" i="6"/>
  <c r="U223" i="6"/>
  <c r="V223" i="6"/>
  <c r="P224" i="6"/>
  <c r="Q224" i="6"/>
  <c r="R224" i="6"/>
  <c r="S224" i="6"/>
  <c r="T224" i="6"/>
  <c r="U224" i="6"/>
  <c r="V224" i="6"/>
  <c r="P225" i="6"/>
  <c r="Q225" i="6"/>
  <c r="R225" i="6"/>
  <c r="S225" i="6"/>
  <c r="T225" i="6"/>
  <c r="U225" i="6"/>
  <c r="V225" i="6"/>
  <c r="P226" i="6"/>
  <c r="Q226" i="6"/>
  <c r="R226" i="6"/>
  <c r="S226" i="6"/>
  <c r="T226" i="6"/>
  <c r="U226" i="6"/>
  <c r="V226" i="6"/>
  <c r="P227" i="6"/>
  <c r="Q227" i="6"/>
  <c r="R227" i="6"/>
  <c r="S227" i="6"/>
  <c r="T227" i="6"/>
  <c r="U227" i="6"/>
  <c r="V227" i="6"/>
  <c r="P228" i="6"/>
  <c r="Q228" i="6"/>
  <c r="R228" i="6"/>
  <c r="S228" i="6"/>
  <c r="T228" i="6"/>
  <c r="U228" i="6"/>
  <c r="V228" i="6"/>
  <c r="P229" i="6"/>
  <c r="Q229" i="6"/>
  <c r="R229" i="6"/>
  <c r="S229" i="6"/>
  <c r="T229" i="6"/>
  <c r="U229" i="6"/>
  <c r="V229" i="6"/>
  <c r="P230" i="6"/>
  <c r="Q230" i="6"/>
  <c r="R230" i="6"/>
  <c r="S230" i="6"/>
  <c r="T230" i="6"/>
  <c r="U230" i="6"/>
  <c r="V230" i="6"/>
  <c r="P231" i="6"/>
  <c r="Q231" i="6"/>
  <c r="R231" i="6"/>
  <c r="S231" i="6"/>
  <c r="T231" i="6"/>
  <c r="U231" i="6"/>
  <c r="V231" i="6"/>
  <c r="P232" i="6"/>
  <c r="Q232" i="6"/>
  <c r="R232" i="6"/>
  <c r="S232" i="6"/>
  <c r="T232" i="6"/>
  <c r="U232" i="6"/>
  <c r="V232" i="6"/>
  <c r="P233" i="6"/>
  <c r="Q233" i="6"/>
  <c r="R233" i="6"/>
  <c r="S233" i="6"/>
  <c r="T233" i="6"/>
  <c r="U233" i="6"/>
  <c r="V233" i="6"/>
  <c r="P234" i="6"/>
  <c r="Q234" i="6"/>
  <c r="R234" i="6"/>
  <c r="S234" i="6"/>
  <c r="T234" i="6"/>
  <c r="U234" i="6"/>
  <c r="V234" i="6"/>
  <c r="P235" i="6"/>
  <c r="Q235" i="6"/>
  <c r="R235" i="6"/>
  <c r="S235" i="6"/>
  <c r="T235" i="6"/>
  <c r="U235" i="6"/>
  <c r="V235" i="6"/>
  <c r="P236" i="6"/>
  <c r="Q236" i="6"/>
  <c r="R236" i="6"/>
  <c r="S236" i="6"/>
  <c r="T236" i="6"/>
  <c r="U236" i="6"/>
  <c r="V236" i="6"/>
  <c r="P237" i="6"/>
  <c r="Q237" i="6"/>
  <c r="R237" i="6"/>
  <c r="S237" i="6"/>
  <c r="T237" i="6"/>
  <c r="U237" i="6"/>
  <c r="V237" i="6"/>
  <c r="P238" i="6"/>
  <c r="Q238" i="6"/>
  <c r="R238" i="6"/>
  <c r="S238" i="6"/>
  <c r="T238" i="6"/>
  <c r="U238" i="6"/>
  <c r="V238" i="6"/>
  <c r="P239" i="6"/>
  <c r="Q239" i="6"/>
  <c r="R239" i="6"/>
  <c r="S239" i="6"/>
  <c r="T239" i="6"/>
  <c r="U239" i="6"/>
  <c r="V239" i="6"/>
  <c r="P240" i="6"/>
  <c r="Q240" i="6"/>
  <c r="R240" i="6"/>
  <c r="S240" i="6"/>
  <c r="T240" i="6"/>
  <c r="U240" i="6"/>
  <c r="V240" i="6"/>
  <c r="P241" i="6"/>
  <c r="Q241" i="6"/>
  <c r="R241" i="6"/>
  <c r="S241" i="6"/>
  <c r="T241" i="6"/>
  <c r="U241" i="6"/>
  <c r="V241" i="6"/>
  <c r="P242" i="6"/>
  <c r="Q242" i="6"/>
  <c r="R242" i="6"/>
  <c r="S242" i="6"/>
  <c r="T242" i="6"/>
  <c r="U242" i="6"/>
  <c r="V242" i="6"/>
  <c r="P243" i="6"/>
  <c r="Q243" i="6"/>
  <c r="R243" i="6"/>
  <c r="S243" i="6"/>
  <c r="T243" i="6"/>
  <c r="U243" i="6"/>
  <c r="V243" i="6"/>
  <c r="P244" i="6"/>
  <c r="Q244" i="6"/>
  <c r="R244" i="6"/>
  <c r="S244" i="6"/>
  <c r="T244" i="6"/>
  <c r="U244" i="6"/>
  <c r="V244" i="6"/>
  <c r="P245" i="6"/>
  <c r="Q245" i="6"/>
  <c r="R245" i="6"/>
  <c r="S245" i="6"/>
  <c r="T245" i="6"/>
  <c r="U245" i="6"/>
  <c r="V245" i="6"/>
  <c r="P246" i="6"/>
  <c r="Q246" i="6"/>
  <c r="R246" i="6"/>
  <c r="S246" i="6"/>
  <c r="T246" i="6"/>
  <c r="U246" i="6"/>
  <c r="V246" i="6"/>
  <c r="P247" i="6"/>
  <c r="Q247" i="6"/>
  <c r="R247" i="6"/>
  <c r="S247" i="6"/>
  <c r="T247" i="6"/>
  <c r="U247" i="6"/>
  <c r="V247" i="6"/>
  <c r="P248" i="6"/>
  <c r="Q248" i="6"/>
  <c r="R248" i="6"/>
  <c r="S248" i="6"/>
  <c r="T248" i="6"/>
  <c r="U248" i="6"/>
  <c r="V248" i="6"/>
  <c r="P249" i="6"/>
  <c r="Q249" i="6"/>
  <c r="R249" i="6"/>
  <c r="S249" i="6"/>
  <c r="T249" i="6"/>
  <c r="U249" i="6"/>
  <c r="V249" i="6"/>
  <c r="P250" i="6"/>
  <c r="Q250" i="6"/>
  <c r="R250" i="6"/>
  <c r="S250" i="6"/>
  <c r="T250" i="6"/>
  <c r="U250" i="6"/>
  <c r="V250" i="6"/>
  <c r="P251" i="6"/>
  <c r="Q251" i="6"/>
  <c r="R251" i="6"/>
  <c r="S251" i="6"/>
  <c r="T251" i="6"/>
  <c r="U251" i="6"/>
  <c r="V251" i="6"/>
  <c r="P252" i="6"/>
  <c r="Q252" i="6"/>
  <c r="R252" i="6"/>
  <c r="S252" i="6"/>
  <c r="T252" i="6"/>
  <c r="U252" i="6"/>
  <c r="V252" i="6"/>
  <c r="P253" i="6"/>
  <c r="Q253" i="6"/>
  <c r="R253" i="6"/>
  <c r="S253" i="6"/>
  <c r="T253" i="6"/>
  <c r="U253" i="6"/>
  <c r="V253" i="6"/>
  <c r="P254" i="6"/>
  <c r="Q254" i="6"/>
  <c r="R254" i="6"/>
  <c r="S254" i="6"/>
  <c r="T254" i="6"/>
  <c r="U254" i="6"/>
  <c r="V254" i="6"/>
  <c r="P255" i="6"/>
  <c r="Q255" i="6"/>
  <c r="R255" i="6"/>
  <c r="S255" i="6"/>
  <c r="T255" i="6"/>
  <c r="U255" i="6"/>
  <c r="V255" i="6"/>
  <c r="P256" i="6"/>
  <c r="Q256" i="6"/>
  <c r="R256" i="6"/>
  <c r="S256" i="6"/>
  <c r="T256" i="6"/>
  <c r="U256" i="6"/>
  <c r="V256" i="6"/>
  <c r="P257" i="6"/>
  <c r="Q257" i="6"/>
  <c r="R257" i="6"/>
  <c r="S257" i="6"/>
  <c r="T257" i="6"/>
  <c r="U257" i="6"/>
  <c r="V257" i="6"/>
  <c r="P258" i="6"/>
  <c r="Q258" i="6"/>
  <c r="R258" i="6"/>
  <c r="S258" i="6"/>
  <c r="T258" i="6"/>
  <c r="U258" i="6"/>
  <c r="V258" i="6"/>
  <c r="P259" i="6"/>
  <c r="Q259" i="6"/>
  <c r="R259" i="6"/>
  <c r="S259" i="6"/>
  <c r="T259" i="6"/>
  <c r="U259" i="6"/>
  <c r="V259" i="6"/>
  <c r="P260" i="6"/>
  <c r="Q260" i="6"/>
  <c r="R260" i="6"/>
  <c r="S260" i="6"/>
  <c r="T260" i="6"/>
  <c r="U260" i="6"/>
  <c r="V260" i="6"/>
  <c r="P261" i="6"/>
  <c r="Q261" i="6"/>
  <c r="R261" i="6"/>
  <c r="S261" i="6"/>
  <c r="T261" i="6"/>
  <c r="U261" i="6"/>
  <c r="V261" i="6"/>
  <c r="P262" i="6"/>
  <c r="Q262" i="6"/>
  <c r="R262" i="6"/>
  <c r="S262" i="6"/>
  <c r="T262" i="6"/>
  <c r="U262" i="6"/>
  <c r="V262" i="6"/>
  <c r="P263" i="6"/>
  <c r="Q263" i="6"/>
  <c r="R263" i="6"/>
  <c r="S263" i="6"/>
  <c r="T263" i="6"/>
  <c r="U263" i="6"/>
  <c r="V263" i="6"/>
  <c r="P264" i="6"/>
  <c r="Q264" i="6"/>
  <c r="R264" i="6"/>
  <c r="S264" i="6"/>
  <c r="T264" i="6"/>
  <c r="U264" i="6"/>
  <c r="V264" i="6"/>
  <c r="P265" i="6"/>
  <c r="Q265" i="6"/>
  <c r="R265" i="6"/>
  <c r="S265" i="6"/>
  <c r="T265" i="6"/>
  <c r="U265" i="6"/>
  <c r="V265" i="6"/>
  <c r="P266" i="6"/>
  <c r="Q266" i="6"/>
  <c r="R266" i="6"/>
  <c r="S266" i="6"/>
  <c r="T266" i="6"/>
  <c r="U266" i="6"/>
  <c r="V266" i="6"/>
  <c r="P267" i="6"/>
  <c r="Q267" i="6"/>
  <c r="R267" i="6"/>
  <c r="S267" i="6"/>
  <c r="T267" i="6"/>
  <c r="U267" i="6"/>
  <c r="V267" i="6"/>
  <c r="P268" i="6"/>
  <c r="Q268" i="6"/>
  <c r="R268" i="6"/>
  <c r="S268" i="6"/>
  <c r="T268" i="6"/>
  <c r="U268" i="6"/>
  <c r="V268" i="6"/>
  <c r="P269" i="6"/>
  <c r="Q269" i="6"/>
  <c r="R269" i="6"/>
  <c r="S269" i="6"/>
  <c r="T269" i="6"/>
  <c r="U269" i="6"/>
  <c r="V269" i="6"/>
  <c r="P270" i="6"/>
  <c r="Q270" i="6"/>
  <c r="R270" i="6"/>
  <c r="S270" i="6"/>
  <c r="T270" i="6"/>
  <c r="U270" i="6"/>
  <c r="V270" i="6"/>
  <c r="P271" i="6"/>
  <c r="Q271" i="6"/>
  <c r="R271" i="6"/>
  <c r="S271" i="6"/>
  <c r="T271" i="6"/>
  <c r="U271" i="6"/>
  <c r="V271" i="6"/>
  <c r="P272" i="6"/>
  <c r="Q272" i="6"/>
  <c r="R272" i="6"/>
  <c r="S272" i="6"/>
  <c r="T272" i="6"/>
  <c r="U272" i="6"/>
  <c r="V272" i="6"/>
  <c r="P273" i="6"/>
  <c r="Q273" i="6"/>
  <c r="R273" i="6"/>
  <c r="S273" i="6"/>
  <c r="T273" i="6"/>
  <c r="U273" i="6"/>
  <c r="V273" i="6"/>
  <c r="P274" i="6"/>
  <c r="Q274" i="6"/>
  <c r="R274" i="6"/>
  <c r="S274" i="6"/>
  <c r="T274" i="6"/>
  <c r="U274" i="6"/>
  <c r="V274" i="6"/>
  <c r="P275" i="6"/>
  <c r="Q275" i="6"/>
  <c r="R275" i="6"/>
  <c r="S275" i="6"/>
  <c r="T275" i="6"/>
  <c r="U275" i="6"/>
  <c r="V275" i="6"/>
  <c r="P276" i="6"/>
  <c r="Q276" i="6"/>
  <c r="R276" i="6"/>
  <c r="S276" i="6"/>
  <c r="T276" i="6"/>
  <c r="U276" i="6"/>
  <c r="V276" i="6"/>
  <c r="P277" i="6"/>
  <c r="Q277" i="6"/>
  <c r="R277" i="6"/>
  <c r="S277" i="6"/>
  <c r="T277" i="6"/>
  <c r="U277" i="6"/>
  <c r="V277" i="6"/>
  <c r="P278" i="6"/>
  <c r="Q278" i="6"/>
  <c r="R278" i="6"/>
  <c r="S278" i="6"/>
  <c r="T278" i="6"/>
  <c r="U278" i="6"/>
  <c r="V278" i="6"/>
  <c r="P279" i="6"/>
  <c r="Q279" i="6"/>
  <c r="R279" i="6"/>
  <c r="S279" i="6"/>
  <c r="T279" i="6"/>
  <c r="U279" i="6"/>
  <c r="V279" i="6"/>
  <c r="P280" i="6"/>
  <c r="Q280" i="6"/>
  <c r="R280" i="6"/>
  <c r="S280" i="6"/>
  <c r="T280" i="6"/>
  <c r="U280" i="6"/>
  <c r="V280" i="6"/>
  <c r="P281" i="6"/>
  <c r="Q281" i="6"/>
  <c r="R281" i="6"/>
  <c r="S281" i="6"/>
  <c r="T281" i="6"/>
  <c r="U281" i="6"/>
  <c r="V281" i="6"/>
  <c r="P282" i="6"/>
  <c r="Q282" i="6"/>
  <c r="R282" i="6"/>
  <c r="S282" i="6"/>
  <c r="T282" i="6"/>
  <c r="U282" i="6"/>
  <c r="V282" i="6"/>
  <c r="P283" i="6"/>
  <c r="Q283" i="6"/>
  <c r="R283" i="6"/>
  <c r="S283" i="6"/>
  <c r="T283" i="6"/>
  <c r="U283" i="6"/>
  <c r="V283" i="6"/>
  <c r="P284" i="6"/>
  <c r="Q284" i="6"/>
  <c r="R284" i="6"/>
  <c r="S284" i="6"/>
  <c r="T284" i="6"/>
  <c r="U284" i="6"/>
  <c r="V284" i="6"/>
  <c r="P285" i="6"/>
  <c r="Q285" i="6"/>
  <c r="R285" i="6"/>
  <c r="S285" i="6"/>
  <c r="T285" i="6"/>
  <c r="U285" i="6"/>
  <c r="V285" i="6"/>
  <c r="P286" i="6"/>
  <c r="Q286" i="6"/>
  <c r="R286" i="6"/>
  <c r="S286" i="6"/>
  <c r="T286" i="6"/>
  <c r="U286" i="6"/>
  <c r="V286" i="6"/>
  <c r="P287" i="6"/>
  <c r="Q287" i="6"/>
  <c r="R287" i="6"/>
  <c r="S287" i="6"/>
  <c r="T287" i="6"/>
  <c r="U287" i="6"/>
  <c r="V287" i="6"/>
  <c r="P288" i="6"/>
  <c r="Q288" i="6"/>
  <c r="R288" i="6"/>
  <c r="S288" i="6"/>
  <c r="T288" i="6"/>
  <c r="U288" i="6"/>
  <c r="V288" i="6"/>
  <c r="P289" i="6"/>
  <c r="Q289" i="6"/>
  <c r="R289" i="6"/>
  <c r="S289" i="6"/>
  <c r="T289" i="6"/>
  <c r="U289" i="6"/>
  <c r="V289" i="6"/>
  <c r="P290" i="6"/>
  <c r="Q290" i="6"/>
  <c r="R290" i="6"/>
  <c r="S290" i="6"/>
  <c r="T290" i="6"/>
  <c r="U290" i="6"/>
  <c r="V290" i="6"/>
  <c r="P291" i="6"/>
  <c r="Q291" i="6"/>
  <c r="R291" i="6"/>
  <c r="S291" i="6"/>
  <c r="T291" i="6"/>
  <c r="U291" i="6"/>
  <c r="V291" i="6"/>
  <c r="P292" i="6"/>
  <c r="Q292" i="6"/>
  <c r="R292" i="6"/>
  <c r="S292" i="6"/>
  <c r="T292" i="6"/>
  <c r="U292" i="6"/>
  <c r="V292" i="6"/>
  <c r="P293" i="6"/>
  <c r="Q293" i="6"/>
  <c r="R293" i="6"/>
  <c r="S293" i="6"/>
  <c r="T293" i="6"/>
  <c r="U293" i="6"/>
  <c r="V293" i="6"/>
  <c r="P294" i="6"/>
  <c r="Q294" i="6"/>
  <c r="R294" i="6"/>
  <c r="S294" i="6"/>
  <c r="T294" i="6"/>
  <c r="U294" i="6"/>
  <c r="V294" i="6"/>
  <c r="P295" i="6"/>
  <c r="Q295" i="6"/>
  <c r="R295" i="6"/>
  <c r="S295" i="6"/>
  <c r="T295" i="6"/>
  <c r="U295" i="6"/>
  <c r="V295" i="6"/>
  <c r="P296" i="6"/>
  <c r="Q296" i="6"/>
  <c r="R296" i="6"/>
  <c r="S296" i="6"/>
  <c r="T296" i="6"/>
  <c r="U296" i="6"/>
  <c r="V296" i="6"/>
  <c r="P297" i="6"/>
  <c r="Q297" i="6"/>
  <c r="R297" i="6"/>
  <c r="S297" i="6"/>
  <c r="T297" i="6"/>
  <c r="U297" i="6"/>
  <c r="V297" i="6"/>
  <c r="P298" i="6"/>
  <c r="Q298" i="6"/>
  <c r="R298" i="6"/>
  <c r="S298" i="6"/>
  <c r="T298" i="6"/>
  <c r="U298" i="6"/>
  <c r="V298" i="6"/>
  <c r="P299" i="6"/>
  <c r="Q299" i="6"/>
  <c r="R299" i="6"/>
  <c r="S299" i="6"/>
  <c r="T299" i="6"/>
  <c r="U299" i="6"/>
  <c r="V299" i="6"/>
  <c r="P300" i="6"/>
  <c r="Q300" i="6"/>
  <c r="R300" i="6"/>
  <c r="S300" i="6"/>
  <c r="T300" i="6"/>
  <c r="U300" i="6"/>
  <c r="V300" i="6"/>
  <c r="P301" i="6"/>
  <c r="Q301" i="6"/>
  <c r="R301" i="6"/>
  <c r="S301" i="6"/>
  <c r="T301" i="6"/>
  <c r="U301" i="6"/>
  <c r="V301" i="6"/>
  <c r="V5" i="6"/>
  <c r="U5" i="6"/>
  <c r="T5" i="6"/>
  <c r="S5" i="6"/>
  <c r="R5" i="6"/>
  <c r="Q5" i="6"/>
  <c r="P5" i="6"/>
  <c r="A301" i="40" l="1"/>
  <c r="B301" i="40"/>
  <c r="C301" i="40"/>
  <c r="D301" i="40"/>
  <c r="E301" i="40"/>
  <c r="F301" i="40"/>
  <c r="G301" i="40"/>
  <c r="H301" i="40"/>
  <c r="A302" i="40"/>
  <c r="B302" i="40"/>
  <c r="C302" i="40"/>
  <c r="D302" i="40"/>
  <c r="E302" i="40"/>
  <c r="F302" i="40"/>
  <c r="G302" i="40"/>
  <c r="H302" i="40"/>
  <c r="A303" i="40"/>
  <c r="B303" i="40"/>
  <c r="C303" i="40"/>
  <c r="D303" i="40"/>
  <c r="E303" i="40"/>
  <c r="F303" i="40"/>
  <c r="G303" i="40"/>
  <c r="H303" i="40"/>
  <c r="A304" i="40"/>
  <c r="B304" i="40"/>
  <c r="C304" i="40"/>
  <c r="D304" i="40"/>
  <c r="E304" i="40"/>
  <c r="F304" i="40"/>
  <c r="G304" i="40"/>
  <c r="H304" i="40"/>
  <c r="A305" i="40"/>
  <c r="B305" i="40"/>
  <c r="C305" i="40"/>
  <c r="D305" i="40"/>
  <c r="E305" i="40"/>
  <c r="F305" i="40"/>
  <c r="G305" i="40"/>
  <c r="H305" i="40"/>
  <c r="A306" i="40"/>
  <c r="B306" i="40"/>
  <c r="C306" i="40"/>
  <c r="D306" i="40"/>
  <c r="E306" i="40"/>
  <c r="F306" i="40"/>
  <c r="G306" i="40"/>
  <c r="H306" i="40"/>
  <c r="A307" i="40"/>
  <c r="B307" i="40"/>
  <c r="C307" i="40"/>
  <c r="D307" i="40"/>
  <c r="E307" i="40"/>
  <c r="F307" i="40"/>
  <c r="G307" i="40"/>
  <c r="H307" i="40"/>
  <c r="A308" i="40"/>
  <c r="B308" i="40"/>
  <c r="C308" i="40"/>
  <c r="D308" i="40"/>
  <c r="E308" i="40"/>
  <c r="F308" i="40"/>
  <c r="G308" i="40"/>
  <c r="H308" i="40"/>
  <c r="A309" i="40"/>
  <c r="B309" i="40"/>
  <c r="C309" i="40"/>
  <c r="D309" i="40"/>
  <c r="E309" i="40"/>
  <c r="F309" i="40"/>
  <c r="G309" i="40"/>
  <c r="H309" i="40"/>
  <c r="A310" i="40"/>
  <c r="B310" i="40"/>
  <c r="C310" i="40"/>
  <c r="D310" i="40"/>
  <c r="E310" i="40"/>
  <c r="F310" i="40"/>
  <c r="G310" i="40"/>
  <c r="H310" i="40"/>
  <c r="A311" i="40"/>
  <c r="B311" i="40"/>
  <c r="C311" i="40"/>
  <c r="D311" i="40"/>
  <c r="E311" i="40"/>
  <c r="F311" i="40"/>
  <c r="G311" i="40"/>
  <c r="H311" i="40"/>
  <c r="A312" i="40"/>
  <c r="B312" i="40"/>
  <c r="C312" i="40"/>
  <c r="D312" i="40"/>
  <c r="E312" i="40"/>
  <c r="F312" i="40"/>
  <c r="G312" i="40"/>
  <c r="H312" i="40"/>
  <c r="A313" i="40"/>
  <c r="B313" i="40"/>
  <c r="C313" i="40"/>
  <c r="D313" i="40"/>
  <c r="E313" i="40"/>
  <c r="F313" i="40"/>
  <c r="G313" i="40"/>
  <c r="H313" i="40"/>
  <c r="A314" i="40"/>
  <c r="B314" i="40"/>
  <c r="C314" i="40"/>
  <c r="D314" i="40"/>
  <c r="E314" i="40"/>
  <c r="F314" i="40"/>
  <c r="G314" i="40"/>
  <c r="H314" i="40"/>
  <c r="A315" i="40"/>
  <c r="B315" i="40"/>
  <c r="C315" i="40"/>
  <c r="D315" i="40"/>
  <c r="E315" i="40"/>
  <c r="F315" i="40"/>
  <c r="G315" i="40"/>
  <c r="H315" i="40"/>
  <c r="A316" i="40"/>
  <c r="B316" i="40"/>
  <c r="C316" i="40"/>
  <c r="D316" i="40"/>
  <c r="E316" i="40"/>
  <c r="F316" i="40"/>
  <c r="G316" i="40"/>
  <c r="H316" i="40"/>
  <c r="A317" i="40"/>
  <c r="B317" i="40"/>
  <c r="C317" i="40"/>
  <c r="D317" i="40"/>
  <c r="E317" i="40"/>
  <c r="F317" i="40"/>
  <c r="G317" i="40"/>
  <c r="H317" i="40"/>
  <c r="A318" i="40"/>
  <c r="B318" i="40"/>
  <c r="C318" i="40"/>
  <c r="D318" i="40"/>
  <c r="E318" i="40"/>
  <c r="F318" i="40"/>
  <c r="G318" i="40"/>
  <c r="H318" i="40"/>
  <c r="A319" i="40"/>
  <c r="B319" i="40"/>
  <c r="C319" i="40"/>
  <c r="D319" i="40"/>
  <c r="E319" i="40"/>
  <c r="F319" i="40"/>
  <c r="G319" i="40"/>
  <c r="H319" i="40"/>
  <c r="A320" i="40"/>
  <c r="B320" i="40"/>
  <c r="C320" i="40"/>
  <c r="D320" i="40"/>
  <c r="E320" i="40"/>
  <c r="F320" i="40"/>
  <c r="G320" i="40"/>
  <c r="H320" i="40"/>
  <c r="A321" i="40"/>
  <c r="B321" i="40"/>
  <c r="C321" i="40"/>
  <c r="D321" i="40"/>
  <c r="E321" i="40"/>
  <c r="F321" i="40"/>
  <c r="G321" i="40"/>
  <c r="H321" i="40"/>
  <c r="A322" i="40"/>
  <c r="B322" i="40"/>
  <c r="C322" i="40"/>
  <c r="D322" i="40"/>
  <c r="E322" i="40"/>
  <c r="F322" i="40"/>
  <c r="G322" i="40"/>
  <c r="H322" i="40"/>
  <c r="A323" i="40"/>
  <c r="B323" i="40"/>
  <c r="C323" i="40"/>
  <c r="D323" i="40"/>
  <c r="E323" i="40"/>
  <c r="F323" i="40"/>
  <c r="G323" i="40"/>
  <c r="H323" i="40"/>
  <c r="A324" i="40"/>
  <c r="B324" i="40"/>
  <c r="C324" i="40"/>
  <c r="D324" i="40"/>
  <c r="E324" i="40"/>
  <c r="F324" i="40"/>
  <c r="G324" i="40"/>
  <c r="H324" i="40"/>
  <c r="A325" i="40"/>
  <c r="B325" i="40"/>
  <c r="C325" i="40"/>
  <c r="D325" i="40"/>
  <c r="E325" i="40"/>
  <c r="F325" i="40"/>
  <c r="G325" i="40"/>
  <c r="H325" i="40"/>
  <c r="A326" i="40"/>
  <c r="B326" i="40"/>
  <c r="C326" i="40"/>
  <c r="D326" i="40"/>
  <c r="E326" i="40"/>
  <c r="F326" i="40"/>
  <c r="G326" i="40"/>
  <c r="H326" i="40"/>
  <c r="A327" i="40"/>
  <c r="B327" i="40"/>
  <c r="C327" i="40"/>
  <c r="D327" i="40"/>
  <c r="E327" i="40"/>
  <c r="F327" i="40"/>
  <c r="G327" i="40"/>
  <c r="H327" i="40"/>
  <c r="A328" i="40"/>
  <c r="B328" i="40"/>
  <c r="C328" i="40"/>
  <c r="D328" i="40"/>
  <c r="E328" i="40"/>
  <c r="F328" i="40"/>
  <c r="G328" i="40"/>
  <c r="H328" i="40"/>
  <c r="A329" i="40"/>
  <c r="B329" i="40"/>
  <c r="C329" i="40"/>
  <c r="D329" i="40"/>
  <c r="E329" i="40"/>
  <c r="F329" i="40"/>
  <c r="G329" i="40"/>
  <c r="H329" i="40"/>
  <c r="A330" i="40"/>
  <c r="B330" i="40"/>
  <c r="C330" i="40"/>
  <c r="D330" i="40"/>
  <c r="E330" i="40"/>
  <c r="F330" i="40"/>
  <c r="G330" i="40"/>
  <c r="H330" i="40"/>
  <c r="A331" i="40"/>
  <c r="B331" i="40"/>
  <c r="C331" i="40"/>
  <c r="D331" i="40"/>
  <c r="E331" i="40"/>
  <c r="F331" i="40"/>
  <c r="G331" i="40"/>
  <c r="H331" i="40"/>
  <c r="A332" i="40"/>
  <c r="B332" i="40"/>
  <c r="C332" i="40"/>
  <c r="D332" i="40"/>
  <c r="E332" i="40"/>
  <c r="F332" i="40"/>
  <c r="G332" i="40"/>
  <c r="H332" i="40"/>
  <c r="A333" i="40"/>
  <c r="B333" i="40"/>
  <c r="C333" i="40"/>
  <c r="D333" i="40"/>
  <c r="E333" i="40"/>
  <c r="F333" i="40"/>
  <c r="G333" i="40"/>
  <c r="H333" i="40"/>
  <c r="A334" i="40"/>
  <c r="B334" i="40"/>
  <c r="C334" i="40"/>
  <c r="D334" i="40"/>
  <c r="E334" i="40"/>
  <c r="F334" i="40"/>
  <c r="G334" i="40"/>
  <c r="H334" i="40"/>
  <c r="A335" i="40"/>
  <c r="B335" i="40"/>
  <c r="C335" i="40"/>
  <c r="D335" i="40"/>
  <c r="E335" i="40"/>
  <c r="F335" i="40"/>
  <c r="G335" i="40"/>
  <c r="H335" i="40"/>
  <c r="A336" i="40"/>
  <c r="B336" i="40"/>
  <c r="C336" i="40"/>
  <c r="D336" i="40"/>
  <c r="E336" i="40"/>
  <c r="F336" i="40"/>
  <c r="G336" i="40"/>
  <c r="H336" i="40"/>
  <c r="A337" i="40"/>
  <c r="B337" i="40"/>
  <c r="C337" i="40"/>
  <c r="D337" i="40"/>
  <c r="E337" i="40"/>
  <c r="F337" i="40"/>
  <c r="G337" i="40"/>
  <c r="H337" i="40"/>
  <c r="A338" i="40"/>
  <c r="B338" i="40"/>
  <c r="C338" i="40"/>
  <c r="D338" i="40"/>
  <c r="E338" i="40"/>
  <c r="F338" i="40"/>
  <c r="G338" i="40"/>
  <c r="H338" i="40"/>
  <c r="A339" i="40"/>
  <c r="B339" i="40"/>
  <c r="C339" i="40"/>
  <c r="D339" i="40"/>
  <c r="E339" i="40"/>
  <c r="F339" i="40"/>
  <c r="G339" i="40"/>
  <c r="H339" i="40"/>
  <c r="A340" i="40"/>
  <c r="B340" i="40"/>
  <c r="C340" i="40"/>
  <c r="D340" i="40"/>
  <c r="E340" i="40"/>
  <c r="F340" i="40"/>
  <c r="G340" i="40"/>
  <c r="H340" i="40"/>
  <c r="A341" i="40"/>
  <c r="B341" i="40"/>
  <c r="C341" i="40"/>
  <c r="D341" i="40"/>
  <c r="E341" i="40"/>
  <c r="F341" i="40"/>
  <c r="G341" i="40"/>
  <c r="H341" i="40"/>
  <c r="A342" i="40"/>
  <c r="B342" i="40"/>
  <c r="C342" i="40"/>
  <c r="D342" i="40"/>
  <c r="E342" i="40"/>
  <c r="F342" i="40"/>
  <c r="G342" i="40"/>
  <c r="H342" i="40"/>
  <c r="A343" i="40"/>
  <c r="B343" i="40"/>
  <c r="C343" i="40"/>
  <c r="D343" i="40"/>
  <c r="E343" i="40"/>
  <c r="F343" i="40"/>
  <c r="G343" i="40"/>
  <c r="H343" i="40"/>
  <c r="A344" i="40"/>
  <c r="B344" i="40"/>
  <c r="C344" i="40"/>
  <c r="D344" i="40"/>
  <c r="E344" i="40"/>
  <c r="F344" i="40"/>
  <c r="G344" i="40"/>
  <c r="H344" i="40"/>
  <c r="A345" i="40"/>
  <c r="B345" i="40"/>
  <c r="C345" i="40"/>
  <c r="D345" i="40"/>
  <c r="E345" i="40"/>
  <c r="F345" i="40"/>
  <c r="G345" i="40"/>
  <c r="H345" i="40"/>
  <c r="A346" i="40"/>
  <c r="B346" i="40"/>
  <c r="C346" i="40"/>
  <c r="D346" i="40"/>
  <c r="E346" i="40"/>
  <c r="F346" i="40"/>
  <c r="G346" i="40"/>
  <c r="H346" i="40"/>
  <c r="A347" i="40"/>
  <c r="B347" i="40"/>
  <c r="C347" i="40"/>
  <c r="D347" i="40"/>
  <c r="E347" i="40"/>
  <c r="F347" i="40"/>
  <c r="G347" i="40"/>
  <c r="H347" i="40"/>
  <c r="A348" i="40"/>
  <c r="B348" i="40"/>
  <c r="C348" i="40"/>
  <c r="D348" i="40"/>
  <c r="E348" i="40"/>
  <c r="F348" i="40"/>
  <c r="G348" i="40"/>
  <c r="H348" i="40"/>
  <c r="A349" i="40"/>
  <c r="B349" i="40"/>
  <c r="C349" i="40"/>
  <c r="D349" i="40"/>
  <c r="E349" i="40"/>
  <c r="F349" i="40"/>
  <c r="G349" i="40"/>
  <c r="H349" i="40"/>
  <c r="A350" i="40"/>
  <c r="B350" i="40"/>
  <c r="C350" i="40"/>
  <c r="D350" i="40"/>
  <c r="E350" i="40"/>
  <c r="F350" i="40"/>
  <c r="G350" i="40"/>
  <c r="H350" i="40"/>
  <c r="A351" i="40"/>
  <c r="B351" i="40"/>
  <c r="C351" i="40"/>
  <c r="D351" i="40"/>
  <c r="E351" i="40"/>
  <c r="F351" i="40"/>
  <c r="G351" i="40"/>
  <c r="H351" i="40"/>
  <c r="A352" i="40"/>
  <c r="B352" i="40"/>
  <c r="C352" i="40"/>
  <c r="D352" i="40"/>
  <c r="E352" i="40"/>
  <c r="F352" i="40"/>
  <c r="G352" i="40"/>
  <c r="H352" i="40"/>
  <c r="A353" i="40"/>
  <c r="B353" i="40"/>
  <c r="C353" i="40"/>
  <c r="D353" i="40"/>
  <c r="E353" i="40"/>
  <c r="F353" i="40"/>
  <c r="G353" i="40"/>
  <c r="H353" i="40"/>
  <c r="A354" i="40"/>
  <c r="B354" i="40"/>
  <c r="C354" i="40"/>
  <c r="D354" i="40"/>
  <c r="E354" i="40"/>
  <c r="F354" i="40"/>
  <c r="G354" i="40"/>
  <c r="H354" i="40"/>
  <c r="A355" i="40"/>
  <c r="B355" i="40"/>
  <c r="C355" i="40"/>
  <c r="D355" i="40"/>
  <c r="E355" i="40"/>
  <c r="F355" i="40"/>
  <c r="G355" i="40"/>
  <c r="H355" i="40"/>
  <c r="A356" i="40"/>
  <c r="B356" i="40"/>
  <c r="C356" i="40"/>
  <c r="D356" i="40"/>
  <c r="E356" i="40"/>
  <c r="F356" i="40"/>
  <c r="G356" i="40"/>
  <c r="H356" i="40"/>
  <c r="A357" i="40"/>
  <c r="B357" i="40"/>
  <c r="C357" i="40"/>
  <c r="D357" i="40"/>
  <c r="E357" i="40"/>
  <c r="F357" i="40"/>
  <c r="G357" i="40"/>
  <c r="H357" i="40"/>
  <c r="A358" i="40"/>
  <c r="B358" i="40"/>
  <c r="C358" i="40"/>
  <c r="D358" i="40"/>
  <c r="E358" i="40"/>
  <c r="F358" i="40"/>
  <c r="G358" i="40"/>
  <c r="H358" i="40"/>
  <c r="A359" i="40"/>
  <c r="B359" i="40"/>
  <c r="C359" i="40"/>
  <c r="D359" i="40"/>
  <c r="E359" i="40"/>
  <c r="F359" i="40"/>
  <c r="G359" i="40"/>
  <c r="H359" i="40"/>
  <c r="A360" i="40"/>
  <c r="B360" i="40"/>
  <c r="C360" i="40"/>
  <c r="D360" i="40"/>
  <c r="E360" i="40"/>
  <c r="F360" i="40"/>
  <c r="G360" i="40"/>
  <c r="H360" i="40"/>
  <c r="A361" i="40"/>
  <c r="B361" i="40"/>
  <c r="C361" i="40"/>
  <c r="D361" i="40"/>
  <c r="E361" i="40"/>
  <c r="F361" i="40"/>
  <c r="G361" i="40"/>
  <c r="H361" i="40"/>
  <c r="A362" i="40"/>
  <c r="B362" i="40"/>
  <c r="C362" i="40"/>
  <c r="D362" i="40"/>
  <c r="E362" i="40"/>
  <c r="F362" i="40"/>
  <c r="G362" i="40"/>
  <c r="H362" i="40"/>
  <c r="A363" i="40"/>
  <c r="B363" i="40"/>
  <c r="C363" i="40"/>
  <c r="D363" i="40"/>
  <c r="E363" i="40"/>
  <c r="F363" i="40"/>
  <c r="G363" i="40"/>
  <c r="H363" i="40"/>
  <c r="A364" i="40"/>
  <c r="B364" i="40"/>
  <c r="C364" i="40"/>
  <c r="D364" i="40"/>
  <c r="E364" i="40"/>
  <c r="F364" i="40"/>
  <c r="G364" i="40"/>
  <c r="H364" i="40"/>
  <c r="A365" i="40"/>
  <c r="B365" i="40"/>
  <c r="C365" i="40"/>
  <c r="D365" i="40"/>
  <c r="E365" i="40"/>
  <c r="F365" i="40"/>
  <c r="G365" i="40"/>
  <c r="H365" i="40"/>
  <c r="A366" i="40"/>
  <c r="B366" i="40"/>
  <c r="C366" i="40"/>
  <c r="D366" i="40"/>
  <c r="E366" i="40"/>
  <c r="F366" i="40"/>
  <c r="G366" i="40"/>
  <c r="H366" i="40"/>
  <c r="A367" i="40"/>
  <c r="B367" i="40"/>
  <c r="C367" i="40"/>
  <c r="D367" i="40"/>
  <c r="E367" i="40"/>
  <c r="F367" i="40"/>
  <c r="G367" i="40"/>
  <c r="H367" i="40"/>
  <c r="A368" i="40"/>
  <c r="B368" i="40"/>
  <c r="C368" i="40"/>
  <c r="D368" i="40"/>
  <c r="E368" i="40"/>
  <c r="F368" i="40"/>
  <c r="G368" i="40"/>
  <c r="H368" i="40"/>
  <c r="A369" i="40"/>
  <c r="B369" i="40"/>
  <c r="C369" i="40"/>
  <c r="D369" i="40"/>
  <c r="E369" i="40"/>
  <c r="F369" i="40"/>
  <c r="G369" i="40"/>
  <c r="H369" i="40"/>
  <c r="A370" i="40"/>
  <c r="B370" i="40"/>
  <c r="C370" i="40"/>
  <c r="D370" i="40"/>
  <c r="E370" i="40"/>
  <c r="F370" i="40"/>
  <c r="G370" i="40"/>
  <c r="H370" i="40"/>
  <c r="A371" i="40"/>
  <c r="B371" i="40"/>
  <c r="C371" i="40"/>
  <c r="D371" i="40"/>
  <c r="E371" i="40"/>
  <c r="F371" i="40"/>
  <c r="G371" i="40"/>
  <c r="H371" i="40"/>
  <c r="A372" i="40"/>
  <c r="B372" i="40"/>
  <c r="C372" i="40"/>
  <c r="D372" i="40"/>
  <c r="E372" i="40"/>
  <c r="F372" i="40"/>
  <c r="G372" i="40"/>
  <c r="H372" i="40"/>
  <c r="A373" i="40"/>
  <c r="B373" i="40"/>
  <c r="C373" i="40"/>
  <c r="D373" i="40"/>
  <c r="E373" i="40"/>
  <c r="F373" i="40"/>
  <c r="G373" i="40"/>
  <c r="H373" i="40"/>
  <c r="A374" i="40"/>
  <c r="B374" i="40"/>
  <c r="C374" i="40"/>
  <c r="D374" i="40"/>
  <c r="E374" i="40"/>
  <c r="F374" i="40"/>
  <c r="G374" i="40"/>
  <c r="H374" i="40"/>
  <c r="A375" i="40"/>
  <c r="B375" i="40"/>
  <c r="C375" i="40"/>
  <c r="D375" i="40"/>
  <c r="E375" i="40"/>
  <c r="F375" i="40"/>
  <c r="G375" i="40"/>
  <c r="H375" i="40"/>
  <c r="A376" i="40"/>
  <c r="B376" i="40"/>
  <c r="C376" i="40"/>
  <c r="D376" i="40"/>
  <c r="E376" i="40"/>
  <c r="F376" i="40"/>
  <c r="G376" i="40"/>
  <c r="H376" i="40"/>
  <c r="A377" i="40"/>
  <c r="B377" i="40"/>
  <c r="C377" i="40"/>
  <c r="D377" i="40"/>
  <c r="E377" i="40"/>
  <c r="F377" i="40"/>
  <c r="G377" i="40"/>
  <c r="H377" i="40"/>
  <c r="A378" i="40"/>
  <c r="B378" i="40"/>
  <c r="C378" i="40"/>
  <c r="D378" i="40"/>
  <c r="E378" i="40"/>
  <c r="F378" i="40"/>
  <c r="G378" i="40"/>
  <c r="H378" i="40"/>
  <c r="A379" i="40"/>
  <c r="B379" i="40"/>
  <c r="C379" i="40"/>
  <c r="D379" i="40"/>
  <c r="E379" i="40"/>
  <c r="F379" i="40"/>
  <c r="G379" i="40"/>
  <c r="H379" i="40"/>
  <c r="A380" i="40"/>
  <c r="B380" i="40"/>
  <c r="C380" i="40"/>
  <c r="D380" i="40"/>
  <c r="E380" i="40"/>
  <c r="F380" i="40"/>
  <c r="G380" i="40"/>
  <c r="H380" i="40"/>
  <c r="A381" i="40"/>
  <c r="B381" i="40"/>
  <c r="C381" i="40"/>
  <c r="D381" i="40"/>
  <c r="E381" i="40"/>
  <c r="F381" i="40"/>
  <c r="G381" i="40"/>
  <c r="H381" i="40"/>
  <c r="A382" i="40"/>
  <c r="B382" i="40"/>
  <c r="C382" i="40"/>
  <c r="D382" i="40"/>
  <c r="E382" i="40"/>
  <c r="F382" i="40"/>
  <c r="G382" i="40"/>
  <c r="H382" i="40"/>
  <c r="A383" i="40"/>
  <c r="B383" i="40"/>
  <c r="C383" i="40"/>
  <c r="D383" i="40"/>
  <c r="E383" i="40"/>
  <c r="F383" i="40"/>
  <c r="G383" i="40"/>
  <c r="H383" i="40"/>
  <c r="A384" i="40"/>
  <c r="B384" i="40"/>
  <c r="C384" i="40"/>
  <c r="D384" i="40"/>
  <c r="E384" i="40"/>
  <c r="F384" i="40"/>
  <c r="G384" i="40"/>
  <c r="H384" i="40"/>
  <c r="A385" i="40"/>
  <c r="B385" i="40"/>
  <c r="C385" i="40"/>
  <c r="D385" i="40"/>
  <c r="E385" i="40"/>
  <c r="F385" i="40"/>
  <c r="G385" i="40"/>
  <c r="H385" i="40"/>
  <c r="A386" i="40"/>
  <c r="B386" i="40"/>
  <c r="C386" i="40"/>
  <c r="D386" i="40"/>
  <c r="E386" i="40"/>
  <c r="F386" i="40"/>
  <c r="G386" i="40"/>
  <c r="H386" i="40"/>
  <c r="A387" i="40"/>
  <c r="B387" i="40"/>
  <c r="C387" i="40"/>
  <c r="D387" i="40"/>
  <c r="E387" i="40"/>
  <c r="F387" i="40"/>
  <c r="G387" i="40"/>
  <c r="H387" i="40"/>
  <c r="A388" i="40"/>
  <c r="B388" i="40"/>
  <c r="C388" i="40"/>
  <c r="D388" i="40"/>
  <c r="E388" i="40"/>
  <c r="F388" i="40"/>
  <c r="G388" i="40"/>
  <c r="H388" i="40"/>
  <c r="A389" i="40"/>
  <c r="B389" i="40"/>
  <c r="C389" i="40"/>
  <c r="D389" i="40"/>
  <c r="E389" i="40"/>
  <c r="F389" i="40"/>
  <c r="G389" i="40"/>
  <c r="H389" i="40"/>
  <c r="A390" i="40"/>
  <c r="B390" i="40"/>
  <c r="C390" i="40"/>
  <c r="D390" i="40"/>
  <c r="E390" i="40"/>
  <c r="F390" i="40"/>
  <c r="G390" i="40"/>
  <c r="H390" i="40"/>
  <c r="A391" i="40"/>
  <c r="B391" i="40"/>
  <c r="C391" i="40"/>
  <c r="D391" i="40"/>
  <c r="E391" i="40"/>
  <c r="F391" i="40"/>
  <c r="G391" i="40"/>
  <c r="H391" i="40"/>
  <c r="A392" i="40"/>
  <c r="B392" i="40"/>
  <c r="C392" i="40"/>
  <c r="D392" i="40"/>
  <c r="E392" i="40"/>
  <c r="F392" i="40"/>
  <c r="G392" i="40"/>
  <c r="H392" i="40"/>
  <c r="A393" i="40"/>
  <c r="B393" i="40"/>
  <c r="C393" i="40"/>
  <c r="D393" i="40"/>
  <c r="E393" i="40"/>
  <c r="F393" i="40"/>
  <c r="G393" i="40"/>
  <c r="H393" i="40"/>
  <c r="A394" i="40"/>
  <c r="B394" i="40"/>
  <c r="C394" i="40"/>
  <c r="D394" i="40"/>
  <c r="E394" i="40"/>
  <c r="F394" i="40"/>
  <c r="G394" i="40"/>
  <c r="H394" i="40"/>
  <c r="A395" i="40"/>
  <c r="B395" i="40"/>
  <c r="C395" i="40"/>
  <c r="D395" i="40"/>
  <c r="E395" i="40"/>
  <c r="F395" i="40"/>
  <c r="G395" i="40"/>
  <c r="H395" i="40"/>
  <c r="A396" i="40"/>
  <c r="B396" i="40"/>
  <c r="C396" i="40"/>
  <c r="D396" i="40"/>
  <c r="E396" i="40"/>
  <c r="F396" i="40"/>
  <c r="G396" i="40"/>
  <c r="H396" i="40"/>
  <c r="A397" i="40"/>
  <c r="B397" i="40"/>
  <c r="C397" i="40"/>
  <c r="D397" i="40"/>
  <c r="E397" i="40"/>
  <c r="F397" i="40"/>
  <c r="G397" i="40"/>
  <c r="H397" i="40"/>
  <c r="A398" i="40"/>
  <c r="B398" i="40"/>
  <c r="C398" i="40"/>
  <c r="D398" i="40"/>
  <c r="E398" i="40"/>
  <c r="F398" i="40"/>
  <c r="G398" i="40"/>
  <c r="H398" i="40"/>
  <c r="A399" i="40"/>
  <c r="B399" i="40"/>
  <c r="C399" i="40"/>
  <c r="D399" i="40"/>
  <c r="E399" i="40"/>
  <c r="F399" i="40"/>
  <c r="G399" i="40"/>
  <c r="H399" i="40"/>
  <c r="A400" i="40"/>
  <c r="B400" i="40"/>
  <c r="C400" i="40"/>
  <c r="D400" i="40"/>
  <c r="E400" i="40"/>
  <c r="F400" i="40"/>
  <c r="G400" i="40"/>
  <c r="H400" i="40"/>
  <c r="A401" i="40"/>
  <c r="B401" i="40"/>
  <c r="C401" i="40"/>
  <c r="D401" i="40"/>
  <c r="E401" i="40"/>
  <c r="F401" i="40"/>
  <c r="G401" i="40"/>
  <c r="H401" i="40"/>
  <c r="A402" i="40"/>
  <c r="B402" i="40"/>
  <c r="C402" i="40"/>
  <c r="D402" i="40"/>
  <c r="E402" i="40"/>
  <c r="F402" i="40"/>
  <c r="G402" i="40"/>
  <c r="H402" i="40"/>
  <c r="A403" i="40"/>
  <c r="B403" i="40"/>
  <c r="C403" i="40"/>
  <c r="D403" i="40"/>
  <c r="E403" i="40"/>
  <c r="F403" i="40"/>
  <c r="G403" i="40"/>
  <c r="H403" i="40"/>
  <c r="A404" i="40"/>
  <c r="B404" i="40"/>
  <c r="C404" i="40"/>
  <c r="D404" i="40"/>
  <c r="E404" i="40"/>
  <c r="F404" i="40"/>
  <c r="G404" i="40"/>
  <c r="H404" i="40"/>
  <c r="A405" i="40"/>
  <c r="B405" i="40"/>
  <c r="C405" i="40"/>
  <c r="D405" i="40"/>
  <c r="E405" i="40"/>
  <c r="F405" i="40"/>
  <c r="G405" i="40"/>
  <c r="H405" i="40"/>
  <c r="A406" i="40"/>
  <c r="B406" i="40"/>
  <c r="C406" i="40"/>
  <c r="D406" i="40"/>
  <c r="E406" i="40"/>
  <c r="F406" i="40"/>
  <c r="G406" i="40"/>
  <c r="H406" i="40"/>
  <c r="A407" i="40"/>
  <c r="B407" i="40"/>
  <c r="C407" i="40"/>
  <c r="D407" i="40"/>
  <c r="E407" i="40"/>
  <c r="F407" i="40"/>
  <c r="G407" i="40"/>
  <c r="H407" i="40"/>
  <c r="A408" i="40"/>
  <c r="B408" i="40"/>
  <c r="C408" i="40"/>
  <c r="D408" i="40"/>
  <c r="E408" i="40"/>
  <c r="F408" i="40"/>
  <c r="G408" i="40"/>
  <c r="H408" i="40"/>
  <c r="A409" i="40"/>
  <c r="B409" i="40"/>
  <c r="C409" i="40"/>
  <c r="D409" i="40"/>
  <c r="E409" i="40"/>
  <c r="F409" i="40"/>
  <c r="G409" i="40"/>
  <c r="H409" i="40"/>
  <c r="A410" i="40"/>
  <c r="B410" i="40"/>
  <c r="C410" i="40"/>
  <c r="D410" i="40"/>
  <c r="E410" i="40"/>
  <c r="F410" i="40"/>
  <c r="G410" i="40"/>
  <c r="H410" i="40"/>
  <c r="A411" i="40"/>
  <c r="B411" i="40"/>
  <c r="C411" i="40"/>
  <c r="D411" i="40"/>
  <c r="E411" i="40"/>
  <c r="F411" i="40"/>
  <c r="G411" i="40"/>
  <c r="H411" i="40"/>
  <c r="A412" i="40"/>
  <c r="B412" i="40"/>
  <c r="C412" i="40"/>
  <c r="D412" i="40"/>
  <c r="E412" i="40"/>
  <c r="F412" i="40"/>
  <c r="G412" i="40"/>
  <c r="H412" i="40"/>
  <c r="A413" i="40"/>
  <c r="B413" i="40"/>
  <c r="C413" i="40"/>
  <c r="D413" i="40"/>
  <c r="E413" i="40"/>
  <c r="F413" i="40"/>
  <c r="G413" i="40"/>
  <c r="H413" i="40"/>
  <c r="A414" i="40"/>
  <c r="B414" i="40"/>
  <c r="C414" i="40"/>
  <c r="D414" i="40"/>
  <c r="E414" i="40"/>
  <c r="F414" i="40"/>
  <c r="G414" i="40"/>
  <c r="H414" i="40"/>
  <c r="A415" i="40"/>
  <c r="B415" i="40"/>
  <c r="C415" i="40"/>
  <c r="D415" i="40"/>
  <c r="E415" i="40"/>
  <c r="F415" i="40"/>
  <c r="G415" i="40"/>
  <c r="H415" i="40"/>
  <c r="A416" i="40"/>
  <c r="B416" i="40"/>
  <c r="C416" i="40"/>
  <c r="D416" i="40"/>
  <c r="E416" i="40"/>
  <c r="F416" i="40"/>
  <c r="G416" i="40"/>
  <c r="H416" i="40"/>
  <c r="A417" i="40"/>
  <c r="B417" i="40"/>
  <c r="C417" i="40"/>
  <c r="D417" i="40"/>
  <c r="E417" i="40"/>
  <c r="F417" i="40"/>
  <c r="G417" i="40"/>
  <c r="H417" i="40"/>
  <c r="A418" i="40"/>
  <c r="B418" i="40"/>
  <c r="C418" i="40"/>
  <c r="D418" i="40"/>
  <c r="E418" i="40"/>
  <c r="F418" i="40"/>
  <c r="G418" i="40"/>
  <c r="H418" i="40"/>
  <c r="A419" i="40"/>
  <c r="B419" i="40"/>
  <c r="C419" i="40"/>
  <c r="D419" i="40"/>
  <c r="E419" i="40"/>
  <c r="F419" i="40"/>
  <c r="G419" i="40"/>
  <c r="H419" i="40"/>
  <c r="A420" i="40"/>
  <c r="B420" i="40"/>
  <c r="C420" i="40"/>
  <c r="D420" i="40"/>
  <c r="E420" i="40"/>
  <c r="F420" i="40"/>
  <c r="G420" i="40"/>
  <c r="H420" i="40"/>
  <c r="A421" i="40"/>
  <c r="B421" i="40"/>
  <c r="C421" i="40"/>
  <c r="D421" i="40"/>
  <c r="E421" i="40"/>
  <c r="F421" i="40"/>
  <c r="G421" i="40"/>
  <c r="H421" i="40"/>
  <c r="A422" i="40"/>
  <c r="B422" i="40"/>
  <c r="C422" i="40"/>
  <c r="D422" i="40"/>
  <c r="E422" i="40"/>
  <c r="F422" i="40"/>
  <c r="G422" i="40"/>
  <c r="H422" i="40"/>
  <c r="A423" i="40"/>
  <c r="B423" i="40"/>
  <c r="C423" i="40"/>
  <c r="D423" i="40"/>
  <c r="E423" i="40"/>
  <c r="F423" i="40"/>
  <c r="G423" i="40"/>
  <c r="H423" i="40"/>
  <c r="A424" i="40"/>
  <c r="B424" i="40"/>
  <c r="C424" i="40"/>
  <c r="D424" i="40"/>
  <c r="E424" i="40"/>
  <c r="F424" i="40"/>
  <c r="G424" i="40"/>
  <c r="H424" i="40"/>
  <c r="A425" i="40"/>
  <c r="B425" i="40"/>
  <c r="C425" i="40"/>
  <c r="D425" i="40"/>
  <c r="E425" i="40"/>
  <c r="F425" i="40"/>
  <c r="G425" i="40"/>
  <c r="H425" i="40"/>
  <c r="A426" i="40"/>
  <c r="B426" i="40"/>
  <c r="C426" i="40"/>
  <c r="D426" i="40"/>
  <c r="E426" i="40"/>
  <c r="F426" i="40"/>
  <c r="G426" i="40"/>
  <c r="H426" i="40"/>
  <c r="A427" i="40"/>
  <c r="B427" i="40"/>
  <c r="C427" i="40"/>
  <c r="D427" i="40"/>
  <c r="E427" i="40"/>
  <c r="F427" i="40"/>
  <c r="G427" i="40"/>
  <c r="H427" i="40"/>
  <c r="A428" i="40"/>
  <c r="B428" i="40"/>
  <c r="C428" i="40"/>
  <c r="D428" i="40"/>
  <c r="E428" i="40"/>
  <c r="F428" i="40"/>
  <c r="G428" i="40"/>
  <c r="H428" i="40"/>
  <c r="A429" i="40"/>
  <c r="B429" i="40"/>
  <c r="C429" i="40"/>
  <c r="D429" i="40"/>
  <c r="E429" i="40"/>
  <c r="F429" i="40"/>
  <c r="G429" i="40"/>
  <c r="H429" i="40"/>
  <c r="A430" i="40"/>
  <c r="B430" i="40"/>
  <c r="C430" i="40"/>
  <c r="D430" i="40"/>
  <c r="E430" i="40"/>
  <c r="F430" i="40"/>
  <c r="G430" i="40"/>
  <c r="H430" i="40"/>
  <c r="A431" i="40"/>
  <c r="B431" i="40"/>
  <c r="C431" i="40"/>
  <c r="D431" i="40"/>
  <c r="E431" i="40"/>
  <c r="F431" i="40"/>
  <c r="G431" i="40"/>
  <c r="H431" i="40"/>
  <c r="A432" i="40"/>
  <c r="B432" i="40"/>
  <c r="C432" i="40"/>
  <c r="D432" i="40"/>
  <c r="E432" i="40"/>
  <c r="F432" i="40"/>
  <c r="G432" i="40"/>
  <c r="H432" i="40"/>
  <c r="A433" i="40"/>
  <c r="B433" i="40"/>
  <c r="C433" i="40"/>
  <c r="D433" i="40"/>
  <c r="E433" i="40"/>
  <c r="F433" i="40"/>
  <c r="G433" i="40"/>
  <c r="H433" i="40"/>
  <c r="A434" i="40"/>
  <c r="B434" i="40"/>
  <c r="C434" i="40"/>
  <c r="D434" i="40"/>
  <c r="E434" i="40"/>
  <c r="F434" i="40"/>
  <c r="G434" i="40"/>
  <c r="H434" i="40"/>
  <c r="A435" i="40"/>
  <c r="B435" i="40"/>
  <c r="C435" i="40"/>
  <c r="D435" i="40"/>
  <c r="E435" i="40"/>
  <c r="F435" i="40"/>
  <c r="G435" i="40"/>
  <c r="H435" i="40"/>
  <c r="A436" i="40"/>
  <c r="B436" i="40"/>
  <c r="C436" i="40"/>
  <c r="D436" i="40"/>
  <c r="E436" i="40"/>
  <c r="F436" i="40"/>
  <c r="G436" i="40"/>
  <c r="H436" i="40"/>
  <c r="A437" i="40"/>
  <c r="B437" i="40"/>
  <c r="C437" i="40"/>
  <c r="D437" i="40"/>
  <c r="E437" i="40"/>
  <c r="F437" i="40"/>
  <c r="G437" i="40"/>
  <c r="H437" i="40"/>
  <c r="A438" i="40"/>
  <c r="B438" i="40"/>
  <c r="C438" i="40"/>
  <c r="D438" i="40"/>
  <c r="E438" i="40"/>
  <c r="F438" i="40"/>
  <c r="G438" i="40"/>
  <c r="H438" i="40"/>
  <c r="A439" i="40"/>
  <c r="B439" i="40"/>
  <c r="C439" i="40"/>
  <c r="D439" i="40"/>
  <c r="E439" i="40"/>
  <c r="F439" i="40"/>
  <c r="G439" i="40"/>
  <c r="H439" i="40"/>
  <c r="A440" i="40"/>
  <c r="B440" i="40"/>
  <c r="C440" i="40"/>
  <c r="D440" i="40"/>
  <c r="E440" i="40"/>
  <c r="F440" i="40"/>
  <c r="G440" i="40"/>
  <c r="H440" i="40"/>
  <c r="A441" i="40"/>
  <c r="B441" i="40"/>
  <c r="C441" i="40"/>
  <c r="D441" i="40"/>
  <c r="E441" i="40"/>
  <c r="F441" i="40"/>
  <c r="G441" i="40"/>
  <c r="H441" i="40"/>
  <c r="A442" i="40"/>
  <c r="B442" i="40"/>
  <c r="C442" i="40"/>
  <c r="D442" i="40"/>
  <c r="E442" i="40"/>
  <c r="F442" i="40"/>
  <c r="G442" i="40"/>
  <c r="H442" i="40"/>
  <c r="A443" i="40"/>
  <c r="B443" i="40"/>
  <c r="C443" i="40"/>
  <c r="D443" i="40"/>
  <c r="E443" i="40"/>
  <c r="F443" i="40"/>
  <c r="G443" i="40"/>
  <c r="H443" i="40"/>
  <c r="A444" i="40"/>
  <c r="B444" i="40"/>
  <c r="C444" i="40"/>
  <c r="D444" i="40"/>
  <c r="E444" i="40"/>
  <c r="F444" i="40"/>
  <c r="G444" i="40"/>
  <c r="H444" i="40"/>
  <c r="A445" i="40"/>
  <c r="B445" i="40"/>
  <c r="C445" i="40"/>
  <c r="D445" i="40"/>
  <c r="E445" i="40"/>
  <c r="F445" i="40"/>
  <c r="G445" i="40"/>
  <c r="H445" i="40"/>
  <c r="A446" i="40"/>
  <c r="B446" i="40"/>
  <c r="C446" i="40"/>
  <c r="D446" i="40"/>
  <c r="E446" i="40"/>
  <c r="F446" i="40"/>
  <c r="G446" i="40"/>
  <c r="H446" i="40"/>
  <c r="A447" i="40"/>
  <c r="B447" i="40"/>
  <c r="C447" i="40"/>
  <c r="D447" i="40"/>
  <c r="E447" i="40"/>
  <c r="F447" i="40"/>
  <c r="G447" i="40"/>
  <c r="H447" i="40"/>
  <c r="A448" i="40"/>
  <c r="B448" i="40"/>
  <c r="C448" i="40"/>
  <c r="D448" i="40"/>
  <c r="E448" i="40"/>
  <c r="F448" i="40"/>
  <c r="G448" i="40"/>
  <c r="H448" i="40"/>
  <c r="A449" i="40"/>
  <c r="B449" i="40"/>
  <c r="C449" i="40"/>
  <c r="D449" i="40"/>
  <c r="E449" i="40"/>
  <c r="F449" i="40"/>
  <c r="G449" i="40"/>
  <c r="H449" i="40"/>
  <c r="A450" i="40"/>
  <c r="B450" i="40"/>
  <c r="C450" i="40"/>
  <c r="D450" i="40"/>
  <c r="E450" i="40"/>
  <c r="F450" i="40"/>
  <c r="G450" i="40"/>
  <c r="H450" i="40"/>
  <c r="A451" i="40"/>
  <c r="B451" i="40"/>
  <c r="C451" i="40"/>
  <c r="D451" i="40"/>
  <c r="E451" i="40"/>
  <c r="F451" i="40"/>
  <c r="G451" i="40"/>
  <c r="H451" i="40"/>
  <c r="A452" i="40"/>
  <c r="B452" i="40"/>
  <c r="C452" i="40"/>
  <c r="D452" i="40"/>
  <c r="E452" i="40"/>
  <c r="F452" i="40"/>
  <c r="G452" i="40"/>
  <c r="H452" i="40"/>
  <c r="A453" i="40"/>
  <c r="B453" i="40"/>
  <c r="C453" i="40"/>
  <c r="D453" i="40"/>
  <c r="E453" i="40"/>
  <c r="F453" i="40"/>
  <c r="G453" i="40"/>
  <c r="H453" i="40"/>
  <c r="A454" i="40"/>
  <c r="B454" i="40"/>
  <c r="C454" i="40"/>
  <c r="D454" i="40"/>
  <c r="E454" i="40"/>
  <c r="F454" i="40"/>
  <c r="G454" i="40"/>
  <c r="H454" i="40"/>
  <c r="A455" i="40"/>
  <c r="B455" i="40"/>
  <c r="C455" i="40"/>
  <c r="D455" i="40"/>
  <c r="E455" i="40"/>
  <c r="F455" i="40"/>
  <c r="G455" i="40"/>
  <c r="H455" i="40"/>
  <c r="A456" i="40"/>
  <c r="B456" i="40"/>
  <c r="C456" i="40"/>
  <c r="D456" i="40"/>
  <c r="E456" i="40"/>
  <c r="F456" i="40"/>
  <c r="G456" i="40"/>
  <c r="H456" i="40"/>
  <c r="A457" i="40"/>
  <c r="B457" i="40"/>
  <c r="C457" i="40"/>
  <c r="D457" i="40"/>
  <c r="E457" i="40"/>
  <c r="F457" i="40"/>
  <c r="G457" i="40"/>
  <c r="H457" i="40"/>
  <c r="A458" i="40"/>
  <c r="B458" i="40"/>
  <c r="C458" i="40"/>
  <c r="D458" i="40"/>
  <c r="E458" i="40"/>
  <c r="F458" i="40"/>
  <c r="G458" i="40"/>
  <c r="H458" i="40"/>
  <c r="A459" i="40"/>
  <c r="B459" i="40"/>
  <c r="C459" i="40"/>
  <c r="D459" i="40"/>
  <c r="E459" i="40"/>
  <c r="F459" i="40"/>
  <c r="G459" i="40"/>
  <c r="H459" i="40"/>
  <c r="F154" i="23"/>
  <c r="F155" i="23"/>
  <c r="F172" i="23"/>
  <c r="F170" i="23"/>
  <c r="F169" i="23"/>
  <c r="F168" i="23"/>
  <c r="F167" i="23"/>
  <c r="F166" i="23"/>
  <c r="F165" i="23"/>
  <c r="F163" i="23"/>
  <c r="F162" i="23"/>
  <c r="F161" i="23"/>
  <c r="F160" i="23"/>
  <c r="F157" i="23"/>
  <c r="F156" i="23"/>
  <c r="F152" i="23"/>
  <c r="F150" i="23"/>
  <c r="A2134" i="48" l="1"/>
  <c r="B2134" i="48"/>
  <c r="C2134" i="48"/>
  <c r="D2134" i="48"/>
  <c r="E2134" i="48"/>
  <c r="A2135" i="48"/>
  <c r="B2135" i="48"/>
  <c r="C2135" i="48"/>
  <c r="D2135" i="48"/>
  <c r="E2135" i="48"/>
  <c r="A2136" i="48"/>
  <c r="B2136" i="48"/>
  <c r="C2136" i="48"/>
  <c r="D2136" i="48"/>
  <c r="E2136" i="48"/>
  <c r="A2137" i="48"/>
  <c r="B2137" i="48"/>
  <c r="C2137" i="48"/>
  <c r="D2137" i="48"/>
  <c r="E2137" i="48"/>
  <c r="A2138" i="48"/>
  <c r="B2138" i="48"/>
  <c r="C2138" i="48"/>
  <c r="D2138" i="48"/>
  <c r="E2138" i="48"/>
  <c r="A2139" i="48"/>
  <c r="B2139" i="48"/>
  <c r="C2139" i="48"/>
  <c r="D2139" i="48"/>
  <c r="E2139" i="48"/>
  <c r="A2140" i="48"/>
  <c r="B2140" i="48"/>
  <c r="C2140" i="48"/>
  <c r="D2140" i="48"/>
  <c r="E2140" i="48"/>
  <c r="A2141" i="48"/>
  <c r="B2141" i="48"/>
  <c r="C2141" i="48"/>
  <c r="D2141" i="48"/>
  <c r="E2141" i="48"/>
  <c r="A2122" i="48"/>
  <c r="B2122" i="48"/>
  <c r="C2122" i="48"/>
  <c r="D2122" i="48"/>
  <c r="E2122" i="48"/>
  <c r="A2123" i="48"/>
  <c r="B2123" i="48"/>
  <c r="C2123" i="48"/>
  <c r="D2123" i="48"/>
  <c r="E2123" i="48"/>
  <c r="A2124" i="48"/>
  <c r="B2124" i="48"/>
  <c r="C2124" i="48"/>
  <c r="D2124" i="48"/>
  <c r="E2124" i="48"/>
  <c r="A2125" i="48"/>
  <c r="B2125" i="48"/>
  <c r="C2125" i="48"/>
  <c r="D2125" i="48"/>
  <c r="E2125" i="48"/>
  <c r="A2126" i="48"/>
  <c r="B2126" i="48"/>
  <c r="C2126" i="48"/>
  <c r="D2126" i="48"/>
  <c r="E2126" i="48"/>
  <c r="A2127" i="48"/>
  <c r="B2127" i="48"/>
  <c r="C2127" i="48"/>
  <c r="D2127" i="48"/>
  <c r="E2127" i="48"/>
  <c r="A2128" i="48"/>
  <c r="B2128" i="48"/>
  <c r="C2128" i="48"/>
  <c r="D2128" i="48"/>
  <c r="E2128" i="48"/>
  <c r="A2129" i="48"/>
  <c r="B2129" i="48"/>
  <c r="C2129" i="48"/>
  <c r="D2129" i="48"/>
  <c r="E2129" i="48"/>
  <c r="A2130" i="48"/>
  <c r="B2130" i="48"/>
  <c r="C2130" i="48"/>
  <c r="D2130" i="48"/>
  <c r="E2130" i="48"/>
  <c r="A2131" i="48"/>
  <c r="B2131" i="48"/>
  <c r="C2131" i="48"/>
  <c r="D2131" i="48"/>
  <c r="E2131" i="48"/>
  <c r="A2132" i="48"/>
  <c r="B2132" i="48"/>
  <c r="C2132" i="48"/>
  <c r="D2132" i="48"/>
  <c r="E2132" i="48"/>
  <c r="A2133" i="48"/>
  <c r="B2133" i="48"/>
  <c r="C2133" i="48"/>
  <c r="D2133" i="48"/>
  <c r="E2133" i="48"/>
  <c r="A2112" i="48"/>
  <c r="B2112" i="48"/>
  <c r="C2112" i="48"/>
  <c r="D2112" i="48"/>
  <c r="E2112" i="48"/>
  <c r="A2113" i="48"/>
  <c r="B2113" i="48"/>
  <c r="C2113" i="48"/>
  <c r="D2113" i="48"/>
  <c r="E2113" i="48"/>
  <c r="A2114" i="48"/>
  <c r="B2114" i="48"/>
  <c r="C2114" i="48"/>
  <c r="D2114" i="48"/>
  <c r="E2114" i="48"/>
  <c r="A2115" i="48"/>
  <c r="B2115" i="48"/>
  <c r="C2115" i="48"/>
  <c r="D2115" i="48"/>
  <c r="E2115" i="48"/>
  <c r="A2116" i="48"/>
  <c r="B2116" i="48"/>
  <c r="C2116" i="48"/>
  <c r="D2116" i="48"/>
  <c r="E2116" i="48"/>
  <c r="A2117" i="48"/>
  <c r="B2117" i="48"/>
  <c r="C2117" i="48"/>
  <c r="D2117" i="48"/>
  <c r="E2117" i="48"/>
  <c r="A2118" i="48"/>
  <c r="B2118" i="48"/>
  <c r="C2118" i="48"/>
  <c r="D2118" i="48"/>
  <c r="E2118" i="48"/>
  <c r="A2119" i="48"/>
  <c r="B2119" i="48"/>
  <c r="C2119" i="48"/>
  <c r="D2119" i="48"/>
  <c r="E2119" i="48"/>
  <c r="A2120" i="48"/>
  <c r="B2120" i="48"/>
  <c r="C2120" i="48"/>
  <c r="D2120" i="48"/>
  <c r="E2120" i="48"/>
  <c r="A2121" i="48"/>
  <c r="B2121" i="48"/>
  <c r="C2121" i="48"/>
  <c r="D2121" i="48"/>
  <c r="E2121" i="48"/>
  <c r="A1846" i="48"/>
  <c r="B1846" i="48"/>
  <c r="C1846" i="48"/>
  <c r="D1846" i="48"/>
  <c r="E1846" i="48"/>
  <c r="A1847" i="48"/>
  <c r="B1847" i="48"/>
  <c r="C1847" i="48"/>
  <c r="D1847" i="48"/>
  <c r="E1847" i="48"/>
  <c r="A1848" i="48"/>
  <c r="B1848" i="48"/>
  <c r="C1848" i="48"/>
  <c r="D1848" i="48"/>
  <c r="E1848" i="48"/>
  <c r="A1849" i="48"/>
  <c r="B1849" i="48"/>
  <c r="C1849" i="48"/>
  <c r="D1849" i="48"/>
  <c r="E1849" i="48"/>
  <c r="A1850" i="48"/>
  <c r="B1850" i="48"/>
  <c r="C1850" i="48"/>
  <c r="D1850" i="48"/>
  <c r="E1850" i="48"/>
  <c r="A1851" i="48"/>
  <c r="B1851" i="48"/>
  <c r="C1851" i="48"/>
  <c r="D1851" i="48"/>
  <c r="E1851" i="48"/>
  <c r="A1852" i="48"/>
  <c r="B1852" i="48"/>
  <c r="C1852" i="48"/>
  <c r="D1852" i="48"/>
  <c r="E1852" i="48"/>
  <c r="A1853" i="48"/>
  <c r="B1853" i="48"/>
  <c r="C1853" i="48"/>
  <c r="D1853" i="48"/>
  <c r="E1853" i="48"/>
  <c r="A1854" i="48"/>
  <c r="B1854" i="48"/>
  <c r="C1854" i="48"/>
  <c r="D1854" i="48"/>
  <c r="E1854" i="48"/>
  <c r="A1855" i="48"/>
  <c r="B1855" i="48"/>
  <c r="C1855" i="48"/>
  <c r="D1855" i="48"/>
  <c r="E1855" i="48"/>
  <c r="A1856" i="48"/>
  <c r="B1856" i="48"/>
  <c r="C1856" i="48"/>
  <c r="D1856" i="48"/>
  <c r="E1856" i="48"/>
  <c r="A1857" i="48"/>
  <c r="B1857" i="48"/>
  <c r="C1857" i="48"/>
  <c r="D1857" i="48"/>
  <c r="E1857" i="48"/>
  <c r="A1858" i="48"/>
  <c r="B1858" i="48"/>
  <c r="C1858" i="48"/>
  <c r="D1858" i="48"/>
  <c r="E1858" i="48"/>
  <c r="A1859" i="48"/>
  <c r="B1859" i="48"/>
  <c r="C1859" i="48"/>
  <c r="D1859" i="48"/>
  <c r="E1859" i="48"/>
  <c r="A1860" i="48"/>
  <c r="B1860" i="48"/>
  <c r="C1860" i="48"/>
  <c r="D1860" i="48"/>
  <c r="E1860" i="48"/>
  <c r="A1861" i="48"/>
  <c r="B1861" i="48"/>
  <c r="C1861" i="48"/>
  <c r="D1861" i="48"/>
  <c r="E1861" i="48"/>
  <c r="A1862" i="48"/>
  <c r="B1862" i="48"/>
  <c r="C1862" i="48"/>
  <c r="D1862" i="48"/>
  <c r="E1862" i="48"/>
  <c r="A1863" i="48"/>
  <c r="B1863" i="48"/>
  <c r="C1863" i="48"/>
  <c r="D1863" i="48"/>
  <c r="E1863" i="48"/>
  <c r="A1864" i="48"/>
  <c r="B1864" i="48"/>
  <c r="C1864" i="48"/>
  <c r="D1864" i="48"/>
  <c r="E1864" i="48"/>
  <c r="A1865" i="48"/>
  <c r="B1865" i="48"/>
  <c r="C1865" i="48"/>
  <c r="D1865" i="48"/>
  <c r="E1865" i="48"/>
  <c r="A1866" i="48"/>
  <c r="B1866" i="48"/>
  <c r="C1866" i="48"/>
  <c r="D1866" i="48"/>
  <c r="E1866" i="48"/>
  <c r="A1867" i="48"/>
  <c r="B1867" i="48"/>
  <c r="C1867" i="48"/>
  <c r="D1867" i="48"/>
  <c r="E1867" i="48"/>
  <c r="A1868" i="48"/>
  <c r="B1868" i="48"/>
  <c r="C1868" i="48"/>
  <c r="D1868" i="48"/>
  <c r="E1868" i="48"/>
  <c r="A1869" i="48"/>
  <c r="B1869" i="48"/>
  <c r="C1869" i="48"/>
  <c r="D1869" i="48"/>
  <c r="E1869" i="48"/>
  <c r="A1870" i="48"/>
  <c r="B1870" i="48"/>
  <c r="C1870" i="48"/>
  <c r="D1870" i="48"/>
  <c r="E1870" i="48"/>
  <c r="A1871" i="48"/>
  <c r="B1871" i="48"/>
  <c r="C1871" i="48"/>
  <c r="D1871" i="48"/>
  <c r="E1871" i="48"/>
  <c r="A1872" i="48"/>
  <c r="B1872" i="48"/>
  <c r="C1872" i="48"/>
  <c r="D1872" i="48"/>
  <c r="E1872" i="48"/>
  <c r="A1873" i="48"/>
  <c r="B1873" i="48"/>
  <c r="C1873" i="48"/>
  <c r="D1873" i="48"/>
  <c r="E1873" i="48"/>
  <c r="A1874" i="48"/>
  <c r="B1874" i="48"/>
  <c r="C1874" i="48"/>
  <c r="D1874" i="48"/>
  <c r="E1874" i="48"/>
  <c r="A1875" i="48"/>
  <c r="B1875" i="48"/>
  <c r="C1875" i="48"/>
  <c r="D1875" i="48"/>
  <c r="E1875" i="48"/>
  <c r="A1876" i="48"/>
  <c r="B1876" i="48"/>
  <c r="C1876" i="48"/>
  <c r="D1876" i="48"/>
  <c r="E1876" i="48"/>
  <c r="A1877" i="48"/>
  <c r="B1877" i="48"/>
  <c r="C1877" i="48"/>
  <c r="D1877" i="48"/>
  <c r="E1877" i="48"/>
  <c r="A1878" i="48"/>
  <c r="B1878" i="48"/>
  <c r="C1878" i="48"/>
  <c r="D1878" i="48"/>
  <c r="E1878" i="48"/>
  <c r="A1879" i="48"/>
  <c r="B1879" i="48"/>
  <c r="C1879" i="48"/>
  <c r="D1879" i="48"/>
  <c r="E1879" i="48"/>
  <c r="A1880" i="48"/>
  <c r="B1880" i="48"/>
  <c r="C1880" i="48"/>
  <c r="D1880" i="48"/>
  <c r="E1880" i="48"/>
  <c r="A1881" i="48"/>
  <c r="B1881" i="48"/>
  <c r="C1881" i="48"/>
  <c r="D1881" i="48"/>
  <c r="E1881" i="48"/>
  <c r="A1882" i="48"/>
  <c r="B1882" i="48"/>
  <c r="C1882" i="48"/>
  <c r="D1882" i="48"/>
  <c r="E1882" i="48"/>
  <c r="A1883" i="48"/>
  <c r="B1883" i="48"/>
  <c r="C1883" i="48"/>
  <c r="D1883" i="48"/>
  <c r="E1883" i="48"/>
  <c r="A1884" i="48"/>
  <c r="B1884" i="48"/>
  <c r="C1884" i="48"/>
  <c r="D1884" i="48"/>
  <c r="E1884" i="48"/>
  <c r="A1885" i="48"/>
  <c r="B1885" i="48"/>
  <c r="C1885" i="48"/>
  <c r="D1885" i="48"/>
  <c r="E1885" i="48"/>
  <c r="A1886" i="48"/>
  <c r="B1886" i="48"/>
  <c r="C1886" i="48"/>
  <c r="D1886" i="48"/>
  <c r="E1886" i="48"/>
  <c r="A1887" i="48"/>
  <c r="B1887" i="48"/>
  <c r="C1887" i="48"/>
  <c r="D1887" i="48"/>
  <c r="E1887" i="48"/>
  <c r="A1888" i="48"/>
  <c r="B1888" i="48"/>
  <c r="C1888" i="48"/>
  <c r="D1888" i="48"/>
  <c r="E1888" i="48"/>
  <c r="A1889" i="48"/>
  <c r="B1889" i="48"/>
  <c r="C1889" i="48"/>
  <c r="D1889" i="48"/>
  <c r="E1889" i="48"/>
  <c r="A1890" i="48"/>
  <c r="B1890" i="48"/>
  <c r="C1890" i="48"/>
  <c r="D1890" i="48"/>
  <c r="E1890" i="48"/>
  <c r="A1891" i="48"/>
  <c r="B1891" i="48"/>
  <c r="C1891" i="48"/>
  <c r="D1891" i="48"/>
  <c r="E1891" i="48"/>
  <c r="A1892" i="48"/>
  <c r="B1892" i="48"/>
  <c r="C1892" i="48"/>
  <c r="D1892" i="48"/>
  <c r="E1892" i="48"/>
  <c r="A1893" i="48"/>
  <c r="B1893" i="48"/>
  <c r="C1893" i="48"/>
  <c r="D1893" i="48"/>
  <c r="E1893" i="48"/>
  <c r="A1894" i="48"/>
  <c r="B1894" i="48"/>
  <c r="C1894" i="48"/>
  <c r="D1894" i="48"/>
  <c r="E1894" i="48"/>
  <c r="A1895" i="48"/>
  <c r="B1895" i="48"/>
  <c r="C1895" i="48"/>
  <c r="D1895" i="48"/>
  <c r="E1895" i="48"/>
  <c r="A1896" i="48"/>
  <c r="B1896" i="48"/>
  <c r="C1896" i="48"/>
  <c r="D1896" i="48"/>
  <c r="E1896" i="48"/>
  <c r="A1897" i="48"/>
  <c r="B1897" i="48"/>
  <c r="C1897" i="48"/>
  <c r="D1897" i="48"/>
  <c r="E1897" i="48"/>
  <c r="A1898" i="48"/>
  <c r="B1898" i="48"/>
  <c r="C1898" i="48"/>
  <c r="D1898" i="48"/>
  <c r="E1898" i="48"/>
  <c r="A1899" i="48"/>
  <c r="B1899" i="48"/>
  <c r="C1899" i="48"/>
  <c r="D1899" i="48"/>
  <c r="E1899" i="48"/>
  <c r="A1900" i="48"/>
  <c r="B1900" i="48"/>
  <c r="C1900" i="48"/>
  <c r="D1900" i="48"/>
  <c r="E1900" i="48"/>
  <c r="A1901" i="48"/>
  <c r="B1901" i="48"/>
  <c r="C1901" i="48"/>
  <c r="D1901" i="48"/>
  <c r="E1901" i="48"/>
  <c r="A1902" i="48"/>
  <c r="B1902" i="48"/>
  <c r="C1902" i="48"/>
  <c r="D1902" i="48"/>
  <c r="E1902" i="48"/>
  <c r="A1903" i="48"/>
  <c r="B1903" i="48"/>
  <c r="C1903" i="48"/>
  <c r="D1903" i="48"/>
  <c r="E1903" i="48"/>
  <c r="A1904" i="48"/>
  <c r="B1904" i="48"/>
  <c r="C1904" i="48"/>
  <c r="D1904" i="48"/>
  <c r="E1904" i="48"/>
  <c r="A1905" i="48"/>
  <c r="B1905" i="48"/>
  <c r="C1905" i="48"/>
  <c r="D1905" i="48"/>
  <c r="E1905" i="48"/>
  <c r="A1906" i="48"/>
  <c r="B1906" i="48"/>
  <c r="C1906" i="48"/>
  <c r="D1906" i="48"/>
  <c r="E1906" i="48"/>
  <c r="A1907" i="48"/>
  <c r="B1907" i="48"/>
  <c r="C1907" i="48"/>
  <c r="D1907" i="48"/>
  <c r="E1907" i="48"/>
  <c r="A1908" i="48"/>
  <c r="B1908" i="48"/>
  <c r="C1908" i="48"/>
  <c r="D1908" i="48"/>
  <c r="E1908" i="48"/>
  <c r="A1909" i="48"/>
  <c r="B1909" i="48"/>
  <c r="C1909" i="48"/>
  <c r="D1909" i="48"/>
  <c r="E1909" i="48"/>
  <c r="A1910" i="48"/>
  <c r="B1910" i="48"/>
  <c r="C1910" i="48"/>
  <c r="D1910" i="48"/>
  <c r="E1910" i="48"/>
  <c r="A1911" i="48"/>
  <c r="B1911" i="48"/>
  <c r="C1911" i="48"/>
  <c r="D1911" i="48"/>
  <c r="E1911" i="48"/>
  <c r="A1912" i="48"/>
  <c r="B1912" i="48"/>
  <c r="C1912" i="48"/>
  <c r="D1912" i="48"/>
  <c r="E1912" i="48"/>
  <c r="A1913" i="48"/>
  <c r="B1913" i="48"/>
  <c r="C1913" i="48"/>
  <c r="D1913" i="48"/>
  <c r="E1913" i="48"/>
  <c r="A1914" i="48"/>
  <c r="B1914" i="48"/>
  <c r="C1914" i="48"/>
  <c r="D1914" i="48"/>
  <c r="E1914" i="48"/>
  <c r="A1915" i="48"/>
  <c r="B1915" i="48"/>
  <c r="C1915" i="48"/>
  <c r="D1915" i="48"/>
  <c r="E1915" i="48"/>
  <c r="A1916" i="48"/>
  <c r="B1916" i="48"/>
  <c r="C1916" i="48"/>
  <c r="D1916" i="48"/>
  <c r="E1916" i="48"/>
  <c r="A1917" i="48"/>
  <c r="B1917" i="48"/>
  <c r="C1917" i="48"/>
  <c r="D1917" i="48"/>
  <c r="E1917" i="48"/>
  <c r="A1918" i="48"/>
  <c r="B1918" i="48"/>
  <c r="C1918" i="48"/>
  <c r="D1918" i="48"/>
  <c r="E1918" i="48"/>
  <c r="A1919" i="48"/>
  <c r="B1919" i="48"/>
  <c r="C1919" i="48"/>
  <c r="D1919" i="48"/>
  <c r="E1919" i="48"/>
  <c r="A1920" i="48"/>
  <c r="B1920" i="48"/>
  <c r="C1920" i="48"/>
  <c r="D1920" i="48"/>
  <c r="E1920" i="48"/>
  <c r="A1921" i="48"/>
  <c r="B1921" i="48"/>
  <c r="C1921" i="48"/>
  <c r="D1921" i="48"/>
  <c r="E1921" i="48"/>
  <c r="A1922" i="48"/>
  <c r="B1922" i="48"/>
  <c r="C1922" i="48"/>
  <c r="D1922" i="48"/>
  <c r="E1922" i="48"/>
  <c r="A1923" i="48"/>
  <c r="B1923" i="48"/>
  <c r="C1923" i="48"/>
  <c r="D1923" i="48"/>
  <c r="E1923" i="48"/>
  <c r="A1924" i="48"/>
  <c r="B1924" i="48"/>
  <c r="C1924" i="48"/>
  <c r="D1924" i="48"/>
  <c r="E1924" i="48"/>
  <c r="A1925" i="48"/>
  <c r="B1925" i="48"/>
  <c r="C1925" i="48"/>
  <c r="D1925" i="48"/>
  <c r="E1925" i="48"/>
  <c r="A1926" i="48"/>
  <c r="B1926" i="48"/>
  <c r="C1926" i="48"/>
  <c r="D1926" i="48"/>
  <c r="E1926" i="48"/>
  <c r="A1927" i="48"/>
  <c r="B1927" i="48"/>
  <c r="C1927" i="48"/>
  <c r="D1927" i="48"/>
  <c r="E1927" i="48"/>
  <c r="A1928" i="48"/>
  <c r="B1928" i="48"/>
  <c r="C1928" i="48"/>
  <c r="D1928" i="48"/>
  <c r="E1928" i="48"/>
  <c r="A1929" i="48"/>
  <c r="B1929" i="48"/>
  <c r="C1929" i="48"/>
  <c r="D1929" i="48"/>
  <c r="E1929" i="48"/>
  <c r="A1930" i="48"/>
  <c r="B1930" i="48"/>
  <c r="C1930" i="48"/>
  <c r="D1930" i="48"/>
  <c r="E1930" i="48"/>
  <c r="A1931" i="48"/>
  <c r="B1931" i="48"/>
  <c r="C1931" i="48"/>
  <c r="D1931" i="48"/>
  <c r="E1931" i="48"/>
  <c r="A1932" i="48"/>
  <c r="B1932" i="48"/>
  <c r="C1932" i="48"/>
  <c r="D1932" i="48"/>
  <c r="E1932" i="48"/>
  <c r="A1933" i="48"/>
  <c r="B1933" i="48"/>
  <c r="C1933" i="48"/>
  <c r="D1933" i="48"/>
  <c r="E1933" i="48"/>
  <c r="A1934" i="48"/>
  <c r="B1934" i="48"/>
  <c r="C1934" i="48"/>
  <c r="D1934" i="48"/>
  <c r="E1934" i="48"/>
  <c r="A1935" i="48"/>
  <c r="B1935" i="48"/>
  <c r="C1935" i="48"/>
  <c r="D1935" i="48"/>
  <c r="E1935" i="48"/>
  <c r="A1936" i="48"/>
  <c r="B1936" i="48"/>
  <c r="C1936" i="48"/>
  <c r="D1936" i="48"/>
  <c r="E1936" i="48"/>
  <c r="A1937" i="48"/>
  <c r="B1937" i="48"/>
  <c r="C1937" i="48"/>
  <c r="D1937" i="48"/>
  <c r="E1937" i="48"/>
  <c r="A1938" i="48"/>
  <c r="B1938" i="48"/>
  <c r="C1938" i="48"/>
  <c r="D1938" i="48"/>
  <c r="E1938" i="48"/>
  <c r="A1939" i="48"/>
  <c r="B1939" i="48"/>
  <c r="C1939" i="48"/>
  <c r="D1939" i="48"/>
  <c r="E1939" i="48"/>
  <c r="A1940" i="48"/>
  <c r="B1940" i="48"/>
  <c r="C1940" i="48"/>
  <c r="D1940" i="48"/>
  <c r="E1940" i="48"/>
  <c r="A1941" i="48"/>
  <c r="B1941" i="48"/>
  <c r="C1941" i="48"/>
  <c r="D1941" i="48"/>
  <c r="E1941" i="48"/>
  <c r="A1942" i="48"/>
  <c r="B1942" i="48"/>
  <c r="C1942" i="48"/>
  <c r="D1942" i="48"/>
  <c r="E1942" i="48"/>
  <c r="A1943" i="48"/>
  <c r="B1943" i="48"/>
  <c r="C1943" i="48"/>
  <c r="D1943" i="48"/>
  <c r="E1943" i="48"/>
  <c r="A1944" i="48"/>
  <c r="B1944" i="48"/>
  <c r="C1944" i="48"/>
  <c r="D1944" i="48"/>
  <c r="E1944" i="48"/>
  <c r="A1945" i="48"/>
  <c r="B1945" i="48"/>
  <c r="C1945" i="48"/>
  <c r="D1945" i="48"/>
  <c r="E1945" i="48"/>
  <c r="A1946" i="48"/>
  <c r="B1946" i="48"/>
  <c r="C1946" i="48"/>
  <c r="D1946" i="48"/>
  <c r="E1946" i="48"/>
  <c r="A1947" i="48"/>
  <c r="B1947" i="48"/>
  <c r="C1947" i="48"/>
  <c r="D1947" i="48"/>
  <c r="E1947" i="48"/>
  <c r="A1948" i="48"/>
  <c r="B1948" i="48"/>
  <c r="C1948" i="48"/>
  <c r="D1948" i="48"/>
  <c r="E1948" i="48"/>
  <c r="A1949" i="48"/>
  <c r="B1949" i="48"/>
  <c r="C1949" i="48"/>
  <c r="D1949" i="48"/>
  <c r="E1949" i="48"/>
  <c r="A1950" i="48"/>
  <c r="B1950" i="48"/>
  <c r="C1950" i="48"/>
  <c r="D1950" i="48"/>
  <c r="E1950" i="48"/>
  <c r="A1951" i="48"/>
  <c r="B1951" i="48"/>
  <c r="C1951" i="48"/>
  <c r="D1951" i="48"/>
  <c r="E1951" i="48"/>
  <c r="A1952" i="48"/>
  <c r="B1952" i="48"/>
  <c r="C1952" i="48"/>
  <c r="D1952" i="48"/>
  <c r="E1952" i="48"/>
  <c r="A1953" i="48"/>
  <c r="B1953" i="48"/>
  <c r="C1953" i="48"/>
  <c r="D1953" i="48"/>
  <c r="E1953" i="48"/>
  <c r="A1954" i="48"/>
  <c r="B1954" i="48"/>
  <c r="C1954" i="48"/>
  <c r="D1954" i="48"/>
  <c r="E1954" i="48"/>
  <c r="A1955" i="48"/>
  <c r="B1955" i="48"/>
  <c r="C1955" i="48"/>
  <c r="D1955" i="48"/>
  <c r="E1955" i="48"/>
  <c r="A1956" i="48"/>
  <c r="B1956" i="48"/>
  <c r="C1956" i="48"/>
  <c r="D1956" i="48"/>
  <c r="E1956" i="48"/>
  <c r="A1957" i="48"/>
  <c r="B1957" i="48"/>
  <c r="C1957" i="48"/>
  <c r="D1957" i="48"/>
  <c r="E1957" i="48"/>
  <c r="A1958" i="48"/>
  <c r="B1958" i="48"/>
  <c r="C1958" i="48"/>
  <c r="D1958" i="48"/>
  <c r="E1958" i="48"/>
  <c r="A1959" i="48"/>
  <c r="B1959" i="48"/>
  <c r="C1959" i="48"/>
  <c r="D1959" i="48"/>
  <c r="E1959" i="48"/>
  <c r="A1960" i="48"/>
  <c r="B1960" i="48"/>
  <c r="C1960" i="48"/>
  <c r="D1960" i="48"/>
  <c r="E1960" i="48"/>
  <c r="A1961" i="48"/>
  <c r="B1961" i="48"/>
  <c r="C1961" i="48"/>
  <c r="D1961" i="48"/>
  <c r="E1961" i="48"/>
  <c r="A1962" i="48"/>
  <c r="B1962" i="48"/>
  <c r="C1962" i="48"/>
  <c r="D1962" i="48"/>
  <c r="E1962" i="48"/>
  <c r="A1963" i="48"/>
  <c r="B1963" i="48"/>
  <c r="C1963" i="48"/>
  <c r="D1963" i="48"/>
  <c r="E1963" i="48"/>
  <c r="A1964" i="48"/>
  <c r="B1964" i="48"/>
  <c r="C1964" i="48"/>
  <c r="D1964" i="48"/>
  <c r="E1964" i="48"/>
  <c r="A1965" i="48"/>
  <c r="B1965" i="48"/>
  <c r="C1965" i="48"/>
  <c r="D1965" i="48"/>
  <c r="E1965" i="48"/>
  <c r="A1966" i="48"/>
  <c r="B1966" i="48"/>
  <c r="C1966" i="48"/>
  <c r="D1966" i="48"/>
  <c r="E1966" i="48"/>
  <c r="A1967" i="48"/>
  <c r="B1967" i="48"/>
  <c r="C1967" i="48"/>
  <c r="D1967" i="48"/>
  <c r="E1967" i="48"/>
  <c r="A1968" i="48"/>
  <c r="B1968" i="48"/>
  <c r="C1968" i="48"/>
  <c r="D1968" i="48"/>
  <c r="E1968" i="48"/>
  <c r="A1969" i="48"/>
  <c r="B1969" i="48"/>
  <c r="C1969" i="48"/>
  <c r="D1969" i="48"/>
  <c r="E1969" i="48"/>
  <c r="A1970" i="48"/>
  <c r="B1970" i="48"/>
  <c r="C1970" i="48"/>
  <c r="D1970" i="48"/>
  <c r="E1970" i="48"/>
  <c r="A1971" i="48"/>
  <c r="B1971" i="48"/>
  <c r="C1971" i="48"/>
  <c r="D1971" i="48"/>
  <c r="E1971" i="48"/>
  <c r="A1972" i="48"/>
  <c r="B1972" i="48"/>
  <c r="C1972" i="48"/>
  <c r="D1972" i="48"/>
  <c r="E1972" i="48"/>
  <c r="A1973" i="48"/>
  <c r="B1973" i="48"/>
  <c r="C1973" i="48"/>
  <c r="D1973" i="48"/>
  <c r="E1973" i="48"/>
  <c r="A1974" i="48"/>
  <c r="B1974" i="48"/>
  <c r="C1974" i="48"/>
  <c r="D1974" i="48"/>
  <c r="E1974" i="48"/>
  <c r="A1975" i="48"/>
  <c r="B1975" i="48"/>
  <c r="C1975" i="48"/>
  <c r="D1975" i="48"/>
  <c r="E1975" i="48"/>
  <c r="A1976" i="48"/>
  <c r="B1976" i="48"/>
  <c r="C1976" i="48"/>
  <c r="D1976" i="48"/>
  <c r="E1976" i="48"/>
  <c r="A1977" i="48"/>
  <c r="B1977" i="48"/>
  <c r="C1977" i="48"/>
  <c r="D1977" i="48"/>
  <c r="E1977" i="48"/>
  <c r="A1978" i="48"/>
  <c r="B1978" i="48"/>
  <c r="C1978" i="48"/>
  <c r="D1978" i="48"/>
  <c r="E1978" i="48"/>
  <c r="A1979" i="48"/>
  <c r="B1979" i="48"/>
  <c r="C1979" i="48"/>
  <c r="D1979" i="48"/>
  <c r="E1979" i="48"/>
  <c r="A1980" i="48"/>
  <c r="B1980" i="48"/>
  <c r="C1980" i="48"/>
  <c r="D1980" i="48"/>
  <c r="E1980" i="48"/>
  <c r="A1981" i="48"/>
  <c r="B1981" i="48"/>
  <c r="C1981" i="48"/>
  <c r="D1981" i="48"/>
  <c r="E1981" i="48"/>
  <c r="A1982" i="48"/>
  <c r="B1982" i="48"/>
  <c r="C1982" i="48"/>
  <c r="D1982" i="48"/>
  <c r="E1982" i="48"/>
  <c r="A1983" i="48"/>
  <c r="B1983" i="48"/>
  <c r="C1983" i="48"/>
  <c r="D1983" i="48"/>
  <c r="E1983" i="48"/>
  <c r="A1984" i="48"/>
  <c r="B1984" i="48"/>
  <c r="C1984" i="48"/>
  <c r="D1984" i="48"/>
  <c r="E1984" i="48"/>
  <c r="A1985" i="48"/>
  <c r="B1985" i="48"/>
  <c r="C1985" i="48"/>
  <c r="D1985" i="48"/>
  <c r="E1985" i="48"/>
  <c r="A1986" i="48"/>
  <c r="B1986" i="48"/>
  <c r="C1986" i="48"/>
  <c r="D1986" i="48"/>
  <c r="E1986" i="48"/>
  <c r="A1987" i="48"/>
  <c r="B1987" i="48"/>
  <c r="C1987" i="48"/>
  <c r="D1987" i="48"/>
  <c r="E1987" i="48"/>
  <c r="A1988" i="48"/>
  <c r="B1988" i="48"/>
  <c r="C1988" i="48"/>
  <c r="D1988" i="48"/>
  <c r="E1988" i="48"/>
  <c r="A1989" i="48"/>
  <c r="B1989" i="48"/>
  <c r="C1989" i="48"/>
  <c r="D1989" i="48"/>
  <c r="E1989" i="48"/>
  <c r="A1990" i="48"/>
  <c r="B1990" i="48"/>
  <c r="C1990" i="48"/>
  <c r="D1990" i="48"/>
  <c r="E1990" i="48"/>
  <c r="A1991" i="48"/>
  <c r="B1991" i="48"/>
  <c r="C1991" i="48"/>
  <c r="D1991" i="48"/>
  <c r="E1991" i="48"/>
  <c r="A1992" i="48"/>
  <c r="B1992" i="48"/>
  <c r="C1992" i="48"/>
  <c r="D1992" i="48"/>
  <c r="E1992" i="48"/>
  <c r="A1993" i="48"/>
  <c r="B1993" i="48"/>
  <c r="C1993" i="48"/>
  <c r="D1993" i="48"/>
  <c r="E1993" i="48"/>
  <c r="A1994" i="48"/>
  <c r="B1994" i="48"/>
  <c r="C1994" i="48"/>
  <c r="D1994" i="48"/>
  <c r="E1994" i="48"/>
  <c r="A1995" i="48"/>
  <c r="B1995" i="48"/>
  <c r="C1995" i="48"/>
  <c r="D1995" i="48"/>
  <c r="E1995" i="48"/>
  <c r="A1996" i="48"/>
  <c r="B1996" i="48"/>
  <c r="C1996" i="48"/>
  <c r="D1996" i="48"/>
  <c r="E1996" i="48"/>
  <c r="A1997" i="48"/>
  <c r="B1997" i="48"/>
  <c r="C1997" i="48"/>
  <c r="D1997" i="48"/>
  <c r="E1997" i="48"/>
  <c r="A1998" i="48"/>
  <c r="B1998" i="48"/>
  <c r="C1998" i="48"/>
  <c r="D1998" i="48"/>
  <c r="E1998" i="48"/>
  <c r="A1999" i="48"/>
  <c r="B1999" i="48"/>
  <c r="C1999" i="48"/>
  <c r="D1999" i="48"/>
  <c r="E1999" i="48"/>
  <c r="A2000" i="48"/>
  <c r="B2000" i="48"/>
  <c r="C2000" i="48"/>
  <c r="D2000" i="48"/>
  <c r="E2000" i="48"/>
  <c r="A2001" i="48"/>
  <c r="B2001" i="48"/>
  <c r="C2001" i="48"/>
  <c r="D2001" i="48"/>
  <c r="E2001" i="48"/>
  <c r="A2002" i="48"/>
  <c r="B2002" i="48"/>
  <c r="C2002" i="48"/>
  <c r="D2002" i="48"/>
  <c r="E2002" i="48"/>
  <c r="A2003" i="48"/>
  <c r="B2003" i="48"/>
  <c r="C2003" i="48"/>
  <c r="D2003" i="48"/>
  <c r="E2003" i="48"/>
  <c r="A2004" i="48"/>
  <c r="B2004" i="48"/>
  <c r="C2004" i="48"/>
  <c r="D2004" i="48"/>
  <c r="E2004" i="48"/>
  <c r="A2005" i="48"/>
  <c r="B2005" i="48"/>
  <c r="C2005" i="48"/>
  <c r="D2005" i="48"/>
  <c r="E2005" i="48"/>
  <c r="A2006" i="48"/>
  <c r="B2006" i="48"/>
  <c r="C2006" i="48"/>
  <c r="D2006" i="48"/>
  <c r="E2006" i="48"/>
  <c r="A2007" i="48"/>
  <c r="B2007" i="48"/>
  <c r="C2007" i="48"/>
  <c r="D2007" i="48"/>
  <c r="E2007" i="48"/>
  <c r="A2008" i="48"/>
  <c r="B2008" i="48"/>
  <c r="C2008" i="48"/>
  <c r="D2008" i="48"/>
  <c r="E2008" i="48"/>
  <c r="A2009" i="48"/>
  <c r="B2009" i="48"/>
  <c r="C2009" i="48"/>
  <c r="D2009" i="48"/>
  <c r="E2009" i="48"/>
  <c r="A2010" i="48"/>
  <c r="B2010" i="48"/>
  <c r="C2010" i="48"/>
  <c r="D2010" i="48"/>
  <c r="E2010" i="48"/>
  <c r="A2011" i="48"/>
  <c r="B2011" i="48"/>
  <c r="C2011" i="48"/>
  <c r="D2011" i="48"/>
  <c r="E2011" i="48"/>
  <c r="A2012" i="48"/>
  <c r="B2012" i="48"/>
  <c r="C2012" i="48"/>
  <c r="D2012" i="48"/>
  <c r="E2012" i="48"/>
  <c r="A2013" i="48"/>
  <c r="B2013" i="48"/>
  <c r="C2013" i="48"/>
  <c r="D2013" i="48"/>
  <c r="E2013" i="48"/>
  <c r="A2014" i="48"/>
  <c r="B2014" i="48"/>
  <c r="C2014" i="48"/>
  <c r="D2014" i="48"/>
  <c r="E2014" i="48"/>
  <c r="A2015" i="48"/>
  <c r="B2015" i="48"/>
  <c r="C2015" i="48"/>
  <c r="D2015" i="48"/>
  <c r="E2015" i="48"/>
  <c r="A2016" i="48"/>
  <c r="B2016" i="48"/>
  <c r="C2016" i="48"/>
  <c r="D2016" i="48"/>
  <c r="E2016" i="48"/>
  <c r="A2017" i="48"/>
  <c r="B2017" i="48"/>
  <c r="C2017" i="48"/>
  <c r="D2017" i="48"/>
  <c r="E2017" i="48"/>
  <c r="A2018" i="48"/>
  <c r="B2018" i="48"/>
  <c r="C2018" i="48"/>
  <c r="D2018" i="48"/>
  <c r="E2018" i="48"/>
  <c r="A2019" i="48"/>
  <c r="B2019" i="48"/>
  <c r="C2019" i="48"/>
  <c r="D2019" i="48"/>
  <c r="E2019" i="48"/>
  <c r="A2020" i="48"/>
  <c r="B2020" i="48"/>
  <c r="C2020" i="48"/>
  <c r="D2020" i="48"/>
  <c r="E2020" i="48"/>
  <c r="A2021" i="48"/>
  <c r="B2021" i="48"/>
  <c r="C2021" i="48"/>
  <c r="D2021" i="48"/>
  <c r="E2021" i="48"/>
  <c r="A2022" i="48"/>
  <c r="B2022" i="48"/>
  <c r="C2022" i="48"/>
  <c r="D2022" i="48"/>
  <c r="E2022" i="48"/>
  <c r="A2023" i="48"/>
  <c r="B2023" i="48"/>
  <c r="C2023" i="48"/>
  <c r="D2023" i="48"/>
  <c r="E2023" i="48"/>
  <c r="A2024" i="48"/>
  <c r="B2024" i="48"/>
  <c r="C2024" i="48"/>
  <c r="D2024" i="48"/>
  <c r="E2024" i="48"/>
  <c r="A2025" i="48"/>
  <c r="B2025" i="48"/>
  <c r="C2025" i="48"/>
  <c r="D2025" i="48"/>
  <c r="E2025" i="48"/>
  <c r="A2026" i="48"/>
  <c r="B2026" i="48"/>
  <c r="C2026" i="48"/>
  <c r="D2026" i="48"/>
  <c r="E2026" i="48"/>
  <c r="A2027" i="48"/>
  <c r="B2027" i="48"/>
  <c r="C2027" i="48"/>
  <c r="D2027" i="48"/>
  <c r="E2027" i="48"/>
  <c r="A2028" i="48"/>
  <c r="B2028" i="48"/>
  <c r="C2028" i="48"/>
  <c r="D2028" i="48"/>
  <c r="E2028" i="48"/>
  <c r="A2029" i="48"/>
  <c r="B2029" i="48"/>
  <c r="C2029" i="48"/>
  <c r="D2029" i="48"/>
  <c r="E2029" i="48"/>
  <c r="A2030" i="48"/>
  <c r="B2030" i="48"/>
  <c r="C2030" i="48"/>
  <c r="D2030" i="48"/>
  <c r="E2030" i="48"/>
  <c r="A2031" i="48"/>
  <c r="B2031" i="48"/>
  <c r="C2031" i="48"/>
  <c r="D2031" i="48"/>
  <c r="E2031" i="48"/>
  <c r="A2032" i="48"/>
  <c r="B2032" i="48"/>
  <c r="C2032" i="48"/>
  <c r="D2032" i="48"/>
  <c r="E2032" i="48"/>
  <c r="A2033" i="48"/>
  <c r="B2033" i="48"/>
  <c r="C2033" i="48"/>
  <c r="D2033" i="48"/>
  <c r="E2033" i="48"/>
  <c r="A2034" i="48"/>
  <c r="B2034" i="48"/>
  <c r="C2034" i="48"/>
  <c r="D2034" i="48"/>
  <c r="E2034" i="48"/>
  <c r="A2035" i="48"/>
  <c r="B2035" i="48"/>
  <c r="C2035" i="48"/>
  <c r="D2035" i="48"/>
  <c r="E2035" i="48"/>
  <c r="A2036" i="48"/>
  <c r="B2036" i="48"/>
  <c r="C2036" i="48"/>
  <c r="D2036" i="48"/>
  <c r="E2036" i="48"/>
  <c r="A2037" i="48"/>
  <c r="B2037" i="48"/>
  <c r="C2037" i="48"/>
  <c r="D2037" i="48"/>
  <c r="E2037" i="48"/>
  <c r="A2038" i="48"/>
  <c r="B2038" i="48"/>
  <c r="C2038" i="48"/>
  <c r="D2038" i="48"/>
  <c r="E2038" i="48"/>
  <c r="A2039" i="48"/>
  <c r="B2039" i="48"/>
  <c r="C2039" i="48"/>
  <c r="D2039" i="48"/>
  <c r="E2039" i="48"/>
  <c r="A2040" i="48"/>
  <c r="B2040" i="48"/>
  <c r="C2040" i="48"/>
  <c r="D2040" i="48"/>
  <c r="E2040" i="48"/>
  <c r="A2041" i="48"/>
  <c r="B2041" i="48"/>
  <c r="C2041" i="48"/>
  <c r="D2041" i="48"/>
  <c r="E2041" i="48"/>
  <c r="A2042" i="48"/>
  <c r="B2042" i="48"/>
  <c r="C2042" i="48"/>
  <c r="D2042" i="48"/>
  <c r="E2042" i="48"/>
  <c r="A2043" i="48"/>
  <c r="B2043" i="48"/>
  <c r="C2043" i="48"/>
  <c r="D2043" i="48"/>
  <c r="E2043" i="48"/>
  <c r="A2044" i="48"/>
  <c r="B2044" i="48"/>
  <c r="C2044" i="48"/>
  <c r="D2044" i="48"/>
  <c r="E2044" i="48"/>
  <c r="A2045" i="48"/>
  <c r="B2045" i="48"/>
  <c r="C2045" i="48"/>
  <c r="D2045" i="48"/>
  <c r="E2045" i="48"/>
  <c r="A2046" i="48"/>
  <c r="B2046" i="48"/>
  <c r="C2046" i="48"/>
  <c r="D2046" i="48"/>
  <c r="E2046" i="48"/>
  <c r="A2047" i="48"/>
  <c r="B2047" i="48"/>
  <c r="C2047" i="48"/>
  <c r="D2047" i="48"/>
  <c r="E2047" i="48"/>
  <c r="A2048" i="48"/>
  <c r="B2048" i="48"/>
  <c r="C2048" i="48"/>
  <c r="D2048" i="48"/>
  <c r="E2048" i="48"/>
  <c r="A2049" i="48"/>
  <c r="B2049" i="48"/>
  <c r="C2049" i="48"/>
  <c r="D2049" i="48"/>
  <c r="E2049" i="48"/>
  <c r="A2050" i="48"/>
  <c r="B2050" i="48"/>
  <c r="C2050" i="48"/>
  <c r="D2050" i="48"/>
  <c r="E2050" i="48"/>
  <c r="A2051" i="48"/>
  <c r="B2051" i="48"/>
  <c r="C2051" i="48"/>
  <c r="D2051" i="48"/>
  <c r="E2051" i="48"/>
  <c r="A2052" i="48"/>
  <c r="B2052" i="48"/>
  <c r="C2052" i="48"/>
  <c r="D2052" i="48"/>
  <c r="E2052" i="48"/>
  <c r="A2053" i="48"/>
  <c r="B2053" i="48"/>
  <c r="C2053" i="48"/>
  <c r="D2053" i="48"/>
  <c r="E2053" i="48"/>
  <c r="A2054" i="48"/>
  <c r="B2054" i="48"/>
  <c r="C2054" i="48"/>
  <c r="D2054" i="48"/>
  <c r="E2054" i="48"/>
  <c r="A2055" i="48"/>
  <c r="B2055" i="48"/>
  <c r="C2055" i="48"/>
  <c r="D2055" i="48"/>
  <c r="E2055" i="48"/>
  <c r="A2056" i="48"/>
  <c r="B2056" i="48"/>
  <c r="C2056" i="48"/>
  <c r="D2056" i="48"/>
  <c r="E2056" i="48"/>
  <c r="A2057" i="48"/>
  <c r="B2057" i="48"/>
  <c r="C2057" i="48"/>
  <c r="D2057" i="48"/>
  <c r="E2057" i="48"/>
  <c r="A2058" i="48"/>
  <c r="B2058" i="48"/>
  <c r="C2058" i="48"/>
  <c r="D2058" i="48"/>
  <c r="E2058" i="48"/>
  <c r="A2059" i="48"/>
  <c r="B2059" i="48"/>
  <c r="C2059" i="48"/>
  <c r="D2059" i="48"/>
  <c r="E2059" i="48"/>
  <c r="A2060" i="48"/>
  <c r="B2060" i="48"/>
  <c r="C2060" i="48"/>
  <c r="D2060" i="48"/>
  <c r="E2060" i="48"/>
  <c r="A2061" i="48"/>
  <c r="B2061" i="48"/>
  <c r="C2061" i="48"/>
  <c r="D2061" i="48"/>
  <c r="E2061" i="48"/>
  <c r="A2062" i="48"/>
  <c r="B2062" i="48"/>
  <c r="C2062" i="48"/>
  <c r="D2062" i="48"/>
  <c r="E2062" i="48"/>
  <c r="A2063" i="48"/>
  <c r="B2063" i="48"/>
  <c r="C2063" i="48"/>
  <c r="D2063" i="48"/>
  <c r="E2063" i="48"/>
  <c r="A2064" i="48"/>
  <c r="B2064" i="48"/>
  <c r="C2064" i="48"/>
  <c r="D2064" i="48"/>
  <c r="E2064" i="48"/>
  <c r="A2065" i="48"/>
  <c r="B2065" i="48"/>
  <c r="C2065" i="48"/>
  <c r="D2065" i="48"/>
  <c r="E2065" i="48"/>
  <c r="A2066" i="48"/>
  <c r="B2066" i="48"/>
  <c r="C2066" i="48"/>
  <c r="D2066" i="48"/>
  <c r="E2066" i="48"/>
  <c r="A2067" i="48"/>
  <c r="B2067" i="48"/>
  <c r="C2067" i="48"/>
  <c r="D2067" i="48"/>
  <c r="E2067" i="48"/>
  <c r="A2068" i="48"/>
  <c r="B2068" i="48"/>
  <c r="C2068" i="48"/>
  <c r="D2068" i="48"/>
  <c r="E2068" i="48"/>
  <c r="A2069" i="48"/>
  <c r="B2069" i="48"/>
  <c r="C2069" i="48"/>
  <c r="D2069" i="48"/>
  <c r="E2069" i="48"/>
  <c r="A2070" i="48"/>
  <c r="B2070" i="48"/>
  <c r="C2070" i="48"/>
  <c r="D2070" i="48"/>
  <c r="E2070" i="48"/>
  <c r="A2071" i="48"/>
  <c r="B2071" i="48"/>
  <c r="C2071" i="48"/>
  <c r="D2071" i="48"/>
  <c r="E2071" i="48"/>
  <c r="A2072" i="48"/>
  <c r="B2072" i="48"/>
  <c r="C2072" i="48"/>
  <c r="D2072" i="48"/>
  <c r="E2072" i="48"/>
  <c r="A2073" i="48"/>
  <c r="B2073" i="48"/>
  <c r="C2073" i="48"/>
  <c r="D2073" i="48"/>
  <c r="E2073" i="48"/>
  <c r="A2074" i="48"/>
  <c r="B2074" i="48"/>
  <c r="C2074" i="48"/>
  <c r="D2074" i="48"/>
  <c r="E2074" i="48"/>
  <c r="A2075" i="48"/>
  <c r="B2075" i="48"/>
  <c r="C2075" i="48"/>
  <c r="D2075" i="48"/>
  <c r="E2075" i="48"/>
  <c r="A2076" i="48"/>
  <c r="B2076" i="48"/>
  <c r="C2076" i="48"/>
  <c r="D2076" i="48"/>
  <c r="E2076" i="48"/>
  <c r="A2077" i="48"/>
  <c r="B2077" i="48"/>
  <c r="C2077" i="48"/>
  <c r="D2077" i="48"/>
  <c r="E2077" i="48"/>
  <c r="A2078" i="48"/>
  <c r="B2078" i="48"/>
  <c r="C2078" i="48"/>
  <c r="D2078" i="48"/>
  <c r="E2078" i="48"/>
  <c r="A2079" i="48"/>
  <c r="B2079" i="48"/>
  <c r="C2079" i="48"/>
  <c r="D2079" i="48"/>
  <c r="E2079" i="48"/>
  <c r="A2080" i="48"/>
  <c r="B2080" i="48"/>
  <c r="C2080" i="48"/>
  <c r="D2080" i="48"/>
  <c r="E2080" i="48"/>
  <c r="A2081" i="48"/>
  <c r="B2081" i="48"/>
  <c r="C2081" i="48"/>
  <c r="D2081" i="48"/>
  <c r="E2081" i="48"/>
  <c r="A2082" i="48"/>
  <c r="B2082" i="48"/>
  <c r="C2082" i="48"/>
  <c r="D2082" i="48"/>
  <c r="E2082" i="48"/>
  <c r="A2083" i="48"/>
  <c r="B2083" i="48"/>
  <c r="C2083" i="48"/>
  <c r="D2083" i="48"/>
  <c r="E2083" i="48"/>
  <c r="A2084" i="48"/>
  <c r="B2084" i="48"/>
  <c r="C2084" i="48"/>
  <c r="D2084" i="48"/>
  <c r="E2084" i="48"/>
  <c r="A2085" i="48"/>
  <c r="B2085" i="48"/>
  <c r="C2085" i="48"/>
  <c r="D2085" i="48"/>
  <c r="E2085" i="48"/>
  <c r="A2086" i="48"/>
  <c r="B2086" i="48"/>
  <c r="C2086" i="48"/>
  <c r="D2086" i="48"/>
  <c r="E2086" i="48"/>
  <c r="A2087" i="48"/>
  <c r="B2087" i="48"/>
  <c r="C2087" i="48"/>
  <c r="D2087" i="48"/>
  <c r="E2087" i="48"/>
  <c r="A2088" i="48"/>
  <c r="B2088" i="48"/>
  <c r="C2088" i="48"/>
  <c r="D2088" i="48"/>
  <c r="E2088" i="48"/>
  <c r="A2089" i="48"/>
  <c r="B2089" i="48"/>
  <c r="C2089" i="48"/>
  <c r="D2089" i="48"/>
  <c r="E2089" i="48"/>
  <c r="A2090" i="48"/>
  <c r="B2090" i="48"/>
  <c r="C2090" i="48"/>
  <c r="D2090" i="48"/>
  <c r="E2090" i="48"/>
  <c r="A2091" i="48"/>
  <c r="B2091" i="48"/>
  <c r="C2091" i="48"/>
  <c r="D2091" i="48"/>
  <c r="E2091" i="48"/>
  <c r="A2092" i="48"/>
  <c r="B2092" i="48"/>
  <c r="C2092" i="48"/>
  <c r="D2092" i="48"/>
  <c r="E2092" i="48"/>
  <c r="A2093" i="48"/>
  <c r="B2093" i="48"/>
  <c r="C2093" i="48"/>
  <c r="D2093" i="48"/>
  <c r="E2093" i="48"/>
  <c r="A2094" i="48"/>
  <c r="B2094" i="48"/>
  <c r="C2094" i="48"/>
  <c r="D2094" i="48"/>
  <c r="E2094" i="48"/>
  <c r="A2095" i="48"/>
  <c r="B2095" i="48"/>
  <c r="C2095" i="48"/>
  <c r="D2095" i="48"/>
  <c r="E2095" i="48"/>
  <c r="A2096" i="48"/>
  <c r="B2096" i="48"/>
  <c r="C2096" i="48"/>
  <c r="D2096" i="48"/>
  <c r="E2096" i="48"/>
  <c r="A2097" i="48"/>
  <c r="B2097" i="48"/>
  <c r="C2097" i="48"/>
  <c r="D2097" i="48"/>
  <c r="E2097" i="48"/>
  <c r="A2098" i="48"/>
  <c r="B2098" i="48"/>
  <c r="C2098" i="48"/>
  <c r="D2098" i="48"/>
  <c r="E2098" i="48"/>
  <c r="A2099" i="48"/>
  <c r="B2099" i="48"/>
  <c r="C2099" i="48"/>
  <c r="D2099" i="48"/>
  <c r="E2099" i="48"/>
  <c r="A2100" i="48"/>
  <c r="B2100" i="48"/>
  <c r="C2100" i="48"/>
  <c r="D2100" i="48"/>
  <c r="E2100" i="48"/>
  <c r="A2101" i="48"/>
  <c r="B2101" i="48"/>
  <c r="C2101" i="48"/>
  <c r="D2101" i="48"/>
  <c r="E2101" i="48"/>
  <c r="A2102" i="48"/>
  <c r="B2102" i="48"/>
  <c r="C2102" i="48"/>
  <c r="D2102" i="48"/>
  <c r="E2102" i="48"/>
  <c r="A2103" i="48"/>
  <c r="B2103" i="48"/>
  <c r="C2103" i="48"/>
  <c r="D2103" i="48"/>
  <c r="E2103" i="48"/>
  <c r="A2104" i="48"/>
  <c r="B2104" i="48"/>
  <c r="C2104" i="48"/>
  <c r="D2104" i="48"/>
  <c r="E2104" i="48"/>
  <c r="A2105" i="48"/>
  <c r="B2105" i="48"/>
  <c r="C2105" i="48"/>
  <c r="D2105" i="48"/>
  <c r="E2105" i="48"/>
  <c r="A2106" i="48"/>
  <c r="B2106" i="48"/>
  <c r="C2106" i="48"/>
  <c r="D2106" i="48"/>
  <c r="E2106" i="48"/>
  <c r="A2107" i="48"/>
  <c r="B2107" i="48"/>
  <c r="C2107" i="48"/>
  <c r="D2107" i="48"/>
  <c r="E2107" i="48"/>
  <c r="A2108" i="48"/>
  <c r="B2108" i="48"/>
  <c r="C2108" i="48"/>
  <c r="D2108" i="48"/>
  <c r="E2108" i="48"/>
  <c r="A2109" i="48"/>
  <c r="B2109" i="48"/>
  <c r="C2109" i="48"/>
  <c r="D2109" i="48"/>
  <c r="E2109" i="48"/>
  <c r="A2110" i="48"/>
  <c r="B2110" i="48"/>
  <c r="C2110" i="48"/>
  <c r="D2110" i="48"/>
  <c r="E2110" i="48"/>
  <c r="A2111" i="48"/>
  <c r="B2111" i="48"/>
  <c r="C2111" i="48"/>
  <c r="D2111" i="48"/>
  <c r="E2111" i="48"/>
  <c r="A1845" i="48"/>
  <c r="A1549" i="48"/>
  <c r="B1549" i="48"/>
  <c r="C1549" i="48"/>
  <c r="D1549" i="48"/>
  <c r="E1549" i="48"/>
  <c r="A1550" i="48"/>
  <c r="B1550" i="48"/>
  <c r="C1550" i="48"/>
  <c r="D1550" i="48"/>
  <c r="E1550" i="48"/>
  <c r="A1551" i="48"/>
  <c r="B1551" i="48"/>
  <c r="C1551" i="48"/>
  <c r="D1551" i="48"/>
  <c r="E1551" i="48"/>
  <c r="A1552" i="48"/>
  <c r="B1552" i="48"/>
  <c r="C1552" i="48"/>
  <c r="D1552" i="48"/>
  <c r="E1552" i="48"/>
  <c r="A1553" i="48"/>
  <c r="B1553" i="48"/>
  <c r="C1553" i="48"/>
  <c r="D1553" i="48"/>
  <c r="E1553" i="48"/>
  <c r="A1554" i="48"/>
  <c r="B1554" i="48"/>
  <c r="C1554" i="48"/>
  <c r="D1554" i="48"/>
  <c r="E1554" i="48"/>
  <c r="A1555" i="48"/>
  <c r="B1555" i="48"/>
  <c r="C1555" i="48"/>
  <c r="D1555" i="48"/>
  <c r="E1555" i="48"/>
  <c r="A1556" i="48"/>
  <c r="B1556" i="48"/>
  <c r="C1556" i="48"/>
  <c r="D1556" i="48"/>
  <c r="E1556" i="48"/>
  <c r="A1557" i="48"/>
  <c r="B1557" i="48"/>
  <c r="C1557" i="48"/>
  <c r="D1557" i="48"/>
  <c r="E1557" i="48"/>
  <c r="A1558" i="48"/>
  <c r="B1558" i="48"/>
  <c r="C1558" i="48"/>
  <c r="D1558" i="48"/>
  <c r="E1558" i="48"/>
  <c r="A1559" i="48"/>
  <c r="B1559" i="48"/>
  <c r="C1559" i="48"/>
  <c r="D1559" i="48"/>
  <c r="E1559" i="48"/>
  <c r="A1560" i="48"/>
  <c r="B1560" i="48"/>
  <c r="C1560" i="48"/>
  <c r="D1560" i="48"/>
  <c r="E1560" i="48"/>
  <c r="A1561" i="48"/>
  <c r="B1561" i="48"/>
  <c r="C1561" i="48"/>
  <c r="D1561" i="48"/>
  <c r="E1561" i="48"/>
  <c r="A1562" i="48"/>
  <c r="B1562" i="48"/>
  <c r="C1562" i="48"/>
  <c r="D1562" i="48"/>
  <c r="E1562" i="48"/>
  <c r="A1563" i="48"/>
  <c r="B1563" i="48"/>
  <c r="C1563" i="48"/>
  <c r="D1563" i="48"/>
  <c r="E1563" i="48"/>
  <c r="A1564" i="48"/>
  <c r="B1564" i="48"/>
  <c r="C1564" i="48"/>
  <c r="D1564" i="48"/>
  <c r="E1564" i="48"/>
  <c r="A1565" i="48"/>
  <c r="B1565" i="48"/>
  <c r="C1565" i="48"/>
  <c r="D1565" i="48"/>
  <c r="E1565" i="48"/>
  <c r="A1566" i="48"/>
  <c r="B1566" i="48"/>
  <c r="C1566" i="48"/>
  <c r="D1566" i="48"/>
  <c r="E1566" i="48"/>
  <c r="A1567" i="48"/>
  <c r="B1567" i="48"/>
  <c r="C1567" i="48"/>
  <c r="D1567" i="48"/>
  <c r="E1567" i="48"/>
  <c r="A1568" i="48"/>
  <c r="B1568" i="48"/>
  <c r="C1568" i="48"/>
  <c r="D1568" i="48"/>
  <c r="E1568" i="48"/>
  <c r="A1569" i="48"/>
  <c r="B1569" i="48"/>
  <c r="C1569" i="48"/>
  <c r="D1569" i="48"/>
  <c r="E1569" i="48"/>
  <c r="A1570" i="48"/>
  <c r="B1570" i="48"/>
  <c r="C1570" i="48"/>
  <c r="D1570" i="48"/>
  <c r="E1570" i="48"/>
  <c r="A1571" i="48"/>
  <c r="B1571" i="48"/>
  <c r="C1571" i="48"/>
  <c r="D1571" i="48"/>
  <c r="E1571" i="48"/>
  <c r="A1572" i="48"/>
  <c r="B1572" i="48"/>
  <c r="C1572" i="48"/>
  <c r="D1572" i="48"/>
  <c r="E1572" i="48"/>
  <c r="A1573" i="48"/>
  <c r="B1573" i="48"/>
  <c r="C1573" i="48"/>
  <c r="D1573" i="48"/>
  <c r="E1573" i="48"/>
  <c r="A1574" i="48"/>
  <c r="B1574" i="48"/>
  <c r="C1574" i="48"/>
  <c r="D1574" i="48"/>
  <c r="E1574" i="48"/>
  <c r="A1575" i="48"/>
  <c r="B1575" i="48"/>
  <c r="C1575" i="48"/>
  <c r="D1575" i="48"/>
  <c r="E1575" i="48"/>
  <c r="A1576" i="48"/>
  <c r="B1576" i="48"/>
  <c r="C1576" i="48"/>
  <c r="D1576" i="48"/>
  <c r="E1576" i="48"/>
  <c r="A1577" i="48"/>
  <c r="B1577" i="48"/>
  <c r="C1577" i="48"/>
  <c r="D1577" i="48"/>
  <c r="E1577" i="48"/>
  <c r="A1578" i="48"/>
  <c r="B1578" i="48"/>
  <c r="C1578" i="48"/>
  <c r="D1578" i="48"/>
  <c r="E1578" i="48"/>
  <c r="A1579" i="48"/>
  <c r="B1579" i="48"/>
  <c r="C1579" i="48"/>
  <c r="D1579" i="48"/>
  <c r="E1579" i="48"/>
  <c r="A1580" i="48"/>
  <c r="B1580" i="48"/>
  <c r="C1580" i="48"/>
  <c r="D1580" i="48"/>
  <c r="E1580" i="48"/>
  <c r="A1581" i="48"/>
  <c r="B1581" i="48"/>
  <c r="C1581" i="48"/>
  <c r="D1581" i="48"/>
  <c r="E1581" i="48"/>
  <c r="A1582" i="48"/>
  <c r="B1582" i="48"/>
  <c r="C1582" i="48"/>
  <c r="D1582" i="48"/>
  <c r="E1582" i="48"/>
  <c r="A1583" i="48"/>
  <c r="B1583" i="48"/>
  <c r="C1583" i="48"/>
  <c r="D1583" i="48"/>
  <c r="E1583" i="48"/>
  <c r="A1584" i="48"/>
  <c r="B1584" i="48"/>
  <c r="C1584" i="48"/>
  <c r="D1584" i="48"/>
  <c r="E1584" i="48"/>
  <c r="A1585" i="48"/>
  <c r="B1585" i="48"/>
  <c r="C1585" i="48"/>
  <c r="D1585" i="48"/>
  <c r="E1585" i="48"/>
  <c r="A1586" i="48"/>
  <c r="B1586" i="48"/>
  <c r="C1586" i="48"/>
  <c r="D1586" i="48"/>
  <c r="E1586" i="48"/>
  <c r="A1587" i="48"/>
  <c r="B1587" i="48"/>
  <c r="C1587" i="48"/>
  <c r="D1587" i="48"/>
  <c r="E1587" i="48"/>
  <c r="A1588" i="48"/>
  <c r="B1588" i="48"/>
  <c r="C1588" i="48"/>
  <c r="D1588" i="48"/>
  <c r="E1588" i="48"/>
  <c r="A1589" i="48"/>
  <c r="B1589" i="48"/>
  <c r="C1589" i="48"/>
  <c r="D1589" i="48"/>
  <c r="E1589" i="48"/>
  <c r="A1590" i="48"/>
  <c r="B1590" i="48"/>
  <c r="C1590" i="48"/>
  <c r="D1590" i="48"/>
  <c r="E1590" i="48"/>
  <c r="A1591" i="48"/>
  <c r="B1591" i="48"/>
  <c r="C1591" i="48"/>
  <c r="D1591" i="48"/>
  <c r="E1591" i="48"/>
  <c r="A1592" i="48"/>
  <c r="B1592" i="48"/>
  <c r="C1592" i="48"/>
  <c r="D1592" i="48"/>
  <c r="E1592" i="48"/>
  <c r="A1593" i="48"/>
  <c r="B1593" i="48"/>
  <c r="C1593" i="48"/>
  <c r="D1593" i="48"/>
  <c r="E1593" i="48"/>
  <c r="A1594" i="48"/>
  <c r="B1594" i="48"/>
  <c r="C1594" i="48"/>
  <c r="D1594" i="48"/>
  <c r="E1594" i="48"/>
  <c r="A1595" i="48"/>
  <c r="B1595" i="48"/>
  <c r="C1595" i="48"/>
  <c r="D1595" i="48"/>
  <c r="E1595" i="48"/>
  <c r="A1596" i="48"/>
  <c r="B1596" i="48"/>
  <c r="C1596" i="48"/>
  <c r="D1596" i="48"/>
  <c r="E1596" i="48"/>
  <c r="A1597" i="48"/>
  <c r="B1597" i="48"/>
  <c r="C1597" i="48"/>
  <c r="D1597" i="48"/>
  <c r="E1597" i="48"/>
  <c r="A1598" i="48"/>
  <c r="B1598" i="48"/>
  <c r="C1598" i="48"/>
  <c r="D1598" i="48"/>
  <c r="E1598" i="48"/>
  <c r="A1599" i="48"/>
  <c r="B1599" i="48"/>
  <c r="C1599" i="48"/>
  <c r="D1599" i="48"/>
  <c r="E1599" i="48"/>
  <c r="A1600" i="48"/>
  <c r="B1600" i="48"/>
  <c r="C1600" i="48"/>
  <c r="D1600" i="48"/>
  <c r="E1600" i="48"/>
  <c r="A1601" i="48"/>
  <c r="B1601" i="48"/>
  <c r="C1601" i="48"/>
  <c r="D1601" i="48"/>
  <c r="E1601" i="48"/>
  <c r="A1602" i="48"/>
  <c r="B1602" i="48"/>
  <c r="C1602" i="48"/>
  <c r="D1602" i="48"/>
  <c r="E1602" i="48"/>
  <c r="A1603" i="48"/>
  <c r="B1603" i="48"/>
  <c r="C1603" i="48"/>
  <c r="D1603" i="48"/>
  <c r="E1603" i="48"/>
  <c r="A1604" i="48"/>
  <c r="B1604" i="48"/>
  <c r="C1604" i="48"/>
  <c r="D1604" i="48"/>
  <c r="E1604" i="48"/>
  <c r="A1605" i="48"/>
  <c r="B1605" i="48"/>
  <c r="C1605" i="48"/>
  <c r="D1605" i="48"/>
  <c r="E1605" i="48"/>
  <c r="A1606" i="48"/>
  <c r="B1606" i="48"/>
  <c r="C1606" i="48"/>
  <c r="D1606" i="48"/>
  <c r="E1606" i="48"/>
  <c r="A1607" i="48"/>
  <c r="B1607" i="48"/>
  <c r="C1607" i="48"/>
  <c r="D1607" i="48"/>
  <c r="E1607" i="48"/>
  <c r="A1608" i="48"/>
  <c r="B1608" i="48"/>
  <c r="C1608" i="48"/>
  <c r="D1608" i="48"/>
  <c r="E1608" i="48"/>
  <c r="A1609" i="48"/>
  <c r="B1609" i="48"/>
  <c r="C1609" i="48"/>
  <c r="D1609" i="48"/>
  <c r="E1609" i="48"/>
  <c r="A1610" i="48"/>
  <c r="B1610" i="48"/>
  <c r="C1610" i="48"/>
  <c r="D1610" i="48"/>
  <c r="E1610" i="48"/>
  <c r="A1611" i="48"/>
  <c r="B1611" i="48"/>
  <c r="C1611" i="48"/>
  <c r="D1611" i="48"/>
  <c r="E1611" i="48"/>
  <c r="A1612" i="48"/>
  <c r="B1612" i="48"/>
  <c r="C1612" i="48"/>
  <c r="D1612" i="48"/>
  <c r="E1612" i="48"/>
  <c r="A1613" i="48"/>
  <c r="B1613" i="48"/>
  <c r="C1613" i="48"/>
  <c r="D1613" i="48"/>
  <c r="E1613" i="48"/>
  <c r="A1614" i="48"/>
  <c r="B1614" i="48"/>
  <c r="C1614" i="48"/>
  <c r="D1614" i="48"/>
  <c r="E1614" i="48"/>
  <c r="A1615" i="48"/>
  <c r="B1615" i="48"/>
  <c r="C1615" i="48"/>
  <c r="D1615" i="48"/>
  <c r="E1615" i="48"/>
  <c r="A1616" i="48"/>
  <c r="B1616" i="48"/>
  <c r="C1616" i="48"/>
  <c r="D1616" i="48"/>
  <c r="E1616" i="48"/>
  <c r="A1617" i="48"/>
  <c r="B1617" i="48"/>
  <c r="C1617" i="48"/>
  <c r="D1617" i="48"/>
  <c r="E1617" i="48"/>
  <c r="A1618" i="48"/>
  <c r="B1618" i="48"/>
  <c r="C1618" i="48"/>
  <c r="D1618" i="48"/>
  <c r="E1618" i="48"/>
  <c r="A1619" i="48"/>
  <c r="B1619" i="48"/>
  <c r="C1619" i="48"/>
  <c r="D1619" i="48"/>
  <c r="E1619" i="48"/>
  <c r="A1620" i="48"/>
  <c r="B1620" i="48"/>
  <c r="C1620" i="48"/>
  <c r="D1620" i="48"/>
  <c r="E1620" i="48"/>
  <c r="A1621" i="48"/>
  <c r="B1621" i="48"/>
  <c r="C1621" i="48"/>
  <c r="D1621" i="48"/>
  <c r="E1621" i="48"/>
  <c r="A1622" i="48"/>
  <c r="B1622" i="48"/>
  <c r="C1622" i="48"/>
  <c r="D1622" i="48"/>
  <c r="E1622" i="48"/>
  <c r="A1623" i="48"/>
  <c r="B1623" i="48"/>
  <c r="C1623" i="48"/>
  <c r="D1623" i="48"/>
  <c r="E1623" i="48"/>
  <c r="A1624" i="48"/>
  <c r="B1624" i="48"/>
  <c r="C1624" i="48"/>
  <c r="D1624" i="48"/>
  <c r="E1624" i="48"/>
  <c r="A1625" i="48"/>
  <c r="B1625" i="48"/>
  <c r="C1625" i="48"/>
  <c r="D1625" i="48"/>
  <c r="E1625" i="48"/>
  <c r="A1626" i="48"/>
  <c r="B1626" i="48"/>
  <c r="C1626" i="48"/>
  <c r="D1626" i="48"/>
  <c r="E1626" i="48"/>
  <c r="A1627" i="48"/>
  <c r="B1627" i="48"/>
  <c r="C1627" i="48"/>
  <c r="D1627" i="48"/>
  <c r="E1627" i="48"/>
  <c r="A1628" i="48"/>
  <c r="B1628" i="48"/>
  <c r="C1628" i="48"/>
  <c r="D1628" i="48"/>
  <c r="E1628" i="48"/>
  <c r="A1629" i="48"/>
  <c r="B1629" i="48"/>
  <c r="C1629" i="48"/>
  <c r="D1629" i="48"/>
  <c r="E1629" i="48"/>
  <c r="A1630" i="48"/>
  <c r="B1630" i="48"/>
  <c r="C1630" i="48"/>
  <c r="D1630" i="48"/>
  <c r="E1630" i="48"/>
  <c r="A1631" i="48"/>
  <c r="B1631" i="48"/>
  <c r="C1631" i="48"/>
  <c r="D1631" i="48"/>
  <c r="E1631" i="48"/>
  <c r="A1632" i="48"/>
  <c r="B1632" i="48"/>
  <c r="C1632" i="48"/>
  <c r="D1632" i="48"/>
  <c r="E1632" i="48"/>
  <c r="A1633" i="48"/>
  <c r="B1633" i="48"/>
  <c r="C1633" i="48"/>
  <c r="D1633" i="48"/>
  <c r="E1633" i="48"/>
  <c r="A1634" i="48"/>
  <c r="B1634" i="48"/>
  <c r="C1634" i="48"/>
  <c r="D1634" i="48"/>
  <c r="E1634" i="48"/>
  <c r="A1635" i="48"/>
  <c r="B1635" i="48"/>
  <c r="C1635" i="48"/>
  <c r="D1635" i="48"/>
  <c r="E1635" i="48"/>
  <c r="A1636" i="48"/>
  <c r="B1636" i="48"/>
  <c r="C1636" i="48"/>
  <c r="D1636" i="48"/>
  <c r="E1636" i="48"/>
  <c r="A1637" i="48"/>
  <c r="B1637" i="48"/>
  <c r="C1637" i="48"/>
  <c r="D1637" i="48"/>
  <c r="E1637" i="48"/>
  <c r="A1638" i="48"/>
  <c r="B1638" i="48"/>
  <c r="C1638" i="48"/>
  <c r="D1638" i="48"/>
  <c r="E1638" i="48"/>
  <c r="A1639" i="48"/>
  <c r="B1639" i="48"/>
  <c r="C1639" i="48"/>
  <c r="D1639" i="48"/>
  <c r="E1639" i="48"/>
  <c r="A1640" i="48"/>
  <c r="B1640" i="48"/>
  <c r="C1640" i="48"/>
  <c r="D1640" i="48"/>
  <c r="E1640" i="48"/>
  <c r="A1641" i="48"/>
  <c r="B1641" i="48"/>
  <c r="C1641" i="48"/>
  <c r="D1641" i="48"/>
  <c r="E1641" i="48"/>
  <c r="A1642" i="48"/>
  <c r="B1642" i="48"/>
  <c r="C1642" i="48"/>
  <c r="D1642" i="48"/>
  <c r="E1642" i="48"/>
  <c r="A1643" i="48"/>
  <c r="B1643" i="48"/>
  <c r="C1643" i="48"/>
  <c r="D1643" i="48"/>
  <c r="E1643" i="48"/>
  <c r="A1644" i="48"/>
  <c r="B1644" i="48"/>
  <c r="C1644" i="48"/>
  <c r="D1644" i="48"/>
  <c r="E1644" i="48"/>
  <c r="A1645" i="48"/>
  <c r="B1645" i="48"/>
  <c r="C1645" i="48"/>
  <c r="D1645" i="48"/>
  <c r="E1645" i="48"/>
  <c r="A1646" i="48"/>
  <c r="B1646" i="48"/>
  <c r="C1646" i="48"/>
  <c r="D1646" i="48"/>
  <c r="E1646" i="48"/>
  <c r="A1647" i="48"/>
  <c r="B1647" i="48"/>
  <c r="C1647" i="48"/>
  <c r="D1647" i="48"/>
  <c r="E1647" i="48"/>
  <c r="A1648" i="48"/>
  <c r="B1648" i="48"/>
  <c r="C1648" i="48"/>
  <c r="D1648" i="48"/>
  <c r="E1648" i="48"/>
  <c r="A1649" i="48"/>
  <c r="B1649" i="48"/>
  <c r="C1649" i="48"/>
  <c r="D1649" i="48"/>
  <c r="E1649" i="48"/>
  <c r="A1650" i="48"/>
  <c r="B1650" i="48"/>
  <c r="C1650" i="48"/>
  <c r="D1650" i="48"/>
  <c r="E1650" i="48"/>
  <c r="A1651" i="48"/>
  <c r="B1651" i="48"/>
  <c r="C1651" i="48"/>
  <c r="D1651" i="48"/>
  <c r="E1651" i="48"/>
  <c r="A1652" i="48"/>
  <c r="B1652" i="48"/>
  <c r="C1652" i="48"/>
  <c r="D1652" i="48"/>
  <c r="E1652" i="48"/>
  <c r="A1653" i="48"/>
  <c r="B1653" i="48"/>
  <c r="C1653" i="48"/>
  <c r="D1653" i="48"/>
  <c r="E1653" i="48"/>
  <c r="A1654" i="48"/>
  <c r="B1654" i="48"/>
  <c r="C1654" i="48"/>
  <c r="D1654" i="48"/>
  <c r="E1654" i="48"/>
  <c r="A1655" i="48"/>
  <c r="B1655" i="48"/>
  <c r="C1655" i="48"/>
  <c r="D1655" i="48"/>
  <c r="E1655" i="48"/>
  <c r="A1656" i="48"/>
  <c r="B1656" i="48"/>
  <c r="C1656" i="48"/>
  <c r="D1656" i="48"/>
  <c r="E1656" i="48"/>
  <c r="A1657" i="48"/>
  <c r="B1657" i="48"/>
  <c r="C1657" i="48"/>
  <c r="D1657" i="48"/>
  <c r="E1657" i="48"/>
  <c r="A1658" i="48"/>
  <c r="B1658" i="48"/>
  <c r="C1658" i="48"/>
  <c r="D1658" i="48"/>
  <c r="E1658" i="48"/>
  <c r="A1659" i="48"/>
  <c r="B1659" i="48"/>
  <c r="C1659" i="48"/>
  <c r="D1659" i="48"/>
  <c r="E1659" i="48"/>
  <c r="A1660" i="48"/>
  <c r="B1660" i="48"/>
  <c r="C1660" i="48"/>
  <c r="D1660" i="48"/>
  <c r="E1660" i="48"/>
  <c r="A1661" i="48"/>
  <c r="B1661" i="48"/>
  <c r="C1661" i="48"/>
  <c r="D1661" i="48"/>
  <c r="E1661" i="48"/>
  <c r="A1662" i="48"/>
  <c r="B1662" i="48"/>
  <c r="C1662" i="48"/>
  <c r="D1662" i="48"/>
  <c r="E1662" i="48"/>
  <c r="A1663" i="48"/>
  <c r="B1663" i="48"/>
  <c r="C1663" i="48"/>
  <c r="D1663" i="48"/>
  <c r="E1663" i="48"/>
  <c r="A1664" i="48"/>
  <c r="B1664" i="48"/>
  <c r="C1664" i="48"/>
  <c r="D1664" i="48"/>
  <c r="E1664" i="48"/>
  <c r="A1665" i="48"/>
  <c r="B1665" i="48"/>
  <c r="C1665" i="48"/>
  <c r="D1665" i="48"/>
  <c r="E1665" i="48"/>
  <c r="A1666" i="48"/>
  <c r="B1666" i="48"/>
  <c r="C1666" i="48"/>
  <c r="D1666" i="48"/>
  <c r="E1666" i="48"/>
  <c r="A1667" i="48"/>
  <c r="B1667" i="48"/>
  <c r="C1667" i="48"/>
  <c r="D1667" i="48"/>
  <c r="E1667" i="48"/>
  <c r="A1668" i="48"/>
  <c r="B1668" i="48"/>
  <c r="C1668" i="48"/>
  <c r="D1668" i="48"/>
  <c r="E1668" i="48"/>
  <c r="A1669" i="48"/>
  <c r="B1669" i="48"/>
  <c r="C1669" i="48"/>
  <c r="D1669" i="48"/>
  <c r="E1669" i="48"/>
  <c r="A1670" i="48"/>
  <c r="B1670" i="48"/>
  <c r="C1670" i="48"/>
  <c r="D1670" i="48"/>
  <c r="E1670" i="48"/>
  <c r="A1671" i="48"/>
  <c r="B1671" i="48"/>
  <c r="C1671" i="48"/>
  <c r="D1671" i="48"/>
  <c r="E1671" i="48"/>
  <c r="A1672" i="48"/>
  <c r="B1672" i="48"/>
  <c r="C1672" i="48"/>
  <c r="D1672" i="48"/>
  <c r="E1672" i="48"/>
  <c r="A1673" i="48"/>
  <c r="B1673" i="48"/>
  <c r="C1673" i="48"/>
  <c r="D1673" i="48"/>
  <c r="E1673" i="48"/>
  <c r="A1674" i="48"/>
  <c r="B1674" i="48"/>
  <c r="C1674" i="48"/>
  <c r="D1674" i="48"/>
  <c r="E1674" i="48"/>
  <c r="A1675" i="48"/>
  <c r="B1675" i="48"/>
  <c r="C1675" i="48"/>
  <c r="D1675" i="48"/>
  <c r="E1675" i="48"/>
  <c r="A1676" i="48"/>
  <c r="B1676" i="48"/>
  <c r="C1676" i="48"/>
  <c r="D1676" i="48"/>
  <c r="E1676" i="48"/>
  <c r="A1677" i="48"/>
  <c r="B1677" i="48"/>
  <c r="C1677" i="48"/>
  <c r="D1677" i="48"/>
  <c r="E1677" i="48"/>
  <c r="A1678" i="48"/>
  <c r="B1678" i="48"/>
  <c r="C1678" i="48"/>
  <c r="D1678" i="48"/>
  <c r="E1678" i="48"/>
  <c r="A1679" i="48"/>
  <c r="B1679" i="48"/>
  <c r="C1679" i="48"/>
  <c r="D1679" i="48"/>
  <c r="E1679" i="48"/>
  <c r="A1680" i="48"/>
  <c r="B1680" i="48"/>
  <c r="C1680" i="48"/>
  <c r="D1680" i="48"/>
  <c r="E1680" i="48"/>
  <c r="A1681" i="48"/>
  <c r="B1681" i="48"/>
  <c r="C1681" i="48"/>
  <c r="D1681" i="48"/>
  <c r="E1681" i="48"/>
  <c r="A1682" i="48"/>
  <c r="B1682" i="48"/>
  <c r="C1682" i="48"/>
  <c r="D1682" i="48"/>
  <c r="E1682" i="48"/>
  <c r="A1683" i="48"/>
  <c r="B1683" i="48"/>
  <c r="C1683" i="48"/>
  <c r="D1683" i="48"/>
  <c r="E1683" i="48"/>
  <c r="A1684" i="48"/>
  <c r="B1684" i="48"/>
  <c r="C1684" i="48"/>
  <c r="D1684" i="48"/>
  <c r="E1684" i="48"/>
  <c r="A1685" i="48"/>
  <c r="B1685" i="48"/>
  <c r="C1685" i="48"/>
  <c r="D1685" i="48"/>
  <c r="E1685" i="48"/>
  <c r="A1686" i="48"/>
  <c r="B1686" i="48"/>
  <c r="C1686" i="48"/>
  <c r="D1686" i="48"/>
  <c r="E1686" i="48"/>
  <c r="A1687" i="48"/>
  <c r="B1687" i="48"/>
  <c r="C1687" i="48"/>
  <c r="D1687" i="48"/>
  <c r="E1687" i="48"/>
  <c r="A1688" i="48"/>
  <c r="B1688" i="48"/>
  <c r="C1688" i="48"/>
  <c r="D1688" i="48"/>
  <c r="E1688" i="48"/>
  <c r="A1689" i="48"/>
  <c r="B1689" i="48"/>
  <c r="C1689" i="48"/>
  <c r="D1689" i="48"/>
  <c r="E1689" i="48"/>
  <c r="A1690" i="48"/>
  <c r="B1690" i="48"/>
  <c r="C1690" i="48"/>
  <c r="D1690" i="48"/>
  <c r="E1690" i="48"/>
  <c r="A1691" i="48"/>
  <c r="B1691" i="48"/>
  <c r="C1691" i="48"/>
  <c r="D1691" i="48"/>
  <c r="E1691" i="48"/>
  <c r="A1692" i="48"/>
  <c r="B1692" i="48"/>
  <c r="C1692" i="48"/>
  <c r="D1692" i="48"/>
  <c r="E1692" i="48"/>
  <c r="A1693" i="48"/>
  <c r="B1693" i="48"/>
  <c r="C1693" i="48"/>
  <c r="D1693" i="48"/>
  <c r="E1693" i="48"/>
  <c r="A1694" i="48"/>
  <c r="B1694" i="48"/>
  <c r="C1694" i="48"/>
  <c r="D1694" i="48"/>
  <c r="E1694" i="48"/>
  <c r="A1695" i="48"/>
  <c r="B1695" i="48"/>
  <c r="C1695" i="48"/>
  <c r="D1695" i="48"/>
  <c r="E1695" i="48"/>
  <c r="A1696" i="48"/>
  <c r="B1696" i="48"/>
  <c r="C1696" i="48"/>
  <c r="D1696" i="48"/>
  <c r="E1696" i="48"/>
  <c r="A1697" i="48"/>
  <c r="B1697" i="48"/>
  <c r="C1697" i="48"/>
  <c r="D1697" i="48"/>
  <c r="E1697" i="48"/>
  <c r="A1698" i="48"/>
  <c r="B1698" i="48"/>
  <c r="C1698" i="48"/>
  <c r="D1698" i="48"/>
  <c r="E1698" i="48"/>
  <c r="A1699" i="48"/>
  <c r="B1699" i="48"/>
  <c r="C1699" i="48"/>
  <c r="D1699" i="48"/>
  <c r="E1699" i="48"/>
  <c r="A1700" i="48"/>
  <c r="B1700" i="48"/>
  <c r="C1700" i="48"/>
  <c r="D1700" i="48"/>
  <c r="E1700" i="48"/>
  <c r="A1701" i="48"/>
  <c r="B1701" i="48"/>
  <c r="C1701" i="48"/>
  <c r="D1701" i="48"/>
  <c r="E1701" i="48"/>
  <c r="A1702" i="48"/>
  <c r="B1702" i="48"/>
  <c r="C1702" i="48"/>
  <c r="D1702" i="48"/>
  <c r="E1702" i="48"/>
  <c r="A1703" i="48"/>
  <c r="B1703" i="48"/>
  <c r="C1703" i="48"/>
  <c r="D1703" i="48"/>
  <c r="E1703" i="48"/>
  <c r="A1704" i="48"/>
  <c r="B1704" i="48"/>
  <c r="C1704" i="48"/>
  <c r="D1704" i="48"/>
  <c r="E1704" i="48"/>
  <c r="A1705" i="48"/>
  <c r="B1705" i="48"/>
  <c r="C1705" i="48"/>
  <c r="D1705" i="48"/>
  <c r="E1705" i="48"/>
  <c r="A1706" i="48"/>
  <c r="B1706" i="48"/>
  <c r="C1706" i="48"/>
  <c r="D1706" i="48"/>
  <c r="E1706" i="48"/>
  <c r="A1707" i="48"/>
  <c r="B1707" i="48"/>
  <c r="C1707" i="48"/>
  <c r="D1707" i="48"/>
  <c r="E1707" i="48"/>
  <c r="A1708" i="48"/>
  <c r="B1708" i="48"/>
  <c r="C1708" i="48"/>
  <c r="D1708" i="48"/>
  <c r="E1708" i="48"/>
  <c r="A1709" i="48"/>
  <c r="B1709" i="48"/>
  <c r="C1709" i="48"/>
  <c r="D1709" i="48"/>
  <c r="E1709" i="48"/>
  <c r="A1710" i="48"/>
  <c r="B1710" i="48"/>
  <c r="C1710" i="48"/>
  <c r="D1710" i="48"/>
  <c r="E1710" i="48"/>
  <c r="A1711" i="48"/>
  <c r="B1711" i="48"/>
  <c r="C1711" i="48"/>
  <c r="D1711" i="48"/>
  <c r="E1711" i="48"/>
  <c r="A1712" i="48"/>
  <c r="B1712" i="48"/>
  <c r="C1712" i="48"/>
  <c r="D1712" i="48"/>
  <c r="E1712" i="48"/>
  <c r="A1713" i="48"/>
  <c r="B1713" i="48"/>
  <c r="C1713" i="48"/>
  <c r="D1713" i="48"/>
  <c r="E1713" i="48"/>
  <c r="A1714" i="48"/>
  <c r="B1714" i="48"/>
  <c r="C1714" i="48"/>
  <c r="D1714" i="48"/>
  <c r="E1714" i="48"/>
  <c r="A1715" i="48"/>
  <c r="B1715" i="48"/>
  <c r="C1715" i="48"/>
  <c r="D1715" i="48"/>
  <c r="E1715" i="48"/>
  <c r="A1716" i="48"/>
  <c r="B1716" i="48"/>
  <c r="C1716" i="48"/>
  <c r="D1716" i="48"/>
  <c r="E1716" i="48"/>
  <c r="A1717" i="48"/>
  <c r="B1717" i="48"/>
  <c r="C1717" i="48"/>
  <c r="D1717" i="48"/>
  <c r="E1717" i="48"/>
  <c r="A1718" i="48"/>
  <c r="B1718" i="48"/>
  <c r="C1718" i="48"/>
  <c r="D1718" i="48"/>
  <c r="E1718" i="48"/>
  <c r="A1719" i="48"/>
  <c r="B1719" i="48"/>
  <c r="C1719" i="48"/>
  <c r="D1719" i="48"/>
  <c r="E1719" i="48"/>
  <c r="A1720" i="48"/>
  <c r="B1720" i="48"/>
  <c r="C1720" i="48"/>
  <c r="D1720" i="48"/>
  <c r="E1720" i="48"/>
  <c r="A1721" i="48"/>
  <c r="B1721" i="48"/>
  <c r="C1721" i="48"/>
  <c r="D1721" i="48"/>
  <c r="E1721" i="48"/>
  <c r="A1722" i="48"/>
  <c r="B1722" i="48"/>
  <c r="C1722" i="48"/>
  <c r="D1722" i="48"/>
  <c r="E1722" i="48"/>
  <c r="A1723" i="48"/>
  <c r="B1723" i="48"/>
  <c r="C1723" i="48"/>
  <c r="D1723" i="48"/>
  <c r="E1723" i="48"/>
  <c r="A1724" i="48"/>
  <c r="B1724" i="48"/>
  <c r="C1724" i="48"/>
  <c r="D1724" i="48"/>
  <c r="E1724" i="48"/>
  <c r="A1725" i="48"/>
  <c r="B1725" i="48"/>
  <c r="C1725" i="48"/>
  <c r="D1725" i="48"/>
  <c r="E1725" i="48"/>
  <c r="A1726" i="48"/>
  <c r="B1726" i="48"/>
  <c r="C1726" i="48"/>
  <c r="D1726" i="48"/>
  <c r="E1726" i="48"/>
  <c r="A1727" i="48"/>
  <c r="B1727" i="48"/>
  <c r="C1727" i="48"/>
  <c r="D1727" i="48"/>
  <c r="E1727" i="48"/>
  <c r="A1728" i="48"/>
  <c r="B1728" i="48"/>
  <c r="C1728" i="48"/>
  <c r="D1728" i="48"/>
  <c r="E1728" i="48"/>
  <c r="A1729" i="48"/>
  <c r="B1729" i="48"/>
  <c r="C1729" i="48"/>
  <c r="D1729" i="48"/>
  <c r="E1729" i="48"/>
  <c r="A1730" i="48"/>
  <c r="B1730" i="48"/>
  <c r="C1730" i="48"/>
  <c r="D1730" i="48"/>
  <c r="E1730" i="48"/>
  <c r="A1731" i="48"/>
  <c r="B1731" i="48"/>
  <c r="C1731" i="48"/>
  <c r="D1731" i="48"/>
  <c r="E1731" i="48"/>
  <c r="A1732" i="48"/>
  <c r="B1732" i="48"/>
  <c r="C1732" i="48"/>
  <c r="D1732" i="48"/>
  <c r="E1732" i="48"/>
  <c r="A1733" i="48"/>
  <c r="B1733" i="48"/>
  <c r="C1733" i="48"/>
  <c r="D1733" i="48"/>
  <c r="E1733" i="48"/>
  <c r="A1734" i="48"/>
  <c r="B1734" i="48"/>
  <c r="C1734" i="48"/>
  <c r="D1734" i="48"/>
  <c r="E1734" i="48"/>
  <c r="A1735" i="48"/>
  <c r="B1735" i="48"/>
  <c r="C1735" i="48"/>
  <c r="D1735" i="48"/>
  <c r="E1735" i="48"/>
  <c r="A1736" i="48"/>
  <c r="B1736" i="48"/>
  <c r="C1736" i="48"/>
  <c r="D1736" i="48"/>
  <c r="E1736" i="48"/>
  <c r="A1737" i="48"/>
  <c r="B1737" i="48"/>
  <c r="C1737" i="48"/>
  <c r="D1737" i="48"/>
  <c r="E1737" i="48"/>
  <c r="A1738" i="48"/>
  <c r="B1738" i="48"/>
  <c r="C1738" i="48"/>
  <c r="D1738" i="48"/>
  <c r="E1738" i="48"/>
  <c r="A1739" i="48"/>
  <c r="B1739" i="48"/>
  <c r="C1739" i="48"/>
  <c r="D1739" i="48"/>
  <c r="E1739" i="48"/>
  <c r="A1740" i="48"/>
  <c r="B1740" i="48"/>
  <c r="C1740" i="48"/>
  <c r="D1740" i="48"/>
  <c r="E1740" i="48"/>
  <c r="A1741" i="48"/>
  <c r="B1741" i="48"/>
  <c r="C1741" i="48"/>
  <c r="D1741" i="48"/>
  <c r="E1741" i="48"/>
  <c r="A1742" i="48"/>
  <c r="B1742" i="48"/>
  <c r="C1742" i="48"/>
  <c r="D1742" i="48"/>
  <c r="E1742" i="48"/>
  <c r="A1743" i="48"/>
  <c r="B1743" i="48"/>
  <c r="C1743" i="48"/>
  <c r="D1743" i="48"/>
  <c r="E1743" i="48"/>
  <c r="A1744" i="48"/>
  <c r="B1744" i="48"/>
  <c r="C1744" i="48"/>
  <c r="D1744" i="48"/>
  <c r="E1744" i="48"/>
  <c r="A1745" i="48"/>
  <c r="B1745" i="48"/>
  <c r="C1745" i="48"/>
  <c r="D1745" i="48"/>
  <c r="E1745" i="48"/>
  <c r="A1746" i="48"/>
  <c r="B1746" i="48"/>
  <c r="C1746" i="48"/>
  <c r="D1746" i="48"/>
  <c r="E1746" i="48"/>
  <c r="A1747" i="48"/>
  <c r="B1747" i="48"/>
  <c r="C1747" i="48"/>
  <c r="D1747" i="48"/>
  <c r="E1747" i="48"/>
  <c r="A1748" i="48"/>
  <c r="B1748" i="48"/>
  <c r="C1748" i="48"/>
  <c r="D1748" i="48"/>
  <c r="E1748" i="48"/>
  <c r="A1749" i="48"/>
  <c r="B1749" i="48"/>
  <c r="C1749" i="48"/>
  <c r="D1749" i="48"/>
  <c r="E1749" i="48"/>
  <c r="A1750" i="48"/>
  <c r="B1750" i="48"/>
  <c r="C1750" i="48"/>
  <c r="D1750" i="48"/>
  <c r="E1750" i="48"/>
  <c r="A1751" i="48"/>
  <c r="B1751" i="48"/>
  <c r="C1751" i="48"/>
  <c r="D1751" i="48"/>
  <c r="E1751" i="48"/>
  <c r="A1752" i="48"/>
  <c r="B1752" i="48"/>
  <c r="C1752" i="48"/>
  <c r="D1752" i="48"/>
  <c r="E1752" i="48"/>
  <c r="A1753" i="48"/>
  <c r="B1753" i="48"/>
  <c r="C1753" i="48"/>
  <c r="D1753" i="48"/>
  <c r="E1753" i="48"/>
  <c r="A1754" i="48"/>
  <c r="B1754" i="48"/>
  <c r="C1754" i="48"/>
  <c r="D1754" i="48"/>
  <c r="E1754" i="48"/>
  <c r="A1755" i="48"/>
  <c r="B1755" i="48"/>
  <c r="C1755" i="48"/>
  <c r="D1755" i="48"/>
  <c r="E1755" i="48"/>
  <c r="A1756" i="48"/>
  <c r="B1756" i="48"/>
  <c r="C1756" i="48"/>
  <c r="D1756" i="48"/>
  <c r="E1756" i="48"/>
  <c r="A1757" i="48"/>
  <c r="B1757" i="48"/>
  <c r="C1757" i="48"/>
  <c r="D1757" i="48"/>
  <c r="E1757" i="48"/>
  <c r="A1758" i="48"/>
  <c r="B1758" i="48"/>
  <c r="C1758" i="48"/>
  <c r="D1758" i="48"/>
  <c r="E1758" i="48"/>
  <c r="A1759" i="48"/>
  <c r="B1759" i="48"/>
  <c r="C1759" i="48"/>
  <c r="D1759" i="48"/>
  <c r="E1759" i="48"/>
  <c r="A1760" i="48"/>
  <c r="B1760" i="48"/>
  <c r="C1760" i="48"/>
  <c r="D1760" i="48"/>
  <c r="E1760" i="48"/>
  <c r="A1761" i="48"/>
  <c r="B1761" i="48"/>
  <c r="C1761" i="48"/>
  <c r="D1761" i="48"/>
  <c r="E1761" i="48"/>
  <c r="A1762" i="48"/>
  <c r="B1762" i="48"/>
  <c r="C1762" i="48"/>
  <c r="D1762" i="48"/>
  <c r="E1762" i="48"/>
  <c r="A1763" i="48"/>
  <c r="B1763" i="48"/>
  <c r="C1763" i="48"/>
  <c r="D1763" i="48"/>
  <c r="E1763" i="48"/>
  <c r="A1764" i="48"/>
  <c r="B1764" i="48"/>
  <c r="C1764" i="48"/>
  <c r="D1764" i="48"/>
  <c r="E1764" i="48"/>
  <c r="A1765" i="48"/>
  <c r="B1765" i="48"/>
  <c r="C1765" i="48"/>
  <c r="D1765" i="48"/>
  <c r="E1765" i="48"/>
  <c r="A1766" i="48"/>
  <c r="B1766" i="48"/>
  <c r="C1766" i="48"/>
  <c r="D1766" i="48"/>
  <c r="E1766" i="48"/>
  <c r="A1767" i="48"/>
  <c r="B1767" i="48"/>
  <c r="C1767" i="48"/>
  <c r="D1767" i="48"/>
  <c r="E1767" i="48"/>
  <c r="A1768" i="48"/>
  <c r="B1768" i="48"/>
  <c r="C1768" i="48"/>
  <c r="D1768" i="48"/>
  <c r="E1768" i="48"/>
  <c r="A1769" i="48"/>
  <c r="B1769" i="48"/>
  <c r="C1769" i="48"/>
  <c r="D1769" i="48"/>
  <c r="E1769" i="48"/>
  <c r="A1770" i="48"/>
  <c r="B1770" i="48"/>
  <c r="C1770" i="48"/>
  <c r="D1770" i="48"/>
  <c r="E1770" i="48"/>
  <c r="A1771" i="48"/>
  <c r="B1771" i="48"/>
  <c r="C1771" i="48"/>
  <c r="D1771" i="48"/>
  <c r="E1771" i="48"/>
  <c r="A1772" i="48"/>
  <c r="B1772" i="48"/>
  <c r="C1772" i="48"/>
  <c r="D1772" i="48"/>
  <c r="E1772" i="48"/>
  <c r="A1773" i="48"/>
  <c r="B1773" i="48"/>
  <c r="C1773" i="48"/>
  <c r="D1773" i="48"/>
  <c r="E1773" i="48"/>
  <c r="A1774" i="48"/>
  <c r="B1774" i="48"/>
  <c r="C1774" i="48"/>
  <c r="D1774" i="48"/>
  <c r="E1774" i="48"/>
  <c r="A1775" i="48"/>
  <c r="B1775" i="48"/>
  <c r="C1775" i="48"/>
  <c r="D1775" i="48"/>
  <c r="E1775" i="48"/>
  <c r="A1776" i="48"/>
  <c r="B1776" i="48"/>
  <c r="C1776" i="48"/>
  <c r="D1776" i="48"/>
  <c r="E1776" i="48"/>
  <c r="A1777" i="48"/>
  <c r="B1777" i="48"/>
  <c r="C1777" i="48"/>
  <c r="D1777" i="48"/>
  <c r="E1777" i="48"/>
  <c r="A1778" i="48"/>
  <c r="B1778" i="48"/>
  <c r="C1778" i="48"/>
  <c r="D1778" i="48"/>
  <c r="E1778" i="48"/>
  <c r="A1779" i="48"/>
  <c r="B1779" i="48"/>
  <c r="C1779" i="48"/>
  <c r="D1779" i="48"/>
  <c r="E1779" i="48"/>
  <c r="A1780" i="48"/>
  <c r="B1780" i="48"/>
  <c r="C1780" i="48"/>
  <c r="D1780" i="48"/>
  <c r="E1780" i="48"/>
  <c r="A1781" i="48"/>
  <c r="B1781" i="48"/>
  <c r="C1781" i="48"/>
  <c r="D1781" i="48"/>
  <c r="E1781" i="48"/>
  <c r="A1782" i="48"/>
  <c r="B1782" i="48"/>
  <c r="C1782" i="48"/>
  <c r="D1782" i="48"/>
  <c r="E1782" i="48"/>
  <c r="A1783" i="48"/>
  <c r="B1783" i="48"/>
  <c r="C1783" i="48"/>
  <c r="D1783" i="48"/>
  <c r="E1783" i="48"/>
  <c r="A1784" i="48"/>
  <c r="B1784" i="48"/>
  <c r="C1784" i="48"/>
  <c r="D1784" i="48"/>
  <c r="E1784" i="48"/>
  <c r="A1785" i="48"/>
  <c r="B1785" i="48"/>
  <c r="C1785" i="48"/>
  <c r="D1785" i="48"/>
  <c r="E1785" i="48"/>
  <c r="A1786" i="48"/>
  <c r="B1786" i="48"/>
  <c r="C1786" i="48"/>
  <c r="D1786" i="48"/>
  <c r="E1786" i="48"/>
  <c r="A1787" i="48"/>
  <c r="B1787" i="48"/>
  <c r="C1787" i="48"/>
  <c r="D1787" i="48"/>
  <c r="E1787" i="48"/>
  <c r="A1788" i="48"/>
  <c r="B1788" i="48"/>
  <c r="C1788" i="48"/>
  <c r="D1788" i="48"/>
  <c r="E1788" i="48"/>
  <c r="A1789" i="48"/>
  <c r="B1789" i="48"/>
  <c r="C1789" i="48"/>
  <c r="D1789" i="48"/>
  <c r="E1789" i="48"/>
  <c r="A1790" i="48"/>
  <c r="B1790" i="48"/>
  <c r="C1790" i="48"/>
  <c r="D1790" i="48"/>
  <c r="E1790" i="48"/>
  <c r="A1791" i="48"/>
  <c r="B1791" i="48"/>
  <c r="C1791" i="48"/>
  <c r="D1791" i="48"/>
  <c r="E1791" i="48"/>
  <c r="A1792" i="48"/>
  <c r="B1792" i="48"/>
  <c r="C1792" i="48"/>
  <c r="D1792" i="48"/>
  <c r="E1792" i="48"/>
  <c r="A1793" i="48"/>
  <c r="B1793" i="48"/>
  <c r="C1793" i="48"/>
  <c r="D1793" i="48"/>
  <c r="E1793" i="48"/>
  <c r="A1794" i="48"/>
  <c r="B1794" i="48"/>
  <c r="C1794" i="48"/>
  <c r="D1794" i="48"/>
  <c r="E1794" i="48"/>
  <c r="A1795" i="48"/>
  <c r="B1795" i="48"/>
  <c r="C1795" i="48"/>
  <c r="D1795" i="48"/>
  <c r="E1795" i="48"/>
  <c r="A1796" i="48"/>
  <c r="B1796" i="48"/>
  <c r="C1796" i="48"/>
  <c r="D1796" i="48"/>
  <c r="E1796" i="48"/>
  <c r="A1797" i="48"/>
  <c r="B1797" i="48"/>
  <c r="C1797" i="48"/>
  <c r="D1797" i="48"/>
  <c r="E1797" i="48"/>
  <c r="A1798" i="48"/>
  <c r="B1798" i="48"/>
  <c r="C1798" i="48"/>
  <c r="D1798" i="48"/>
  <c r="E1798" i="48"/>
  <c r="A1799" i="48"/>
  <c r="B1799" i="48"/>
  <c r="C1799" i="48"/>
  <c r="D1799" i="48"/>
  <c r="E1799" i="48"/>
  <c r="A1800" i="48"/>
  <c r="B1800" i="48"/>
  <c r="C1800" i="48"/>
  <c r="D1800" i="48"/>
  <c r="E1800" i="48"/>
  <c r="A1801" i="48"/>
  <c r="B1801" i="48"/>
  <c r="C1801" i="48"/>
  <c r="D1801" i="48"/>
  <c r="E1801" i="48"/>
  <c r="A1802" i="48"/>
  <c r="B1802" i="48"/>
  <c r="C1802" i="48"/>
  <c r="D1802" i="48"/>
  <c r="E1802" i="48"/>
  <c r="A1803" i="48"/>
  <c r="B1803" i="48"/>
  <c r="C1803" i="48"/>
  <c r="D1803" i="48"/>
  <c r="E1803" i="48"/>
  <c r="A1804" i="48"/>
  <c r="B1804" i="48"/>
  <c r="C1804" i="48"/>
  <c r="D1804" i="48"/>
  <c r="E1804" i="48"/>
  <c r="A1805" i="48"/>
  <c r="B1805" i="48"/>
  <c r="C1805" i="48"/>
  <c r="D1805" i="48"/>
  <c r="E1805" i="48"/>
  <c r="A1806" i="48"/>
  <c r="B1806" i="48"/>
  <c r="C1806" i="48"/>
  <c r="D1806" i="48"/>
  <c r="E1806" i="48"/>
  <c r="A1807" i="48"/>
  <c r="B1807" i="48"/>
  <c r="C1807" i="48"/>
  <c r="D1807" i="48"/>
  <c r="E1807" i="48"/>
  <c r="A1808" i="48"/>
  <c r="B1808" i="48"/>
  <c r="C1808" i="48"/>
  <c r="D1808" i="48"/>
  <c r="E1808" i="48"/>
  <c r="A1809" i="48"/>
  <c r="B1809" i="48"/>
  <c r="C1809" i="48"/>
  <c r="D1809" i="48"/>
  <c r="E1809" i="48"/>
  <c r="A1810" i="48"/>
  <c r="B1810" i="48"/>
  <c r="C1810" i="48"/>
  <c r="D1810" i="48"/>
  <c r="E1810" i="48"/>
  <c r="A1811" i="48"/>
  <c r="B1811" i="48"/>
  <c r="C1811" i="48"/>
  <c r="D1811" i="48"/>
  <c r="E1811" i="48"/>
  <c r="A1812" i="48"/>
  <c r="B1812" i="48"/>
  <c r="C1812" i="48"/>
  <c r="D1812" i="48"/>
  <c r="E1812" i="48"/>
  <c r="A1813" i="48"/>
  <c r="B1813" i="48"/>
  <c r="C1813" i="48"/>
  <c r="D1813" i="48"/>
  <c r="E1813" i="48"/>
  <c r="A1814" i="48"/>
  <c r="B1814" i="48"/>
  <c r="C1814" i="48"/>
  <c r="D1814" i="48"/>
  <c r="E1814" i="48"/>
  <c r="A1815" i="48"/>
  <c r="B1815" i="48"/>
  <c r="C1815" i="48"/>
  <c r="D1815" i="48"/>
  <c r="E1815" i="48"/>
  <c r="A1816" i="48"/>
  <c r="B1816" i="48"/>
  <c r="C1816" i="48"/>
  <c r="D1816" i="48"/>
  <c r="E1816" i="48"/>
  <c r="A1817" i="48"/>
  <c r="B1817" i="48"/>
  <c r="C1817" i="48"/>
  <c r="D1817" i="48"/>
  <c r="E1817" i="48"/>
  <c r="A1818" i="48"/>
  <c r="B1818" i="48"/>
  <c r="C1818" i="48"/>
  <c r="D1818" i="48"/>
  <c r="E1818" i="48"/>
  <c r="A1819" i="48"/>
  <c r="B1819" i="48"/>
  <c r="C1819" i="48"/>
  <c r="D1819" i="48"/>
  <c r="E1819" i="48"/>
  <c r="A1820" i="48"/>
  <c r="B1820" i="48"/>
  <c r="C1820" i="48"/>
  <c r="D1820" i="48"/>
  <c r="E1820" i="48"/>
  <c r="A1821" i="48"/>
  <c r="B1821" i="48"/>
  <c r="C1821" i="48"/>
  <c r="D1821" i="48"/>
  <c r="E1821" i="48"/>
  <c r="A1822" i="48"/>
  <c r="B1822" i="48"/>
  <c r="C1822" i="48"/>
  <c r="D1822" i="48"/>
  <c r="E1822" i="48"/>
  <c r="A1823" i="48"/>
  <c r="B1823" i="48"/>
  <c r="C1823" i="48"/>
  <c r="D1823" i="48"/>
  <c r="E1823" i="48"/>
  <c r="A1824" i="48"/>
  <c r="B1824" i="48"/>
  <c r="C1824" i="48"/>
  <c r="D1824" i="48"/>
  <c r="E1824" i="48"/>
  <c r="A1825" i="48"/>
  <c r="B1825" i="48"/>
  <c r="C1825" i="48"/>
  <c r="D1825" i="48"/>
  <c r="E1825" i="48"/>
  <c r="A1826" i="48"/>
  <c r="B1826" i="48"/>
  <c r="C1826" i="48"/>
  <c r="D1826" i="48"/>
  <c r="E1826" i="48"/>
  <c r="A1827" i="48"/>
  <c r="B1827" i="48"/>
  <c r="C1827" i="48"/>
  <c r="D1827" i="48"/>
  <c r="E1827" i="48"/>
  <c r="A1828" i="48"/>
  <c r="B1828" i="48"/>
  <c r="C1828" i="48"/>
  <c r="D1828" i="48"/>
  <c r="E1828" i="48"/>
  <c r="A1829" i="48"/>
  <c r="B1829" i="48"/>
  <c r="C1829" i="48"/>
  <c r="D1829" i="48"/>
  <c r="E1829" i="48"/>
  <c r="A1830" i="48"/>
  <c r="B1830" i="48"/>
  <c r="C1830" i="48"/>
  <c r="D1830" i="48"/>
  <c r="E1830" i="48"/>
  <c r="A1831" i="48"/>
  <c r="B1831" i="48"/>
  <c r="C1831" i="48"/>
  <c r="D1831" i="48"/>
  <c r="E1831" i="48"/>
  <c r="A1832" i="48"/>
  <c r="B1832" i="48"/>
  <c r="C1832" i="48"/>
  <c r="D1832" i="48"/>
  <c r="E1832" i="48"/>
  <c r="A1833" i="48"/>
  <c r="B1833" i="48"/>
  <c r="C1833" i="48"/>
  <c r="D1833" i="48"/>
  <c r="E1833" i="48"/>
  <c r="A1834" i="48"/>
  <c r="B1834" i="48"/>
  <c r="C1834" i="48"/>
  <c r="D1834" i="48"/>
  <c r="E1834" i="48"/>
  <c r="A1835" i="48"/>
  <c r="B1835" i="48"/>
  <c r="C1835" i="48"/>
  <c r="D1835" i="48"/>
  <c r="E1835" i="48"/>
  <c r="A1836" i="48"/>
  <c r="B1836" i="48"/>
  <c r="C1836" i="48"/>
  <c r="D1836" i="48"/>
  <c r="E1836" i="48"/>
  <c r="A1837" i="48"/>
  <c r="B1837" i="48"/>
  <c r="C1837" i="48"/>
  <c r="D1837" i="48"/>
  <c r="E1837" i="48"/>
  <c r="A1838" i="48"/>
  <c r="B1838" i="48"/>
  <c r="C1838" i="48"/>
  <c r="D1838" i="48"/>
  <c r="E1838" i="48"/>
  <c r="A1839" i="48"/>
  <c r="B1839" i="48"/>
  <c r="C1839" i="48"/>
  <c r="D1839" i="48"/>
  <c r="E1839" i="48"/>
  <c r="A1840" i="48"/>
  <c r="B1840" i="48"/>
  <c r="C1840" i="48"/>
  <c r="D1840" i="48"/>
  <c r="E1840" i="48"/>
  <c r="A1841" i="48"/>
  <c r="B1841" i="48"/>
  <c r="C1841" i="48"/>
  <c r="D1841" i="48"/>
  <c r="E1841" i="48"/>
  <c r="A1842" i="48"/>
  <c r="B1842" i="48"/>
  <c r="C1842" i="48"/>
  <c r="D1842" i="48"/>
  <c r="E1842" i="48"/>
  <c r="A1843" i="48"/>
  <c r="B1843" i="48"/>
  <c r="C1843" i="48"/>
  <c r="D1843" i="48"/>
  <c r="E1843" i="48"/>
  <c r="A1844" i="48"/>
  <c r="B1844" i="48"/>
  <c r="C1844" i="48"/>
  <c r="D1844" i="48"/>
  <c r="E1844" i="48"/>
  <c r="B1845" i="48"/>
  <c r="C1845" i="48"/>
  <c r="D1845" i="48"/>
  <c r="E1845" i="48"/>
  <c r="B1548" i="48"/>
  <c r="C1548" i="48"/>
  <c r="D1548" i="48"/>
  <c r="E1548" i="48"/>
  <c r="A1548" i="48"/>
  <c r="A1252" i="48"/>
  <c r="B1252" i="48"/>
  <c r="C1252" i="48"/>
  <c r="D1252" i="48"/>
  <c r="E1252" i="48"/>
  <c r="A1253" i="48"/>
  <c r="B1253" i="48"/>
  <c r="C1253" i="48"/>
  <c r="D1253" i="48"/>
  <c r="E1253" i="48"/>
  <c r="A1254" i="48"/>
  <c r="B1254" i="48"/>
  <c r="C1254" i="48"/>
  <c r="D1254" i="48"/>
  <c r="E1254" i="48"/>
  <c r="A1255" i="48"/>
  <c r="B1255" i="48"/>
  <c r="C1255" i="48"/>
  <c r="D1255" i="48"/>
  <c r="E1255" i="48"/>
  <c r="A1256" i="48"/>
  <c r="B1256" i="48"/>
  <c r="C1256" i="48"/>
  <c r="D1256" i="48"/>
  <c r="E1256" i="48"/>
  <c r="A1257" i="48"/>
  <c r="B1257" i="48"/>
  <c r="C1257" i="48"/>
  <c r="D1257" i="48"/>
  <c r="E1257" i="48"/>
  <c r="A1258" i="48"/>
  <c r="B1258" i="48"/>
  <c r="C1258" i="48"/>
  <c r="D1258" i="48"/>
  <c r="E1258" i="48"/>
  <c r="A1259" i="48"/>
  <c r="B1259" i="48"/>
  <c r="C1259" i="48"/>
  <c r="D1259" i="48"/>
  <c r="E1259" i="48"/>
  <c r="A1260" i="48"/>
  <c r="B1260" i="48"/>
  <c r="C1260" i="48"/>
  <c r="D1260" i="48"/>
  <c r="E1260" i="48"/>
  <c r="A1261" i="48"/>
  <c r="B1261" i="48"/>
  <c r="C1261" i="48"/>
  <c r="D1261" i="48"/>
  <c r="E1261" i="48"/>
  <c r="A1262" i="48"/>
  <c r="B1262" i="48"/>
  <c r="C1262" i="48"/>
  <c r="D1262" i="48"/>
  <c r="E1262" i="48"/>
  <c r="A1263" i="48"/>
  <c r="B1263" i="48"/>
  <c r="C1263" i="48"/>
  <c r="D1263" i="48"/>
  <c r="E1263" i="48"/>
  <c r="A1264" i="48"/>
  <c r="B1264" i="48"/>
  <c r="C1264" i="48"/>
  <c r="D1264" i="48"/>
  <c r="E1264" i="48"/>
  <c r="A1265" i="48"/>
  <c r="B1265" i="48"/>
  <c r="C1265" i="48"/>
  <c r="D1265" i="48"/>
  <c r="E1265" i="48"/>
  <c r="A1266" i="48"/>
  <c r="B1266" i="48"/>
  <c r="C1266" i="48"/>
  <c r="D1266" i="48"/>
  <c r="E1266" i="48"/>
  <c r="A1267" i="48"/>
  <c r="B1267" i="48"/>
  <c r="C1267" i="48"/>
  <c r="D1267" i="48"/>
  <c r="E1267" i="48"/>
  <c r="A1268" i="48"/>
  <c r="B1268" i="48"/>
  <c r="C1268" i="48"/>
  <c r="D1268" i="48"/>
  <c r="E1268" i="48"/>
  <c r="A1269" i="48"/>
  <c r="B1269" i="48"/>
  <c r="C1269" i="48"/>
  <c r="D1269" i="48"/>
  <c r="E1269" i="48"/>
  <c r="A1270" i="48"/>
  <c r="B1270" i="48"/>
  <c r="C1270" i="48"/>
  <c r="D1270" i="48"/>
  <c r="E1270" i="48"/>
  <c r="A1271" i="48"/>
  <c r="B1271" i="48"/>
  <c r="C1271" i="48"/>
  <c r="D1271" i="48"/>
  <c r="E1271" i="48"/>
  <c r="A1272" i="48"/>
  <c r="B1272" i="48"/>
  <c r="C1272" i="48"/>
  <c r="D1272" i="48"/>
  <c r="E1272" i="48"/>
  <c r="A1273" i="48"/>
  <c r="B1273" i="48"/>
  <c r="C1273" i="48"/>
  <c r="D1273" i="48"/>
  <c r="E1273" i="48"/>
  <c r="A1274" i="48"/>
  <c r="B1274" i="48"/>
  <c r="C1274" i="48"/>
  <c r="D1274" i="48"/>
  <c r="E1274" i="48"/>
  <c r="A1275" i="48"/>
  <c r="B1275" i="48"/>
  <c r="C1275" i="48"/>
  <c r="D1275" i="48"/>
  <c r="E1275" i="48"/>
  <c r="A1276" i="48"/>
  <c r="B1276" i="48"/>
  <c r="C1276" i="48"/>
  <c r="D1276" i="48"/>
  <c r="E1276" i="48"/>
  <c r="A1277" i="48"/>
  <c r="B1277" i="48"/>
  <c r="C1277" i="48"/>
  <c r="D1277" i="48"/>
  <c r="E1277" i="48"/>
  <c r="A1278" i="48"/>
  <c r="B1278" i="48"/>
  <c r="C1278" i="48"/>
  <c r="D1278" i="48"/>
  <c r="E1278" i="48"/>
  <c r="A1279" i="48"/>
  <c r="B1279" i="48"/>
  <c r="C1279" i="48"/>
  <c r="D1279" i="48"/>
  <c r="E1279" i="48"/>
  <c r="A1280" i="48"/>
  <c r="B1280" i="48"/>
  <c r="C1280" i="48"/>
  <c r="D1280" i="48"/>
  <c r="E1280" i="48"/>
  <c r="A1281" i="48"/>
  <c r="B1281" i="48"/>
  <c r="C1281" i="48"/>
  <c r="D1281" i="48"/>
  <c r="E1281" i="48"/>
  <c r="A1282" i="48"/>
  <c r="B1282" i="48"/>
  <c r="C1282" i="48"/>
  <c r="D1282" i="48"/>
  <c r="E1282" i="48"/>
  <c r="A1283" i="48"/>
  <c r="B1283" i="48"/>
  <c r="C1283" i="48"/>
  <c r="D1283" i="48"/>
  <c r="E1283" i="48"/>
  <c r="A1284" i="48"/>
  <c r="B1284" i="48"/>
  <c r="C1284" i="48"/>
  <c r="D1284" i="48"/>
  <c r="E1284" i="48"/>
  <c r="A1285" i="48"/>
  <c r="B1285" i="48"/>
  <c r="C1285" i="48"/>
  <c r="D1285" i="48"/>
  <c r="E1285" i="48"/>
  <c r="A1286" i="48"/>
  <c r="B1286" i="48"/>
  <c r="C1286" i="48"/>
  <c r="D1286" i="48"/>
  <c r="E1286" i="48"/>
  <c r="A1287" i="48"/>
  <c r="B1287" i="48"/>
  <c r="C1287" i="48"/>
  <c r="D1287" i="48"/>
  <c r="E1287" i="48"/>
  <c r="A1288" i="48"/>
  <c r="B1288" i="48"/>
  <c r="C1288" i="48"/>
  <c r="D1288" i="48"/>
  <c r="E1288" i="48"/>
  <c r="A1289" i="48"/>
  <c r="B1289" i="48"/>
  <c r="C1289" i="48"/>
  <c r="D1289" i="48"/>
  <c r="E1289" i="48"/>
  <c r="A1290" i="48"/>
  <c r="B1290" i="48"/>
  <c r="C1290" i="48"/>
  <c r="D1290" i="48"/>
  <c r="E1290" i="48"/>
  <c r="A1291" i="48"/>
  <c r="B1291" i="48"/>
  <c r="C1291" i="48"/>
  <c r="D1291" i="48"/>
  <c r="E1291" i="48"/>
  <c r="A1292" i="48"/>
  <c r="B1292" i="48"/>
  <c r="C1292" i="48"/>
  <c r="D1292" i="48"/>
  <c r="E1292" i="48"/>
  <c r="A1293" i="48"/>
  <c r="B1293" i="48"/>
  <c r="C1293" i="48"/>
  <c r="D1293" i="48"/>
  <c r="E1293" i="48"/>
  <c r="A1294" i="48"/>
  <c r="B1294" i="48"/>
  <c r="C1294" i="48"/>
  <c r="D1294" i="48"/>
  <c r="E1294" i="48"/>
  <c r="A1295" i="48"/>
  <c r="B1295" i="48"/>
  <c r="C1295" i="48"/>
  <c r="D1295" i="48"/>
  <c r="E1295" i="48"/>
  <c r="A1296" i="48"/>
  <c r="B1296" i="48"/>
  <c r="C1296" i="48"/>
  <c r="D1296" i="48"/>
  <c r="E1296" i="48"/>
  <c r="A1297" i="48"/>
  <c r="B1297" i="48"/>
  <c r="C1297" i="48"/>
  <c r="D1297" i="48"/>
  <c r="E1297" i="48"/>
  <c r="A1298" i="48"/>
  <c r="B1298" i="48"/>
  <c r="C1298" i="48"/>
  <c r="D1298" i="48"/>
  <c r="E1298" i="48"/>
  <c r="A1299" i="48"/>
  <c r="B1299" i="48"/>
  <c r="C1299" i="48"/>
  <c r="D1299" i="48"/>
  <c r="E1299" i="48"/>
  <c r="A1300" i="48"/>
  <c r="B1300" i="48"/>
  <c r="C1300" i="48"/>
  <c r="D1300" i="48"/>
  <c r="E1300" i="48"/>
  <c r="A1301" i="48"/>
  <c r="B1301" i="48"/>
  <c r="C1301" i="48"/>
  <c r="D1301" i="48"/>
  <c r="E1301" i="48"/>
  <c r="A1302" i="48"/>
  <c r="B1302" i="48"/>
  <c r="C1302" i="48"/>
  <c r="D1302" i="48"/>
  <c r="E1302" i="48"/>
  <c r="A1303" i="48"/>
  <c r="B1303" i="48"/>
  <c r="C1303" i="48"/>
  <c r="D1303" i="48"/>
  <c r="E1303" i="48"/>
  <c r="A1304" i="48"/>
  <c r="B1304" i="48"/>
  <c r="C1304" i="48"/>
  <c r="D1304" i="48"/>
  <c r="E1304" i="48"/>
  <c r="A1305" i="48"/>
  <c r="B1305" i="48"/>
  <c r="C1305" i="48"/>
  <c r="D1305" i="48"/>
  <c r="E1305" i="48"/>
  <c r="A1306" i="48"/>
  <c r="B1306" i="48"/>
  <c r="C1306" i="48"/>
  <c r="D1306" i="48"/>
  <c r="E1306" i="48"/>
  <c r="A1307" i="48"/>
  <c r="B1307" i="48"/>
  <c r="C1307" i="48"/>
  <c r="D1307" i="48"/>
  <c r="E1307" i="48"/>
  <c r="A1308" i="48"/>
  <c r="B1308" i="48"/>
  <c r="C1308" i="48"/>
  <c r="D1308" i="48"/>
  <c r="E1308" i="48"/>
  <c r="A1309" i="48"/>
  <c r="B1309" i="48"/>
  <c r="C1309" i="48"/>
  <c r="D1309" i="48"/>
  <c r="E1309" i="48"/>
  <c r="A1310" i="48"/>
  <c r="B1310" i="48"/>
  <c r="C1310" i="48"/>
  <c r="D1310" i="48"/>
  <c r="E1310" i="48"/>
  <c r="A1311" i="48"/>
  <c r="B1311" i="48"/>
  <c r="C1311" i="48"/>
  <c r="D1311" i="48"/>
  <c r="E1311" i="48"/>
  <c r="A1312" i="48"/>
  <c r="B1312" i="48"/>
  <c r="C1312" i="48"/>
  <c r="D1312" i="48"/>
  <c r="E1312" i="48"/>
  <c r="A1313" i="48"/>
  <c r="B1313" i="48"/>
  <c r="C1313" i="48"/>
  <c r="D1313" i="48"/>
  <c r="E1313" i="48"/>
  <c r="A1314" i="48"/>
  <c r="B1314" i="48"/>
  <c r="C1314" i="48"/>
  <c r="D1314" i="48"/>
  <c r="E1314" i="48"/>
  <c r="A1315" i="48"/>
  <c r="B1315" i="48"/>
  <c r="C1315" i="48"/>
  <c r="D1315" i="48"/>
  <c r="E1315" i="48"/>
  <c r="A1316" i="48"/>
  <c r="B1316" i="48"/>
  <c r="C1316" i="48"/>
  <c r="D1316" i="48"/>
  <c r="E1316" i="48"/>
  <c r="A1317" i="48"/>
  <c r="B1317" i="48"/>
  <c r="C1317" i="48"/>
  <c r="D1317" i="48"/>
  <c r="E1317" i="48"/>
  <c r="A1318" i="48"/>
  <c r="B1318" i="48"/>
  <c r="C1318" i="48"/>
  <c r="D1318" i="48"/>
  <c r="E1318" i="48"/>
  <c r="A1319" i="48"/>
  <c r="B1319" i="48"/>
  <c r="C1319" i="48"/>
  <c r="D1319" i="48"/>
  <c r="E1319" i="48"/>
  <c r="A1320" i="48"/>
  <c r="B1320" i="48"/>
  <c r="C1320" i="48"/>
  <c r="D1320" i="48"/>
  <c r="E1320" i="48"/>
  <c r="A1321" i="48"/>
  <c r="B1321" i="48"/>
  <c r="C1321" i="48"/>
  <c r="D1321" i="48"/>
  <c r="E1321" i="48"/>
  <c r="A1322" i="48"/>
  <c r="B1322" i="48"/>
  <c r="C1322" i="48"/>
  <c r="D1322" i="48"/>
  <c r="E1322" i="48"/>
  <c r="A1323" i="48"/>
  <c r="B1323" i="48"/>
  <c r="C1323" i="48"/>
  <c r="D1323" i="48"/>
  <c r="E1323" i="48"/>
  <c r="A1324" i="48"/>
  <c r="B1324" i="48"/>
  <c r="C1324" i="48"/>
  <c r="D1324" i="48"/>
  <c r="E1324" i="48"/>
  <c r="A1325" i="48"/>
  <c r="B1325" i="48"/>
  <c r="C1325" i="48"/>
  <c r="D1325" i="48"/>
  <c r="E1325" i="48"/>
  <c r="A1326" i="48"/>
  <c r="B1326" i="48"/>
  <c r="C1326" i="48"/>
  <c r="D1326" i="48"/>
  <c r="E1326" i="48"/>
  <c r="A1327" i="48"/>
  <c r="B1327" i="48"/>
  <c r="C1327" i="48"/>
  <c r="D1327" i="48"/>
  <c r="E1327" i="48"/>
  <c r="A1328" i="48"/>
  <c r="B1328" i="48"/>
  <c r="C1328" i="48"/>
  <c r="D1328" i="48"/>
  <c r="E1328" i="48"/>
  <c r="A1329" i="48"/>
  <c r="B1329" i="48"/>
  <c r="C1329" i="48"/>
  <c r="D1329" i="48"/>
  <c r="E1329" i="48"/>
  <c r="A1330" i="48"/>
  <c r="B1330" i="48"/>
  <c r="C1330" i="48"/>
  <c r="D1330" i="48"/>
  <c r="E1330" i="48"/>
  <c r="A1331" i="48"/>
  <c r="B1331" i="48"/>
  <c r="C1331" i="48"/>
  <c r="D1331" i="48"/>
  <c r="E1331" i="48"/>
  <c r="A1332" i="48"/>
  <c r="B1332" i="48"/>
  <c r="C1332" i="48"/>
  <c r="D1332" i="48"/>
  <c r="E1332" i="48"/>
  <c r="A1333" i="48"/>
  <c r="B1333" i="48"/>
  <c r="C1333" i="48"/>
  <c r="D1333" i="48"/>
  <c r="E1333" i="48"/>
  <c r="A1334" i="48"/>
  <c r="B1334" i="48"/>
  <c r="C1334" i="48"/>
  <c r="D1334" i="48"/>
  <c r="E1334" i="48"/>
  <c r="A1335" i="48"/>
  <c r="B1335" i="48"/>
  <c r="C1335" i="48"/>
  <c r="D1335" i="48"/>
  <c r="E1335" i="48"/>
  <c r="A1336" i="48"/>
  <c r="B1336" i="48"/>
  <c r="C1336" i="48"/>
  <c r="D1336" i="48"/>
  <c r="E1336" i="48"/>
  <c r="A1337" i="48"/>
  <c r="B1337" i="48"/>
  <c r="C1337" i="48"/>
  <c r="D1337" i="48"/>
  <c r="E1337" i="48"/>
  <c r="A1338" i="48"/>
  <c r="B1338" i="48"/>
  <c r="C1338" i="48"/>
  <c r="D1338" i="48"/>
  <c r="E1338" i="48"/>
  <c r="A1339" i="48"/>
  <c r="B1339" i="48"/>
  <c r="C1339" i="48"/>
  <c r="D1339" i="48"/>
  <c r="E1339" i="48"/>
  <c r="A1340" i="48"/>
  <c r="B1340" i="48"/>
  <c r="C1340" i="48"/>
  <c r="D1340" i="48"/>
  <c r="E1340" i="48"/>
  <c r="A1341" i="48"/>
  <c r="B1341" i="48"/>
  <c r="C1341" i="48"/>
  <c r="D1341" i="48"/>
  <c r="E1341" i="48"/>
  <c r="A1342" i="48"/>
  <c r="B1342" i="48"/>
  <c r="C1342" i="48"/>
  <c r="D1342" i="48"/>
  <c r="E1342" i="48"/>
  <c r="A1343" i="48"/>
  <c r="B1343" i="48"/>
  <c r="C1343" i="48"/>
  <c r="D1343" i="48"/>
  <c r="E1343" i="48"/>
  <c r="A1344" i="48"/>
  <c r="B1344" i="48"/>
  <c r="C1344" i="48"/>
  <c r="D1344" i="48"/>
  <c r="E1344" i="48"/>
  <c r="A1345" i="48"/>
  <c r="B1345" i="48"/>
  <c r="C1345" i="48"/>
  <c r="D1345" i="48"/>
  <c r="E1345" i="48"/>
  <c r="A1346" i="48"/>
  <c r="B1346" i="48"/>
  <c r="C1346" i="48"/>
  <c r="D1346" i="48"/>
  <c r="E1346" i="48"/>
  <c r="A1347" i="48"/>
  <c r="B1347" i="48"/>
  <c r="C1347" i="48"/>
  <c r="D1347" i="48"/>
  <c r="E1347" i="48"/>
  <c r="A1348" i="48"/>
  <c r="B1348" i="48"/>
  <c r="C1348" i="48"/>
  <c r="D1348" i="48"/>
  <c r="E1348" i="48"/>
  <c r="A1349" i="48"/>
  <c r="B1349" i="48"/>
  <c r="C1349" i="48"/>
  <c r="D1349" i="48"/>
  <c r="E1349" i="48"/>
  <c r="A1350" i="48"/>
  <c r="B1350" i="48"/>
  <c r="C1350" i="48"/>
  <c r="D1350" i="48"/>
  <c r="E1350" i="48"/>
  <c r="A1351" i="48"/>
  <c r="B1351" i="48"/>
  <c r="C1351" i="48"/>
  <c r="D1351" i="48"/>
  <c r="E1351" i="48"/>
  <c r="A1352" i="48"/>
  <c r="B1352" i="48"/>
  <c r="C1352" i="48"/>
  <c r="D1352" i="48"/>
  <c r="E1352" i="48"/>
  <c r="A1353" i="48"/>
  <c r="B1353" i="48"/>
  <c r="C1353" i="48"/>
  <c r="D1353" i="48"/>
  <c r="E1353" i="48"/>
  <c r="A1354" i="48"/>
  <c r="B1354" i="48"/>
  <c r="C1354" i="48"/>
  <c r="D1354" i="48"/>
  <c r="E1354" i="48"/>
  <c r="A1355" i="48"/>
  <c r="B1355" i="48"/>
  <c r="C1355" i="48"/>
  <c r="D1355" i="48"/>
  <c r="E1355" i="48"/>
  <c r="A1356" i="48"/>
  <c r="B1356" i="48"/>
  <c r="C1356" i="48"/>
  <c r="D1356" i="48"/>
  <c r="E1356" i="48"/>
  <c r="A1357" i="48"/>
  <c r="B1357" i="48"/>
  <c r="C1357" i="48"/>
  <c r="D1357" i="48"/>
  <c r="E1357" i="48"/>
  <c r="A1358" i="48"/>
  <c r="B1358" i="48"/>
  <c r="C1358" i="48"/>
  <c r="D1358" i="48"/>
  <c r="E1358" i="48"/>
  <c r="A1359" i="48"/>
  <c r="B1359" i="48"/>
  <c r="C1359" i="48"/>
  <c r="D1359" i="48"/>
  <c r="E1359" i="48"/>
  <c r="A1360" i="48"/>
  <c r="B1360" i="48"/>
  <c r="C1360" i="48"/>
  <c r="D1360" i="48"/>
  <c r="E1360" i="48"/>
  <c r="A1361" i="48"/>
  <c r="B1361" i="48"/>
  <c r="C1361" i="48"/>
  <c r="D1361" i="48"/>
  <c r="E1361" i="48"/>
  <c r="A1362" i="48"/>
  <c r="B1362" i="48"/>
  <c r="C1362" i="48"/>
  <c r="D1362" i="48"/>
  <c r="E1362" i="48"/>
  <c r="A1363" i="48"/>
  <c r="B1363" i="48"/>
  <c r="C1363" i="48"/>
  <c r="D1363" i="48"/>
  <c r="E1363" i="48"/>
  <c r="A1364" i="48"/>
  <c r="B1364" i="48"/>
  <c r="C1364" i="48"/>
  <c r="D1364" i="48"/>
  <c r="E1364" i="48"/>
  <c r="A1365" i="48"/>
  <c r="B1365" i="48"/>
  <c r="C1365" i="48"/>
  <c r="D1365" i="48"/>
  <c r="E1365" i="48"/>
  <c r="A1366" i="48"/>
  <c r="B1366" i="48"/>
  <c r="C1366" i="48"/>
  <c r="D1366" i="48"/>
  <c r="E1366" i="48"/>
  <c r="A1367" i="48"/>
  <c r="B1367" i="48"/>
  <c r="C1367" i="48"/>
  <c r="D1367" i="48"/>
  <c r="E1367" i="48"/>
  <c r="A1368" i="48"/>
  <c r="B1368" i="48"/>
  <c r="C1368" i="48"/>
  <c r="D1368" i="48"/>
  <c r="E1368" i="48"/>
  <c r="A1369" i="48"/>
  <c r="B1369" i="48"/>
  <c r="C1369" i="48"/>
  <c r="D1369" i="48"/>
  <c r="E1369" i="48"/>
  <c r="A1370" i="48"/>
  <c r="B1370" i="48"/>
  <c r="C1370" i="48"/>
  <c r="D1370" i="48"/>
  <c r="E1370" i="48"/>
  <c r="A1371" i="48"/>
  <c r="B1371" i="48"/>
  <c r="C1371" i="48"/>
  <c r="D1371" i="48"/>
  <c r="E1371" i="48"/>
  <c r="A1372" i="48"/>
  <c r="B1372" i="48"/>
  <c r="C1372" i="48"/>
  <c r="D1372" i="48"/>
  <c r="E1372" i="48"/>
  <c r="A1373" i="48"/>
  <c r="B1373" i="48"/>
  <c r="C1373" i="48"/>
  <c r="D1373" i="48"/>
  <c r="E1373" i="48"/>
  <c r="A1374" i="48"/>
  <c r="B1374" i="48"/>
  <c r="C1374" i="48"/>
  <c r="D1374" i="48"/>
  <c r="E1374" i="48"/>
  <c r="A1375" i="48"/>
  <c r="B1375" i="48"/>
  <c r="C1375" i="48"/>
  <c r="D1375" i="48"/>
  <c r="E1375" i="48"/>
  <c r="A1376" i="48"/>
  <c r="B1376" i="48"/>
  <c r="C1376" i="48"/>
  <c r="D1376" i="48"/>
  <c r="E1376" i="48"/>
  <c r="A1377" i="48"/>
  <c r="B1377" i="48"/>
  <c r="C1377" i="48"/>
  <c r="D1377" i="48"/>
  <c r="E1377" i="48"/>
  <c r="A1378" i="48"/>
  <c r="B1378" i="48"/>
  <c r="C1378" i="48"/>
  <c r="D1378" i="48"/>
  <c r="E1378" i="48"/>
  <c r="A1379" i="48"/>
  <c r="B1379" i="48"/>
  <c r="C1379" i="48"/>
  <c r="D1379" i="48"/>
  <c r="E1379" i="48"/>
  <c r="A1380" i="48"/>
  <c r="B1380" i="48"/>
  <c r="C1380" i="48"/>
  <c r="D1380" i="48"/>
  <c r="E1380" i="48"/>
  <c r="A1381" i="48"/>
  <c r="B1381" i="48"/>
  <c r="C1381" i="48"/>
  <c r="D1381" i="48"/>
  <c r="E1381" i="48"/>
  <c r="A1382" i="48"/>
  <c r="B1382" i="48"/>
  <c r="C1382" i="48"/>
  <c r="D1382" i="48"/>
  <c r="E1382" i="48"/>
  <c r="A1383" i="48"/>
  <c r="B1383" i="48"/>
  <c r="C1383" i="48"/>
  <c r="D1383" i="48"/>
  <c r="E1383" i="48"/>
  <c r="A1384" i="48"/>
  <c r="B1384" i="48"/>
  <c r="C1384" i="48"/>
  <c r="D1384" i="48"/>
  <c r="E1384" i="48"/>
  <c r="A1385" i="48"/>
  <c r="B1385" i="48"/>
  <c r="C1385" i="48"/>
  <c r="D1385" i="48"/>
  <c r="E1385" i="48"/>
  <c r="A1386" i="48"/>
  <c r="B1386" i="48"/>
  <c r="C1386" i="48"/>
  <c r="D1386" i="48"/>
  <c r="E1386" i="48"/>
  <c r="A1387" i="48"/>
  <c r="B1387" i="48"/>
  <c r="C1387" i="48"/>
  <c r="D1387" i="48"/>
  <c r="E1387" i="48"/>
  <c r="A1388" i="48"/>
  <c r="B1388" i="48"/>
  <c r="C1388" i="48"/>
  <c r="D1388" i="48"/>
  <c r="E1388" i="48"/>
  <c r="A1389" i="48"/>
  <c r="B1389" i="48"/>
  <c r="C1389" i="48"/>
  <c r="D1389" i="48"/>
  <c r="E1389" i="48"/>
  <c r="A1390" i="48"/>
  <c r="B1390" i="48"/>
  <c r="C1390" i="48"/>
  <c r="D1390" i="48"/>
  <c r="E1390" i="48"/>
  <c r="A1391" i="48"/>
  <c r="B1391" i="48"/>
  <c r="C1391" i="48"/>
  <c r="D1391" i="48"/>
  <c r="E1391" i="48"/>
  <c r="A1392" i="48"/>
  <c r="B1392" i="48"/>
  <c r="C1392" i="48"/>
  <c r="D1392" i="48"/>
  <c r="E1392" i="48"/>
  <c r="A1393" i="48"/>
  <c r="B1393" i="48"/>
  <c r="C1393" i="48"/>
  <c r="D1393" i="48"/>
  <c r="E1393" i="48"/>
  <c r="A1394" i="48"/>
  <c r="B1394" i="48"/>
  <c r="C1394" i="48"/>
  <c r="D1394" i="48"/>
  <c r="E1394" i="48"/>
  <c r="A1395" i="48"/>
  <c r="B1395" i="48"/>
  <c r="C1395" i="48"/>
  <c r="D1395" i="48"/>
  <c r="E1395" i="48"/>
  <c r="A1396" i="48"/>
  <c r="B1396" i="48"/>
  <c r="C1396" i="48"/>
  <c r="D1396" i="48"/>
  <c r="E1396" i="48"/>
  <c r="A1397" i="48"/>
  <c r="B1397" i="48"/>
  <c r="C1397" i="48"/>
  <c r="D1397" i="48"/>
  <c r="E1397" i="48"/>
  <c r="A1398" i="48"/>
  <c r="B1398" i="48"/>
  <c r="C1398" i="48"/>
  <c r="D1398" i="48"/>
  <c r="E1398" i="48"/>
  <c r="A1399" i="48"/>
  <c r="B1399" i="48"/>
  <c r="C1399" i="48"/>
  <c r="D1399" i="48"/>
  <c r="E1399" i="48"/>
  <c r="A1400" i="48"/>
  <c r="B1400" i="48"/>
  <c r="C1400" i="48"/>
  <c r="D1400" i="48"/>
  <c r="E1400" i="48"/>
  <c r="A1401" i="48"/>
  <c r="B1401" i="48"/>
  <c r="C1401" i="48"/>
  <c r="D1401" i="48"/>
  <c r="E1401" i="48"/>
  <c r="A1402" i="48"/>
  <c r="B1402" i="48"/>
  <c r="C1402" i="48"/>
  <c r="D1402" i="48"/>
  <c r="E1402" i="48"/>
  <c r="A1403" i="48"/>
  <c r="B1403" i="48"/>
  <c r="C1403" i="48"/>
  <c r="D1403" i="48"/>
  <c r="E1403" i="48"/>
  <c r="A1404" i="48"/>
  <c r="B1404" i="48"/>
  <c r="C1404" i="48"/>
  <c r="D1404" i="48"/>
  <c r="E1404" i="48"/>
  <c r="A1405" i="48"/>
  <c r="B1405" i="48"/>
  <c r="C1405" i="48"/>
  <c r="D1405" i="48"/>
  <c r="E1405" i="48"/>
  <c r="A1406" i="48"/>
  <c r="B1406" i="48"/>
  <c r="C1406" i="48"/>
  <c r="D1406" i="48"/>
  <c r="E1406" i="48"/>
  <c r="A1407" i="48"/>
  <c r="B1407" i="48"/>
  <c r="C1407" i="48"/>
  <c r="D1407" i="48"/>
  <c r="E1407" i="48"/>
  <c r="A1408" i="48"/>
  <c r="B1408" i="48"/>
  <c r="C1408" i="48"/>
  <c r="D1408" i="48"/>
  <c r="E1408" i="48"/>
  <c r="A1409" i="48"/>
  <c r="B1409" i="48"/>
  <c r="C1409" i="48"/>
  <c r="D1409" i="48"/>
  <c r="E1409" i="48"/>
  <c r="A1410" i="48"/>
  <c r="B1410" i="48"/>
  <c r="C1410" i="48"/>
  <c r="D1410" i="48"/>
  <c r="E1410" i="48"/>
  <c r="A1411" i="48"/>
  <c r="B1411" i="48"/>
  <c r="C1411" i="48"/>
  <c r="D1411" i="48"/>
  <c r="E1411" i="48"/>
  <c r="A1412" i="48"/>
  <c r="B1412" i="48"/>
  <c r="C1412" i="48"/>
  <c r="D1412" i="48"/>
  <c r="E1412" i="48"/>
  <c r="A1413" i="48"/>
  <c r="B1413" i="48"/>
  <c r="C1413" i="48"/>
  <c r="D1413" i="48"/>
  <c r="E1413" i="48"/>
  <c r="A1414" i="48"/>
  <c r="B1414" i="48"/>
  <c r="C1414" i="48"/>
  <c r="D1414" i="48"/>
  <c r="E1414" i="48"/>
  <c r="A1415" i="48"/>
  <c r="B1415" i="48"/>
  <c r="C1415" i="48"/>
  <c r="D1415" i="48"/>
  <c r="E1415" i="48"/>
  <c r="A1416" i="48"/>
  <c r="B1416" i="48"/>
  <c r="C1416" i="48"/>
  <c r="D1416" i="48"/>
  <c r="E1416" i="48"/>
  <c r="A1417" i="48"/>
  <c r="B1417" i="48"/>
  <c r="C1417" i="48"/>
  <c r="D1417" i="48"/>
  <c r="E1417" i="48"/>
  <c r="A1418" i="48"/>
  <c r="B1418" i="48"/>
  <c r="C1418" i="48"/>
  <c r="D1418" i="48"/>
  <c r="E1418" i="48"/>
  <c r="A1419" i="48"/>
  <c r="B1419" i="48"/>
  <c r="C1419" i="48"/>
  <c r="D1419" i="48"/>
  <c r="E1419" i="48"/>
  <c r="A1420" i="48"/>
  <c r="B1420" i="48"/>
  <c r="C1420" i="48"/>
  <c r="D1420" i="48"/>
  <c r="E1420" i="48"/>
  <c r="A1421" i="48"/>
  <c r="B1421" i="48"/>
  <c r="C1421" i="48"/>
  <c r="D1421" i="48"/>
  <c r="E1421" i="48"/>
  <c r="A1422" i="48"/>
  <c r="B1422" i="48"/>
  <c r="C1422" i="48"/>
  <c r="D1422" i="48"/>
  <c r="E1422" i="48"/>
  <c r="A1423" i="48"/>
  <c r="B1423" i="48"/>
  <c r="C1423" i="48"/>
  <c r="D1423" i="48"/>
  <c r="E1423" i="48"/>
  <c r="A1424" i="48"/>
  <c r="B1424" i="48"/>
  <c r="C1424" i="48"/>
  <c r="D1424" i="48"/>
  <c r="E1424" i="48"/>
  <c r="A1425" i="48"/>
  <c r="B1425" i="48"/>
  <c r="C1425" i="48"/>
  <c r="D1425" i="48"/>
  <c r="E1425" i="48"/>
  <c r="A1426" i="48"/>
  <c r="B1426" i="48"/>
  <c r="C1426" i="48"/>
  <c r="D1426" i="48"/>
  <c r="E1426" i="48"/>
  <c r="A1427" i="48"/>
  <c r="B1427" i="48"/>
  <c r="C1427" i="48"/>
  <c r="D1427" i="48"/>
  <c r="E1427" i="48"/>
  <c r="A1428" i="48"/>
  <c r="B1428" i="48"/>
  <c r="C1428" i="48"/>
  <c r="D1428" i="48"/>
  <c r="E1428" i="48"/>
  <c r="A1429" i="48"/>
  <c r="B1429" i="48"/>
  <c r="C1429" i="48"/>
  <c r="D1429" i="48"/>
  <c r="E1429" i="48"/>
  <c r="A1430" i="48"/>
  <c r="B1430" i="48"/>
  <c r="C1430" i="48"/>
  <c r="D1430" i="48"/>
  <c r="E1430" i="48"/>
  <c r="A1431" i="48"/>
  <c r="B1431" i="48"/>
  <c r="C1431" i="48"/>
  <c r="D1431" i="48"/>
  <c r="E1431" i="48"/>
  <c r="A1432" i="48"/>
  <c r="B1432" i="48"/>
  <c r="C1432" i="48"/>
  <c r="D1432" i="48"/>
  <c r="E1432" i="48"/>
  <c r="A1433" i="48"/>
  <c r="B1433" i="48"/>
  <c r="C1433" i="48"/>
  <c r="D1433" i="48"/>
  <c r="E1433" i="48"/>
  <c r="A1434" i="48"/>
  <c r="B1434" i="48"/>
  <c r="C1434" i="48"/>
  <c r="D1434" i="48"/>
  <c r="E1434" i="48"/>
  <c r="A1435" i="48"/>
  <c r="B1435" i="48"/>
  <c r="C1435" i="48"/>
  <c r="D1435" i="48"/>
  <c r="E1435" i="48"/>
  <c r="A1436" i="48"/>
  <c r="B1436" i="48"/>
  <c r="C1436" i="48"/>
  <c r="D1436" i="48"/>
  <c r="E1436" i="48"/>
  <c r="A1437" i="48"/>
  <c r="B1437" i="48"/>
  <c r="C1437" i="48"/>
  <c r="D1437" i="48"/>
  <c r="E1437" i="48"/>
  <c r="A1438" i="48"/>
  <c r="B1438" i="48"/>
  <c r="C1438" i="48"/>
  <c r="D1438" i="48"/>
  <c r="E1438" i="48"/>
  <c r="A1439" i="48"/>
  <c r="B1439" i="48"/>
  <c r="C1439" i="48"/>
  <c r="D1439" i="48"/>
  <c r="E1439" i="48"/>
  <c r="A1440" i="48"/>
  <c r="B1440" i="48"/>
  <c r="C1440" i="48"/>
  <c r="D1440" i="48"/>
  <c r="E1440" i="48"/>
  <c r="A1441" i="48"/>
  <c r="B1441" i="48"/>
  <c r="C1441" i="48"/>
  <c r="D1441" i="48"/>
  <c r="E1441" i="48"/>
  <c r="A1442" i="48"/>
  <c r="B1442" i="48"/>
  <c r="C1442" i="48"/>
  <c r="D1442" i="48"/>
  <c r="E1442" i="48"/>
  <c r="A1443" i="48"/>
  <c r="B1443" i="48"/>
  <c r="C1443" i="48"/>
  <c r="D1443" i="48"/>
  <c r="E1443" i="48"/>
  <c r="A1444" i="48"/>
  <c r="B1444" i="48"/>
  <c r="C1444" i="48"/>
  <c r="D1444" i="48"/>
  <c r="E1444" i="48"/>
  <c r="A1445" i="48"/>
  <c r="B1445" i="48"/>
  <c r="C1445" i="48"/>
  <c r="D1445" i="48"/>
  <c r="E1445" i="48"/>
  <c r="A1446" i="48"/>
  <c r="B1446" i="48"/>
  <c r="C1446" i="48"/>
  <c r="D1446" i="48"/>
  <c r="E1446" i="48"/>
  <c r="A1447" i="48"/>
  <c r="B1447" i="48"/>
  <c r="C1447" i="48"/>
  <c r="D1447" i="48"/>
  <c r="E1447" i="48"/>
  <c r="A1448" i="48"/>
  <c r="B1448" i="48"/>
  <c r="C1448" i="48"/>
  <c r="D1448" i="48"/>
  <c r="E1448" i="48"/>
  <c r="A1449" i="48"/>
  <c r="B1449" i="48"/>
  <c r="C1449" i="48"/>
  <c r="D1449" i="48"/>
  <c r="E1449" i="48"/>
  <c r="A1450" i="48"/>
  <c r="B1450" i="48"/>
  <c r="C1450" i="48"/>
  <c r="D1450" i="48"/>
  <c r="E1450" i="48"/>
  <c r="A1451" i="48"/>
  <c r="B1451" i="48"/>
  <c r="C1451" i="48"/>
  <c r="D1451" i="48"/>
  <c r="E1451" i="48"/>
  <c r="A1452" i="48"/>
  <c r="B1452" i="48"/>
  <c r="C1452" i="48"/>
  <c r="D1452" i="48"/>
  <c r="E1452" i="48"/>
  <c r="A1453" i="48"/>
  <c r="B1453" i="48"/>
  <c r="C1453" i="48"/>
  <c r="D1453" i="48"/>
  <c r="E1453" i="48"/>
  <c r="A1454" i="48"/>
  <c r="B1454" i="48"/>
  <c r="C1454" i="48"/>
  <c r="D1454" i="48"/>
  <c r="E1454" i="48"/>
  <c r="A1455" i="48"/>
  <c r="B1455" i="48"/>
  <c r="C1455" i="48"/>
  <c r="D1455" i="48"/>
  <c r="E1455" i="48"/>
  <c r="A1456" i="48"/>
  <c r="B1456" i="48"/>
  <c r="C1456" i="48"/>
  <c r="D1456" i="48"/>
  <c r="E1456" i="48"/>
  <c r="A1457" i="48"/>
  <c r="B1457" i="48"/>
  <c r="C1457" i="48"/>
  <c r="D1457" i="48"/>
  <c r="E1457" i="48"/>
  <c r="A1458" i="48"/>
  <c r="B1458" i="48"/>
  <c r="C1458" i="48"/>
  <c r="D1458" i="48"/>
  <c r="E1458" i="48"/>
  <c r="A1459" i="48"/>
  <c r="B1459" i="48"/>
  <c r="C1459" i="48"/>
  <c r="D1459" i="48"/>
  <c r="E1459" i="48"/>
  <c r="A1460" i="48"/>
  <c r="B1460" i="48"/>
  <c r="C1460" i="48"/>
  <c r="D1460" i="48"/>
  <c r="E1460" i="48"/>
  <c r="A1461" i="48"/>
  <c r="B1461" i="48"/>
  <c r="C1461" i="48"/>
  <c r="D1461" i="48"/>
  <c r="E1461" i="48"/>
  <c r="A1462" i="48"/>
  <c r="B1462" i="48"/>
  <c r="C1462" i="48"/>
  <c r="D1462" i="48"/>
  <c r="E1462" i="48"/>
  <c r="A1463" i="48"/>
  <c r="B1463" i="48"/>
  <c r="C1463" i="48"/>
  <c r="D1463" i="48"/>
  <c r="E1463" i="48"/>
  <c r="A1464" i="48"/>
  <c r="B1464" i="48"/>
  <c r="C1464" i="48"/>
  <c r="D1464" i="48"/>
  <c r="E1464" i="48"/>
  <c r="A1465" i="48"/>
  <c r="B1465" i="48"/>
  <c r="C1465" i="48"/>
  <c r="D1465" i="48"/>
  <c r="E1465" i="48"/>
  <c r="A1466" i="48"/>
  <c r="B1466" i="48"/>
  <c r="C1466" i="48"/>
  <c r="D1466" i="48"/>
  <c r="E1466" i="48"/>
  <c r="A1467" i="48"/>
  <c r="B1467" i="48"/>
  <c r="C1467" i="48"/>
  <c r="D1467" i="48"/>
  <c r="E1467" i="48"/>
  <c r="A1468" i="48"/>
  <c r="B1468" i="48"/>
  <c r="C1468" i="48"/>
  <c r="D1468" i="48"/>
  <c r="E1468" i="48"/>
  <c r="A1469" i="48"/>
  <c r="B1469" i="48"/>
  <c r="C1469" i="48"/>
  <c r="D1469" i="48"/>
  <c r="E1469" i="48"/>
  <c r="A1470" i="48"/>
  <c r="B1470" i="48"/>
  <c r="C1470" i="48"/>
  <c r="D1470" i="48"/>
  <c r="E1470" i="48"/>
  <c r="A1471" i="48"/>
  <c r="B1471" i="48"/>
  <c r="C1471" i="48"/>
  <c r="D1471" i="48"/>
  <c r="E1471" i="48"/>
  <c r="A1472" i="48"/>
  <c r="B1472" i="48"/>
  <c r="C1472" i="48"/>
  <c r="D1472" i="48"/>
  <c r="E1472" i="48"/>
  <c r="A1473" i="48"/>
  <c r="B1473" i="48"/>
  <c r="C1473" i="48"/>
  <c r="D1473" i="48"/>
  <c r="E1473" i="48"/>
  <c r="A1474" i="48"/>
  <c r="B1474" i="48"/>
  <c r="C1474" i="48"/>
  <c r="D1474" i="48"/>
  <c r="E1474" i="48"/>
  <c r="A1475" i="48"/>
  <c r="B1475" i="48"/>
  <c r="C1475" i="48"/>
  <c r="D1475" i="48"/>
  <c r="E1475" i="48"/>
  <c r="A1476" i="48"/>
  <c r="B1476" i="48"/>
  <c r="C1476" i="48"/>
  <c r="D1476" i="48"/>
  <c r="E1476" i="48"/>
  <c r="A1477" i="48"/>
  <c r="B1477" i="48"/>
  <c r="C1477" i="48"/>
  <c r="D1477" i="48"/>
  <c r="E1477" i="48"/>
  <c r="A1478" i="48"/>
  <c r="B1478" i="48"/>
  <c r="C1478" i="48"/>
  <c r="D1478" i="48"/>
  <c r="E1478" i="48"/>
  <c r="A1479" i="48"/>
  <c r="B1479" i="48"/>
  <c r="C1479" i="48"/>
  <c r="D1479" i="48"/>
  <c r="E1479" i="48"/>
  <c r="A1480" i="48"/>
  <c r="B1480" i="48"/>
  <c r="C1480" i="48"/>
  <c r="D1480" i="48"/>
  <c r="E1480" i="48"/>
  <c r="A1481" i="48"/>
  <c r="B1481" i="48"/>
  <c r="C1481" i="48"/>
  <c r="D1481" i="48"/>
  <c r="E1481" i="48"/>
  <c r="A1482" i="48"/>
  <c r="B1482" i="48"/>
  <c r="C1482" i="48"/>
  <c r="D1482" i="48"/>
  <c r="E1482" i="48"/>
  <c r="A1483" i="48"/>
  <c r="B1483" i="48"/>
  <c r="C1483" i="48"/>
  <c r="D1483" i="48"/>
  <c r="E1483" i="48"/>
  <c r="A1484" i="48"/>
  <c r="B1484" i="48"/>
  <c r="C1484" i="48"/>
  <c r="D1484" i="48"/>
  <c r="E1484" i="48"/>
  <c r="A1485" i="48"/>
  <c r="B1485" i="48"/>
  <c r="C1485" i="48"/>
  <c r="D1485" i="48"/>
  <c r="E1485" i="48"/>
  <c r="A1486" i="48"/>
  <c r="B1486" i="48"/>
  <c r="C1486" i="48"/>
  <c r="D1486" i="48"/>
  <c r="E1486" i="48"/>
  <c r="A1487" i="48"/>
  <c r="B1487" i="48"/>
  <c r="C1487" i="48"/>
  <c r="D1487" i="48"/>
  <c r="E1487" i="48"/>
  <c r="A1488" i="48"/>
  <c r="B1488" i="48"/>
  <c r="C1488" i="48"/>
  <c r="D1488" i="48"/>
  <c r="E1488" i="48"/>
  <c r="A1489" i="48"/>
  <c r="B1489" i="48"/>
  <c r="C1489" i="48"/>
  <c r="D1489" i="48"/>
  <c r="E1489" i="48"/>
  <c r="A1490" i="48"/>
  <c r="B1490" i="48"/>
  <c r="C1490" i="48"/>
  <c r="D1490" i="48"/>
  <c r="E1490" i="48"/>
  <c r="A1491" i="48"/>
  <c r="B1491" i="48"/>
  <c r="C1491" i="48"/>
  <c r="D1491" i="48"/>
  <c r="E1491" i="48"/>
  <c r="A1492" i="48"/>
  <c r="B1492" i="48"/>
  <c r="C1492" i="48"/>
  <c r="D1492" i="48"/>
  <c r="E1492" i="48"/>
  <c r="A1493" i="48"/>
  <c r="B1493" i="48"/>
  <c r="C1493" i="48"/>
  <c r="D1493" i="48"/>
  <c r="E1493" i="48"/>
  <c r="A1494" i="48"/>
  <c r="B1494" i="48"/>
  <c r="C1494" i="48"/>
  <c r="D1494" i="48"/>
  <c r="E1494" i="48"/>
  <c r="A1495" i="48"/>
  <c r="B1495" i="48"/>
  <c r="C1495" i="48"/>
  <c r="D1495" i="48"/>
  <c r="E1495" i="48"/>
  <c r="A1496" i="48"/>
  <c r="B1496" i="48"/>
  <c r="C1496" i="48"/>
  <c r="D1496" i="48"/>
  <c r="E1496" i="48"/>
  <c r="A1497" i="48"/>
  <c r="B1497" i="48"/>
  <c r="C1497" i="48"/>
  <c r="D1497" i="48"/>
  <c r="E1497" i="48"/>
  <c r="A1498" i="48"/>
  <c r="B1498" i="48"/>
  <c r="C1498" i="48"/>
  <c r="D1498" i="48"/>
  <c r="E1498" i="48"/>
  <c r="A1499" i="48"/>
  <c r="B1499" i="48"/>
  <c r="C1499" i="48"/>
  <c r="D1499" i="48"/>
  <c r="E1499" i="48"/>
  <c r="A1500" i="48"/>
  <c r="B1500" i="48"/>
  <c r="C1500" i="48"/>
  <c r="D1500" i="48"/>
  <c r="E1500" i="48"/>
  <c r="A1501" i="48"/>
  <c r="B1501" i="48"/>
  <c r="C1501" i="48"/>
  <c r="D1501" i="48"/>
  <c r="E1501" i="48"/>
  <c r="A1502" i="48"/>
  <c r="B1502" i="48"/>
  <c r="C1502" i="48"/>
  <c r="D1502" i="48"/>
  <c r="E1502" i="48"/>
  <c r="A1503" i="48"/>
  <c r="B1503" i="48"/>
  <c r="C1503" i="48"/>
  <c r="D1503" i="48"/>
  <c r="E1503" i="48"/>
  <c r="A1504" i="48"/>
  <c r="B1504" i="48"/>
  <c r="C1504" i="48"/>
  <c r="D1504" i="48"/>
  <c r="E1504" i="48"/>
  <c r="A1505" i="48"/>
  <c r="B1505" i="48"/>
  <c r="C1505" i="48"/>
  <c r="D1505" i="48"/>
  <c r="E1505" i="48"/>
  <c r="A1506" i="48"/>
  <c r="B1506" i="48"/>
  <c r="C1506" i="48"/>
  <c r="D1506" i="48"/>
  <c r="E1506" i="48"/>
  <c r="A1507" i="48"/>
  <c r="B1507" i="48"/>
  <c r="C1507" i="48"/>
  <c r="D1507" i="48"/>
  <c r="E1507" i="48"/>
  <c r="A1508" i="48"/>
  <c r="B1508" i="48"/>
  <c r="C1508" i="48"/>
  <c r="D1508" i="48"/>
  <c r="E1508" i="48"/>
  <c r="A1509" i="48"/>
  <c r="B1509" i="48"/>
  <c r="C1509" i="48"/>
  <c r="D1509" i="48"/>
  <c r="E1509" i="48"/>
  <c r="A1510" i="48"/>
  <c r="B1510" i="48"/>
  <c r="C1510" i="48"/>
  <c r="D1510" i="48"/>
  <c r="E1510" i="48"/>
  <c r="A1511" i="48"/>
  <c r="B1511" i="48"/>
  <c r="C1511" i="48"/>
  <c r="D1511" i="48"/>
  <c r="E1511" i="48"/>
  <c r="A1512" i="48"/>
  <c r="B1512" i="48"/>
  <c r="C1512" i="48"/>
  <c r="D1512" i="48"/>
  <c r="E1512" i="48"/>
  <c r="A1513" i="48"/>
  <c r="B1513" i="48"/>
  <c r="C1513" i="48"/>
  <c r="D1513" i="48"/>
  <c r="E1513" i="48"/>
  <c r="A1514" i="48"/>
  <c r="B1514" i="48"/>
  <c r="C1514" i="48"/>
  <c r="D1514" i="48"/>
  <c r="E1514" i="48"/>
  <c r="A1515" i="48"/>
  <c r="B1515" i="48"/>
  <c r="C1515" i="48"/>
  <c r="D1515" i="48"/>
  <c r="E1515" i="48"/>
  <c r="A1516" i="48"/>
  <c r="B1516" i="48"/>
  <c r="C1516" i="48"/>
  <c r="D1516" i="48"/>
  <c r="E1516" i="48"/>
  <c r="A1517" i="48"/>
  <c r="B1517" i="48"/>
  <c r="C1517" i="48"/>
  <c r="D1517" i="48"/>
  <c r="E1517" i="48"/>
  <c r="A1518" i="48"/>
  <c r="B1518" i="48"/>
  <c r="C1518" i="48"/>
  <c r="D1518" i="48"/>
  <c r="E1518" i="48"/>
  <c r="A1519" i="48"/>
  <c r="B1519" i="48"/>
  <c r="C1519" i="48"/>
  <c r="D1519" i="48"/>
  <c r="E1519" i="48"/>
  <c r="A1520" i="48"/>
  <c r="B1520" i="48"/>
  <c r="C1520" i="48"/>
  <c r="D1520" i="48"/>
  <c r="E1520" i="48"/>
  <c r="A1521" i="48"/>
  <c r="B1521" i="48"/>
  <c r="C1521" i="48"/>
  <c r="D1521" i="48"/>
  <c r="E1521" i="48"/>
  <c r="A1522" i="48"/>
  <c r="B1522" i="48"/>
  <c r="C1522" i="48"/>
  <c r="D1522" i="48"/>
  <c r="E1522" i="48"/>
  <c r="A1523" i="48"/>
  <c r="B1523" i="48"/>
  <c r="C1523" i="48"/>
  <c r="D1523" i="48"/>
  <c r="E1523" i="48"/>
  <c r="A1524" i="48"/>
  <c r="B1524" i="48"/>
  <c r="C1524" i="48"/>
  <c r="D1524" i="48"/>
  <c r="E1524" i="48"/>
  <c r="A1525" i="48"/>
  <c r="B1525" i="48"/>
  <c r="C1525" i="48"/>
  <c r="D1525" i="48"/>
  <c r="E1525" i="48"/>
  <c r="A1526" i="48"/>
  <c r="B1526" i="48"/>
  <c r="C1526" i="48"/>
  <c r="D1526" i="48"/>
  <c r="E1526" i="48"/>
  <c r="A1527" i="48"/>
  <c r="B1527" i="48"/>
  <c r="C1527" i="48"/>
  <c r="D1527" i="48"/>
  <c r="E1527" i="48"/>
  <c r="A1528" i="48"/>
  <c r="B1528" i="48"/>
  <c r="C1528" i="48"/>
  <c r="D1528" i="48"/>
  <c r="E1528" i="48"/>
  <c r="A1529" i="48"/>
  <c r="B1529" i="48"/>
  <c r="C1529" i="48"/>
  <c r="D1529" i="48"/>
  <c r="E1529" i="48"/>
  <c r="A1530" i="48"/>
  <c r="B1530" i="48"/>
  <c r="C1530" i="48"/>
  <c r="D1530" i="48"/>
  <c r="E1530" i="48"/>
  <c r="A1531" i="48"/>
  <c r="B1531" i="48"/>
  <c r="C1531" i="48"/>
  <c r="D1531" i="48"/>
  <c r="E1531" i="48"/>
  <c r="A1532" i="48"/>
  <c r="B1532" i="48"/>
  <c r="C1532" i="48"/>
  <c r="D1532" i="48"/>
  <c r="E1532" i="48"/>
  <c r="A1533" i="48"/>
  <c r="B1533" i="48"/>
  <c r="C1533" i="48"/>
  <c r="D1533" i="48"/>
  <c r="E1533" i="48"/>
  <c r="A1534" i="48"/>
  <c r="B1534" i="48"/>
  <c r="C1534" i="48"/>
  <c r="D1534" i="48"/>
  <c r="E1534" i="48"/>
  <c r="A1535" i="48"/>
  <c r="B1535" i="48"/>
  <c r="C1535" i="48"/>
  <c r="D1535" i="48"/>
  <c r="E1535" i="48"/>
  <c r="A1536" i="48"/>
  <c r="B1536" i="48"/>
  <c r="C1536" i="48"/>
  <c r="D1536" i="48"/>
  <c r="E1536" i="48"/>
  <c r="A1537" i="48"/>
  <c r="B1537" i="48"/>
  <c r="C1537" i="48"/>
  <c r="D1537" i="48"/>
  <c r="E1537" i="48"/>
  <c r="A1538" i="48"/>
  <c r="B1538" i="48"/>
  <c r="C1538" i="48"/>
  <c r="D1538" i="48"/>
  <c r="E1538" i="48"/>
  <c r="A1539" i="48"/>
  <c r="B1539" i="48"/>
  <c r="C1539" i="48"/>
  <c r="D1539" i="48"/>
  <c r="E1539" i="48"/>
  <c r="A1540" i="48"/>
  <c r="B1540" i="48"/>
  <c r="C1540" i="48"/>
  <c r="D1540" i="48"/>
  <c r="E1540" i="48"/>
  <c r="A1541" i="48"/>
  <c r="B1541" i="48"/>
  <c r="C1541" i="48"/>
  <c r="D1541" i="48"/>
  <c r="E1541" i="48"/>
  <c r="A1542" i="48"/>
  <c r="B1542" i="48"/>
  <c r="C1542" i="48"/>
  <c r="D1542" i="48"/>
  <c r="E1542" i="48"/>
  <c r="A1543" i="48"/>
  <c r="B1543" i="48"/>
  <c r="C1543" i="48"/>
  <c r="D1543" i="48"/>
  <c r="E1543" i="48"/>
  <c r="A1544" i="48"/>
  <c r="B1544" i="48"/>
  <c r="C1544" i="48"/>
  <c r="D1544" i="48"/>
  <c r="E1544" i="48"/>
  <c r="A1545" i="48"/>
  <c r="B1545" i="48"/>
  <c r="C1545" i="48"/>
  <c r="D1545" i="48"/>
  <c r="E1545" i="48"/>
  <c r="A1546" i="48"/>
  <c r="B1546" i="48"/>
  <c r="C1546" i="48"/>
  <c r="D1546" i="48"/>
  <c r="E1546" i="48"/>
  <c r="A1547" i="48"/>
  <c r="B1547" i="48"/>
  <c r="C1547" i="48"/>
  <c r="D1547" i="48"/>
  <c r="E1547" i="48"/>
  <c r="B1251" i="48"/>
  <c r="C1251" i="48"/>
  <c r="D1251" i="48"/>
  <c r="E1251" i="48"/>
  <c r="A1251" i="48"/>
  <c r="A955" i="48"/>
  <c r="B955" i="48"/>
  <c r="C955" i="48"/>
  <c r="D955" i="48"/>
  <c r="E955" i="48"/>
  <c r="A956" i="48"/>
  <c r="B956" i="48"/>
  <c r="C956" i="48"/>
  <c r="D956" i="48"/>
  <c r="E956" i="48"/>
  <c r="A957" i="48"/>
  <c r="B957" i="48"/>
  <c r="C957" i="48"/>
  <c r="D957" i="48"/>
  <c r="E957" i="48"/>
  <c r="A958" i="48"/>
  <c r="B958" i="48"/>
  <c r="C958" i="48"/>
  <c r="D958" i="48"/>
  <c r="E958" i="48"/>
  <c r="A959" i="48"/>
  <c r="B959" i="48"/>
  <c r="C959" i="48"/>
  <c r="D959" i="48"/>
  <c r="E959" i="48"/>
  <c r="A960" i="48"/>
  <c r="B960" i="48"/>
  <c r="C960" i="48"/>
  <c r="D960" i="48"/>
  <c r="E960" i="48"/>
  <c r="A961" i="48"/>
  <c r="B961" i="48"/>
  <c r="C961" i="48"/>
  <c r="D961" i="48"/>
  <c r="E961" i="48"/>
  <c r="A962" i="48"/>
  <c r="B962" i="48"/>
  <c r="C962" i="48"/>
  <c r="D962" i="48"/>
  <c r="E962" i="48"/>
  <c r="A963" i="48"/>
  <c r="B963" i="48"/>
  <c r="C963" i="48"/>
  <c r="D963" i="48"/>
  <c r="E963" i="48"/>
  <c r="A964" i="48"/>
  <c r="B964" i="48"/>
  <c r="C964" i="48"/>
  <c r="D964" i="48"/>
  <c r="E964" i="48"/>
  <c r="A965" i="48"/>
  <c r="B965" i="48"/>
  <c r="C965" i="48"/>
  <c r="D965" i="48"/>
  <c r="E965" i="48"/>
  <c r="A966" i="48"/>
  <c r="B966" i="48"/>
  <c r="C966" i="48"/>
  <c r="D966" i="48"/>
  <c r="E966" i="48"/>
  <c r="A967" i="48"/>
  <c r="B967" i="48"/>
  <c r="C967" i="48"/>
  <c r="D967" i="48"/>
  <c r="E967" i="48"/>
  <c r="A968" i="48"/>
  <c r="B968" i="48"/>
  <c r="C968" i="48"/>
  <c r="D968" i="48"/>
  <c r="E968" i="48"/>
  <c r="A969" i="48"/>
  <c r="B969" i="48"/>
  <c r="C969" i="48"/>
  <c r="D969" i="48"/>
  <c r="E969" i="48"/>
  <c r="A970" i="48"/>
  <c r="B970" i="48"/>
  <c r="C970" i="48"/>
  <c r="D970" i="48"/>
  <c r="E970" i="48"/>
  <c r="A971" i="48"/>
  <c r="B971" i="48"/>
  <c r="C971" i="48"/>
  <c r="D971" i="48"/>
  <c r="E971" i="48"/>
  <c r="A972" i="48"/>
  <c r="B972" i="48"/>
  <c r="C972" i="48"/>
  <c r="D972" i="48"/>
  <c r="E972" i="48"/>
  <c r="A973" i="48"/>
  <c r="B973" i="48"/>
  <c r="C973" i="48"/>
  <c r="D973" i="48"/>
  <c r="E973" i="48"/>
  <c r="A974" i="48"/>
  <c r="B974" i="48"/>
  <c r="C974" i="48"/>
  <c r="D974" i="48"/>
  <c r="E974" i="48"/>
  <c r="A975" i="48"/>
  <c r="B975" i="48"/>
  <c r="C975" i="48"/>
  <c r="D975" i="48"/>
  <c r="E975" i="48"/>
  <c r="A976" i="48"/>
  <c r="B976" i="48"/>
  <c r="C976" i="48"/>
  <c r="D976" i="48"/>
  <c r="E976" i="48"/>
  <c r="A977" i="48"/>
  <c r="B977" i="48"/>
  <c r="C977" i="48"/>
  <c r="D977" i="48"/>
  <c r="E977" i="48"/>
  <c r="A978" i="48"/>
  <c r="B978" i="48"/>
  <c r="C978" i="48"/>
  <c r="D978" i="48"/>
  <c r="E978" i="48"/>
  <c r="A979" i="48"/>
  <c r="B979" i="48"/>
  <c r="C979" i="48"/>
  <c r="D979" i="48"/>
  <c r="E979" i="48"/>
  <c r="A980" i="48"/>
  <c r="B980" i="48"/>
  <c r="C980" i="48"/>
  <c r="D980" i="48"/>
  <c r="E980" i="48"/>
  <c r="A981" i="48"/>
  <c r="B981" i="48"/>
  <c r="C981" i="48"/>
  <c r="D981" i="48"/>
  <c r="E981" i="48"/>
  <c r="A982" i="48"/>
  <c r="B982" i="48"/>
  <c r="C982" i="48"/>
  <c r="D982" i="48"/>
  <c r="E982" i="48"/>
  <c r="A983" i="48"/>
  <c r="B983" i="48"/>
  <c r="C983" i="48"/>
  <c r="D983" i="48"/>
  <c r="E983" i="48"/>
  <c r="A984" i="48"/>
  <c r="B984" i="48"/>
  <c r="C984" i="48"/>
  <c r="D984" i="48"/>
  <c r="E984" i="48"/>
  <c r="A985" i="48"/>
  <c r="B985" i="48"/>
  <c r="C985" i="48"/>
  <c r="D985" i="48"/>
  <c r="E985" i="48"/>
  <c r="A986" i="48"/>
  <c r="B986" i="48"/>
  <c r="C986" i="48"/>
  <c r="D986" i="48"/>
  <c r="E986" i="48"/>
  <c r="A987" i="48"/>
  <c r="B987" i="48"/>
  <c r="C987" i="48"/>
  <c r="D987" i="48"/>
  <c r="E987" i="48"/>
  <c r="A988" i="48"/>
  <c r="B988" i="48"/>
  <c r="C988" i="48"/>
  <c r="D988" i="48"/>
  <c r="E988" i="48"/>
  <c r="A989" i="48"/>
  <c r="B989" i="48"/>
  <c r="C989" i="48"/>
  <c r="D989" i="48"/>
  <c r="E989" i="48"/>
  <c r="A990" i="48"/>
  <c r="B990" i="48"/>
  <c r="C990" i="48"/>
  <c r="D990" i="48"/>
  <c r="E990" i="48"/>
  <c r="A991" i="48"/>
  <c r="B991" i="48"/>
  <c r="C991" i="48"/>
  <c r="D991" i="48"/>
  <c r="E991" i="48"/>
  <c r="A992" i="48"/>
  <c r="B992" i="48"/>
  <c r="C992" i="48"/>
  <c r="D992" i="48"/>
  <c r="E992" i="48"/>
  <c r="A993" i="48"/>
  <c r="B993" i="48"/>
  <c r="C993" i="48"/>
  <c r="D993" i="48"/>
  <c r="E993" i="48"/>
  <c r="A994" i="48"/>
  <c r="B994" i="48"/>
  <c r="C994" i="48"/>
  <c r="D994" i="48"/>
  <c r="E994" i="48"/>
  <c r="A995" i="48"/>
  <c r="B995" i="48"/>
  <c r="C995" i="48"/>
  <c r="D995" i="48"/>
  <c r="E995" i="48"/>
  <c r="A996" i="48"/>
  <c r="B996" i="48"/>
  <c r="C996" i="48"/>
  <c r="D996" i="48"/>
  <c r="E996" i="48"/>
  <c r="A997" i="48"/>
  <c r="B997" i="48"/>
  <c r="C997" i="48"/>
  <c r="D997" i="48"/>
  <c r="E997" i="48"/>
  <c r="A998" i="48"/>
  <c r="B998" i="48"/>
  <c r="C998" i="48"/>
  <c r="D998" i="48"/>
  <c r="E998" i="48"/>
  <c r="A999" i="48"/>
  <c r="B999" i="48"/>
  <c r="C999" i="48"/>
  <c r="D999" i="48"/>
  <c r="E999" i="48"/>
  <c r="A1000" i="48"/>
  <c r="B1000" i="48"/>
  <c r="C1000" i="48"/>
  <c r="D1000" i="48"/>
  <c r="E1000" i="48"/>
  <c r="A1001" i="48"/>
  <c r="B1001" i="48"/>
  <c r="C1001" i="48"/>
  <c r="D1001" i="48"/>
  <c r="E1001" i="48"/>
  <c r="A1002" i="48"/>
  <c r="B1002" i="48"/>
  <c r="C1002" i="48"/>
  <c r="D1002" i="48"/>
  <c r="E1002" i="48"/>
  <c r="A1003" i="48"/>
  <c r="B1003" i="48"/>
  <c r="C1003" i="48"/>
  <c r="D1003" i="48"/>
  <c r="E1003" i="48"/>
  <c r="A1004" i="48"/>
  <c r="B1004" i="48"/>
  <c r="C1004" i="48"/>
  <c r="D1004" i="48"/>
  <c r="E1004" i="48"/>
  <c r="A1005" i="48"/>
  <c r="B1005" i="48"/>
  <c r="C1005" i="48"/>
  <c r="D1005" i="48"/>
  <c r="E1005" i="48"/>
  <c r="A1006" i="48"/>
  <c r="B1006" i="48"/>
  <c r="C1006" i="48"/>
  <c r="D1006" i="48"/>
  <c r="E1006" i="48"/>
  <c r="A1007" i="48"/>
  <c r="B1007" i="48"/>
  <c r="C1007" i="48"/>
  <c r="D1007" i="48"/>
  <c r="E1007" i="48"/>
  <c r="A1008" i="48"/>
  <c r="B1008" i="48"/>
  <c r="C1008" i="48"/>
  <c r="D1008" i="48"/>
  <c r="E1008" i="48"/>
  <c r="A1009" i="48"/>
  <c r="B1009" i="48"/>
  <c r="C1009" i="48"/>
  <c r="D1009" i="48"/>
  <c r="E1009" i="48"/>
  <c r="A1010" i="48"/>
  <c r="B1010" i="48"/>
  <c r="C1010" i="48"/>
  <c r="D1010" i="48"/>
  <c r="E1010" i="48"/>
  <c r="A1011" i="48"/>
  <c r="B1011" i="48"/>
  <c r="C1011" i="48"/>
  <c r="D1011" i="48"/>
  <c r="E1011" i="48"/>
  <c r="A1012" i="48"/>
  <c r="B1012" i="48"/>
  <c r="C1012" i="48"/>
  <c r="D1012" i="48"/>
  <c r="E1012" i="48"/>
  <c r="A1013" i="48"/>
  <c r="B1013" i="48"/>
  <c r="C1013" i="48"/>
  <c r="D1013" i="48"/>
  <c r="E1013" i="48"/>
  <c r="A1014" i="48"/>
  <c r="B1014" i="48"/>
  <c r="C1014" i="48"/>
  <c r="D1014" i="48"/>
  <c r="E1014" i="48"/>
  <c r="A1015" i="48"/>
  <c r="B1015" i="48"/>
  <c r="C1015" i="48"/>
  <c r="D1015" i="48"/>
  <c r="E1015" i="48"/>
  <c r="A1016" i="48"/>
  <c r="B1016" i="48"/>
  <c r="C1016" i="48"/>
  <c r="D1016" i="48"/>
  <c r="E1016" i="48"/>
  <c r="A1017" i="48"/>
  <c r="B1017" i="48"/>
  <c r="C1017" i="48"/>
  <c r="D1017" i="48"/>
  <c r="E1017" i="48"/>
  <c r="A1018" i="48"/>
  <c r="B1018" i="48"/>
  <c r="C1018" i="48"/>
  <c r="D1018" i="48"/>
  <c r="E1018" i="48"/>
  <c r="A1019" i="48"/>
  <c r="B1019" i="48"/>
  <c r="C1019" i="48"/>
  <c r="D1019" i="48"/>
  <c r="E1019" i="48"/>
  <c r="A1020" i="48"/>
  <c r="B1020" i="48"/>
  <c r="C1020" i="48"/>
  <c r="D1020" i="48"/>
  <c r="E1020" i="48"/>
  <c r="A1021" i="48"/>
  <c r="B1021" i="48"/>
  <c r="C1021" i="48"/>
  <c r="D1021" i="48"/>
  <c r="E1021" i="48"/>
  <c r="A1022" i="48"/>
  <c r="B1022" i="48"/>
  <c r="C1022" i="48"/>
  <c r="D1022" i="48"/>
  <c r="E1022" i="48"/>
  <c r="A1023" i="48"/>
  <c r="B1023" i="48"/>
  <c r="C1023" i="48"/>
  <c r="D1023" i="48"/>
  <c r="E1023" i="48"/>
  <c r="A1024" i="48"/>
  <c r="B1024" i="48"/>
  <c r="C1024" i="48"/>
  <c r="D1024" i="48"/>
  <c r="E1024" i="48"/>
  <c r="A1025" i="48"/>
  <c r="B1025" i="48"/>
  <c r="C1025" i="48"/>
  <c r="D1025" i="48"/>
  <c r="E1025" i="48"/>
  <c r="A1026" i="48"/>
  <c r="B1026" i="48"/>
  <c r="C1026" i="48"/>
  <c r="D1026" i="48"/>
  <c r="E1026" i="48"/>
  <c r="A1027" i="48"/>
  <c r="B1027" i="48"/>
  <c r="C1027" i="48"/>
  <c r="D1027" i="48"/>
  <c r="E1027" i="48"/>
  <c r="A1028" i="48"/>
  <c r="B1028" i="48"/>
  <c r="C1028" i="48"/>
  <c r="D1028" i="48"/>
  <c r="E1028" i="48"/>
  <c r="A1029" i="48"/>
  <c r="B1029" i="48"/>
  <c r="C1029" i="48"/>
  <c r="D1029" i="48"/>
  <c r="E1029" i="48"/>
  <c r="A1030" i="48"/>
  <c r="B1030" i="48"/>
  <c r="C1030" i="48"/>
  <c r="D1030" i="48"/>
  <c r="E1030" i="48"/>
  <c r="A1031" i="48"/>
  <c r="B1031" i="48"/>
  <c r="C1031" i="48"/>
  <c r="D1031" i="48"/>
  <c r="E1031" i="48"/>
  <c r="A1032" i="48"/>
  <c r="B1032" i="48"/>
  <c r="C1032" i="48"/>
  <c r="D1032" i="48"/>
  <c r="E1032" i="48"/>
  <c r="A1033" i="48"/>
  <c r="B1033" i="48"/>
  <c r="C1033" i="48"/>
  <c r="D1033" i="48"/>
  <c r="E1033" i="48"/>
  <c r="A1034" i="48"/>
  <c r="B1034" i="48"/>
  <c r="C1034" i="48"/>
  <c r="D1034" i="48"/>
  <c r="E1034" i="48"/>
  <c r="A1035" i="48"/>
  <c r="B1035" i="48"/>
  <c r="C1035" i="48"/>
  <c r="D1035" i="48"/>
  <c r="E1035" i="48"/>
  <c r="A1036" i="48"/>
  <c r="B1036" i="48"/>
  <c r="C1036" i="48"/>
  <c r="D1036" i="48"/>
  <c r="E1036" i="48"/>
  <c r="A1037" i="48"/>
  <c r="B1037" i="48"/>
  <c r="C1037" i="48"/>
  <c r="D1037" i="48"/>
  <c r="E1037" i="48"/>
  <c r="A1038" i="48"/>
  <c r="B1038" i="48"/>
  <c r="C1038" i="48"/>
  <c r="D1038" i="48"/>
  <c r="E1038" i="48"/>
  <c r="A1039" i="48"/>
  <c r="B1039" i="48"/>
  <c r="C1039" i="48"/>
  <c r="D1039" i="48"/>
  <c r="E1039" i="48"/>
  <c r="A1040" i="48"/>
  <c r="B1040" i="48"/>
  <c r="C1040" i="48"/>
  <c r="D1040" i="48"/>
  <c r="E1040" i="48"/>
  <c r="A1041" i="48"/>
  <c r="B1041" i="48"/>
  <c r="C1041" i="48"/>
  <c r="D1041" i="48"/>
  <c r="E1041" i="48"/>
  <c r="A1042" i="48"/>
  <c r="B1042" i="48"/>
  <c r="C1042" i="48"/>
  <c r="D1042" i="48"/>
  <c r="E1042" i="48"/>
  <c r="A1043" i="48"/>
  <c r="B1043" i="48"/>
  <c r="C1043" i="48"/>
  <c r="D1043" i="48"/>
  <c r="E1043" i="48"/>
  <c r="A1044" i="48"/>
  <c r="B1044" i="48"/>
  <c r="C1044" i="48"/>
  <c r="D1044" i="48"/>
  <c r="E1044" i="48"/>
  <c r="A1045" i="48"/>
  <c r="B1045" i="48"/>
  <c r="C1045" i="48"/>
  <c r="D1045" i="48"/>
  <c r="E1045" i="48"/>
  <c r="A1046" i="48"/>
  <c r="B1046" i="48"/>
  <c r="C1046" i="48"/>
  <c r="D1046" i="48"/>
  <c r="E1046" i="48"/>
  <c r="A1047" i="48"/>
  <c r="B1047" i="48"/>
  <c r="C1047" i="48"/>
  <c r="D1047" i="48"/>
  <c r="E1047" i="48"/>
  <c r="A1048" i="48"/>
  <c r="B1048" i="48"/>
  <c r="C1048" i="48"/>
  <c r="D1048" i="48"/>
  <c r="E1048" i="48"/>
  <c r="A1049" i="48"/>
  <c r="B1049" i="48"/>
  <c r="C1049" i="48"/>
  <c r="D1049" i="48"/>
  <c r="E1049" i="48"/>
  <c r="A1050" i="48"/>
  <c r="B1050" i="48"/>
  <c r="C1050" i="48"/>
  <c r="D1050" i="48"/>
  <c r="E1050" i="48"/>
  <c r="A1051" i="48"/>
  <c r="B1051" i="48"/>
  <c r="C1051" i="48"/>
  <c r="D1051" i="48"/>
  <c r="E1051" i="48"/>
  <c r="A1052" i="48"/>
  <c r="B1052" i="48"/>
  <c r="C1052" i="48"/>
  <c r="D1052" i="48"/>
  <c r="E1052" i="48"/>
  <c r="A1053" i="48"/>
  <c r="B1053" i="48"/>
  <c r="C1053" i="48"/>
  <c r="D1053" i="48"/>
  <c r="E1053" i="48"/>
  <c r="A1054" i="48"/>
  <c r="B1054" i="48"/>
  <c r="C1054" i="48"/>
  <c r="D1054" i="48"/>
  <c r="E1054" i="48"/>
  <c r="A1055" i="48"/>
  <c r="B1055" i="48"/>
  <c r="C1055" i="48"/>
  <c r="D1055" i="48"/>
  <c r="E1055" i="48"/>
  <c r="A1056" i="48"/>
  <c r="B1056" i="48"/>
  <c r="C1056" i="48"/>
  <c r="D1056" i="48"/>
  <c r="E1056" i="48"/>
  <c r="A1057" i="48"/>
  <c r="B1057" i="48"/>
  <c r="C1057" i="48"/>
  <c r="D1057" i="48"/>
  <c r="E1057" i="48"/>
  <c r="A1058" i="48"/>
  <c r="B1058" i="48"/>
  <c r="C1058" i="48"/>
  <c r="D1058" i="48"/>
  <c r="E1058" i="48"/>
  <c r="A1059" i="48"/>
  <c r="B1059" i="48"/>
  <c r="C1059" i="48"/>
  <c r="D1059" i="48"/>
  <c r="E1059" i="48"/>
  <c r="A1060" i="48"/>
  <c r="B1060" i="48"/>
  <c r="C1060" i="48"/>
  <c r="D1060" i="48"/>
  <c r="E1060" i="48"/>
  <c r="A1061" i="48"/>
  <c r="B1061" i="48"/>
  <c r="C1061" i="48"/>
  <c r="D1061" i="48"/>
  <c r="E1061" i="48"/>
  <c r="A1062" i="48"/>
  <c r="B1062" i="48"/>
  <c r="C1062" i="48"/>
  <c r="D1062" i="48"/>
  <c r="E1062" i="48"/>
  <c r="A1063" i="48"/>
  <c r="B1063" i="48"/>
  <c r="C1063" i="48"/>
  <c r="D1063" i="48"/>
  <c r="E1063" i="48"/>
  <c r="A1064" i="48"/>
  <c r="B1064" i="48"/>
  <c r="C1064" i="48"/>
  <c r="D1064" i="48"/>
  <c r="E1064" i="48"/>
  <c r="A1065" i="48"/>
  <c r="B1065" i="48"/>
  <c r="C1065" i="48"/>
  <c r="D1065" i="48"/>
  <c r="E1065" i="48"/>
  <c r="A1066" i="48"/>
  <c r="B1066" i="48"/>
  <c r="C1066" i="48"/>
  <c r="D1066" i="48"/>
  <c r="E1066" i="48"/>
  <c r="A1067" i="48"/>
  <c r="B1067" i="48"/>
  <c r="C1067" i="48"/>
  <c r="D1067" i="48"/>
  <c r="E1067" i="48"/>
  <c r="A1068" i="48"/>
  <c r="B1068" i="48"/>
  <c r="C1068" i="48"/>
  <c r="D1068" i="48"/>
  <c r="E1068" i="48"/>
  <c r="A1069" i="48"/>
  <c r="B1069" i="48"/>
  <c r="C1069" i="48"/>
  <c r="D1069" i="48"/>
  <c r="E1069" i="48"/>
  <c r="A1070" i="48"/>
  <c r="B1070" i="48"/>
  <c r="C1070" i="48"/>
  <c r="D1070" i="48"/>
  <c r="E1070" i="48"/>
  <c r="A1071" i="48"/>
  <c r="B1071" i="48"/>
  <c r="C1071" i="48"/>
  <c r="D1071" i="48"/>
  <c r="E1071" i="48"/>
  <c r="A1072" i="48"/>
  <c r="B1072" i="48"/>
  <c r="C1072" i="48"/>
  <c r="D1072" i="48"/>
  <c r="E1072" i="48"/>
  <c r="A1073" i="48"/>
  <c r="B1073" i="48"/>
  <c r="C1073" i="48"/>
  <c r="D1073" i="48"/>
  <c r="E1073" i="48"/>
  <c r="A1074" i="48"/>
  <c r="B1074" i="48"/>
  <c r="C1074" i="48"/>
  <c r="D1074" i="48"/>
  <c r="E1074" i="48"/>
  <c r="A1075" i="48"/>
  <c r="B1075" i="48"/>
  <c r="C1075" i="48"/>
  <c r="D1075" i="48"/>
  <c r="E1075" i="48"/>
  <c r="A1076" i="48"/>
  <c r="B1076" i="48"/>
  <c r="C1076" i="48"/>
  <c r="D1076" i="48"/>
  <c r="E1076" i="48"/>
  <c r="A1077" i="48"/>
  <c r="B1077" i="48"/>
  <c r="C1077" i="48"/>
  <c r="D1077" i="48"/>
  <c r="E1077" i="48"/>
  <c r="A1078" i="48"/>
  <c r="B1078" i="48"/>
  <c r="C1078" i="48"/>
  <c r="D1078" i="48"/>
  <c r="E1078" i="48"/>
  <c r="A1079" i="48"/>
  <c r="B1079" i="48"/>
  <c r="C1079" i="48"/>
  <c r="D1079" i="48"/>
  <c r="E1079" i="48"/>
  <c r="A1080" i="48"/>
  <c r="B1080" i="48"/>
  <c r="C1080" i="48"/>
  <c r="D1080" i="48"/>
  <c r="E1080" i="48"/>
  <c r="A1081" i="48"/>
  <c r="B1081" i="48"/>
  <c r="C1081" i="48"/>
  <c r="D1081" i="48"/>
  <c r="E1081" i="48"/>
  <c r="A1082" i="48"/>
  <c r="B1082" i="48"/>
  <c r="C1082" i="48"/>
  <c r="D1082" i="48"/>
  <c r="E1082" i="48"/>
  <c r="A1083" i="48"/>
  <c r="B1083" i="48"/>
  <c r="C1083" i="48"/>
  <c r="D1083" i="48"/>
  <c r="E1083" i="48"/>
  <c r="A1084" i="48"/>
  <c r="B1084" i="48"/>
  <c r="C1084" i="48"/>
  <c r="D1084" i="48"/>
  <c r="E1084" i="48"/>
  <c r="A1085" i="48"/>
  <c r="B1085" i="48"/>
  <c r="C1085" i="48"/>
  <c r="D1085" i="48"/>
  <c r="E1085" i="48"/>
  <c r="A1086" i="48"/>
  <c r="B1086" i="48"/>
  <c r="C1086" i="48"/>
  <c r="D1086" i="48"/>
  <c r="E1086" i="48"/>
  <c r="A1087" i="48"/>
  <c r="B1087" i="48"/>
  <c r="C1087" i="48"/>
  <c r="D1087" i="48"/>
  <c r="E1087" i="48"/>
  <c r="A1088" i="48"/>
  <c r="B1088" i="48"/>
  <c r="C1088" i="48"/>
  <c r="D1088" i="48"/>
  <c r="E1088" i="48"/>
  <c r="A1089" i="48"/>
  <c r="B1089" i="48"/>
  <c r="C1089" i="48"/>
  <c r="D1089" i="48"/>
  <c r="E1089" i="48"/>
  <c r="A1090" i="48"/>
  <c r="B1090" i="48"/>
  <c r="C1090" i="48"/>
  <c r="D1090" i="48"/>
  <c r="E1090" i="48"/>
  <c r="A1091" i="48"/>
  <c r="B1091" i="48"/>
  <c r="C1091" i="48"/>
  <c r="D1091" i="48"/>
  <c r="E1091" i="48"/>
  <c r="A1092" i="48"/>
  <c r="B1092" i="48"/>
  <c r="C1092" i="48"/>
  <c r="D1092" i="48"/>
  <c r="E1092" i="48"/>
  <c r="A1093" i="48"/>
  <c r="B1093" i="48"/>
  <c r="C1093" i="48"/>
  <c r="D1093" i="48"/>
  <c r="E1093" i="48"/>
  <c r="A1094" i="48"/>
  <c r="B1094" i="48"/>
  <c r="C1094" i="48"/>
  <c r="D1094" i="48"/>
  <c r="E1094" i="48"/>
  <c r="A1095" i="48"/>
  <c r="B1095" i="48"/>
  <c r="C1095" i="48"/>
  <c r="D1095" i="48"/>
  <c r="E1095" i="48"/>
  <c r="A1096" i="48"/>
  <c r="B1096" i="48"/>
  <c r="C1096" i="48"/>
  <c r="D1096" i="48"/>
  <c r="E1096" i="48"/>
  <c r="A1097" i="48"/>
  <c r="B1097" i="48"/>
  <c r="C1097" i="48"/>
  <c r="D1097" i="48"/>
  <c r="E1097" i="48"/>
  <c r="A1098" i="48"/>
  <c r="B1098" i="48"/>
  <c r="C1098" i="48"/>
  <c r="D1098" i="48"/>
  <c r="E1098" i="48"/>
  <c r="A1099" i="48"/>
  <c r="B1099" i="48"/>
  <c r="C1099" i="48"/>
  <c r="D1099" i="48"/>
  <c r="E1099" i="48"/>
  <c r="A1100" i="48"/>
  <c r="B1100" i="48"/>
  <c r="C1100" i="48"/>
  <c r="D1100" i="48"/>
  <c r="E1100" i="48"/>
  <c r="A1101" i="48"/>
  <c r="B1101" i="48"/>
  <c r="C1101" i="48"/>
  <c r="D1101" i="48"/>
  <c r="E1101" i="48"/>
  <c r="A1102" i="48"/>
  <c r="B1102" i="48"/>
  <c r="C1102" i="48"/>
  <c r="D1102" i="48"/>
  <c r="E1102" i="48"/>
  <c r="A1103" i="48"/>
  <c r="B1103" i="48"/>
  <c r="C1103" i="48"/>
  <c r="D1103" i="48"/>
  <c r="E1103" i="48"/>
  <c r="A1104" i="48"/>
  <c r="B1104" i="48"/>
  <c r="C1104" i="48"/>
  <c r="D1104" i="48"/>
  <c r="E1104" i="48"/>
  <c r="A1105" i="48"/>
  <c r="B1105" i="48"/>
  <c r="C1105" i="48"/>
  <c r="D1105" i="48"/>
  <c r="E1105" i="48"/>
  <c r="A1106" i="48"/>
  <c r="B1106" i="48"/>
  <c r="C1106" i="48"/>
  <c r="D1106" i="48"/>
  <c r="E1106" i="48"/>
  <c r="A1107" i="48"/>
  <c r="B1107" i="48"/>
  <c r="C1107" i="48"/>
  <c r="D1107" i="48"/>
  <c r="E1107" i="48"/>
  <c r="A1108" i="48"/>
  <c r="B1108" i="48"/>
  <c r="C1108" i="48"/>
  <c r="D1108" i="48"/>
  <c r="E1108" i="48"/>
  <c r="A1109" i="48"/>
  <c r="B1109" i="48"/>
  <c r="C1109" i="48"/>
  <c r="D1109" i="48"/>
  <c r="E1109" i="48"/>
  <c r="A1110" i="48"/>
  <c r="B1110" i="48"/>
  <c r="C1110" i="48"/>
  <c r="D1110" i="48"/>
  <c r="E1110" i="48"/>
  <c r="A1111" i="48"/>
  <c r="B1111" i="48"/>
  <c r="C1111" i="48"/>
  <c r="D1111" i="48"/>
  <c r="E1111" i="48"/>
  <c r="A1112" i="48"/>
  <c r="B1112" i="48"/>
  <c r="C1112" i="48"/>
  <c r="D1112" i="48"/>
  <c r="E1112" i="48"/>
  <c r="A1113" i="48"/>
  <c r="B1113" i="48"/>
  <c r="C1113" i="48"/>
  <c r="D1113" i="48"/>
  <c r="E1113" i="48"/>
  <c r="A1114" i="48"/>
  <c r="B1114" i="48"/>
  <c r="C1114" i="48"/>
  <c r="D1114" i="48"/>
  <c r="E1114" i="48"/>
  <c r="A1115" i="48"/>
  <c r="B1115" i="48"/>
  <c r="C1115" i="48"/>
  <c r="D1115" i="48"/>
  <c r="E1115" i="48"/>
  <c r="A1116" i="48"/>
  <c r="B1116" i="48"/>
  <c r="C1116" i="48"/>
  <c r="D1116" i="48"/>
  <c r="E1116" i="48"/>
  <c r="A1117" i="48"/>
  <c r="B1117" i="48"/>
  <c r="C1117" i="48"/>
  <c r="D1117" i="48"/>
  <c r="E1117" i="48"/>
  <c r="A1118" i="48"/>
  <c r="B1118" i="48"/>
  <c r="C1118" i="48"/>
  <c r="D1118" i="48"/>
  <c r="E1118" i="48"/>
  <c r="A1119" i="48"/>
  <c r="B1119" i="48"/>
  <c r="C1119" i="48"/>
  <c r="D1119" i="48"/>
  <c r="E1119" i="48"/>
  <c r="A1120" i="48"/>
  <c r="B1120" i="48"/>
  <c r="C1120" i="48"/>
  <c r="D1120" i="48"/>
  <c r="E1120" i="48"/>
  <c r="A1121" i="48"/>
  <c r="B1121" i="48"/>
  <c r="C1121" i="48"/>
  <c r="D1121" i="48"/>
  <c r="E1121" i="48"/>
  <c r="A1122" i="48"/>
  <c r="B1122" i="48"/>
  <c r="C1122" i="48"/>
  <c r="D1122" i="48"/>
  <c r="E1122" i="48"/>
  <c r="A1123" i="48"/>
  <c r="B1123" i="48"/>
  <c r="C1123" i="48"/>
  <c r="D1123" i="48"/>
  <c r="E1123" i="48"/>
  <c r="A1124" i="48"/>
  <c r="B1124" i="48"/>
  <c r="C1124" i="48"/>
  <c r="D1124" i="48"/>
  <c r="E1124" i="48"/>
  <c r="A1125" i="48"/>
  <c r="B1125" i="48"/>
  <c r="C1125" i="48"/>
  <c r="D1125" i="48"/>
  <c r="E1125" i="48"/>
  <c r="A1126" i="48"/>
  <c r="B1126" i="48"/>
  <c r="C1126" i="48"/>
  <c r="D1126" i="48"/>
  <c r="E1126" i="48"/>
  <c r="A1127" i="48"/>
  <c r="B1127" i="48"/>
  <c r="C1127" i="48"/>
  <c r="D1127" i="48"/>
  <c r="E1127" i="48"/>
  <c r="A1128" i="48"/>
  <c r="B1128" i="48"/>
  <c r="C1128" i="48"/>
  <c r="D1128" i="48"/>
  <c r="E1128" i="48"/>
  <c r="A1129" i="48"/>
  <c r="B1129" i="48"/>
  <c r="C1129" i="48"/>
  <c r="D1129" i="48"/>
  <c r="E1129" i="48"/>
  <c r="A1130" i="48"/>
  <c r="B1130" i="48"/>
  <c r="C1130" i="48"/>
  <c r="D1130" i="48"/>
  <c r="E1130" i="48"/>
  <c r="A1131" i="48"/>
  <c r="B1131" i="48"/>
  <c r="C1131" i="48"/>
  <c r="D1131" i="48"/>
  <c r="E1131" i="48"/>
  <c r="A1132" i="48"/>
  <c r="B1132" i="48"/>
  <c r="C1132" i="48"/>
  <c r="D1132" i="48"/>
  <c r="E1132" i="48"/>
  <c r="A1133" i="48"/>
  <c r="B1133" i="48"/>
  <c r="C1133" i="48"/>
  <c r="D1133" i="48"/>
  <c r="E1133" i="48"/>
  <c r="A1134" i="48"/>
  <c r="B1134" i="48"/>
  <c r="C1134" i="48"/>
  <c r="D1134" i="48"/>
  <c r="E1134" i="48"/>
  <c r="A1135" i="48"/>
  <c r="B1135" i="48"/>
  <c r="C1135" i="48"/>
  <c r="D1135" i="48"/>
  <c r="E1135" i="48"/>
  <c r="A1136" i="48"/>
  <c r="B1136" i="48"/>
  <c r="C1136" i="48"/>
  <c r="D1136" i="48"/>
  <c r="E1136" i="48"/>
  <c r="A1137" i="48"/>
  <c r="B1137" i="48"/>
  <c r="C1137" i="48"/>
  <c r="D1137" i="48"/>
  <c r="E1137" i="48"/>
  <c r="A1138" i="48"/>
  <c r="B1138" i="48"/>
  <c r="C1138" i="48"/>
  <c r="D1138" i="48"/>
  <c r="E1138" i="48"/>
  <c r="A1139" i="48"/>
  <c r="B1139" i="48"/>
  <c r="C1139" i="48"/>
  <c r="D1139" i="48"/>
  <c r="E1139" i="48"/>
  <c r="A1140" i="48"/>
  <c r="B1140" i="48"/>
  <c r="C1140" i="48"/>
  <c r="D1140" i="48"/>
  <c r="E1140" i="48"/>
  <c r="A1141" i="48"/>
  <c r="B1141" i="48"/>
  <c r="C1141" i="48"/>
  <c r="D1141" i="48"/>
  <c r="E1141" i="48"/>
  <c r="A1142" i="48"/>
  <c r="B1142" i="48"/>
  <c r="C1142" i="48"/>
  <c r="D1142" i="48"/>
  <c r="E1142" i="48"/>
  <c r="A1143" i="48"/>
  <c r="B1143" i="48"/>
  <c r="C1143" i="48"/>
  <c r="D1143" i="48"/>
  <c r="E1143" i="48"/>
  <c r="A1144" i="48"/>
  <c r="B1144" i="48"/>
  <c r="C1144" i="48"/>
  <c r="D1144" i="48"/>
  <c r="E1144" i="48"/>
  <c r="A1145" i="48"/>
  <c r="B1145" i="48"/>
  <c r="C1145" i="48"/>
  <c r="D1145" i="48"/>
  <c r="E1145" i="48"/>
  <c r="A1146" i="48"/>
  <c r="B1146" i="48"/>
  <c r="C1146" i="48"/>
  <c r="D1146" i="48"/>
  <c r="E1146" i="48"/>
  <c r="A1147" i="48"/>
  <c r="B1147" i="48"/>
  <c r="C1147" i="48"/>
  <c r="D1147" i="48"/>
  <c r="E1147" i="48"/>
  <c r="A1148" i="48"/>
  <c r="B1148" i="48"/>
  <c r="C1148" i="48"/>
  <c r="D1148" i="48"/>
  <c r="E1148" i="48"/>
  <c r="A1149" i="48"/>
  <c r="B1149" i="48"/>
  <c r="C1149" i="48"/>
  <c r="D1149" i="48"/>
  <c r="E1149" i="48"/>
  <c r="A1150" i="48"/>
  <c r="B1150" i="48"/>
  <c r="C1150" i="48"/>
  <c r="D1150" i="48"/>
  <c r="E1150" i="48"/>
  <c r="A1151" i="48"/>
  <c r="B1151" i="48"/>
  <c r="C1151" i="48"/>
  <c r="D1151" i="48"/>
  <c r="E1151" i="48"/>
  <c r="A1152" i="48"/>
  <c r="B1152" i="48"/>
  <c r="C1152" i="48"/>
  <c r="D1152" i="48"/>
  <c r="E1152" i="48"/>
  <c r="A1153" i="48"/>
  <c r="B1153" i="48"/>
  <c r="C1153" i="48"/>
  <c r="D1153" i="48"/>
  <c r="E1153" i="48"/>
  <c r="A1154" i="48"/>
  <c r="B1154" i="48"/>
  <c r="C1154" i="48"/>
  <c r="D1154" i="48"/>
  <c r="E1154" i="48"/>
  <c r="A1155" i="48"/>
  <c r="B1155" i="48"/>
  <c r="C1155" i="48"/>
  <c r="D1155" i="48"/>
  <c r="E1155" i="48"/>
  <c r="A1156" i="48"/>
  <c r="B1156" i="48"/>
  <c r="C1156" i="48"/>
  <c r="D1156" i="48"/>
  <c r="E1156" i="48"/>
  <c r="A1157" i="48"/>
  <c r="B1157" i="48"/>
  <c r="C1157" i="48"/>
  <c r="D1157" i="48"/>
  <c r="E1157" i="48"/>
  <c r="A1158" i="48"/>
  <c r="B1158" i="48"/>
  <c r="C1158" i="48"/>
  <c r="D1158" i="48"/>
  <c r="E1158" i="48"/>
  <c r="A1159" i="48"/>
  <c r="B1159" i="48"/>
  <c r="C1159" i="48"/>
  <c r="D1159" i="48"/>
  <c r="E1159" i="48"/>
  <c r="A1160" i="48"/>
  <c r="B1160" i="48"/>
  <c r="C1160" i="48"/>
  <c r="D1160" i="48"/>
  <c r="E1160" i="48"/>
  <c r="A1161" i="48"/>
  <c r="B1161" i="48"/>
  <c r="C1161" i="48"/>
  <c r="D1161" i="48"/>
  <c r="E1161" i="48"/>
  <c r="A1162" i="48"/>
  <c r="B1162" i="48"/>
  <c r="C1162" i="48"/>
  <c r="D1162" i="48"/>
  <c r="E1162" i="48"/>
  <c r="A1163" i="48"/>
  <c r="B1163" i="48"/>
  <c r="C1163" i="48"/>
  <c r="D1163" i="48"/>
  <c r="E1163" i="48"/>
  <c r="A1164" i="48"/>
  <c r="B1164" i="48"/>
  <c r="C1164" i="48"/>
  <c r="D1164" i="48"/>
  <c r="E1164" i="48"/>
  <c r="A1165" i="48"/>
  <c r="B1165" i="48"/>
  <c r="C1165" i="48"/>
  <c r="D1165" i="48"/>
  <c r="E1165" i="48"/>
  <c r="A1166" i="48"/>
  <c r="B1166" i="48"/>
  <c r="C1166" i="48"/>
  <c r="D1166" i="48"/>
  <c r="E1166" i="48"/>
  <c r="A1167" i="48"/>
  <c r="B1167" i="48"/>
  <c r="C1167" i="48"/>
  <c r="D1167" i="48"/>
  <c r="E1167" i="48"/>
  <c r="A1168" i="48"/>
  <c r="B1168" i="48"/>
  <c r="C1168" i="48"/>
  <c r="D1168" i="48"/>
  <c r="E1168" i="48"/>
  <c r="A1169" i="48"/>
  <c r="B1169" i="48"/>
  <c r="C1169" i="48"/>
  <c r="D1169" i="48"/>
  <c r="E1169" i="48"/>
  <c r="A1170" i="48"/>
  <c r="B1170" i="48"/>
  <c r="C1170" i="48"/>
  <c r="D1170" i="48"/>
  <c r="E1170" i="48"/>
  <c r="A1171" i="48"/>
  <c r="B1171" i="48"/>
  <c r="C1171" i="48"/>
  <c r="D1171" i="48"/>
  <c r="E1171" i="48"/>
  <c r="A1172" i="48"/>
  <c r="B1172" i="48"/>
  <c r="C1172" i="48"/>
  <c r="D1172" i="48"/>
  <c r="E1172" i="48"/>
  <c r="A1173" i="48"/>
  <c r="B1173" i="48"/>
  <c r="C1173" i="48"/>
  <c r="D1173" i="48"/>
  <c r="E1173" i="48"/>
  <c r="A1174" i="48"/>
  <c r="B1174" i="48"/>
  <c r="C1174" i="48"/>
  <c r="D1174" i="48"/>
  <c r="E1174" i="48"/>
  <c r="A1175" i="48"/>
  <c r="B1175" i="48"/>
  <c r="C1175" i="48"/>
  <c r="D1175" i="48"/>
  <c r="E1175" i="48"/>
  <c r="A1176" i="48"/>
  <c r="B1176" i="48"/>
  <c r="C1176" i="48"/>
  <c r="D1176" i="48"/>
  <c r="E1176" i="48"/>
  <c r="A1177" i="48"/>
  <c r="B1177" i="48"/>
  <c r="C1177" i="48"/>
  <c r="D1177" i="48"/>
  <c r="E1177" i="48"/>
  <c r="A1178" i="48"/>
  <c r="B1178" i="48"/>
  <c r="C1178" i="48"/>
  <c r="D1178" i="48"/>
  <c r="E1178" i="48"/>
  <c r="A1179" i="48"/>
  <c r="B1179" i="48"/>
  <c r="C1179" i="48"/>
  <c r="D1179" i="48"/>
  <c r="E1179" i="48"/>
  <c r="A1180" i="48"/>
  <c r="B1180" i="48"/>
  <c r="C1180" i="48"/>
  <c r="D1180" i="48"/>
  <c r="E1180" i="48"/>
  <c r="A1181" i="48"/>
  <c r="B1181" i="48"/>
  <c r="C1181" i="48"/>
  <c r="D1181" i="48"/>
  <c r="E1181" i="48"/>
  <c r="A1182" i="48"/>
  <c r="B1182" i="48"/>
  <c r="C1182" i="48"/>
  <c r="D1182" i="48"/>
  <c r="E1182" i="48"/>
  <c r="A1183" i="48"/>
  <c r="B1183" i="48"/>
  <c r="C1183" i="48"/>
  <c r="D1183" i="48"/>
  <c r="E1183" i="48"/>
  <c r="A1184" i="48"/>
  <c r="B1184" i="48"/>
  <c r="C1184" i="48"/>
  <c r="D1184" i="48"/>
  <c r="E1184" i="48"/>
  <c r="A1185" i="48"/>
  <c r="B1185" i="48"/>
  <c r="C1185" i="48"/>
  <c r="D1185" i="48"/>
  <c r="E1185" i="48"/>
  <c r="A1186" i="48"/>
  <c r="B1186" i="48"/>
  <c r="C1186" i="48"/>
  <c r="D1186" i="48"/>
  <c r="E1186" i="48"/>
  <c r="A1187" i="48"/>
  <c r="B1187" i="48"/>
  <c r="C1187" i="48"/>
  <c r="D1187" i="48"/>
  <c r="E1187" i="48"/>
  <c r="A1188" i="48"/>
  <c r="B1188" i="48"/>
  <c r="C1188" i="48"/>
  <c r="D1188" i="48"/>
  <c r="E1188" i="48"/>
  <c r="A1189" i="48"/>
  <c r="B1189" i="48"/>
  <c r="C1189" i="48"/>
  <c r="D1189" i="48"/>
  <c r="E1189" i="48"/>
  <c r="A1190" i="48"/>
  <c r="B1190" i="48"/>
  <c r="C1190" i="48"/>
  <c r="D1190" i="48"/>
  <c r="E1190" i="48"/>
  <c r="A1191" i="48"/>
  <c r="B1191" i="48"/>
  <c r="C1191" i="48"/>
  <c r="D1191" i="48"/>
  <c r="E1191" i="48"/>
  <c r="A1192" i="48"/>
  <c r="B1192" i="48"/>
  <c r="C1192" i="48"/>
  <c r="D1192" i="48"/>
  <c r="E1192" i="48"/>
  <c r="A1193" i="48"/>
  <c r="B1193" i="48"/>
  <c r="C1193" i="48"/>
  <c r="D1193" i="48"/>
  <c r="E1193" i="48"/>
  <c r="A1194" i="48"/>
  <c r="B1194" i="48"/>
  <c r="C1194" i="48"/>
  <c r="D1194" i="48"/>
  <c r="E1194" i="48"/>
  <c r="A1195" i="48"/>
  <c r="B1195" i="48"/>
  <c r="C1195" i="48"/>
  <c r="D1195" i="48"/>
  <c r="E1195" i="48"/>
  <c r="A1196" i="48"/>
  <c r="B1196" i="48"/>
  <c r="C1196" i="48"/>
  <c r="D1196" i="48"/>
  <c r="E1196" i="48"/>
  <c r="A1197" i="48"/>
  <c r="B1197" i="48"/>
  <c r="C1197" i="48"/>
  <c r="D1197" i="48"/>
  <c r="E1197" i="48"/>
  <c r="A1198" i="48"/>
  <c r="B1198" i="48"/>
  <c r="C1198" i="48"/>
  <c r="D1198" i="48"/>
  <c r="E1198" i="48"/>
  <c r="A1199" i="48"/>
  <c r="B1199" i="48"/>
  <c r="C1199" i="48"/>
  <c r="D1199" i="48"/>
  <c r="E1199" i="48"/>
  <c r="A1200" i="48"/>
  <c r="B1200" i="48"/>
  <c r="C1200" i="48"/>
  <c r="D1200" i="48"/>
  <c r="E1200" i="48"/>
  <c r="A1201" i="48"/>
  <c r="B1201" i="48"/>
  <c r="C1201" i="48"/>
  <c r="D1201" i="48"/>
  <c r="E1201" i="48"/>
  <c r="A1202" i="48"/>
  <c r="B1202" i="48"/>
  <c r="C1202" i="48"/>
  <c r="D1202" i="48"/>
  <c r="E1202" i="48"/>
  <c r="A1203" i="48"/>
  <c r="B1203" i="48"/>
  <c r="C1203" i="48"/>
  <c r="D1203" i="48"/>
  <c r="E1203" i="48"/>
  <c r="A1204" i="48"/>
  <c r="B1204" i="48"/>
  <c r="C1204" i="48"/>
  <c r="D1204" i="48"/>
  <c r="E1204" i="48"/>
  <c r="A1205" i="48"/>
  <c r="B1205" i="48"/>
  <c r="C1205" i="48"/>
  <c r="D1205" i="48"/>
  <c r="E1205" i="48"/>
  <c r="A1206" i="48"/>
  <c r="B1206" i="48"/>
  <c r="C1206" i="48"/>
  <c r="D1206" i="48"/>
  <c r="E1206" i="48"/>
  <c r="A1207" i="48"/>
  <c r="B1207" i="48"/>
  <c r="C1207" i="48"/>
  <c r="D1207" i="48"/>
  <c r="E1207" i="48"/>
  <c r="A1208" i="48"/>
  <c r="B1208" i="48"/>
  <c r="C1208" i="48"/>
  <c r="D1208" i="48"/>
  <c r="E1208" i="48"/>
  <c r="A1209" i="48"/>
  <c r="B1209" i="48"/>
  <c r="C1209" i="48"/>
  <c r="D1209" i="48"/>
  <c r="E1209" i="48"/>
  <c r="A1210" i="48"/>
  <c r="B1210" i="48"/>
  <c r="C1210" i="48"/>
  <c r="D1210" i="48"/>
  <c r="E1210" i="48"/>
  <c r="A1211" i="48"/>
  <c r="B1211" i="48"/>
  <c r="C1211" i="48"/>
  <c r="D1211" i="48"/>
  <c r="E1211" i="48"/>
  <c r="A1212" i="48"/>
  <c r="B1212" i="48"/>
  <c r="C1212" i="48"/>
  <c r="D1212" i="48"/>
  <c r="E1212" i="48"/>
  <c r="A1213" i="48"/>
  <c r="B1213" i="48"/>
  <c r="C1213" i="48"/>
  <c r="D1213" i="48"/>
  <c r="E1213" i="48"/>
  <c r="A1214" i="48"/>
  <c r="B1214" i="48"/>
  <c r="C1214" i="48"/>
  <c r="D1214" i="48"/>
  <c r="E1214" i="48"/>
  <c r="A1215" i="48"/>
  <c r="B1215" i="48"/>
  <c r="C1215" i="48"/>
  <c r="D1215" i="48"/>
  <c r="E1215" i="48"/>
  <c r="A1216" i="48"/>
  <c r="B1216" i="48"/>
  <c r="C1216" i="48"/>
  <c r="D1216" i="48"/>
  <c r="E1216" i="48"/>
  <c r="A1217" i="48"/>
  <c r="B1217" i="48"/>
  <c r="C1217" i="48"/>
  <c r="D1217" i="48"/>
  <c r="E1217" i="48"/>
  <c r="A1218" i="48"/>
  <c r="B1218" i="48"/>
  <c r="C1218" i="48"/>
  <c r="D1218" i="48"/>
  <c r="E1218" i="48"/>
  <c r="A1219" i="48"/>
  <c r="B1219" i="48"/>
  <c r="C1219" i="48"/>
  <c r="D1219" i="48"/>
  <c r="E1219" i="48"/>
  <c r="A1220" i="48"/>
  <c r="B1220" i="48"/>
  <c r="C1220" i="48"/>
  <c r="D1220" i="48"/>
  <c r="E1220" i="48"/>
  <c r="A1221" i="48"/>
  <c r="B1221" i="48"/>
  <c r="C1221" i="48"/>
  <c r="D1221" i="48"/>
  <c r="E1221" i="48"/>
  <c r="A1222" i="48"/>
  <c r="B1222" i="48"/>
  <c r="C1222" i="48"/>
  <c r="D1222" i="48"/>
  <c r="E1222" i="48"/>
  <c r="A1223" i="48"/>
  <c r="B1223" i="48"/>
  <c r="C1223" i="48"/>
  <c r="D1223" i="48"/>
  <c r="E1223" i="48"/>
  <c r="A1224" i="48"/>
  <c r="B1224" i="48"/>
  <c r="C1224" i="48"/>
  <c r="D1224" i="48"/>
  <c r="E1224" i="48"/>
  <c r="A1225" i="48"/>
  <c r="B1225" i="48"/>
  <c r="C1225" i="48"/>
  <c r="D1225" i="48"/>
  <c r="E1225" i="48"/>
  <c r="A1226" i="48"/>
  <c r="B1226" i="48"/>
  <c r="C1226" i="48"/>
  <c r="D1226" i="48"/>
  <c r="E1226" i="48"/>
  <c r="A1227" i="48"/>
  <c r="B1227" i="48"/>
  <c r="C1227" i="48"/>
  <c r="D1227" i="48"/>
  <c r="E1227" i="48"/>
  <c r="A1228" i="48"/>
  <c r="B1228" i="48"/>
  <c r="C1228" i="48"/>
  <c r="D1228" i="48"/>
  <c r="E1228" i="48"/>
  <c r="A1229" i="48"/>
  <c r="B1229" i="48"/>
  <c r="C1229" i="48"/>
  <c r="D1229" i="48"/>
  <c r="E1229" i="48"/>
  <c r="A1230" i="48"/>
  <c r="B1230" i="48"/>
  <c r="C1230" i="48"/>
  <c r="D1230" i="48"/>
  <c r="E1230" i="48"/>
  <c r="A1231" i="48"/>
  <c r="B1231" i="48"/>
  <c r="C1231" i="48"/>
  <c r="D1231" i="48"/>
  <c r="E1231" i="48"/>
  <c r="A1232" i="48"/>
  <c r="B1232" i="48"/>
  <c r="C1232" i="48"/>
  <c r="D1232" i="48"/>
  <c r="E1232" i="48"/>
  <c r="A1233" i="48"/>
  <c r="B1233" i="48"/>
  <c r="C1233" i="48"/>
  <c r="D1233" i="48"/>
  <c r="E1233" i="48"/>
  <c r="A1234" i="48"/>
  <c r="B1234" i="48"/>
  <c r="C1234" i="48"/>
  <c r="D1234" i="48"/>
  <c r="E1234" i="48"/>
  <c r="A1235" i="48"/>
  <c r="B1235" i="48"/>
  <c r="C1235" i="48"/>
  <c r="D1235" i="48"/>
  <c r="E1235" i="48"/>
  <c r="A1236" i="48"/>
  <c r="B1236" i="48"/>
  <c r="C1236" i="48"/>
  <c r="D1236" i="48"/>
  <c r="E1236" i="48"/>
  <c r="A1237" i="48"/>
  <c r="B1237" i="48"/>
  <c r="C1237" i="48"/>
  <c r="D1237" i="48"/>
  <c r="E1237" i="48"/>
  <c r="A1238" i="48"/>
  <c r="B1238" i="48"/>
  <c r="C1238" i="48"/>
  <c r="D1238" i="48"/>
  <c r="E1238" i="48"/>
  <c r="A1239" i="48"/>
  <c r="B1239" i="48"/>
  <c r="C1239" i="48"/>
  <c r="D1239" i="48"/>
  <c r="E1239" i="48"/>
  <c r="A1240" i="48"/>
  <c r="B1240" i="48"/>
  <c r="C1240" i="48"/>
  <c r="D1240" i="48"/>
  <c r="E1240" i="48"/>
  <c r="A1241" i="48"/>
  <c r="B1241" i="48"/>
  <c r="C1241" i="48"/>
  <c r="D1241" i="48"/>
  <c r="E1241" i="48"/>
  <c r="A1242" i="48"/>
  <c r="B1242" i="48"/>
  <c r="C1242" i="48"/>
  <c r="D1242" i="48"/>
  <c r="E1242" i="48"/>
  <c r="A1243" i="48"/>
  <c r="B1243" i="48"/>
  <c r="C1243" i="48"/>
  <c r="D1243" i="48"/>
  <c r="E1243" i="48"/>
  <c r="A1244" i="48"/>
  <c r="B1244" i="48"/>
  <c r="C1244" i="48"/>
  <c r="D1244" i="48"/>
  <c r="E1244" i="48"/>
  <c r="A1245" i="48"/>
  <c r="B1245" i="48"/>
  <c r="C1245" i="48"/>
  <c r="D1245" i="48"/>
  <c r="E1245" i="48"/>
  <c r="A1246" i="48"/>
  <c r="B1246" i="48"/>
  <c r="C1246" i="48"/>
  <c r="D1246" i="48"/>
  <c r="E1246" i="48"/>
  <c r="A1247" i="48"/>
  <c r="B1247" i="48"/>
  <c r="C1247" i="48"/>
  <c r="D1247" i="48"/>
  <c r="E1247" i="48"/>
  <c r="A1248" i="48"/>
  <c r="B1248" i="48"/>
  <c r="C1248" i="48"/>
  <c r="D1248" i="48"/>
  <c r="E1248" i="48"/>
  <c r="A1249" i="48"/>
  <c r="B1249" i="48"/>
  <c r="C1249" i="48"/>
  <c r="D1249" i="48"/>
  <c r="E1249" i="48"/>
  <c r="A1250" i="48"/>
  <c r="B1250" i="48"/>
  <c r="C1250" i="48"/>
  <c r="D1250" i="48"/>
  <c r="E1250" i="48"/>
  <c r="B954" i="48"/>
  <c r="C954" i="48"/>
  <c r="D954" i="48"/>
  <c r="E954" i="48"/>
  <c r="A954" i="48"/>
  <c r="A658" i="48"/>
  <c r="B658" i="48"/>
  <c r="C658" i="48"/>
  <c r="D658" i="48"/>
  <c r="E658" i="48"/>
  <c r="A659" i="48"/>
  <c r="B659" i="48"/>
  <c r="C659" i="48"/>
  <c r="D659" i="48"/>
  <c r="E659" i="48"/>
  <c r="A660" i="48"/>
  <c r="B660" i="48"/>
  <c r="C660" i="48"/>
  <c r="D660" i="48"/>
  <c r="E660" i="48"/>
  <c r="A661" i="48"/>
  <c r="B661" i="48"/>
  <c r="C661" i="48"/>
  <c r="D661" i="48"/>
  <c r="E661" i="48"/>
  <c r="A662" i="48"/>
  <c r="B662" i="48"/>
  <c r="C662" i="48"/>
  <c r="D662" i="48"/>
  <c r="E662" i="48"/>
  <c r="A663" i="48"/>
  <c r="B663" i="48"/>
  <c r="C663" i="48"/>
  <c r="D663" i="48"/>
  <c r="E663" i="48"/>
  <c r="A664" i="48"/>
  <c r="B664" i="48"/>
  <c r="C664" i="48"/>
  <c r="D664" i="48"/>
  <c r="E664" i="48"/>
  <c r="A665" i="48"/>
  <c r="B665" i="48"/>
  <c r="C665" i="48"/>
  <c r="D665" i="48"/>
  <c r="E665" i="48"/>
  <c r="A666" i="48"/>
  <c r="B666" i="48"/>
  <c r="C666" i="48"/>
  <c r="D666" i="48"/>
  <c r="E666" i="48"/>
  <c r="A667" i="48"/>
  <c r="B667" i="48"/>
  <c r="C667" i="48"/>
  <c r="D667" i="48"/>
  <c r="E667" i="48"/>
  <c r="A668" i="48"/>
  <c r="B668" i="48"/>
  <c r="C668" i="48"/>
  <c r="D668" i="48"/>
  <c r="E668" i="48"/>
  <c r="A669" i="48"/>
  <c r="B669" i="48"/>
  <c r="C669" i="48"/>
  <c r="D669" i="48"/>
  <c r="E669" i="48"/>
  <c r="A670" i="48"/>
  <c r="B670" i="48"/>
  <c r="C670" i="48"/>
  <c r="D670" i="48"/>
  <c r="E670" i="48"/>
  <c r="A671" i="48"/>
  <c r="B671" i="48"/>
  <c r="C671" i="48"/>
  <c r="D671" i="48"/>
  <c r="E671" i="48"/>
  <c r="A672" i="48"/>
  <c r="B672" i="48"/>
  <c r="C672" i="48"/>
  <c r="D672" i="48"/>
  <c r="E672" i="48"/>
  <c r="A673" i="48"/>
  <c r="B673" i="48"/>
  <c r="C673" i="48"/>
  <c r="D673" i="48"/>
  <c r="E673" i="48"/>
  <c r="A674" i="48"/>
  <c r="B674" i="48"/>
  <c r="C674" i="48"/>
  <c r="D674" i="48"/>
  <c r="E674" i="48"/>
  <c r="A675" i="48"/>
  <c r="B675" i="48"/>
  <c r="C675" i="48"/>
  <c r="D675" i="48"/>
  <c r="E675" i="48"/>
  <c r="A676" i="48"/>
  <c r="B676" i="48"/>
  <c r="C676" i="48"/>
  <c r="D676" i="48"/>
  <c r="E676" i="48"/>
  <c r="A677" i="48"/>
  <c r="B677" i="48"/>
  <c r="C677" i="48"/>
  <c r="D677" i="48"/>
  <c r="E677" i="48"/>
  <c r="A678" i="48"/>
  <c r="B678" i="48"/>
  <c r="C678" i="48"/>
  <c r="D678" i="48"/>
  <c r="E678" i="48"/>
  <c r="A679" i="48"/>
  <c r="B679" i="48"/>
  <c r="C679" i="48"/>
  <c r="D679" i="48"/>
  <c r="E679" i="48"/>
  <c r="A680" i="48"/>
  <c r="B680" i="48"/>
  <c r="C680" i="48"/>
  <c r="D680" i="48"/>
  <c r="E680" i="48"/>
  <c r="A681" i="48"/>
  <c r="B681" i="48"/>
  <c r="C681" i="48"/>
  <c r="D681" i="48"/>
  <c r="E681" i="48"/>
  <c r="A682" i="48"/>
  <c r="B682" i="48"/>
  <c r="C682" i="48"/>
  <c r="D682" i="48"/>
  <c r="E682" i="48"/>
  <c r="A683" i="48"/>
  <c r="B683" i="48"/>
  <c r="C683" i="48"/>
  <c r="D683" i="48"/>
  <c r="E683" i="48"/>
  <c r="A684" i="48"/>
  <c r="B684" i="48"/>
  <c r="C684" i="48"/>
  <c r="D684" i="48"/>
  <c r="E684" i="48"/>
  <c r="A685" i="48"/>
  <c r="B685" i="48"/>
  <c r="C685" i="48"/>
  <c r="D685" i="48"/>
  <c r="E685" i="48"/>
  <c r="A686" i="48"/>
  <c r="B686" i="48"/>
  <c r="C686" i="48"/>
  <c r="D686" i="48"/>
  <c r="E686" i="48"/>
  <c r="A687" i="48"/>
  <c r="B687" i="48"/>
  <c r="C687" i="48"/>
  <c r="D687" i="48"/>
  <c r="E687" i="48"/>
  <c r="A688" i="48"/>
  <c r="B688" i="48"/>
  <c r="C688" i="48"/>
  <c r="D688" i="48"/>
  <c r="E688" i="48"/>
  <c r="A689" i="48"/>
  <c r="B689" i="48"/>
  <c r="C689" i="48"/>
  <c r="D689" i="48"/>
  <c r="E689" i="48"/>
  <c r="A690" i="48"/>
  <c r="B690" i="48"/>
  <c r="C690" i="48"/>
  <c r="D690" i="48"/>
  <c r="E690" i="48"/>
  <c r="A691" i="48"/>
  <c r="B691" i="48"/>
  <c r="C691" i="48"/>
  <c r="D691" i="48"/>
  <c r="E691" i="48"/>
  <c r="A692" i="48"/>
  <c r="B692" i="48"/>
  <c r="C692" i="48"/>
  <c r="D692" i="48"/>
  <c r="E692" i="48"/>
  <c r="A693" i="48"/>
  <c r="B693" i="48"/>
  <c r="C693" i="48"/>
  <c r="D693" i="48"/>
  <c r="E693" i="48"/>
  <c r="A694" i="48"/>
  <c r="B694" i="48"/>
  <c r="C694" i="48"/>
  <c r="D694" i="48"/>
  <c r="E694" i="48"/>
  <c r="A695" i="48"/>
  <c r="B695" i="48"/>
  <c r="C695" i="48"/>
  <c r="D695" i="48"/>
  <c r="E695" i="48"/>
  <c r="A696" i="48"/>
  <c r="B696" i="48"/>
  <c r="C696" i="48"/>
  <c r="D696" i="48"/>
  <c r="E696" i="48"/>
  <c r="A697" i="48"/>
  <c r="B697" i="48"/>
  <c r="C697" i="48"/>
  <c r="D697" i="48"/>
  <c r="E697" i="48"/>
  <c r="A698" i="48"/>
  <c r="B698" i="48"/>
  <c r="C698" i="48"/>
  <c r="D698" i="48"/>
  <c r="E698" i="48"/>
  <c r="A699" i="48"/>
  <c r="B699" i="48"/>
  <c r="C699" i="48"/>
  <c r="D699" i="48"/>
  <c r="E699" i="48"/>
  <c r="A700" i="48"/>
  <c r="B700" i="48"/>
  <c r="C700" i="48"/>
  <c r="D700" i="48"/>
  <c r="E700" i="48"/>
  <c r="A701" i="48"/>
  <c r="B701" i="48"/>
  <c r="C701" i="48"/>
  <c r="D701" i="48"/>
  <c r="E701" i="48"/>
  <c r="A702" i="48"/>
  <c r="B702" i="48"/>
  <c r="C702" i="48"/>
  <c r="D702" i="48"/>
  <c r="E702" i="48"/>
  <c r="A703" i="48"/>
  <c r="B703" i="48"/>
  <c r="C703" i="48"/>
  <c r="D703" i="48"/>
  <c r="E703" i="48"/>
  <c r="A704" i="48"/>
  <c r="B704" i="48"/>
  <c r="C704" i="48"/>
  <c r="D704" i="48"/>
  <c r="E704" i="48"/>
  <c r="A705" i="48"/>
  <c r="B705" i="48"/>
  <c r="C705" i="48"/>
  <c r="D705" i="48"/>
  <c r="E705" i="48"/>
  <c r="A706" i="48"/>
  <c r="B706" i="48"/>
  <c r="C706" i="48"/>
  <c r="D706" i="48"/>
  <c r="E706" i="48"/>
  <c r="A707" i="48"/>
  <c r="B707" i="48"/>
  <c r="C707" i="48"/>
  <c r="D707" i="48"/>
  <c r="E707" i="48"/>
  <c r="A708" i="48"/>
  <c r="B708" i="48"/>
  <c r="C708" i="48"/>
  <c r="D708" i="48"/>
  <c r="E708" i="48"/>
  <c r="A709" i="48"/>
  <c r="B709" i="48"/>
  <c r="C709" i="48"/>
  <c r="D709" i="48"/>
  <c r="E709" i="48"/>
  <c r="A710" i="48"/>
  <c r="B710" i="48"/>
  <c r="C710" i="48"/>
  <c r="D710" i="48"/>
  <c r="E710" i="48"/>
  <c r="A711" i="48"/>
  <c r="B711" i="48"/>
  <c r="C711" i="48"/>
  <c r="D711" i="48"/>
  <c r="E711" i="48"/>
  <c r="A712" i="48"/>
  <c r="B712" i="48"/>
  <c r="C712" i="48"/>
  <c r="D712" i="48"/>
  <c r="E712" i="48"/>
  <c r="A713" i="48"/>
  <c r="B713" i="48"/>
  <c r="C713" i="48"/>
  <c r="D713" i="48"/>
  <c r="E713" i="48"/>
  <c r="A714" i="48"/>
  <c r="B714" i="48"/>
  <c r="C714" i="48"/>
  <c r="D714" i="48"/>
  <c r="E714" i="48"/>
  <c r="A715" i="48"/>
  <c r="B715" i="48"/>
  <c r="C715" i="48"/>
  <c r="D715" i="48"/>
  <c r="E715" i="48"/>
  <c r="A716" i="48"/>
  <c r="B716" i="48"/>
  <c r="C716" i="48"/>
  <c r="D716" i="48"/>
  <c r="E716" i="48"/>
  <c r="A717" i="48"/>
  <c r="B717" i="48"/>
  <c r="C717" i="48"/>
  <c r="D717" i="48"/>
  <c r="E717" i="48"/>
  <c r="A718" i="48"/>
  <c r="B718" i="48"/>
  <c r="C718" i="48"/>
  <c r="D718" i="48"/>
  <c r="E718" i="48"/>
  <c r="A719" i="48"/>
  <c r="B719" i="48"/>
  <c r="C719" i="48"/>
  <c r="D719" i="48"/>
  <c r="E719" i="48"/>
  <c r="A720" i="48"/>
  <c r="B720" i="48"/>
  <c r="C720" i="48"/>
  <c r="D720" i="48"/>
  <c r="E720" i="48"/>
  <c r="A721" i="48"/>
  <c r="B721" i="48"/>
  <c r="C721" i="48"/>
  <c r="D721" i="48"/>
  <c r="E721" i="48"/>
  <c r="A722" i="48"/>
  <c r="B722" i="48"/>
  <c r="C722" i="48"/>
  <c r="D722" i="48"/>
  <c r="E722" i="48"/>
  <c r="A723" i="48"/>
  <c r="B723" i="48"/>
  <c r="C723" i="48"/>
  <c r="D723" i="48"/>
  <c r="E723" i="48"/>
  <c r="A724" i="48"/>
  <c r="B724" i="48"/>
  <c r="C724" i="48"/>
  <c r="D724" i="48"/>
  <c r="E724" i="48"/>
  <c r="A725" i="48"/>
  <c r="B725" i="48"/>
  <c r="C725" i="48"/>
  <c r="D725" i="48"/>
  <c r="E725" i="48"/>
  <c r="A726" i="48"/>
  <c r="B726" i="48"/>
  <c r="C726" i="48"/>
  <c r="D726" i="48"/>
  <c r="E726" i="48"/>
  <c r="A727" i="48"/>
  <c r="B727" i="48"/>
  <c r="C727" i="48"/>
  <c r="D727" i="48"/>
  <c r="E727" i="48"/>
  <c r="A728" i="48"/>
  <c r="B728" i="48"/>
  <c r="C728" i="48"/>
  <c r="D728" i="48"/>
  <c r="E728" i="48"/>
  <c r="A729" i="48"/>
  <c r="B729" i="48"/>
  <c r="C729" i="48"/>
  <c r="D729" i="48"/>
  <c r="E729" i="48"/>
  <c r="A730" i="48"/>
  <c r="B730" i="48"/>
  <c r="C730" i="48"/>
  <c r="D730" i="48"/>
  <c r="E730" i="48"/>
  <c r="A731" i="48"/>
  <c r="B731" i="48"/>
  <c r="C731" i="48"/>
  <c r="D731" i="48"/>
  <c r="E731" i="48"/>
  <c r="A732" i="48"/>
  <c r="B732" i="48"/>
  <c r="C732" i="48"/>
  <c r="D732" i="48"/>
  <c r="E732" i="48"/>
  <c r="A733" i="48"/>
  <c r="B733" i="48"/>
  <c r="C733" i="48"/>
  <c r="D733" i="48"/>
  <c r="E733" i="48"/>
  <c r="A734" i="48"/>
  <c r="B734" i="48"/>
  <c r="C734" i="48"/>
  <c r="D734" i="48"/>
  <c r="E734" i="48"/>
  <c r="A735" i="48"/>
  <c r="B735" i="48"/>
  <c r="C735" i="48"/>
  <c r="D735" i="48"/>
  <c r="E735" i="48"/>
  <c r="A736" i="48"/>
  <c r="B736" i="48"/>
  <c r="C736" i="48"/>
  <c r="D736" i="48"/>
  <c r="E736" i="48"/>
  <c r="A737" i="48"/>
  <c r="B737" i="48"/>
  <c r="C737" i="48"/>
  <c r="D737" i="48"/>
  <c r="E737" i="48"/>
  <c r="A738" i="48"/>
  <c r="B738" i="48"/>
  <c r="C738" i="48"/>
  <c r="D738" i="48"/>
  <c r="E738" i="48"/>
  <c r="A739" i="48"/>
  <c r="B739" i="48"/>
  <c r="C739" i="48"/>
  <c r="D739" i="48"/>
  <c r="E739" i="48"/>
  <c r="A740" i="48"/>
  <c r="B740" i="48"/>
  <c r="C740" i="48"/>
  <c r="D740" i="48"/>
  <c r="E740" i="48"/>
  <c r="A741" i="48"/>
  <c r="B741" i="48"/>
  <c r="C741" i="48"/>
  <c r="D741" i="48"/>
  <c r="E741" i="48"/>
  <c r="A742" i="48"/>
  <c r="B742" i="48"/>
  <c r="C742" i="48"/>
  <c r="D742" i="48"/>
  <c r="E742" i="48"/>
  <c r="A743" i="48"/>
  <c r="B743" i="48"/>
  <c r="C743" i="48"/>
  <c r="D743" i="48"/>
  <c r="E743" i="48"/>
  <c r="A744" i="48"/>
  <c r="B744" i="48"/>
  <c r="C744" i="48"/>
  <c r="D744" i="48"/>
  <c r="E744" i="48"/>
  <c r="A745" i="48"/>
  <c r="B745" i="48"/>
  <c r="C745" i="48"/>
  <c r="D745" i="48"/>
  <c r="E745" i="48"/>
  <c r="A746" i="48"/>
  <c r="B746" i="48"/>
  <c r="C746" i="48"/>
  <c r="D746" i="48"/>
  <c r="E746" i="48"/>
  <c r="A747" i="48"/>
  <c r="B747" i="48"/>
  <c r="C747" i="48"/>
  <c r="D747" i="48"/>
  <c r="E747" i="48"/>
  <c r="A748" i="48"/>
  <c r="B748" i="48"/>
  <c r="C748" i="48"/>
  <c r="D748" i="48"/>
  <c r="E748" i="48"/>
  <c r="A749" i="48"/>
  <c r="B749" i="48"/>
  <c r="C749" i="48"/>
  <c r="D749" i="48"/>
  <c r="E749" i="48"/>
  <c r="A750" i="48"/>
  <c r="B750" i="48"/>
  <c r="C750" i="48"/>
  <c r="D750" i="48"/>
  <c r="E750" i="48"/>
  <c r="A751" i="48"/>
  <c r="B751" i="48"/>
  <c r="C751" i="48"/>
  <c r="D751" i="48"/>
  <c r="E751" i="48"/>
  <c r="A752" i="48"/>
  <c r="B752" i="48"/>
  <c r="C752" i="48"/>
  <c r="D752" i="48"/>
  <c r="E752" i="48"/>
  <c r="A753" i="48"/>
  <c r="B753" i="48"/>
  <c r="C753" i="48"/>
  <c r="D753" i="48"/>
  <c r="E753" i="48"/>
  <c r="A754" i="48"/>
  <c r="B754" i="48"/>
  <c r="C754" i="48"/>
  <c r="D754" i="48"/>
  <c r="E754" i="48"/>
  <c r="A755" i="48"/>
  <c r="B755" i="48"/>
  <c r="C755" i="48"/>
  <c r="D755" i="48"/>
  <c r="E755" i="48"/>
  <c r="A756" i="48"/>
  <c r="B756" i="48"/>
  <c r="C756" i="48"/>
  <c r="D756" i="48"/>
  <c r="E756" i="48"/>
  <c r="A757" i="48"/>
  <c r="B757" i="48"/>
  <c r="C757" i="48"/>
  <c r="D757" i="48"/>
  <c r="E757" i="48"/>
  <c r="A758" i="48"/>
  <c r="B758" i="48"/>
  <c r="C758" i="48"/>
  <c r="D758" i="48"/>
  <c r="E758" i="48"/>
  <c r="A759" i="48"/>
  <c r="B759" i="48"/>
  <c r="C759" i="48"/>
  <c r="D759" i="48"/>
  <c r="E759" i="48"/>
  <c r="A760" i="48"/>
  <c r="B760" i="48"/>
  <c r="C760" i="48"/>
  <c r="D760" i="48"/>
  <c r="E760" i="48"/>
  <c r="A761" i="48"/>
  <c r="B761" i="48"/>
  <c r="C761" i="48"/>
  <c r="D761" i="48"/>
  <c r="E761" i="48"/>
  <c r="A762" i="48"/>
  <c r="B762" i="48"/>
  <c r="C762" i="48"/>
  <c r="D762" i="48"/>
  <c r="E762" i="48"/>
  <c r="A763" i="48"/>
  <c r="B763" i="48"/>
  <c r="C763" i="48"/>
  <c r="D763" i="48"/>
  <c r="E763" i="48"/>
  <c r="A764" i="48"/>
  <c r="B764" i="48"/>
  <c r="C764" i="48"/>
  <c r="D764" i="48"/>
  <c r="E764" i="48"/>
  <c r="A765" i="48"/>
  <c r="B765" i="48"/>
  <c r="C765" i="48"/>
  <c r="D765" i="48"/>
  <c r="E765" i="48"/>
  <c r="A766" i="48"/>
  <c r="B766" i="48"/>
  <c r="C766" i="48"/>
  <c r="D766" i="48"/>
  <c r="E766" i="48"/>
  <c r="A767" i="48"/>
  <c r="B767" i="48"/>
  <c r="C767" i="48"/>
  <c r="D767" i="48"/>
  <c r="E767" i="48"/>
  <c r="A768" i="48"/>
  <c r="B768" i="48"/>
  <c r="C768" i="48"/>
  <c r="D768" i="48"/>
  <c r="E768" i="48"/>
  <c r="A769" i="48"/>
  <c r="B769" i="48"/>
  <c r="C769" i="48"/>
  <c r="D769" i="48"/>
  <c r="E769" i="48"/>
  <c r="A770" i="48"/>
  <c r="B770" i="48"/>
  <c r="C770" i="48"/>
  <c r="D770" i="48"/>
  <c r="E770" i="48"/>
  <c r="A771" i="48"/>
  <c r="B771" i="48"/>
  <c r="C771" i="48"/>
  <c r="D771" i="48"/>
  <c r="E771" i="48"/>
  <c r="A772" i="48"/>
  <c r="B772" i="48"/>
  <c r="C772" i="48"/>
  <c r="D772" i="48"/>
  <c r="E772" i="48"/>
  <c r="A773" i="48"/>
  <c r="B773" i="48"/>
  <c r="C773" i="48"/>
  <c r="D773" i="48"/>
  <c r="E773" i="48"/>
  <c r="A774" i="48"/>
  <c r="B774" i="48"/>
  <c r="C774" i="48"/>
  <c r="D774" i="48"/>
  <c r="E774" i="48"/>
  <c r="A775" i="48"/>
  <c r="B775" i="48"/>
  <c r="C775" i="48"/>
  <c r="D775" i="48"/>
  <c r="E775" i="48"/>
  <c r="A776" i="48"/>
  <c r="B776" i="48"/>
  <c r="C776" i="48"/>
  <c r="D776" i="48"/>
  <c r="E776" i="48"/>
  <c r="A777" i="48"/>
  <c r="B777" i="48"/>
  <c r="C777" i="48"/>
  <c r="D777" i="48"/>
  <c r="E777" i="48"/>
  <c r="A778" i="48"/>
  <c r="B778" i="48"/>
  <c r="C778" i="48"/>
  <c r="D778" i="48"/>
  <c r="E778" i="48"/>
  <c r="A779" i="48"/>
  <c r="B779" i="48"/>
  <c r="C779" i="48"/>
  <c r="D779" i="48"/>
  <c r="E779" i="48"/>
  <c r="A780" i="48"/>
  <c r="B780" i="48"/>
  <c r="C780" i="48"/>
  <c r="D780" i="48"/>
  <c r="E780" i="48"/>
  <c r="A781" i="48"/>
  <c r="B781" i="48"/>
  <c r="C781" i="48"/>
  <c r="D781" i="48"/>
  <c r="E781" i="48"/>
  <c r="A782" i="48"/>
  <c r="B782" i="48"/>
  <c r="C782" i="48"/>
  <c r="D782" i="48"/>
  <c r="E782" i="48"/>
  <c r="A783" i="48"/>
  <c r="B783" i="48"/>
  <c r="C783" i="48"/>
  <c r="D783" i="48"/>
  <c r="E783" i="48"/>
  <c r="A784" i="48"/>
  <c r="B784" i="48"/>
  <c r="C784" i="48"/>
  <c r="D784" i="48"/>
  <c r="E784" i="48"/>
  <c r="A785" i="48"/>
  <c r="B785" i="48"/>
  <c r="C785" i="48"/>
  <c r="D785" i="48"/>
  <c r="E785" i="48"/>
  <c r="A786" i="48"/>
  <c r="B786" i="48"/>
  <c r="C786" i="48"/>
  <c r="D786" i="48"/>
  <c r="E786" i="48"/>
  <c r="A787" i="48"/>
  <c r="B787" i="48"/>
  <c r="C787" i="48"/>
  <c r="D787" i="48"/>
  <c r="E787" i="48"/>
  <c r="A788" i="48"/>
  <c r="B788" i="48"/>
  <c r="C788" i="48"/>
  <c r="D788" i="48"/>
  <c r="E788" i="48"/>
  <c r="A789" i="48"/>
  <c r="B789" i="48"/>
  <c r="C789" i="48"/>
  <c r="D789" i="48"/>
  <c r="E789" i="48"/>
  <c r="A790" i="48"/>
  <c r="B790" i="48"/>
  <c r="C790" i="48"/>
  <c r="D790" i="48"/>
  <c r="E790" i="48"/>
  <c r="A791" i="48"/>
  <c r="B791" i="48"/>
  <c r="C791" i="48"/>
  <c r="D791" i="48"/>
  <c r="E791" i="48"/>
  <c r="A792" i="48"/>
  <c r="B792" i="48"/>
  <c r="C792" i="48"/>
  <c r="D792" i="48"/>
  <c r="E792" i="48"/>
  <c r="A793" i="48"/>
  <c r="B793" i="48"/>
  <c r="C793" i="48"/>
  <c r="D793" i="48"/>
  <c r="E793" i="48"/>
  <c r="A794" i="48"/>
  <c r="B794" i="48"/>
  <c r="C794" i="48"/>
  <c r="D794" i="48"/>
  <c r="E794" i="48"/>
  <c r="A795" i="48"/>
  <c r="B795" i="48"/>
  <c r="C795" i="48"/>
  <c r="D795" i="48"/>
  <c r="E795" i="48"/>
  <c r="A796" i="48"/>
  <c r="B796" i="48"/>
  <c r="C796" i="48"/>
  <c r="D796" i="48"/>
  <c r="E796" i="48"/>
  <c r="A797" i="48"/>
  <c r="B797" i="48"/>
  <c r="C797" i="48"/>
  <c r="D797" i="48"/>
  <c r="E797" i="48"/>
  <c r="A798" i="48"/>
  <c r="B798" i="48"/>
  <c r="C798" i="48"/>
  <c r="D798" i="48"/>
  <c r="E798" i="48"/>
  <c r="A799" i="48"/>
  <c r="B799" i="48"/>
  <c r="C799" i="48"/>
  <c r="D799" i="48"/>
  <c r="E799" i="48"/>
  <c r="A800" i="48"/>
  <c r="B800" i="48"/>
  <c r="C800" i="48"/>
  <c r="D800" i="48"/>
  <c r="E800" i="48"/>
  <c r="A801" i="48"/>
  <c r="B801" i="48"/>
  <c r="C801" i="48"/>
  <c r="D801" i="48"/>
  <c r="E801" i="48"/>
  <c r="A802" i="48"/>
  <c r="B802" i="48"/>
  <c r="C802" i="48"/>
  <c r="D802" i="48"/>
  <c r="E802" i="48"/>
  <c r="A803" i="48"/>
  <c r="B803" i="48"/>
  <c r="C803" i="48"/>
  <c r="D803" i="48"/>
  <c r="E803" i="48"/>
  <c r="A804" i="48"/>
  <c r="B804" i="48"/>
  <c r="C804" i="48"/>
  <c r="D804" i="48"/>
  <c r="E804" i="48"/>
  <c r="A805" i="48"/>
  <c r="B805" i="48"/>
  <c r="C805" i="48"/>
  <c r="D805" i="48"/>
  <c r="E805" i="48"/>
  <c r="A806" i="48"/>
  <c r="B806" i="48"/>
  <c r="C806" i="48"/>
  <c r="D806" i="48"/>
  <c r="E806" i="48"/>
  <c r="A807" i="48"/>
  <c r="B807" i="48"/>
  <c r="C807" i="48"/>
  <c r="D807" i="48"/>
  <c r="E807" i="48"/>
  <c r="A808" i="48"/>
  <c r="B808" i="48"/>
  <c r="C808" i="48"/>
  <c r="D808" i="48"/>
  <c r="E808" i="48"/>
  <c r="A809" i="48"/>
  <c r="B809" i="48"/>
  <c r="C809" i="48"/>
  <c r="D809" i="48"/>
  <c r="E809" i="48"/>
  <c r="A810" i="48"/>
  <c r="B810" i="48"/>
  <c r="C810" i="48"/>
  <c r="D810" i="48"/>
  <c r="E810" i="48"/>
  <c r="A811" i="48"/>
  <c r="B811" i="48"/>
  <c r="C811" i="48"/>
  <c r="D811" i="48"/>
  <c r="E811" i="48"/>
  <c r="A812" i="48"/>
  <c r="B812" i="48"/>
  <c r="C812" i="48"/>
  <c r="D812" i="48"/>
  <c r="E812" i="48"/>
  <c r="A813" i="48"/>
  <c r="B813" i="48"/>
  <c r="C813" i="48"/>
  <c r="D813" i="48"/>
  <c r="E813" i="48"/>
  <c r="A814" i="48"/>
  <c r="B814" i="48"/>
  <c r="C814" i="48"/>
  <c r="D814" i="48"/>
  <c r="E814" i="48"/>
  <c r="A815" i="48"/>
  <c r="B815" i="48"/>
  <c r="C815" i="48"/>
  <c r="D815" i="48"/>
  <c r="E815" i="48"/>
  <c r="A816" i="48"/>
  <c r="B816" i="48"/>
  <c r="C816" i="48"/>
  <c r="D816" i="48"/>
  <c r="E816" i="48"/>
  <c r="A817" i="48"/>
  <c r="B817" i="48"/>
  <c r="C817" i="48"/>
  <c r="D817" i="48"/>
  <c r="E817" i="48"/>
  <c r="A818" i="48"/>
  <c r="B818" i="48"/>
  <c r="C818" i="48"/>
  <c r="D818" i="48"/>
  <c r="E818" i="48"/>
  <c r="A819" i="48"/>
  <c r="B819" i="48"/>
  <c r="C819" i="48"/>
  <c r="D819" i="48"/>
  <c r="E819" i="48"/>
  <c r="A820" i="48"/>
  <c r="B820" i="48"/>
  <c r="C820" i="48"/>
  <c r="D820" i="48"/>
  <c r="E820" i="48"/>
  <c r="A821" i="48"/>
  <c r="B821" i="48"/>
  <c r="C821" i="48"/>
  <c r="D821" i="48"/>
  <c r="E821" i="48"/>
  <c r="A822" i="48"/>
  <c r="B822" i="48"/>
  <c r="C822" i="48"/>
  <c r="D822" i="48"/>
  <c r="E822" i="48"/>
  <c r="A823" i="48"/>
  <c r="B823" i="48"/>
  <c r="C823" i="48"/>
  <c r="D823" i="48"/>
  <c r="E823" i="48"/>
  <c r="A824" i="48"/>
  <c r="B824" i="48"/>
  <c r="C824" i="48"/>
  <c r="D824" i="48"/>
  <c r="E824" i="48"/>
  <c r="A825" i="48"/>
  <c r="B825" i="48"/>
  <c r="C825" i="48"/>
  <c r="D825" i="48"/>
  <c r="E825" i="48"/>
  <c r="A826" i="48"/>
  <c r="B826" i="48"/>
  <c r="C826" i="48"/>
  <c r="D826" i="48"/>
  <c r="E826" i="48"/>
  <c r="A827" i="48"/>
  <c r="B827" i="48"/>
  <c r="C827" i="48"/>
  <c r="D827" i="48"/>
  <c r="E827" i="48"/>
  <c r="A828" i="48"/>
  <c r="B828" i="48"/>
  <c r="C828" i="48"/>
  <c r="D828" i="48"/>
  <c r="E828" i="48"/>
  <c r="A829" i="48"/>
  <c r="B829" i="48"/>
  <c r="C829" i="48"/>
  <c r="D829" i="48"/>
  <c r="E829" i="48"/>
  <c r="A830" i="48"/>
  <c r="B830" i="48"/>
  <c r="C830" i="48"/>
  <c r="D830" i="48"/>
  <c r="E830" i="48"/>
  <c r="A831" i="48"/>
  <c r="B831" i="48"/>
  <c r="C831" i="48"/>
  <c r="D831" i="48"/>
  <c r="E831" i="48"/>
  <c r="A832" i="48"/>
  <c r="B832" i="48"/>
  <c r="C832" i="48"/>
  <c r="D832" i="48"/>
  <c r="E832" i="48"/>
  <c r="A833" i="48"/>
  <c r="B833" i="48"/>
  <c r="C833" i="48"/>
  <c r="D833" i="48"/>
  <c r="E833" i="48"/>
  <c r="A834" i="48"/>
  <c r="B834" i="48"/>
  <c r="C834" i="48"/>
  <c r="D834" i="48"/>
  <c r="E834" i="48"/>
  <c r="A835" i="48"/>
  <c r="B835" i="48"/>
  <c r="C835" i="48"/>
  <c r="D835" i="48"/>
  <c r="E835" i="48"/>
  <c r="A836" i="48"/>
  <c r="B836" i="48"/>
  <c r="C836" i="48"/>
  <c r="D836" i="48"/>
  <c r="E836" i="48"/>
  <c r="A837" i="48"/>
  <c r="B837" i="48"/>
  <c r="C837" i="48"/>
  <c r="D837" i="48"/>
  <c r="E837" i="48"/>
  <c r="A838" i="48"/>
  <c r="B838" i="48"/>
  <c r="C838" i="48"/>
  <c r="D838" i="48"/>
  <c r="E838" i="48"/>
  <c r="A839" i="48"/>
  <c r="B839" i="48"/>
  <c r="C839" i="48"/>
  <c r="D839" i="48"/>
  <c r="E839" i="48"/>
  <c r="A840" i="48"/>
  <c r="B840" i="48"/>
  <c r="C840" i="48"/>
  <c r="D840" i="48"/>
  <c r="E840" i="48"/>
  <c r="A841" i="48"/>
  <c r="B841" i="48"/>
  <c r="C841" i="48"/>
  <c r="D841" i="48"/>
  <c r="E841" i="48"/>
  <c r="A842" i="48"/>
  <c r="B842" i="48"/>
  <c r="C842" i="48"/>
  <c r="D842" i="48"/>
  <c r="E842" i="48"/>
  <c r="A843" i="48"/>
  <c r="B843" i="48"/>
  <c r="C843" i="48"/>
  <c r="D843" i="48"/>
  <c r="E843" i="48"/>
  <c r="A844" i="48"/>
  <c r="B844" i="48"/>
  <c r="C844" i="48"/>
  <c r="D844" i="48"/>
  <c r="E844" i="48"/>
  <c r="A845" i="48"/>
  <c r="B845" i="48"/>
  <c r="C845" i="48"/>
  <c r="D845" i="48"/>
  <c r="E845" i="48"/>
  <c r="A846" i="48"/>
  <c r="B846" i="48"/>
  <c r="C846" i="48"/>
  <c r="D846" i="48"/>
  <c r="E846" i="48"/>
  <c r="A847" i="48"/>
  <c r="B847" i="48"/>
  <c r="C847" i="48"/>
  <c r="D847" i="48"/>
  <c r="E847" i="48"/>
  <c r="A848" i="48"/>
  <c r="B848" i="48"/>
  <c r="C848" i="48"/>
  <c r="D848" i="48"/>
  <c r="E848" i="48"/>
  <c r="A849" i="48"/>
  <c r="B849" i="48"/>
  <c r="C849" i="48"/>
  <c r="D849" i="48"/>
  <c r="E849" i="48"/>
  <c r="A850" i="48"/>
  <c r="B850" i="48"/>
  <c r="C850" i="48"/>
  <c r="D850" i="48"/>
  <c r="E850" i="48"/>
  <c r="A851" i="48"/>
  <c r="B851" i="48"/>
  <c r="C851" i="48"/>
  <c r="D851" i="48"/>
  <c r="E851" i="48"/>
  <c r="A852" i="48"/>
  <c r="B852" i="48"/>
  <c r="C852" i="48"/>
  <c r="D852" i="48"/>
  <c r="E852" i="48"/>
  <c r="A853" i="48"/>
  <c r="B853" i="48"/>
  <c r="C853" i="48"/>
  <c r="D853" i="48"/>
  <c r="E853" i="48"/>
  <c r="A854" i="48"/>
  <c r="B854" i="48"/>
  <c r="C854" i="48"/>
  <c r="D854" i="48"/>
  <c r="E854" i="48"/>
  <c r="A855" i="48"/>
  <c r="B855" i="48"/>
  <c r="C855" i="48"/>
  <c r="D855" i="48"/>
  <c r="E855" i="48"/>
  <c r="A856" i="48"/>
  <c r="B856" i="48"/>
  <c r="C856" i="48"/>
  <c r="D856" i="48"/>
  <c r="E856" i="48"/>
  <c r="A857" i="48"/>
  <c r="B857" i="48"/>
  <c r="C857" i="48"/>
  <c r="D857" i="48"/>
  <c r="E857" i="48"/>
  <c r="A858" i="48"/>
  <c r="B858" i="48"/>
  <c r="C858" i="48"/>
  <c r="D858" i="48"/>
  <c r="E858" i="48"/>
  <c r="A859" i="48"/>
  <c r="B859" i="48"/>
  <c r="C859" i="48"/>
  <c r="D859" i="48"/>
  <c r="E859" i="48"/>
  <c r="A860" i="48"/>
  <c r="B860" i="48"/>
  <c r="C860" i="48"/>
  <c r="D860" i="48"/>
  <c r="E860" i="48"/>
  <c r="A861" i="48"/>
  <c r="B861" i="48"/>
  <c r="C861" i="48"/>
  <c r="D861" i="48"/>
  <c r="E861" i="48"/>
  <c r="A862" i="48"/>
  <c r="B862" i="48"/>
  <c r="C862" i="48"/>
  <c r="D862" i="48"/>
  <c r="E862" i="48"/>
  <c r="A863" i="48"/>
  <c r="B863" i="48"/>
  <c r="C863" i="48"/>
  <c r="D863" i="48"/>
  <c r="E863" i="48"/>
  <c r="A864" i="48"/>
  <c r="B864" i="48"/>
  <c r="C864" i="48"/>
  <c r="D864" i="48"/>
  <c r="E864" i="48"/>
  <c r="A865" i="48"/>
  <c r="B865" i="48"/>
  <c r="C865" i="48"/>
  <c r="D865" i="48"/>
  <c r="E865" i="48"/>
  <c r="A866" i="48"/>
  <c r="B866" i="48"/>
  <c r="C866" i="48"/>
  <c r="D866" i="48"/>
  <c r="E866" i="48"/>
  <c r="A867" i="48"/>
  <c r="B867" i="48"/>
  <c r="C867" i="48"/>
  <c r="D867" i="48"/>
  <c r="E867" i="48"/>
  <c r="A868" i="48"/>
  <c r="B868" i="48"/>
  <c r="C868" i="48"/>
  <c r="D868" i="48"/>
  <c r="E868" i="48"/>
  <c r="A869" i="48"/>
  <c r="B869" i="48"/>
  <c r="C869" i="48"/>
  <c r="D869" i="48"/>
  <c r="E869" i="48"/>
  <c r="A870" i="48"/>
  <c r="B870" i="48"/>
  <c r="C870" i="48"/>
  <c r="D870" i="48"/>
  <c r="E870" i="48"/>
  <c r="A871" i="48"/>
  <c r="B871" i="48"/>
  <c r="C871" i="48"/>
  <c r="D871" i="48"/>
  <c r="E871" i="48"/>
  <c r="A872" i="48"/>
  <c r="B872" i="48"/>
  <c r="C872" i="48"/>
  <c r="D872" i="48"/>
  <c r="E872" i="48"/>
  <c r="A873" i="48"/>
  <c r="B873" i="48"/>
  <c r="C873" i="48"/>
  <c r="D873" i="48"/>
  <c r="E873" i="48"/>
  <c r="A874" i="48"/>
  <c r="B874" i="48"/>
  <c r="C874" i="48"/>
  <c r="D874" i="48"/>
  <c r="E874" i="48"/>
  <c r="A875" i="48"/>
  <c r="B875" i="48"/>
  <c r="C875" i="48"/>
  <c r="D875" i="48"/>
  <c r="E875" i="48"/>
  <c r="A876" i="48"/>
  <c r="B876" i="48"/>
  <c r="C876" i="48"/>
  <c r="D876" i="48"/>
  <c r="E876" i="48"/>
  <c r="A877" i="48"/>
  <c r="B877" i="48"/>
  <c r="C877" i="48"/>
  <c r="D877" i="48"/>
  <c r="E877" i="48"/>
  <c r="A878" i="48"/>
  <c r="B878" i="48"/>
  <c r="C878" i="48"/>
  <c r="D878" i="48"/>
  <c r="E878" i="48"/>
  <c r="A879" i="48"/>
  <c r="B879" i="48"/>
  <c r="C879" i="48"/>
  <c r="D879" i="48"/>
  <c r="E879" i="48"/>
  <c r="A880" i="48"/>
  <c r="B880" i="48"/>
  <c r="C880" i="48"/>
  <c r="D880" i="48"/>
  <c r="E880" i="48"/>
  <c r="A881" i="48"/>
  <c r="B881" i="48"/>
  <c r="C881" i="48"/>
  <c r="D881" i="48"/>
  <c r="E881" i="48"/>
  <c r="A882" i="48"/>
  <c r="B882" i="48"/>
  <c r="C882" i="48"/>
  <c r="D882" i="48"/>
  <c r="E882" i="48"/>
  <c r="A883" i="48"/>
  <c r="B883" i="48"/>
  <c r="C883" i="48"/>
  <c r="D883" i="48"/>
  <c r="E883" i="48"/>
  <c r="A884" i="48"/>
  <c r="B884" i="48"/>
  <c r="C884" i="48"/>
  <c r="D884" i="48"/>
  <c r="E884" i="48"/>
  <c r="A885" i="48"/>
  <c r="B885" i="48"/>
  <c r="C885" i="48"/>
  <c r="D885" i="48"/>
  <c r="E885" i="48"/>
  <c r="A886" i="48"/>
  <c r="B886" i="48"/>
  <c r="C886" i="48"/>
  <c r="D886" i="48"/>
  <c r="E886" i="48"/>
  <c r="A887" i="48"/>
  <c r="B887" i="48"/>
  <c r="C887" i="48"/>
  <c r="D887" i="48"/>
  <c r="E887" i="48"/>
  <c r="A888" i="48"/>
  <c r="B888" i="48"/>
  <c r="C888" i="48"/>
  <c r="D888" i="48"/>
  <c r="E888" i="48"/>
  <c r="A889" i="48"/>
  <c r="B889" i="48"/>
  <c r="C889" i="48"/>
  <c r="D889" i="48"/>
  <c r="E889" i="48"/>
  <c r="A890" i="48"/>
  <c r="B890" i="48"/>
  <c r="C890" i="48"/>
  <c r="D890" i="48"/>
  <c r="E890" i="48"/>
  <c r="A891" i="48"/>
  <c r="B891" i="48"/>
  <c r="C891" i="48"/>
  <c r="D891" i="48"/>
  <c r="E891" i="48"/>
  <c r="A892" i="48"/>
  <c r="B892" i="48"/>
  <c r="C892" i="48"/>
  <c r="D892" i="48"/>
  <c r="E892" i="48"/>
  <c r="A893" i="48"/>
  <c r="B893" i="48"/>
  <c r="C893" i="48"/>
  <c r="D893" i="48"/>
  <c r="E893" i="48"/>
  <c r="A894" i="48"/>
  <c r="B894" i="48"/>
  <c r="C894" i="48"/>
  <c r="D894" i="48"/>
  <c r="E894" i="48"/>
  <c r="A895" i="48"/>
  <c r="B895" i="48"/>
  <c r="C895" i="48"/>
  <c r="D895" i="48"/>
  <c r="E895" i="48"/>
  <c r="A896" i="48"/>
  <c r="B896" i="48"/>
  <c r="C896" i="48"/>
  <c r="D896" i="48"/>
  <c r="E896" i="48"/>
  <c r="A897" i="48"/>
  <c r="B897" i="48"/>
  <c r="C897" i="48"/>
  <c r="D897" i="48"/>
  <c r="E897" i="48"/>
  <c r="A898" i="48"/>
  <c r="B898" i="48"/>
  <c r="C898" i="48"/>
  <c r="D898" i="48"/>
  <c r="E898" i="48"/>
  <c r="A899" i="48"/>
  <c r="B899" i="48"/>
  <c r="C899" i="48"/>
  <c r="D899" i="48"/>
  <c r="E899" i="48"/>
  <c r="A900" i="48"/>
  <c r="B900" i="48"/>
  <c r="C900" i="48"/>
  <c r="D900" i="48"/>
  <c r="E900" i="48"/>
  <c r="A901" i="48"/>
  <c r="B901" i="48"/>
  <c r="C901" i="48"/>
  <c r="D901" i="48"/>
  <c r="E901" i="48"/>
  <c r="A902" i="48"/>
  <c r="B902" i="48"/>
  <c r="C902" i="48"/>
  <c r="D902" i="48"/>
  <c r="E902" i="48"/>
  <c r="A903" i="48"/>
  <c r="B903" i="48"/>
  <c r="C903" i="48"/>
  <c r="D903" i="48"/>
  <c r="E903" i="48"/>
  <c r="A904" i="48"/>
  <c r="B904" i="48"/>
  <c r="C904" i="48"/>
  <c r="D904" i="48"/>
  <c r="E904" i="48"/>
  <c r="A905" i="48"/>
  <c r="B905" i="48"/>
  <c r="C905" i="48"/>
  <c r="D905" i="48"/>
  <c r="E905" i="48"/>
  <c r="A906" i="48"/>
  <c r="B906" i="48"/>
  <c r="C906" i="48"/>
  <c r="D906" i="48"/>
  <c r="E906" i="48"/>
  <c r="A907" i="48"/>
  <c r="B907" i="48"/>
  <c r="C907" i="48"/>
  <c r="D907" i="48"/>
  <c r="E907" i="48"/>
  <c r="A908" i="48"/>
  <c r="B908" i="48"/>
  <c r="C908" i="48"/>
  <c r="D908" i="48"/>
  <c r="E908" i="48"/>
  <c r="A909" i="48"/>
  <c r="B909" i="48"/>
  <c r="C909" i="48"/>
  <c r="D909" i="48"/>
  <c r="E909" i="48"/>
  <c r="A910" i="48"/>
  <c r="B910" i="48"/>
  <c r="C910" i="48"/>
  <c r="D910" i="48"/>
  <c r="E910" i="48"/>
  <c r="A911" i="48"/>
  <c r="B911" i="48"/>
  <c r="C911" i="48"/>
  <c r="D911" i="48"/>
  <c r="E911" i="48"/>
  <c r="A912" i="48"/>
  <c r="B912" i="48"/>
  <c r="C912" i="48"/>
  <c r="D912" i="48"/>
  <c r="E912" i="48"/>
  <c r="A913" i="48"/>
  <c r="B913" i="48"/>
  <c r="C913" i="48"/>
  <c r="D913" i="48"/>
  <c r="E913" i="48"/>
  <c r="A914" i="48"/>
  <c r="B914" i="48"/>
  <c r="C914" i="48"/>
  <c r="D914" i="48"/>
  <c r="E914" i="48"/>
  <c r="A915" i="48"/>
  <c r="B915" i="48"/>
  <c r="C915" i="48"/>
  <c r="D915" i="48"/>
  <c r="E915" i="48"/>
  <c r="A916" i="48"/>
  <c r="B916" i="48"/>
  <c r="C916" i="48"/>
  <c r="D916" i="48"/>
  <c r="E916" i="48"/>
  <c r="A917" i="48"/>
  <c r="B917" i="48"/>
  <c r="C917" i="48"/>
  <c r="D917" i="48"/>
  <c r="E917" i="48"/>
  <c r="A918" i="48"/>
  <c r="B918" i="48"/>
  <c r="C918" i="48"/>
  <c r="D918" i="48"/>
  <c r="E918" i="48"/>
  <c r="A919" i="48"/>
  <c r="B919" i="48"/>
  <c r="C919" i="48"/>
  <c r="D919" i="48"/>
  <c r="E919" i="48"/>
  <c r="A920" i="48"/>
  <c r="B920" i="48"/>
  <c r="C920" i="48"/>
  <c r="D920" i="48"/>
  <c r="E920" i="48"/>
  <c r="A921" i="48"/>
  <c r="B921" i="48"/>
  <c r="C921" i="48"/>
  <c r="D921" i="48"/>
  <c r="E921" i="48"/>
  <c r="A922" i="48"/>
  <c r="B922" i="48"/>
  <c r="C922" i="48"/>
  <c r="D922" i="48"/>
  <c r="E922" i="48"/>
  <c r="A923" i="48"/>
  <c r="B923" i="48"/>
  <c r="C923" i="48"/>
  <c r="D923" i="48"/>
  <c r="E923" i="48"/>
  <c r="A924" i="48"/>
  <c r="B924" i="48"/>
  <c r="C924" i="48"/>
  <c r="D924" i="48"/>
  <c r="E924" i="48"/>
  <c r="A925" i="48"/>
  <c r="B925" i="48"/>
  <c r="C925" i="48"/>
  <c r="D925" i="48"/>
  <c r="E925" i="48"/>
  <c r="A926" i="48"/>
  <c r="B926" i="48"/>
  <c r="C926" i="48"/>
  <c r="D926" i="48"/>
  <c r="E926" i="48"/>
  <c r="A927" i="48"/>
  <c r="B927" i="48"/>
  <c r="C927" i="48"/>
  <c r="D927" i="48"/>
  <c r="E927" i="48"/>
  <c r="A928" i="48"/>
  <c r="B928" i="48"/>
  <c r="C928" i="48"/>
  <c r="D928" i="48"/>
  <c r="E928" i="48"/>
  <c r="A929" i="48"/>
  <c r="B929" i="48"/>
  <c r="C929" i="48"/>
  <c r="D929" i="48"/>
  <c r="E929" i="48"/>
  <c r="A930" i="48"/>
  <c r="B930" i="48"/>
  <c r="C930" i="48"/>
  <c r="D930" i="48"/>
  <c r="E930" i="48"/>
  <c r="A931" i="48"/>
  <c r="B931" i="48"/>
  <c r="C931" i="48"/>
  <c r="D931" i="48"/>
  <c r="E931" i="48"/>
  <c r="A932" i="48"/>
  <c r="B932" i="48"/>
  <c r="C932" i="48"/>
  <c r="D932" i="48"/>
  <c r="E932" i="48"/>
  <c r="A933" i="48"/>
  <c r="B933" i="48"/>
  <c r="C933" i="48"/>
  <c r="D933" i="48"/>
  <c r="E933" i="48"/>
  <c r="A934" i="48"/>
  <c r="B934" i="48"/>
  <c r="C934" i="48"/>
  <c r="D934" i="48"/>
  <c r="E934" i="48"/>
  <c r="A935" i="48"/>
  <c r="B935" i="48"/>
  <c r="C935" i="48"/>
  <c r="D935" i="48"/>
  <c r="E935" i="48"/>
  <c r="A936" i="48"/>
  <c r="B936" i="48"/>
  <c r="C936" i="48"/>
  <c r="D936" i="48"/>
  <c r="E936" i="48"/>
  <c r="A937" i="48"/>
  <c r="B937" i="48"/>
  <c r="C937" i="48"/>
  <c r="D937" i="48"/>
  <c r="E937" i="48"/>
  <c r="A938" i="48"/>
  <c r="B938" i="48"/>
  <c r="C938" i="48"/>
  <c r="D938" i="48"/>
  <c r="E938" i="48"/>
  <c r="A939" i="48"/>
  <c r="B939" i="48"/>
  <c r="C939" i="48"/>
  <c r="D939" i="48"/>
  <c r="E939" i="48"/>
  <c r="A940" i="48"/>
  <c r="B940" i="48"/>
  <c r="C940" i="48"/>
  <c r="D940" i="48"/>
  <c r="E940" i="48"/>
  <c r="A941" i="48"/>
  <c r="B941" i="48"/>
  <c r="C941" i="48"/>
  <c r="D941" i="48"/>
  <c r="E941" i="48"/>
  <c r="A942" i="48"/>
  <c r="B942" i="48"/>
  <c r="C942" i="48"/>
  <c r="D942" i="48"/>
  <c r="E942" i="48"/>
  <c r="A943" i="48"/>
  <c r="B943" i="48"/>
  <c r="C943" i="48"/>
  <c r="D943" i="48"/>
  <c r="E943" i="48"/>
  <c r="A944" i="48"/>
  <c r="B944" i="48"/>
  <c r="C944" i="48"/>
  <c r="D944" i="48"/>
  <c r="E944" i="48"/>
  <c r="A945" i="48"/>
  <c r="B945" i="48"/>
  <c r="C945" i="48"/>
  <c r="D945" i="48"/>
  <c r="E945" i="48"/>
  <c r="A946" i="48"/>
  <c r="B946" i="48"/>
  <c r="C946" i="48"/>
  <c r="D946" i="48"/>
  <c r="E946" i="48"/>
  <c r="A947" i="48"/>
  <c r="B947" i="48"/>
  <c r="C947" i="48"/>
  <c r="D947" i="48"/>
  <c r="E947" i="48"/>
  <c r="A948" i="48"/>
  <c r="B948" i="48"/>
  <c r="C948" i="48"/>
  <c r="D948" i="48"/>
  <c r="E948" i="48"/>
  <c r="A949" i="48"/>
  <c r="B949" i="48"/>
  <c r="C949" i="48"/>
  <c r="D949" i="48"/>
  <c r="E949" i="48"/>
  <c r="A950" i="48"/>
  <c r="B950" i="48"/>
  <c r="C950" i="48"/>
  <c r="D950" i="48"/>
  <c r="E950" i="48"/>
  <c r="A951" i="48"/>
  <c r="B951" i="48"/>
  <c r="C951" i="48"/>
  <c r="D951" i="48"/>
  <c r="E951" i="48"/>
  <c r="A952" i="48"/>
  <c r="B952" i="48"/>
  <c r="C952" i="48"/>
  <c r="D952" i="48"/>
  <c r="E952" i="48"/>
  <c r="A953" i="48"/>
  <c r="B953" i="48"/>
  <c r="C953" i="48"/>
  <c r="D953" i="48"/>
  <c r="E953" i="48"/>
  <c r="B657" i="48"/>
  <c r="C657" i="48"/>
  <c r="D657" i="48"/>
  <c r="E657" i="48"/>
  <c r="A657" i="48"/>
  <c r="A646" i="48"/>
  <c r="B646" i="48"/>
  <c r="C646" i="48"/>
  <c r="D646" i="48"/>
  <c r="E646" i="48"/>
  <c r="A647" i="48"/>
  <c r="B647" i="48"/>
  <c r="C647" i="48"/>
  <c r="D647" i="48"/>
  <c r="E647" i="48"/>
  <c r="A648" i="48"/>
  <c r="B648" i="48"/>
  <c r="C648" i="48"/>
  <c r="D648" i="48"/>
  <c r="E648" i="48"/>
  <c r="A649" i="48"/>
  <c r="B649" i="48"/>
  <c r="C649" i="48"/>
  <c r="D649" i="48"/>
  <c r="E649" i="48"/>
  <c r="A650" i="48"/>
  <c r="B650" i="48"/>
  <c r="C650" i="48"/>
  <c r="D650" i="48"/>
  <c r="E650" i="48"/>
  <c r="A651" i="48"/>
  <c r="B651" i="48"/>
  <c r="C651" i="48"/>
  <c r="D651" i="48"/>
  <c r="E651" i="48"/>
  <c r="A652" i="48"/>
  <c r="B652" i="48"/>
  <c r="C652" i="48"/>
  <c r="D652" i="48"/>
  <c r="E652" i="48"/>
  <c r="A653" i="48"/>
  <c r="B653" i="48"/>
  <c r="C653" i="48"/>
  <c r="D653" i="48"/>
  <c r="E653" i="48"/>
  <c r="A654" i="48"/>
  <c r="B654" i="48"/>
  <c r="C654" i="48"/>
  <c r="D654" i="48"/>
  <c r="E654" i="48"/>
  <c r="A655" i="48"/>
  <c r="B655" i="48"/>
  <c r="C655" i="48"/>
  <c r="D655" i="48"/>
  <c r="E655" i="48"/>
  <c r="A656" i="48"/>
  <c r="B656" i="48"/>
  <c r="C656" i="48"/>
  <c r="D656" i="48"/>
  <c r="E656" i="48"/>
  <c r="A361" i="48"/>
  <c r="B361" i="48"/>
  <c r="C361" i="48"/>
  <c r="D361" i="48"/>
  <c r="E361" i="48"/>
  <c r="A362" i="48"/>
  <c r="B362" i="48"/>
  <c r="C362" i="48"/>
  <c r="D362" i="48"/>
  <c r="E362" i="48"/>
  <c r="A363" i="48"/>
  <c r="B363" i="48"/>
  <c r="C363" i="48"/>
  <c r="D363" i="48"/>
  <c r="E363" i="48"/>
  <c r="A364" i="48"/>
  <c r="B364" i="48"/>
  <c r="C364" i="48"/>
  <c r="D364" i="48"/>
  <c r="E364" i="48"/>
  <c r="A365" i="48"/>
  <c r="B365" i="48"/>
  <c r="C365" i="48"/>
  <c r="D365" i="48"/>
  <c r="E365" i="48"/>
  <c r="A366" i="48"/>
  <c r="B366" i="48"/>
  <c r="C366" i="48"/>
  <c r="D366" i="48"/>
  <c r="E366" i="48"/>
  <c r="A367" i="48"/>
  <c r="B367" i="48"/>
  <c r="C367" i="48"/>
  <c r="D367" i="48"/>
  <c r="E367" i="48"/>
  <c r="A368" i="48"/>
  <c r="B368" i="48"/>
  <c r="C368" i="48"/>
  <c r="D368" i="48"/>
  <c r="E368" i="48"/>
  <c r="A369" i="48"/>
  <c r="B369" i="48"/>
  <c r="C369" i="48"/>
  <c r="D369" i="48"/>
  <c r="E369" i="48"/>
  <c r="A370" i="48"/>
  <c r="B370" i="48"/>
  <c r="C370" i="48"/>
  <c r="D370" i="48"/>
  <c r="E370" i="48"/>
  <c r="A371" i="48"/>
  <c r="B371" i="48"/>
  <c r="C371" i="48"/>
  <c r="D371" i="48"/>
  <c r="E371" i="48"/>
  <c r="A372" i="48"/>
  <c r="B372" i="48"/>
  <c r="C372" i="48"/>
  <c r="D372" i="48"/>
  <c r="E372" i="48"/>
  <c r="A373" i="48"/>
  <c r="B373" i="48"/>
  <c r="C373" i="48"/>
  <c r="D373" i="48"/>
  <c r="E373" i="48"/>
  <c r="A374" i="48"/>
  <c r="B374" i="48"/>
  <c r="C374" i="48"/>
  <c r="D374" i="48"/>
  <c r="E374" i="48"/>
  <c r="A375" i="48"/>
  <c r="B375" i="48"/>
  <c r="C375" i="48"/>
  <c r="D375" i="48"/>
  <c r="E375" i="48"/>
  <c r="A376" i="48"/>
  <c r="B376" i="48"/>
  <c r="C376" i="48"/>
  <c r="D376" i="48"/>
  <c r="E376" i="48"/>
  <c r="A377" i="48"/>
  <c r="B377" i="48"/>
  <c r="C377" i="48"/>
  <c r="D377" i="48"/>
  <c r="E377" i="48"/>
  <c r="A378" i="48"/>
  <c r="B378" i="48"/>
  <c r="C378" i="48"/>
  <c r="D378" i="48"/>
  <c r="E378" i="48"/>
  <c r="A379" i="48"/>
  <c r="B379" i="48"/>
  <c r="C379" i="48"/>
  <c r="D379" i="48"/>
  <c r="E379" i="48"/>
  <c r="A380" i="48"/>
  <c r="B380" i="48"/>
  <c r="C380" i="48"/>
  <c r="D380" i="48"/>
  <c r="E380" i="48"/>
  <c r="A381" i="48"/>
  <c r="B381" i="48"/>
  <c r="C381" i="48"/>
  <c r="D381" i="48"/>
  <c r="E381" i="48"/>
  <c r="A382" i="48"/>
  <c r="B382" i="48"/>
  <c r="C382" i="48"/>
  <c r="D382" i="48"/>
  <c r="E382" i="48"/>
  <c r="A383" i="48"/>
  <c r="B383" i="48"/>
  <c r="C383" i="48"/>
  <c r="D383" i="48"/>
  <c r="E383" i="48"/>
  <c r="A384" i="48"/>
  <c r="B384" i="48"/>
  <c r="C384" i="48"/>
  <c r="D384" i="48"/>
  <c r="E384" i="48"/>
  <c r="A385" i="48"/>
  <c r="B385" i="48"/>
  <c r="C385" i="48"/>
  <c r="D385" i="48"/>
  <c r="E385" i="48"/>
  <c r="A386" i="48"/>
  <c r="B386" i="48"/>
  <c r="C386" i="48"/>
  <c r="D386" i="48"/>
  <c r="E386" i="48"/>
  <c r="A387" i="48"/>
  <c r="B387" i="48"/>
  <c r="C387" i="48"/>
  <c r="D387" i="48"/>
  <c r="E387" i="48"/>
  <c r="A388" i="48"/>
  <c r="B388" i="48"/>
  <c r="C388" i="48"/>
  <c r="D388" i="48"/>
  <c r="E388" i="48"/>
  <c r="A389" i="48"/>
  <c r="B389" i="48"/>
  <c r="C389" i="48"/>
  <c r="D389" i="48"/>
  <c r="E389" i="48"/>
  <c r="A390" i="48"/>
  <c r="B390" i="48"/>
  <c r="C390" i="48"/>
  <c r="D390" i="48"/>
  <c r="E390" i="48"/>
  <c r="A391" i="48"/>
  <c r="B391" i="48"/>
  <c r="C391" i="48"/>
  <c r="D391" i="48"/>
  <c r="E391" i="48"/>
  <c r="A392" i="48"/>
  <c r="B392" i="48"/>
  <c r="C392" i="48"/>
  <c r="D392" i="48"/>
  <c r="E392" i="48"/>
  <c r="A393" i="48"/>
  <c r="B393" i="48"/>
  <c r="C393" i="48"/>
  <c r="D393" i="48"/>
  <c r="E393" i="48"/>
  <c r="A394" i="48"/>
  <c r="B394" i="48"/>
  <c r="C394" i="48"/>
  <c r="D394" i="48"/>
  <c r="E394" i="48"/>
  <c r="A395" i="48"/>
  <c r="B395" i="48"/>
  <c r="C395" i="48"/>
  <c r="D395" i="48"/>
  <c r="E395" i="48"/>
  <c r="A396" i="48"/>
  <c r="B396" i="48"/>
  <c r="C396" i="48"/>
  <c r="D396" i="48"/>
  <c r="E396" i="48"/>
  <c r="A397" i="48"/>
  <c r="B397" i="48"/>
  <c r="C397" i="48"/>
  <c r="D397" i="48"/>
  <c r="E397" i="48"/>
  <c r="A398" i="48"/>
  <c r="B398" i="48"/>
  <c r="C398" i="48"/>
  <c r="D398" i="48"/>
  <c r="E398" i="48"/>
  <c r="A399" i="48"/>
  <c r="B399" i="48"/>
  <c r="C399" i="48"/>
  <c r="D399" i="48"/>
  <c r="E399" i="48"/>
  <c r="A400" i="48"/>
  <c r="B400" i="48"/>
  <c r="C400" i="48"/>
  <c r="D400" i="48"/>
  <c r="E400" i="48"/>
  <c r="A401" i="48"/>
  <c r="B401" i="48"/>
  <c r="C401" i="48"/>
  <c r="D401" i="48"/>
  <c r="E401" i="48"/>
  <c r="A402" i="48"/>
  <c r="B402" i="48"/>
  <c r="C402" i="48"/>
  <c r="D402" i="48"/>
  <c r="E402" i="48"/>
  <c r="A403" i="48"/>
  <c r="B403" i="48"/>
  <c r="C403" i="48"/>
  <c r="D403" i="48"/>
  <c r="E403" i="48"/>
  <c r="A404" i="48"/>
  <c r="B404" i="48"/>
  <c r="C404" i="48"/>
  <c r="D404" i="48"/>
  <c r="E404" i="48"/>
  <c r="A405" i="48"/>
  <c r="B405" i="48"/>
  <c r="C405" i="48"/>
  <c r="D405" i="48"/>
  <c r="E405" i="48"/>
  <c r="A406" i="48"/>
  <c r="B406" i="48"/>
  <c r="C406" i="48"/>
  <c r="D406" i="48"/>
  <c r="E406" i="48"/>
  <c r="A407" i="48"/>
  <c r="B407" i="48"/>
  <c r="C407" i="48"/>
  <c r="D407" i="48"/>
  <c r="E407" i="48"/>
  <c r="A408" i="48"/>
  <c r="B408" i="48"/>
  <c r="C408" i="48"/>
  <c r="D408" i="48"/>
  <c r="E408" i="48"/>
  <c r="A409" i="48"/>
  <c r="B409" i="48"/>
  <c r="C409" i="48"/>
  <c r="D409" i="48"/>
  <c r="E409" i="48"/>
  <c r="A410" i="48"/>
  <c r="B410" i="48"/>
  <c r="C410" i="48"/>
  <c r="D410" i="48"/>
  <c r="E410" i="48"/>
  <c r="A411" i="48"/>
  <c r="B411" i="48"/>
  <c r="C411" i="48"/>
  <c r="D411" i="48"/>
  <c r="E411" i="48"/>
  <c r="A412" i="48"/>
  <c r="B412" i="48"/>
  <c r="C412" i="48"/>
  <c r="D412" i="48"/>
  <c r="E412" i="48"/>
  <c r="A413" i="48"/>
  <c r="B413" i="48"/>
  <c r="C413" i="48"/>
  <c r="D413" i="48"/>
  <c r="E413" i="48"/>
  <c r="A414" i="48"/>
  <c r="B414" i="48"/>
  <c r="C414" i="48"/>
  <c r="D414" i="48"/>
  <c r="E414" i="48"/>
  <c r="A415" i="48"/>
  <c r="B415" i="48"/>
  <c r="C415" i="48"/>
  <c r="D415" i="48"/>
  <c r="E415" i="48"/>
  <c r="A416" i="48"/>
  <c r="B416" i="48"/>
  <c r="C416" i="48"/>
  <c r="D416" i="48"/>
  <c r="E416" i="48"/>
  <c r="A417" i="48"/>
  <c r="B417" i="48"/>
  <c r="C417" i="48"/>
  <c r="D417" i="48"/>
  <c r="E417" i="48"/>
  <c r="A418" i="48"/>
  <c r="B418" i="48"/>
  <c r="C418" i="48"/>
  <c r="D418" i="48"/>
  <c r="E418" i="48"/>
  <c r="A419" i="48"/>
  <c r="B419" i="48"/>
  <c r="C419" i="48"/>
  <c r="D419" i="48"/>
  <c r="E419" i="48"/>
  <c r="A420" i="48"/>
  <c r="B420" i="48"/>
  <c r="C420" i="48"/>
  <c r="D420" i="48"/>
  <c r="E420" i="48"/>
  <c r="A421" i="48"/>
  <c r="B421" i="48"/>
  <c r="C421" i="48"/>
  <c r="D421" i="48"/>
  <c r="E421" i="48"/>
  <c r="A422" i="48"/>
  <c r="B422" i="48"/>
  <c r="C422" i="48"/>
  <c r="D422" i="48"/>
  <c r="E422" i="48"/>
  <c r="A423" i="48"/>
  <c r="B423" i="48"/>
  <c r="C423" i="48"/>
  <c r="D423" i="48"/>
  <c r="E423" i="48"/>
  <c r="A424" i="48"/>
  <c r="B424" i="48"/>
  <c r="C424" i="48"/>
  <c r="D424" i="48"/>
  <c r="E424" i="48"/>
  <c r="A425" i="48"/>
  <c r="B425" i="48"/>
  <c r="C425" i="48"/>
  <c r="D425" i="48"/>
  <c r="E425" i="48"/>
  <c r="A426" i="48"/>
  <c r="B426" i="48"/>
  <c r="C426" i="48"/>
  <c r="D426" i="48"/>
  <c r="E426" i="48"/>
  <c r="A427" i="48"/>
  <c r="B427" i="48"/>
  <c r="C427" i="48"/>
  <c r="D427" i="48"/>
  <c r="E427" i="48"/>
  <c r="A428" i="48"/>
  <c r="B428" i="48"/>
  <c r="C428" i="48"/>
  <c r="D428" i="48"/>
  <c r="E428" i="48"/>
  <c r="A429" i="48"/>
  <c r="B429" i="48"/>
  <c r="C429" i="48"/>
  <c r="D429" i="48"/>
  <c r="E429" i="48"/>
  <c r="A430" i="48"/>
  <c r="B430" i="48"/>
  <c r="C430" i="48"/>
  <c r="D430" i="48"/>
  <c r="E430" i="48"/>
  <c r="A431" i="48"/>
  <c r="B431" i="48"/>
  <c r="C431" i="48"/>
  <c r="D431" i="48"/>
  <c r="E431" i="48"/>
  <c r="A432" i="48"/>
  <c r="B432" i="48"/>
  <c r="C432" i="48"/>
  <c r="D432" i="48"/>
  <c r="E432" i="48"/>
  <c r="A433" i="48"/>
  <c r="B433" i="48"/>
  <c r="C433" i="48"/>
  <c r="D433" i="48"/>
  <c r="E433" i="48"/>
  <c r="A434" i="48"/>
  <c r="B434" i="48"/>
  <c r="C434" i="48"/>
  <c r="D434" i="48"/>
  <c r="E434" i="48"/>
  <c r="A435" i="48"/>
  <c r="B435" i="48"/>
  <c r="C435" i="48"/>
  <c r="D435" i="48"/>
  <c r="E435" i="48"/>
  <c r="A436" i="48"/>
  <c r="B436" i="48"/>
  <c r="C436" i="48"/>
  <c r="D436" i="48"/>
  <c r="E436" i="48"/>
  <c r="A437" i="48"/>
  <c r="B437" i="48"/>
  <c r="C437" i="48"/>
  <c r="D437" i="48"/>
  <c r="E437" i="48"/>
  <c r="A438" i="48"/>
  <c r="B438" i="48"/>
  <c r="C438" i="48"/>
  <c r="D438" i="48"/>
  <c r="E438" i="48"/>
  <c r="A439" i="48"/>
  <c r="B439" i="48"/>
  <c r="C439" i="48"/>
  <c r="D439" i="48"/>
  <c r="E439" i="48"/>
  <c r="A440" i="48"/>
  <c r="B440" i="48"/>
  <c r="C440" i="48"/>
  <c r="D440" i="48"/>
  <c r="E440" i="48"/>
  <c r="A441" i="48"/>
  <c r="B441" i="48"/>
  <c r="C441" i="48"/>
  <c r="D441" i="48"/>
  <c r="E441" i="48"/>
  <c r="A442" i="48"/>
  <c r="B442" i="48"/>
  <c r="C442" i="48"/>
  <c r="D442" i="48"/>
  <c r="E442" i="48"/>
  <c r="A443" i="48"/>
  <c r="B443" i="48"/>
  <c r="C443" i="48"/>
  <c r="D443" i="48"/>
  <c r="E443" i="48"/>
  <c r="A444" i="48"/>
  <c r="B444" i="48"/>
  <c r="C444" i="48"/>
  <c r="D444" i="48"/>
  <c r="E444" i="48"/>
  <c r="A445" i="48"/>
  <c r="B445" i="48"/>
  <c r="C445" i="48"/>
  <c r="D445" i="48"/>
  <c r="E445" i="48"/>
  <c r="A446" i="48"/>
  <c r="B446" i="48"/>
  <c r="C446" i="48"/>
  <c r="D446" i="48"/>
  <c r="E446" i="48"/>
  <c r="A447" i="48"/>
  <c r="B447" i="48"/>
  <c r="C447" i="48"/>
  <c r="D447" i="48"/>
  <c r="E447" i="48"/>
  <c r="A448" i="48"/>
  <c r="B448" i="48"/>
  <c r="C448" i="48"/>
  <c r="D448" i="48"/>
  <c r="E448" i="48"/>
  <c r="A449" i="48"/>
  <c r="B449" i="48"/>
  <c r="C449" i="48"/>
  <c r="D449" i="48"/>
  <c r="E449" i="48"/>
  <c r="A450" i="48"/>
  <c r="B450" i="48"/>
  <c r="C450" i="48"/>
  <c r="D450" i="48"/>
  <c r="E450" i="48"/>
  <c r="A451" i="48"/>
  <c r="B451" i="48"/>
  <c r="C451" i="48"/>
  <c r="D451" i="48"/>
  <c r="E451" i="48"/>
  <c r="A452" i="48"/>
  <c r="B452" i="48"/>
  <c r="C452" i="48"/>
  <c r="D452" i="48"/>
  <c r="E452" i="48"/>
  <c r="A453" i="48"/>
  <c r="B453" i="48"/>
  <c r="C453" i="48"/>
  <c r="D453" i="48"/>
  <c r="E453" i="48"/>
  <c r="A454" i="48"/>
  <c r="B454" i="48"/>
  <c r="C454" i="48"/>
  <c r="D454" i="48"/>
  <c r="E454" i="48"/>
  <c r="A455" i="48"/>
  <c r="B455" i="48"/>
  <c r="C455" i="48"/>
  <c r="D455" i="48"/>
  <c r="E455" i="48"/>
  <c r="A456" i="48"/>
  <c r="B456" i="48"/>
  <c r="C456" i="48"/>
  <c r="D456" i="48"/>
  <c r="E456" i="48"/>
  <c r="A457" i="48"/>
  <c r="B457" i="48"/>
  <c r="C457" i="48"/>
  <c r="D457" i="48"/>
  <c r="E457" i="48"/>
  <c r="A458" i="48"/>
  <c r="B458" i="48"/>
  <c r="C458" i="48"/>
  <c r="D458" i="48"/>
  <c r="E458" i="48"/>
  <c r="A459" i="48"/>
  <c r="B459" i="48"/>
  <c r="C459" i="48"/>
  <c r="D459" i="48"/>
  <c r="E459" i="48"/>
  <c r="A460" i="48"/>
  <c r="B460" i="48"/>
  <c r="C460" i="48"/>
  <c r="D460" i="48"/>
  <c r="E460" i="48"/>
  <c r="A461" i="48"/>
  <c r="B461" i="48"/>
  <c r="C461" i="48"/>
  <c r="D461" i="48"/>
  <c r="E461" i="48"/>
  <c r="A462" i="48"/>
  <c r="B462" i="48"/>
  <c r="C462" i="48"/>
  <c r="D462" i="48"/>
  <c r="E462" i="48"/>
  <c r="A463" i="48"/>
  <c r="B463" i="48"/>
  <c r="C463" i="48"/>
  <c r="D463" i="48"/>
  <c r="E463" i="48"/>
  <c r="A464" i="48"/>
  <c r="B464" i="48"/>
  <c r="C464" i="48"/>
  <c r="D464" i="48"/>
  <c r="E464" i="48"/>
  <c r="A465" i="48"/>
  <c r="B465" i="48"/>
  <c r="C465" i="48"/>
  <c r="D465" i="48"/>
  <c r="E465" i="48"/>
  <c r="A466" i="48"/>
  <c r="B466" i="48"/>
  <c r="C466" i="48"/>
  <c r="D466" i="48"/>
  <c r="E466" i="48"/>
  <c r="A467" i="48"/>
  <c r="B467" i="48"/>
  <c r="C467" i="48"/>
  <c r="D467" i="48"/>
  <c r="E467" i="48"/>
  <c r="A468" i="48"/>
  <c r="B468" i="48"/>
  <c r="C468" i="48"/>
  <c r="D468" i="48"/>
  <c r="E468" i="48"/>
  <c r="A469" i="48"/>
  <c r="B469" i="48"/>
  <c r="C469" i="48"/>
  <c r="D469" i="48"/>
  <c r="E469" i="48"/>
  <c r="A470" i="48"/>
  <c r="B470" i="48"/>
  <c r="C470" i="48"/>
  <c r="D470" i="48"/>
  <c r="E470" i="48"/>
  <c r="A471" i="48"/>
  <c r="B471" i="48"/>
  <c r="C471" i="48"/>
  <c r="D471" i="48"/>
  <c r="E471" i="48"/>
  <c r="A472" i="48"/>
  <c r="B472" i="48"/>
  <c r="C472" i="48"/>
  <c r="D472" i="48"/>
  <c r="E472" i="48"/>
  <c r="A473" i="48"/>
  <c r="B473" i="48"/>
  <c r="C473" i="48"/>
  <c r="D473" i="48"/>
  <c r="E473" i="48"/>
  <c r="A474" i="48"/>
  <c r="B474" i="48"/>
  <c r="C474" i="48"/>
  <c r="D474" i="48"/>
  <c r="E474" i="48"/>
  <c r="A475" i="48"/>
  <c r="B475" i="48"/>
  <c r="C475" i="48"/>
  <c r="D475" i="48"/>
  <c r="E475" i="48"/>
  <c r="A476" i="48"/>
  <c r="B476" i="48"/>
  <c r="C476" i="48"/>
  <c r="D476" i="48"/>
  <c r="E476" i="48"/>
  <c r="A477" i="48"/>
  <c r="B477" i="48"/>
  <c r="C477" i="48"/>
  <c r="D477" i="48"/>
  <c r="E477" i="48"/>
  <c r="A478" i="48"/>
  <c r="B478" i="48"/>
  <c r="C478" i="48"/>
  <c r="D478" i="48"/>
  <c r="E478" i="48"/>
  <c r="A479" i="48"/>
  <c r="B479" i="48"/>
  <c r="C479" i="48"/>
  <c r="D479" i="48"/>
  <c r="E479" i="48"/>
  <c r="A480" i="48"/>
  <c r="B480" i="48"/>
  <c r="C480" i="48"/>
  <c r="D480" i="48"/>
  <c r="E480" i="48"/>
  <c r="A481" i="48"/>
  <c r="B481" i="48"/>
  <c r="C481" i="48"/>
  <c r="D481" i="48"/>
  <c r="E481" i="48"/>
  <c r="A482" i="48"/>
  <c r="B482" i="48"/>
  <c r="C482" i="48"/>
  <c r="D482" i="48"/>
  <c r="E482" i="48"/>
  <c r="A483" i="48"/>
  <c r="B483" i="48"/>
  <c r="C483" i="48"/>
  <c r="D483" i="48"/>
  <c r="E483" i="48"/>
  <c r="A484" i="48"/>
  <c r="B484" i="48"/>
  <c r="C484" i="48"/>
  <c r="D484" i="48"/>
  <c r="E484" i="48"/>
  <c r="A485" i="48"/>
  <c r="B485" i="48"/>
  <c r="C485" i="48"/>
  <c r="D485" i="48"/>
  <c r="E485" i="48"/>
  <c r="A486" i="48"/>
  <c r="B486" i="48"/>
  <c r="C486" i="48"/>
  <c r="D486" i="48"/>
  <c r="E486" i="48"/>
  <c r="A487" i="48"/>
  <c r="B487" i="48"/>
  <c r="C487" i="48"/>
  <c r="D487" i="48"/>
  <c r="E487" i="48"/>
  <c r="A488" i="48"/>
  <c r="B488" i="48"/>
  <c r="C488" i="48"/>
  <c r="D488" i="48"/>
  <c r="E488" i="48"/>
  <c r="A489" i="48"/>
  <c r="B489" i="48"/>
  <c r="C489" i="48"/>
  <c r="D489" i="48"/>
  <c r="E489" i="48"/>
  <c r="A490" i="48"/>
  <c r="B490" i="48"/>
  <c r="C490" i="48"/>
  <c r="D490" i="48"/>
  <c r="E490" i="48"/>
  <c r="A491" i="48"/>
  <c r="B491" i="48"/>
  <c r="C491" i="48"/>
  <c r="D491" i="48"/>
  <c r="E491" i="48"/>
  <c r="A492" i="48"/>
  <c r="B492" i="48"/>
  <c r="C492" i="48"/>
  <c r="D492" i="48"/>
  <c r="E492" i="48"/>
  <c r="A493" i="48"/>
  <c r="B493" i="48"/>
  <c r="C493" i="48"/>
  <c r="D493" i="48"/>
  <c r="E493" i="48"/>
  <c r="A494" i="48"/>
  <c r="B494" i="48"/>
  <c r="C494" i="48"/>
  <c r="D494" i="48"/>
  <c r="E494" i="48"/>
  <c r="A495" i="48"/>
  <c r="B495" i="48"/>
  <c r="C495" i="48"/>
  <c r="D495" i="48"/>
  <c r="E495" i="48"/>
  <c r="A496" i="48"/>
  <c r="B496" i="48"/>
  <c r="C496" i="48"/>
  <c r="D496" i="48"/>
  <c r="E496" i="48"/>
  <c r="A497" i="48"/>
  <c r="B497" i="48"/>
  <c r="C497" i="48"/>
  <c r="D497" i="48"/>
  <c r="E497" i="48"/>
  <c r="A498" i="48"/>
  <c r="B498" i="48"/>
  <c r="C498" i="48"/>
  <c r="D498" i="48"/>
  <c r="E498" i="48"/>
  <c r="A499" i="48"/>
  <c r="B499" i="48"/>
  <c r="C499" i="48"/>
  <c r="D499" i="48"/>
  <c r="E499" i="48"/>
  <c r="A500" i="48"/>
  <c r="B500" i="48"/>
  <c r="C500" i="48"/>
  <c r="D500" i="48"/>
  <c r="E500" i="48"/>
  <c r="A501" i="48"/>
  <c r="B501" i="48"/>
  <c r="C501" i="48"/>
  <c r="D501" i="48"/>
  <c r="E501" i="48"/>
  <c r="A502" i="48"/>
  <c r="B502" i="48"/>
  <c r="C502" i="48"/>
  <c r="D502" i="48"/>
  <c r="E502" i="48"/>
  <c r="A503" i="48"/>
  <c r="B503" i="48"/>
  <c r="C503" i="48"/>
  <c r="D503" i="48"/>
  <c r="E503" i="48"/>
  <c r="A504" i="48"/>
  <c r="B504" i="48"/>
  <c r="C504" i="48"/>
  <c r="D504" i="48"/>
  <c r="E504" i="48"/>
  <c r="A505" i="48"/>
  <c r="B505" i="48"/>
  <c r="C505" i="48"/>
  <c r="D505" i="48"/>
  <c r="E505" i="48"/>
  <c r="A506" i="48"/>
  <c r="B506" i="48"/>
  <c r="C506" i="48"/>
  <c r="D506" i="48"/>
  <c r="E506" i="48"/>
  <c r="A507" i="48"/>
  <c r="B507" i="48"/>
  <c r="C507" i="48"/>
  <c r="D507" i="48"/>
  <c r="E507" i="48"/>
  <c r="A508" i="48"/>
  <c r="B508" i="48"/>
  <c r="C508" i="48"/>
  <c r="D508" i="48"/>
  <c r="E508" i="48"/>
  <c r="A509" i="48"/>
  <c r="B509" i="48"/>
  <c r="C509" i="48"/>
  <c r="D509" i="48"/>
  <c r="E509" i="48"/>
  <c r="A510" i="48"/>
  <c r="B510" i="48"/>
  <c r="C510" i="48"/>
  <c r="D510" i="48"/>
  <c r="E510" i="48"/>
  <c r="A511" i="48"/>
  <c r="B511" i="48"/>
  <c r="C511" i="48"/>
  <c r="D511" i="48"/>
  <c r="E511" i="48"/>
  <c r="A512" i="48"/>
  <c r="B512" i="48"/>
  <c r="C512" i="48"/>
  <c r="D512" i="48"/>
  <c r="E512" i="48"/>
  <c r="A513" i="48"/>
  <c r="B513" i="48"/>
  <c r="C513" i="48"/>
  <c r="D513" i="48"/>
  <c r="E513" i="48"/>
  <c r="A514" i="48"/>
  <c r="B514" i="48"/>
  <c r="C514" i="48"/>
  <c r="D514" i="48"/>
  <c r="E514" i="48"/>
  <c r="A515" i="48"/>
  <c r="B515" i="48"/>
  <c r="C515" i="48"/>
  <c r="D515" i="48"/>
  <c r="E515" i="48"/>
  <c r="A516" i="48"/>
  <c r="B516" i="48"/>
  <c r="C516" i="48"/>
  <c r="D516" i="48"/>
  <c r="E516" i="48"/>
  <c r="A517" i="48"/>
  <c r="B517" i="48"/>
  <c r="C517" i="48"/>
  <c r="D517" i="48"/>
  <c r="E517" i="48"/>
  <c r="A518" i="48"/>
  <c r="B518" i="48"/>
  <c r="C518" i="48"/>
  <c r="D518" i="48"/>
  <c r="E518" i="48"/>
  <c r="A519" i="48"/>
  <c r="B519" i="48"/>
  <c r="C519" i="48"/>
  <c r="D519" i="48"/>
  <c r="E519" i="48"/>
  <c r="A520" i="48"/>
  <c r="B520" i="48"/>
  <c r="C520" i="48"/>
  <c r="D520" i="48"/>
  <c r="E520" i="48"/>
  <c r="A521" i="48"/>
  <c r="B521" i="48"/>
  <c r="C521" i="48"/>
  <c r="D521" i="48"/>
  <c r="E521" i="48"/>
  <c r="A522" i="48"/>
  <c r="B522" i="48"/>
  <c r="C522" i="48"/>
  <c r="D522" i="48"/>
  <c r="E522" i="48"/>
  <c r="A523" i="48"/>
  <c r="B523" i="48"/>
  <c r="C523" i="48"/>
  <c r="D523" i="48"/>
  <c r="E523" i="48"/>
  <c r="A524" i="48"/>
  <c r="B524" i="48"/>
  <c r="C524" i="48"/>
  <c r="D524" i="48"/>
  <c r="E524" i="48"/>
  <c r="A525" i="48"/>
  <c r="B525" i="48"/>
  <c r="C525" i="48"/>
  <c r="D525" i="48"/>
  <c r="E525" i="48"/>
  <c r="A526" i="48"/>
  <c r="B526" i="48"/>
  <c r="C526" i="48"/>
  <c r="D526" i="48"/>
  <c r="E526" i="48"/>
  <c r="A527" i="48"/>
  <c r="B527" i="48"/>
  <c r="C527" i="48"/>
  <c r="D527" i="48"/>
  <c r="E527" i="48"/>
  <c r="A528" i="48"/>
  <c r="B528" i="48"/>
  <c r="C528" i="48"/>
  <c r="D528" i="48"/>
  <c r="E528" i="48"/>
  <c r="A529" i="48"/>
  <c r="B529" i="48"/>
  <c r="C529" i="48"/>
  <c r="D529" i="48"/>
  <c r="E529" i="48"/>
  <c r="A530" i="48"/>
  <c r="B530" i="48"/>
  <c r="C530" i="48"/>
  <c r="D530" i="48"/>
  <c r="E530" i="48"/>
  <c r="A531" i="48"/>
  <c r="B531" i="48"/>
  <c r="C531" i="48"/>
  <c r="D531" i="48"/>
  <c r="E531" i="48"/>
  <c r="A532" i="48"/>
  <c r="B532" i="48"/>
  <c r="C532" i="48"/>
  <c r="D532" i="48"/>
  <c r="E532" i="48"/>
  <c r="A533" i="48"/>
  <c r="B533" i="48"/>
  <c r="C533" i="48"/>
  <c r="D533" i="48"/>
  <c r="E533" i="48"/>
  <c r="A534" i="48"/>
  <c r="B534" i="48"/>
  <c r="C534" i="48"/>
  <c r="D534" i="48"/>
  <c r="E534" i="48"/>
  <c r="A535" i="48"/>
  <c r="B535" i="48"/>
  <c r="C535" i="48"/>
  <c r="D535" i="48"/>
  <c r="E535" i="48"/>
  <c r="A536" i="48"/>
  <c r="B536" i="48"/>
  <c r="C536" i="48"/>
  <c r="D536" i="48"/>
  <c r="E536" i="48"/>
  <c r="A537" i="48"/>
  <c r="B537" i="48"/>
  <c r="C537" i="48"/>
  <c r="D537" i="48"/>
  <c r="E537" i="48"/>
  <c r="A538" i="48"/>
  <c r="B538" i="48"/>
  <c r="C538" i="48"/>
  <c r="D538" i="48"/>
  <c r="E538" i="48"/>
  <c r="A539" i="48"/>
  <c r="B539" i="48"/>
  <c r="C539" i="48"/>
  <c r="D539" i="48"/>
  <c r="E539" i="48"/>
  <c r="A540" i="48"/>
  <c r="B540" i="48"/>
  <c r="C540" i="48"/>
  <c r="D540" i="48"/>
  <c r="E540" i="48"/>
  <c r="A541" i="48"/>
  <c r="B541" i="48"/>
  <c r="C541" i="48"/>
  <c r="D541" i="48"/>
  <c r="E541" i="48"/>
  <c r="A542" i="48"/>
  <c r="B542" i="48"/>
  <c r="C542" i="48"/>
  <c r="D542" i="48"/>
  <c r="E542" i="48"/>
  <c r="A543" i="48"/>
  <c r="B543" i="48"/>
  <c r="C543" i="48"/>
  <c r="D543" i="48"/>
  <c r="E543" i="48"/>
  <c r="A544" i="48"/>
  <c r="B544" i="48"/>
  <c r="C544" i="48"/>
  <c r="D544" i="48"/>
  <c r="E544" i="48"/>
  <c r="A545" i="48"/>
  <c r="B545" i="48"/>
  <c r="C545" i="48"/>
  <c r="D545" i="48"/>
  <c r="E545" i="48"/>
  <c r="A546" i="48"/>
  <c r="B546" i="48"/>
  <c r="C546" i="48"/>
  <c r="D546" i="48"/>
  <c r="E546" i="48"/>
  <c r="A547" i="48"/>
  <c r="B547" i="48"/>
  <c r="C547" i="48"/>
  <c r="D547" i="48"/>
  <c r="E547" i="48"/>
  <c r="A548" i="48"/>
  <c r="B548" i="48"/>
  <c r="C548" i="48"/>
  <c r="D548" i="48"/>
  <c r="E548" i="48"/>
  <c r="A549" i="48"/>
  <c r="B549" i="48"/>
  <c r="C549" i="48"/>
  <c r="D549" i="48"/>
  <c r="E549" i="48"/>
  <c r="A550" i="48"/>
  <c r="B550" i="48"/>
  <c r="C550" i="48"/>
  <c r="D550" i="48"/>
  <c r="E550" i="48"/>
  <c r="A551" i="48"/>
  <c r="B551" i="48"/>
  <c r="C551" i="48"/>
  <c r="D551" i="48"/>
  <c r="E551" i="48"/>
  <c r="A552" i="48"/>
  <c r="B552" i="48"/>
  <c r="C552" i="48"/>
  <c r="D552" i="48"/>
  <c r="E552" i="48"/>
  <c r="A553" i="48"/>
  <c r="B553" i="48"/>
  <c r="C553" i="48"/>
  <c r="D553" i="48"/>
  <c r="E553" i="48"/>
  <c r="A554" i="48"/>
  <c r="B554" i="48"/>
  <c r="C554" i="48"/>
  <c r="D554" i="48"/>
  <c r="E554" i="48"/>
  <c r="A555" i="48"/>
  <c r="B555" i="48"/>
  <c r="C555" i="48"/>
  <c r="D555" i="48"/>
  <c r="E555" i="48"/>
  <c r="A556" i="48"/>
  <c r="B556" i="48"/>
  <c r="C556" i="48"/>
  <c r="D556" i="48"/>
  <c r="E556" i="48"/>
  <c r="A557" i="48"/>
  <c r="B557" i="48"/>
  <c r="C557" i="48"/>
  <c r="D557" i="48"/>
  <c r="E557" i="48"/>
  <c r="A558" i="48"/>
  <c r="B558" i="48"/>
  <c r="C558" i="48"/>
  <c r="D558" i="48"/>
  <c r="E558" i="48"/>
  <c r="A559" i="48"/>
  <c r="B559" i="48"/>
  <c r="C559" i="48"/>
  <c r="D559" i="48"/>
  <c r="E559" i="48"/>
  <c r="A560" i="48"/>
  <c r="B560" i="48"/>
  <c r="C560" i="48"/>
  <c r="D560" i="48"/>
  <c r="E560" i="48"/>
  <c r="A561" i="48"/>
  <c r="B561" i="48"/>
  <c r="C561" i="48"/>
  <c r="D561" i="48"/>
  <c r="E561" i="48"/>
  <c r="A562" i="48"/>
  <c r="B562" i="48"/>
  <c r="C562" i="48"/>
  <c r="D562" i="48"/>
  <c r="E562" i="48"/>
  <c r="A563" i="48"/>
  <c r="B563" i="48"/>
  <c r="C563" i="48"/>
  <c r="D563" i="48"/>
  <c r="E563" i="48"/>
  <c r="A564" i="48"/>
  <c r="B564" i="48"/>
  <c r="C564" i="48"/>
  <c r="D564" i="48"/>
  <c r="E564" i="48"/>
  <c r="A565" i="48"/>
  <c r="B565" i="48"/>
  <c r="C565" i="48"/>
  <c r="D565" i="48"/>
  <c r="E565" i="48"/>
  <c r="A566" i="48"/>
  <c r="B566" i="48"/>
  <c r="C566" i="48"/>
  <c r="D566" i="48"/>
  <c r="E566" i="48"/>
  <c r="A567" i="48"/>
  <c r="B567" i="48"/>
  <c r="C567" i="48"/>
  <c r="D567" i="48"/>
  <c r="E567" i="48"/>
  <c r="A568" i="48"/>
  <c r="B568" i="48"/>
  <c r="C568" i="48"/>
  <c r="D568" i="48"/>
  <c r="E568" i="48"/>
  <c r="A569" i="48"/>
  <c r="B569" i="48"/>
  <c r="C569" i="48"/>
  <c r="D569" i="48"/>
  <c r="E569" i="48"/>
  <c r="A570" i="48"/>
  <c r="B570" i="48"/>
  <c r="C570" i="48"/>
  <c r="D570" i="48"/>
  <c r="E570" i="48"/>
  <c r="A571" i="48"/>
  <c r="B571" i="48"/>
  <c r="C571" i="48"/>
  <c r="D571" i="48"/>
  <c r="E571" i="48"/>
  <c r="A572" i="48"/>
  <c r="B572" i="48"/>
  <c r="C572" i="48"/>
  <c r="D572" i="48"/>
  <c r="E572" i="48"/>
  <c r="A573" i="48"/>
  <c r="B573" i="48"/>
  <c r="C573" i="48"/>
  <c r="D573" i="48"/>
  <c r="E573" i="48"/>
  <c r="A574" i="48"/>
  <c r="B574" i="48"/>
  <c r="C574" i="48"/>
  <c r="D574" i="48"/>
  <c r="E574" i="48"/>
  <c r="A575" i="48"/>
  <c r="B575" i="48"/>
  <c r="C575" i="48"/>
  <c r="D575" i="48"/>
  <c r="E575" i="48"/>
  <c r="A576" i="48"/>
  <c r="B576" i="48"/>
  <c r="C576" i="48"/>
  <c r="D576" i="48"/>
  <c r="E576" i="48"/>
  <c r="A577" i="48"/>
  <c r="B577" i="48"/>
  <c r="C577" i="48"/>
  <c r="D577" i="48"/>
  <c r="E577" i="48"/>
  <c r="A578" i="48"/>
  <c r="B578" i="48"/>
  <c r="C578" i="48"/>
  <c r="D578" i="48"/>
  <c r="E578" i="48"/>
  <c r="A579" i="48"/>
  <c r="B579" i="48"/>
  <c r="C579" i="48"/>
  <c r="D579" i="48"/>
  <c r="E579" i="48"/>
  <c r="A580" i="48"/>
  <c r="B580" i="48"/>
  <c r="C580" i="48"/>
  <c r="D580" i="48"/>
  <c r="E580" i="48"/>
  <c r="A581" i="48"/>
  <c r="B581" i="48"/>
  <c r="C581" i="48"/>
  <c r="D581" i="48"/>
  <c r="E581" i="48"/>
  <c r="A582" i="48"/>
  <c r="B582" i="48"/>
  <c r="C582" i="48"/>
  <c r="D582" i="48"/>
  <c r="E582" i="48"/>
  <c r="A583" i="48"/>
  <c r="B583" i="48"/>
  <c r="C583" i="48"/>
  <c r="D583" i="48"/>
  <c r="E583" i="48"/>
  <c r="A584" i="48"/>
  <c r="B584" i="48"/>
  <c r="C584" i="48"/>
  <c r="D584" i="48"/>
  <c r="E584" i="48"/>
  <c r="A585" i="48"/>
  <c r="B585" i="48"/>
  <c r="C585" i="48"/>
  <c r="D585" i="48"/>
  <c r="E585" i="48"/>
  <c r="A586" i="48"/>
  <c r="B586" i="48"/>
  <c r="C586" i="48"/>
  <c r="D586" i="48"/>
  <c r="E586" i="48"/>
  <c r="A587" i="48"/>
  <c r="B587" i="48"/>
  <c r="C587" i="48"/>
  <c r="D587" i="48"/>
  <c r="E587" i="48"/>
  <c r="A588" i="48"/>
  <c r="B588" i="48"/>
  <c r="C588" i="48"/>
  <c r="D588" i="48"/>
  <c r="E588" i="48"/>
  <c r="A589" i="48"/>
  <c r="B589" i="48"/>
  <c r="C589" i="48"/>
  <c r="D589" i="48"/>
  <c r="E589" i="48"/>
  <c r="A590" i="48"/>
  <c r="B590" i="48"/>
  <c r="C590" i="48"/>
  <c r="D590" i="48"/>
  <c r="E590" i="48"/>
  <c r="A591" i="48"/>
  <c r="B591" i="48"/>
  <c r="C591" i="48"/>
  <c r="D591" i="48"/>
  <c r="E591" i="48"/>
  <c r="A592" i="48"/>
  <c r="B592" i="48"/>
  <c r="C592" i="48"/>
  <c r="D592" i="48"/>
  <c r="E592" i="48"/>
  <c r="A593" i="48"/>
  <c r="B593" i="48"/>
  <c r="C593" i="48"/>
  <c r="D593" i="48"/>
  <c r="E593" i="48"/>
  <c r="A594" i="48"/>
  <c r="B594" i="48"/>
  <c r="C594" i="48"/>
  <c r="D594" i="48"/>
  <c r="E594" i="48"/>
  <c r="A595" i="48"/>
  <c r="B595" i="48"/>
  <c r="C595" i="48"/>
  <c r="D595" i="48"/>
  <c r="E595" i="48"/>
  <c r="A596" i="48"/>
  <c r="B596" i="48"/>
  <c r="C596" i="48"/>
  <c r="D596" i="48"/>
  <c r="E596" i="48"/>
  <c r="A597" i="48"/>
  <c r="B597" i="48"/>
  <c r="C597" i="48"/>
  <c r="D597" i="48"/>
  <c r="E597" i="48"/>
  <c r="A598" i="48"/>
  <c r="B598" i="48"/>
  <c r="C598" i="48"/>
  <c r="D598" i="48"/>
  <c r="E598" i="48"/>
  <c r="A599" i="48"/>
  <c r="B599" i="48"/>
  <c r="C599" i="48"/>
  <c r="D599" i="48"/>
  <c r="E599" i="48"/>
  <c r="A600" i="48"/>
  <c r="B600" i="48"/>
  <c r="C600" i="48"/>
  <c r="D600" i="48"/>
  <c r="E600" i="48"/>
  <c r="A601" i="48"/>
  <c r="B601" i="48"/>
  <c r="C601" i="48"/>
  <c r="D601" i="48"/>
  <c r="E601" i="48"/>
  <c r="A602" i="48"/>
  <c r="B602" i="48"/>
  <c r="C602" i="48"/>
  <c r="D602" i="48"/>
  <c r="E602" i="48"/>
  <c r="A603" i="48"/>
  <c r="B603" i="48"/>
  <c r="C603" i="48"/>
  <c r="D603" i="48"/>
  <c r="E603" i="48"/>
  <c r="A604" i="48"/>
  <c r="B604" i="48"/>
  <c r="C604" i="48"/>
  <c r="D604" i="48"/>
  <c r="E604" i="48"/>
  <c r="A605" i="48"/>
  <c r="B605" i="48"/>
  <c r="C605" i="48"/>
  <c r="D605" i="48"/>
  <c r="E605" i="48"/>
  <c r="A606" i="48"/>
  <c r="B606" i="48"/>
  <c r="C606" i="48"/>
  <c r="D606" i="48"/>
  <c r="E606" i="48"/>
  <c r="A607" i="48"/>
  <c r="B607" i="48"/>
  <c r="C607" i="48"/>
  <c r="D607" i="48"/>
  <c r="E607" i="48"/>
  <c r="A608" i="48"/>
  <c r="B608" i="48"/>
  <c r="C608" i="48"/>
  <c r="D608" i="48"/>
  <c r="E608" i="48"/>
  <c r="A609" i="48"/>
  <c r="B609" i="48"/>
  <c r="C609" i="48"/>
  <c r="D609" i="48"/>
  <c r="E609" i="48"/>
  <c r="A610" i="48"/>
  <c r="B610" i="48"/>
  <c r="C610" i="48"/>
  <c r="D610" i="48"/>
  <c r="E610" i="48"/>
  <c r="A611" i="48"/>
  <c r="B611" i="48"/>
  <c r="C611" i="48"/>
  <c r="D611" i="48"/>
  <c r="E611" i="48"/>
  <c r="A612" i="48"/>
  <c r="B612" i="48"/>
  <c r="C612" i="48"/>
  <c r="D612" i="48"/>
  <c r="E612" i="48"/>
  <c r="A613" i="48"/>
  <c r="B613" i="48"/>
  <c r="C613" i="48"/>
  <c r="D613" i="48"/>
  <c r="E613" i="48"/>
  <c r="A614" i="48"/>
  <c r="B614" i="48"/>
  <c r="C614" i="48"/>
  <c r="D614" i="48"/>
  <c r="E614" i="48"/>
  <c r="A615" i="48"/>
  <c r="B615" i="48"/>
  <c r="C615" i="48"/>
  <c r="D615" i="48"/>
  <c r="E615" i="48"/>
  <c r="A616" i="48"/>
  <c r="B616" i="48"/>
  <c r="C616" i="48"/>
  <c r="D616" i="48"/>
  <c r="E616" i="48"/>
  <c r="A617" i="48"/>
  <c r="B617" i="48"/>
  <c r="C617" i="48"/>
  <c r="D617" i="48"/>
  <c r="E617" i="48"/>
  <c r="A618" i="48"/>
  <c r="B618" i="48"/>
  <c r="C618" i="48"/>
  <c r="D618" i="48"/>
  <c r="E618" i="48"/>
  <c r="A619" i="48"/>
  <c r="B619" i="48"/>
  <c r="C619" i="48"/>
  <c r="D619" i="48"/>
  <c r="E619" i="48"/>
  <c r="A620" i="48"/>
  <c r="B620" i="48"/>
  <c r="C620" i="48"/>
  <c r="D620" i="48"/>
  <c r="E620" i="48"/>
  <c r="A621" i="48"/>
  <c r="B621" i="48"/>
  <c r="C621" i="48"/>
  <c r="D621" i="48"/>
  <c r="E621" i="48"/>
  <c r="A622" i="48"/>
  <c r="B622" i="48"/>
  <c r="C622" i="48"/>
  <c r="D622" i="48"/>
  <c r="E622" i="48"/>
  <c r="A623" i="48"/>
  <c r="B623" i="48"/>
  <c r="C623" i="48"/>
  <c r="D623" i="48"/>
  <c r="E623" i="48"/>
  <c r="A624" i="48"/>
  <c r="B624" i="48"/>
  <c r="C624" i="48"/>
  <c r="D624" i="48"/>
  <c r="E624" i="48"/>
  <c r="A625" i="48"/>
  <c r="B625" i="48"/>
  <c r="C625" i="48"/>
  <c r="D625" i="48"/>
  <c r="E625" i="48"/>
  <c r="A626" i="48"/>
  <c r="B626" i="48"/>
  <c r="C626" i="48"/>
  <c r="D626" i="48"/>
  <c r="E626" i="48"/>
  <c r="A627" i="48"/>
  <c r="B627" i="48"/>
  <c r="C627" i="48"/>
  <c r="D627" i="48"/>
  <c r="E627" i="48"/>
  <c r="A628" i="48"/>
  <c r="B628" i="48"/>
  <c r="C628" i="48"/>
  <c r="D628" i="48"/>
  <c r="E628" i="48"/>
  <c r="A629" i="48"/>
  <c r="B629" i="48"/>
  <c r="C629" i="48"/>
  <c r="D629" i="48"/>
  <c r="E629" i="48"/>
  <c r="A630" i="48"/>
  <c r="B630" i="48"/>
  <c r="C630" i="48"/>
  <c r="D630" i="48"/>
  <c r="E630" i="48"/>
  <c r="A631" i="48"/>
  <c r="B631" i="48"/>
  <c r="C631" i="48"/>
  <c r="D631" i="48"/>
  <c r="E631" i="48"/>
  <c r="A632" i="48"/>
  <c r="B632" i="48"/>
  <c r="C632" i="48"/>
  <c r="D632" i="48"/>
  <c r="E632" i="48"/>
  <c r="A633" i="48"/>
  <c r="B633" i="48"/>
  <c r="C633" i="48"/>
  <c r="D633" i="48"/>
  <c r="E633" i="48"/>
  <c r="A634" i="48"/>
  <c r="B634" i="48"/>
  <c r="C634" i="48"/>
  <c r="D634" i="48"/>
  <c r="E634" i="48"/>
  <c r="A635" i="48"/>
  <c r="B635" i="48"/>
  <c r="C635" i="48"/>
  <c r="D635" i="48"/>
  <c r="E635" i="48"/>
  <c r="A636" i="48"/>
  <c r="B636" i="48"/>
  <c r="C636" i="48"/>
  <c r="D636" i="48"/>
  <c r="E636" i="48"/>
  <c r="A637" i="48"/>
  <c r="B637" i="48"/>
  <c r="C637" i="48"/>
  <c r="D637" i="48"/>
  <c r="E637" i="48"/>
  <c r="A638" i="48"/>
  <c r="B638" i="48"/>
  <c r="C638" i="48"/>
  <c r="D638" i="48"/>
  <c r="E638" i="48"/>
  <c r="A639" i="48"/>
  <c r="B639" i="48"/>
  <c r="C639" i="48"/>
  <c r="D639" i="48"/>
  <c r="E639" i="48"/>
  <c r="A640" i="48"/>
  <c r="B640" i="48"/>
  <c r="C640" i="48"/>
  <c r="D640" i="48"/>
  <c r="E640" i="48"/>
  <c r="A641" i="48"/>
  <c r="B641" i="48"/>
  <c r="C641" i="48"/>
  <c r="D641" i="48"/>
  <c r="E641" i="48"/>
  <c r="A642" i="48"/>
  <c r="B642" i="48"/>
  <c r="C642" i="48"/>
  <c r="D642" i="48"/>
  <c r="E642" i="48"/>
  <c r="A643" i="48"/>
  <c r="B643" i="48"/>
  <c r="C643" i="48"/>
  <c r="D643" i="48"/>
  <c r="E643" i="48"/>
  <c r="A644" i="48"/>
  <c r="B644" i="48"/>
  <c r="C644" i="48"/>
  <c r="D644" i="48"/>
  <c r="E644" i="48"/>
  <c r="A645" i="48"/>
  <c r="B645" i="48"/>
  <c r="C645" i="48"/>
  <c r="D645" i="48"/>
  <c r="E645" i="48"/>
  <c r="B360" i="48"/>
  <c r="C360" i="48"/>
  <c r="D360" i="48"/>
  <c r="E360" i="48"/>
  <c r="A360" i="48"/>
  <c r="A64" i="48"/>
  <c r="B64" i="48"/>
  <c r="C64" i="48"/>
  <c r="D64" i="48"/>
  <c r="E64" i="48"/>
  <c r="A65" i="48"/>
  <c r="B65" i="48"/>
  <c r="C65" i="48"/>
  <c r="D65" i="48"/>
  <c r="E65" i="48"/>
  <c r="A66" i="48"/>
  <c r="B66" i="48"/>
  <c r="C66" i="48"/>
  <c r="D66" i="48"/>
  <c r="E66" i="48"/>
  <c r="A67" i="48"/>
  <c r="B67" i="48"/>
  <c r="C67" i="48"/>
  <c r="D67" i="48"/>
  <c r="E67" i="48"/>
  <c r="A68" i="48"/>
  <c r="B68" i="48"/>
  <c r="C68" i="48"/>
  <c r="D68" i="48"/>
  <c r="E68" i="48"/>
  <c r="A69" i="48"/>
  <c r="B69" i="48"/>
  <c r="C69" i="48"/>
  <c r="D69" i="48"/>
  <c r="E69" i="48"/>
  <c r="A70" i="48"/>
  <c r="B70" i="48"/>
  <c r="C70" i="48"/>
  <c r="D70" i="48"/>
  <c r="E70" i="48"/>
  <c r="A71" i="48"/>
  <c r="B71" i="48"/>
  <c r="C71" i="48"/>
  <c r="D71" i="48"/>
  <c r="E71" i="48"/>
  <c r="A72" i="48"/>
  <c r="B72" i="48"/>
  <c r="C72" i="48"/>
  <c r="D72" i="48"/>
  <c r="E72" i="48"/>
  <c r="A73" i="48"/>
  <c r="B73" i="48"/>
  <c r="C73" i="48"/>
  <c r="D73" i="48"/>
  <c r="E73" i="48"/>
  <c r="A74" i="48"/>
  <c r="B74" i="48"/>
  <c r="C74" i="48"/>
  <c r="D74" i="48"/>
  <c r="E74" i="48"/>
  <c r="A75" i="48"/>
  <c r="B75" i="48"/>
  <c r="C75" i="48"/>
  <c r="D75" i="48"/>
  <c r="E75" i="48"/>
  <c r="A76" i="48"/>
  <c r="B76" i="48"/>
  <c r="C76" i="48"/>
  <c r="D76" i="48"/>
  <c r="E76" i="48"/>
  <c r="A77" i="48"/>
  <c r="B77" i="48"/>
  <c r="C77" i="48"/>
  <c r="D77" i="48"/>
  <c r="E77" i="48"/>
  <c r="A78" i="48"/>
  <c r="B78" i="48"/>
  <c r="C78" i="48"/>
  <c r="D78" i="48"/>
  <c r="E78" i="48"/>
  <c r="A79" i="48"/>
  <c r="B79" i="48"/>
  <c r="C79" i="48"/>
  <c r="D79" i="48"/>
  <c r="E79" i="48"/>
  <c r="A80" i="48"/>
  <c r="B80" i="48"/>
  <c r="C80" i="48"/>
  <c r="D80" i="48"/>
  <c r="E80" i="48"/>
  <c r="A81" i="48"/>
  <c r="B81" i="48"/>
  <c r="C81" i="48"/>
  <c r="D81" i="48"/>
  <c r="E81" i="48"/>
  <c r="A82" i="48"/>
  <c r="B82" i="48"/>
  <c r="C82" i="48"/>
  <c r="D82" i="48"/>
  <c r="E82" i="48"/>
  <c r="A83" i="48"/>
  <c r="B83" i="48"/>
  <c r="C83" i="48"/>
  <c r="D83" i="48"/>
  <c r="E83" i="48"/>
  <c r="A84" i="48"/>
  <c r="B84" i="48"/>
  <c r="C84" i="48"/>
  <c r="D84" i="48"/>
  <c r="E84" i="48"/>
  <c r="A85" i="48"/>
  <c r="B85" i="48"/>
  <c r="C85" i="48"/>
  <c r="D85" i="48"/>
  <c r="E85" i="48"/>
  <c r="A86" i="48"/>
  <c r="B86" i="48"/>
  <c r="C86" i="48"/>
  <c r="D86" i="48"/>
  <c r="E86" i="48"/>
  <c r="A87" i="48"/>
  <c r="B87" i="48"/>
  <c r="C87" i="48"/>
  <c r="D87" i="48"/>
  <c r="E87" i="48"/>
  <c r="A88" i="48"/>
  <c r="B88" i="48"/>
  <c r="C88" i="48"/>
  <c r="D88" i="48"/>
  <c r="E88" i="48"/>
  <c r="A89" i="48"/>
  <c r="B89" i="48"/>
  <c r="C89" i="48"/>
  <c r="D89" i="48"/>
  <c r="E89" i="48"/>
  <c r="A90" i="48"/>
  <c r="B90" i="48"/>
  <c r="C90" i="48"/>
  <c r="D90" i="48"/>
  <c r="E90" i="48"/>
  <c r="A91" i="48"/>
  <c r="B91" i="48"/>
  <c r="C91" i="48"/>
  <c r="D91" i="48"/>
  <c r="E91" i="48"/>
  <c r="A92" i="48"/>
  <c r="B92" i="48"/>
  <c r="C92" i="48"/>
  <c r="D92" i="48"/>
  <c r="E92" i="48"/>
  <c r="A93" i="48"/>
  <c r="B93" i="48"/>
  <c r="C93" i="48"/>
  <c r="D93" i="48"/>
  <c r="E93" i="48"/>
  <c r="A94" i="48"/>
  <c r="B94" i="48"/>
  <c r="C94" i="48"/>
  <c r="D94" i="48"/>
  <c r="E94" i="48"/>
  <c r="A95" i="48"/>
  <c r="B95" i="48"/>
  <c r="C95" i="48"/>
  <c r="D95" i="48"/>
  <c r="E95" i="48"/>
  <c r="A96" i="48"/>
  <c r="B96" i="48"/>
  <c r="C96" i="48"/>
  <c r="D96" i="48"/>
  <c r="E96" i="48"/>
  <c r="A97" i="48"/>
  <c r="B97" i="48"/>
  <c r="C97" i="48"/>
  <c r="D97" i="48"/>
  <c r="E97" i="48"/>
  <c r="A98" i="48"/>
  <c r="B98" i="48"/>
  <c r="C98" i="48"/>
  <c r="D98" i="48"/>
  <c r="E98" i="48"/>
  <c r="A99" i="48"/>
  <c r="B99" i="48"/>
  <c r="C99" i="48"/>
  <c r="D99" i="48"/>
  <c r="E99" i="48"/>
  <c r="A100" i="48"/>
  <c r="B100" i="48"/>
  <c r="C100" i="48"/>
  <c r="D100" i="48"/>
  <c r="E100" i="48"/>
  <c r="A101" i="48"/>
  <c r="B101" i="48"/>
  <c r="C101" i="48"/>
  <c r="D101" i="48"/>
  <c r="E101" i="48"/>
  <c r="A102" i="48"/>
  <c r="B102" i="48"/>
  <c r="C102" i="48"/>
  <c r="D102" i="48"/>
  <c r="E102" i="48"/>
  <c r="A103" i="48"/>
  <c r="B103" i="48"/>
  <c r="C103" i="48"/>
  <c r="D103" i="48"/>
  <c r="E103" i="48"/>
  <c r="A104" i="48"/>
  <c r="B104" i="48"/>
  <c r="C104" i="48"/>
  <c r="D104" i="48"/>
  <c r="E104" i="48"/>
  <c r="A105" i="48"/>
  <c r="B105" i="48"/>
  <c r="C105" i="48"/>
  <c r="D105" i="48"/>
  <c r="E105" i="48"/>
  <c r="A106" i="48"/>
  <c r="B106" i="48"/>
  <c r="C106" i="48"/>
  <c r="D106" i="48"/>
  <c r="E106" i="48"/>
  <c r="A107" i="48"/>
  <c r="B107" i="48"/>
  <c r="C107" i="48"/>
  <c r="D107" i="48"/>
  <c r="E107" i="48"/>
  <c r="A108" i="48"/>
  <c r="B108" i="48"/>
  <c r="C108" i="48"/>
  <c r="D108" i="48"/>
  <c r="E108" i="48"/>
  <c r="A109" i="48"/>
  <c r="B109" i="48"/>
  <c r="C109" i="48"/>
  <c r="D109" i="48"/>
  <c r="E109" i="48"/>
  <c r="A110" i="48"/>
  <c r="B110" i="48"/>
  <c r="C110" i="48"/>
  <c r="D110" i="48"/>
  <c r="E110" i="48"/>
  <c r="A111" i="48"/>
  <c r="B111" i="48"/>
  <c r="C111" i="48"/>
  <c r="D111" i="48"/>
  <c r="E111" i="48"/>
  <c r="A112" i="48"/>
  <c r="B112" i="48"/>
  <c r="C112" i="48"/>
  <c r="D112" i="48"/>
  <c r="E112" i="48"/>
  <c r="A113" i="48"/>
  <c r="B113" i="48"/>
  <c r="C113" i="48"/>
  <c r="D113" i="48"/>
  <c r="E113" i="48"/>
  <c r="A114" i="48"/>
  <c r="B114" i="48"/>
  <c r="C114" i="48"/>
  <c r="D114" i="48"/>
  <c r="E114" i="48"/>
  <c r="A115" i="48"/>
  <c r="B115" i="48"/>
  <c r="C115" i="48"/>
  <c r="D115" i="48"/>
  <c r="E115" i="48"/>
  <c r="A116" i="48"/>
  <c r="B116" i="48"/>
  <c r="C116" i="48"/>
  <c r="D116" i="48"/>
  <c r="E116" i="48"/>
  <c r="A117" i="48"/>
  <c r="B117" i="48"/>
  <c r="C117" i="48"/>
  <c r="D117" i="48"/>
  <c r="E117" i="48"/>
  <c r="A118" i="48"/>
  <c r="B118" i="48"/>
  <c r="C118" i="48"/>
  <c r="D118" i="48"/>
  <c r="E118" i="48"/>
  <c r="A119" i="48"/>
  <c r="B119" i="48"/>
  <c r="C119" i="48"/>
  <c r="D119" i="48"/>
  <c r="E119" i="48"/>
  <c r="A120" i="48"/>
  <c r="B120" i="48"/>
  <c r="C120" i="48"/>
  <c r="D120" i="48"/>
  <c r="E120" i="48"/>
  <c r="A121" i="48"/>
  <c r="B121" i="48"/>
  <c r="C121" i="48"/>
  <c r="D121" i="48"/>
  <c r="E121" i="48"/>
  <c r="A122" i="48"/>
  <c r="B122" i="48"/>
  <c r="C122" i="48"/>
  <c r="D122" i="48"/>
  <c r="E122" i="48"/>
  <c r="A123" i="48"/>
  <c r="B123" i="48"/>
  <c r="C123" i="48"/>
  <c r="D123" i="48"/>
  <c r="E123" i="48"/>
  <c r="A124" i="48"/>
  <c r="B124" i="48"/>
  <c r="C124" i="48"/>
  <c r="D124" i="48"/>
  <c r="E124" i="48"/>
  <c r="A125" i="48"/>
  <c r="B125" i="48"/>
  <c r="C125" i="48"/>
  <c r="D125" i="48"/>
  <c r="E125" i="48"/>
  <c r="A126" i="48"/>
  <c r="B126" i="48"/>
  <c r="C126" i="48"/>
  <c r="D126" i="48"/>
  <c r="E126" i="48"/>
  <c r="A127" i="48"/>
  <c r="B127" i="48"/>
  <c r="C127" i="48"/>
  <c r="D127" i="48"/>
  <c r="E127" i="48"/>
  <c r="A128" i="48"/>
  <c r="B128" i="48"/>
  <c r="C128" i="48"/>
  <c r="D128" i="48"/>
  <c r="E128" i="48"/>
  <c r="A129" i="48"/>
  <c r="B129" i="48"/>
  <c r="C129" i="48"/>
  <c r="D129" i="48"/>
  <c r="E129" i="48"/>
  <c r="A130" i="48"/>
  <c r="B130" i="48"/>
  <c r="C130" i="48"/>
  <c r="D130" i="48"/>
  <c r="E130" i="48"/>
  <c r="A131" i="48"/>
  <c r="B131" i="48"/>
  <c r="C131" i="48"/>
  <c r="D131" i="48"/>
  <c r="E131" i="48"/>
  <c r="A132" i="48"/>
  <c r="B132" i="48"/>
  <c r="C132" i="48"/>
  <c r="D132" i="48"/>
  <c r="E132" i="48"/>
  <c r="A133" i="48"/>
  <c r="B133" i="48"/>
  <c r="C133" i="48"/>
  <c r="D133" i="48"/>
  <c r="E133" i="48"/>
  <c r="A134" i="48"/>
  <c r="B134" i="48"/>
  <c r="C134" i="48"/>
  <c r="D134" i="48"/>
  <c r="E134" i="48"/>
  <c r="A135" i="48"/>
  <c r="B135" i="48"/>
  <c r="C135" i="48"/>
  <c r="D135" i="48"/>
  <c r="E135" i="48"/>
  <c r="A136" i="48"/>
  <c r="B136" i="48"/>
  <c r="C136" i="48"/>
  <c r="D136" i="48"/>
  <c r="E136" i="48"/>
  <c r="A137" i="48"/>
  <c r="B137" i="48"/>
  <c r="C137" i="48"/>
  <c r="D137" i="48"/>
  <c r="E137" i="48"/>
  <c r="A138" i="48"/>
  <c r="B138" i="48"/>
  <c r="C138" i="48"/>
  <c r="D138" i="48"/>
  <c r="E138" i="48"/>
  <c r="A139" i="48"/>
  <c r="B139" i="48"/>
  <c r="C139" i="48"/>
  <c r="D139" i="48"/>
  <c r="E139" i="48"/>
  <c r="A140" i="48"/>
  <c r="B140" i="48"/>
  <c r="C140" i="48"/>
  <c r="D140" i="48"/>
  <c r="E140" i="48"/>
  <c r="A141" i="48"/>
  <c r="B141" i="48"/>
  <c r="C141" i="48"/>
  <c r="D141" i="48"/>
  <c r="E141" i="48"/>
  <c r="A142" i="48"/>
  <c r="B142" i="48"/>
  <c r="C142" i="48"/>
  <c r="D142" i="48"/>
  <c r="E142" i="48"/>
  <c r="A143" i="48"/>
  <c r="B143" i="48"/>
  <c r="C143" i="48"/>
  <c r="D143" i="48"/>
  <c r="E143" i="48"/>
  <c r="A144" i="48"/>
  <c r="B144" i="48"/>
  <c r="C144" i="48"/>
  <c r="D144" i="48"/>
  <c r="E144" i="48"/>
  <c r="A145" i="48"/>
  <c r="B145" i="48"/>
  <c r="C145" i="48"/>
  <c r="D145" i="48"/>
  <c r="E145" i="48"/>
  <c r="A146" i="48"/>
  <c r="B146" i="48"/>
  <c r="C146" i="48"/>
  <c r="D146" i="48"/>
  <c r="E146" i="48"/>
  <c r="A147" i="48"/>
  <c r="B147" i="48"/>
  <c r="C147" i="48"/>
  <c r="D147" i="48"/>
  <c r="E147" i="48"/>
  <c r="A148" i="48"/>
  <c r="B148" i="48"/>
  <c r="C148" i="48"/>
  <c r="D148" i="48"/>
  <c r="E148" i="48"/>
  <c r="A149" i="48"/>
  <c r="B149" i="48"/>
  <c r="C149" i="48"/>
  <c r="D149" i="48"/>
  <c r="E149" i="48"/>
  <c r="A150" i="48"/>
  <c r="B150" i="48"/>
  <c r="C150" i="48"/>
  <c r="D150" i="48"/>
  <c r="E150" i="48"/>
  <c r="A151" i="48"/>
  <c r="B151" i="48"/>
  <c r="C151" i="48"/>
  <c r="D151" i="48"/>
  <c r="E151" i="48"/>
  <c r="A152" i="48"/>
  <c r="B152" i="48"/>
  <c r="C152" i="48"/>
  <c r="D152" i="48"/>
  <c r="E152" i="48"/>
  <c r="A153" i="48"/>
  <c r="B153" i="48"/>
  <c r="C153" i="48"/>
  <c r="D153" i="48"/>
  <c r="E153" i="48"/>
  <c r="A154" i="48"/>
  <c r="B154" i="48"/>
  <c r="C154" i="48"/>
  <c r="D154" i="48"/>
  <c r="E154" i="48"/>
  <c r="A155" i="48"/>
  <c r="B155" i="48"/>
  <c r="C155" i="48"/>
  <c r="D155" i="48"/>
  <c r="E155" i="48"/>
  <c r="A156" i="48"/>
  <c r="B156" i="48"/>
  <c r="C156" i="48"/>
  <c r="D156" i="48"/>
  <c r="E156" i="48"/>
  <c r="A157" i="48"/>
  <c r="B157" i="48"/>
  <c r="C157" i="48"/>
  <c r="D157" i="48"/>
  <c r="E157" i="48"/>
  <c r="A158" i="48"/>
  <c r="B158" i="48"/>
  <c r="C158" i="48"/>
  <c r="D158" i="48"/>
  <c r="E158" i="48"/>
  <c r="A159" i="48"/>
  <c r="B159" i="48"/>
  <c r="C159" i="48"/>
  <c r="D159" i="48"/>
  <c r="E159" i="48"/>
  <c r="A160" i="48"/>
  <c r="B160" i="48"/>
  <c r="C160" i="48"/>
  <c r="D160" i="48"/>
  <c r="E160" i="48"/>
  <c r="A161" i="48"/>
  <c r="B161" i="48"/>
  <c r="C161" i="48"/>
  <c r="D161" i="48"/>
  <c r="E161" i="48"/>
  <c r="A162" i="48"/>
  <c r="B162" i="48"/>
  <c r="C162" i="48"/>
  <c r="D162" i="48"/>
  <c r="E162" i="48"/>
  <c r="A163" i="48"/>
  <c r="B163" i="48"/>
  <c r="C163" i="48"/>
  <c r="D163" i="48"/>
  <c r="E163" i="48"/>
  <c r="A164" i="48"/>
  <c r="B164" i="48"/>
  <c r="C164" i="48"/>
  <c r="D164" i="48"/>
  <c r="E164" i="48"/>
  <c r="A165" i="48"/>
  <c r="B165" i="48"/>
  <c r="C165" i="48"/>
  <c r="D165" i="48"/>
  <c r="E165" i="48"/>
  <c r="A166" i="48"/>
  <c r="B166" i="48"/>
  <c r="C166" i="48"/>
  <c r="D166" i="48"/>
  <c r="E166" i="48"/>
  <c r="A167" i="48"/>
  <c r="B167" i="48"/>
  <c r="C167" i="48"/>
  <c r="D167" i="48"/>
  <c r="E167" i="48"/>
  <c r="A168" i="48"/>
  <c r="B168" i="48"/>
  <c r="C168" i="48"/>
  <c r="D168" i="48"/>
  <c r="E168" i="48"/>
  <c r="A169" i="48"/>
  <c r="B169" i="48"/>
  <c r="C169" i="48"/>
  <c r="D169" i="48"/>
  <c r="E169" i="48"/>
  <c r="A170" i="48"/>
  <c r="B170" i="48"/>
  <c r="C170" i="48"/>
  <c r="D170" i="48"/>
  <c r="E170" i="48"/>
  <c r="A171" i="48"/>
  <c r="B171" i="48"/>
  <c r="C171" i="48"/>
  <c r="D171" i="48"/>
  <c r="E171" i="48"/>
  <c r="A172" i="48"/>
  <c r="B172" i="48"/>
  <c r="C172" i="48"/>
  <c r="D172" i="48"/>
  <c r="E172" i="48"/>
  <c r="A173" i="48"/>
  <c r="B173" i="48"/>
  <c r="C173" i="48"/>
  <c r="D173" i="48"/>
  <c r="E173" i="48"/>
  <c r="A174" i="48"/>
  <c r="B174" i="48"/>
  <c r="C174" i="48"/>
  <c r="D174" i="48"/>
  <c r="E174" i="48"/>
  <c r="A175" i="48"/>
  <c r="B175" i="48"/>
  <c r="C175" i="48"/>
  <c r="D175" i="48"/>
  <c r="E175" i="48"/>
  <c r="A176" i="48"/>
  <c r="B176" i="48"/>
  <c r="C176" i="48"/>
  <c r="D176" i="48"/>
  <c r="E176" i="48"/>
  <c r="A177" i="48"/>
  <c r="B177" i="48"/>
  <c r="C177" i="48"/>
  <c r="D177" i="48"/>
  <c r="E177" i="48"/>
  <c r="A178" i="48"/>
  <c r="B178" i="48"/>
  <c r="C178" i="48"/>
  <c r="D178" i="48"/>
  <c r="E178" i="48"/>
  <c r="A179" i="48"/>
  <c r="B179" i="48"/>
  <c r="C179" i="48"/>
  <c r="D179" i="48"/>
  <c r="E179" i="48"/>
  <c r="A180" i="48"/>
  <c r="B180" i="48"/>
  <c r="C180" i="48"/>
  <c r="D180" i="48"/>
  <c r="E180" i="48"/>
  <c r="A181" i="48"/>
  <c r="B181" i="48"/>
  <c r="C181" i="48"/>
  <c r="D181" i="48"/>
  <c r="E181" i="48"/>
  <c r="A182" i="48"/>
  <c r="B182" i="48"/>
  <c r="C182" i="48"/>
  <c r="D182" i="48"/>
  <c r="E182" i="48"/>
  <c r="A183" i="48"/>
  <c r="B183" i="48"/>
  <c r="C183" i="48"/>
  <c r="D183" i="48"/>
  <c r="E183" i="48"/>
  <c r="A184" i="48"/>
  <c r="B184" i="48"/>
  <c r="C184" i="48"/>
  <c r="D184" i="48"/>
  <c r="E184" i="48"/>
  <c r="A185" i="48"/>
  <c r="B185" i="48"/>
  <c r="C185" i="48"/>
  <c r="D185" i="48"/>
  <c r="E185" i="48"/>
  <c r="A186" i="48"/>
  <c r="B186" i="48"/>
  <c r="C186" i="48"/>
  <c r="D186" i="48"/>
  <c r="E186" i="48"/>
  <c r="A187" i="48"/>
  <c r="B187" i="48"/>
  <c r="C187" i="48"/>
  <c r="D187" i="48"/>
  <c r="E187" i="48"/>
  <c r="A188" i="48"/>
  <c r="B188" i="48"/>
  <c r="C188" i="48"/>
  <c r="D188" i="48"/>
  <c r="E188" i="48"/>
  <c r="A189" i="48"/>
  <c r="B189" i="48"/>
  <c r="C189" i="48"/>
  <c r="D189" i="48"/>
  <c r="E189" i="48"/>
  <c r="A190" i="48"/>
  <c r="B190" i="48"/>
  <c r="C190" i="48"/>
  <c r="D190" i="48"/>
  <c r="E190" i="48"/>
  <c r="A191" i="48"/>
  <c r="B191" i="48"/>
  <c r="C191" i="48"/>
  <c r="D191" i="48"/>
  <c r="E191" i="48"/>
  <c r="A192" i="48"/>
  <c r="B192" i="48"/>
  <c r="C192" i="48"/>
  <c r="D192" i="48"/>
  <c r="E192" i="48"/>
  <c r="A193" i="48"/>
  <c r="B193" i="48"/>
  <c r="C193" i="48"/>
  <c r="D193" i="48"/>
  <c r="E193" i="48"/>
  <c r="A194" i="48"/>
  <c r="B194" i="48"/>
  <c r="C194" i="48"/>
  <c r="D194" i="48"/>
  <c r="E194" i="48"/>
  <c r="A195" i="48"/>
  <c r="B195" i="48"/>
  <c r="C195" i="48"/>
  <c r="D195" i="48"/>
  <c r="E195" i="48"/>
  <c r="A196" i="48"/>
  <c r="B196" i="48"/>
  <c r="C196" i="48"/>
  <c r="D196" i="48"/>
  <c r="E196" i="48"/>
  <c r="A197" i="48"/>
  <c r="B197" i="48"/>
  <c r="C197" i="48"/>
  <c r="D197" i="48"/>
  <c r="E197" i="48"/>
  <c r="A198" i="48"/>
  <c r="B198" i="48"/>
  <c r="C198" i="48"/>
  <c r="D198" i="48"/>
  <c r="E198" i="48"/>
  <c r="A199" i="48"/>
  <c r="B199" i="48"/>
  <c r="C199" i="48"/>
  <c r="D199" i="48"/>
  <c r="E199" i="48"/>
  <c r="A200" i="48"/>
  <c r="B200" i="48"/>
  <c r="C200" i="48"/>
  <c r="D200" i="48"/>
  <c r="E200" i="48"/>
  <c r="A201" i="48"/>
  <c r="B201" i="48"/>
  <c r="C201" i="48"/>
  <c r="D201" i="48"/>
  <c r="E201" i="48"/>
  <c r="A202" i="48"/>
  <c r="B202" i="48"/>
  <c r="C202" i="48"/>
  <c r="D202" i="48"/>
  <c r="E202" i="48"/>
  <c r="A203" i="48"/>
  <c r="B203" i="48"/>
  <c r="C203" i="48"/>
  <c r="D203" i="48"/>
  <c r="E203" i="48"/>
  <c r="A204" i="48"/>
  <c r="B204" i="48"/>
  <c r="C204" i="48"/>
  <c r="D204" i="48"/>
  <c r="E204" i="48"/>
  <c r="A205" i="48"/>
  <c r="B205" i="48"/>
  <c r="C205" i="48"/>
  <c r="D205" i="48"/>
  <c r="E205" i="48"/>
  <c r="A206" i="48"/>
  <c r="B206" i="48"/>
  <c r="C206" i="48"/>
  <c r="D206" i="48"/>
  <c r="E206" i="48"/>
  <c r="A207" i="48"/>
  <c r="B207" i="48"/>
  <c r="C207" i="48"/>
  <c r="D207" i="48"/>
  <c r="E207" i="48"/>
  <c r="A208" i="48"/>
  <c r="B208" i="48"/>
  <c r="C208" i="48"/>
  <c r="D208" i="48"/>
  <c r="E208" i="48"/>
  <c r="A209" i="48"/>
  <c r="B209" i="48"/>
  <c r="C209" i="48"/>
  <c r="D209" i="48"/>
  <c r="E209" i="48"/>
  <c r="A210" i="48"/>
  <c r="B210" i="48"/>
  <c r="C210" i="48"/>
  <c r="D210" i="48"/>
  <c r="E210" i="48"/>
  <c r="A211" i="48"/>
  <c r="B211" i="48"/>
  <c r="C211" i="48"/>
  <c r="D211" i="48"/>
  <c r="E211" i="48"/>
  <c r="A212" i="48"/>
  <c r="B212" i="48"/>
  <c r="C212" i="48"/>
  <c r="D212" i="48"/>
  <c r="E212" i="48"/>
  <c r="A213" i="48"/>
  <c r="B213" i="48"/>
  <c r="C213" i="48"/>
  <c r="D213" i="48"/>
  <c r="E213" i="48"/>
  <c r="A214" i="48"/>
  <c r="B214" i="48"/>
  <c r="C214" i="48"/>
  <c r="D214" i="48"/>
  <c r="E214" i="48"/>
  <c r="A215" i="48"/>
  <c r="B215" i="48"/>
  <c r="C215" i="48"/>
  <c r="D215" i="48"/>
  <c r="E215" i="48"/>
  <c r="A216" i="48"/>
  <c r="B216" i="48"/>
  <c r="C216" i="48"/>
  <c r="D216" i="48"/>
  <c r="E216" i="48"/>
  <c r="A217" i="48"/>
  <c r="B217" i="48"/>
  <c r="C217" i="48"/>
  <c r="D217" i="48"/>
  <c r="E217" i="48"/>
  <c r="A218" i="48"/>
  <c r="B218" i="48"/>
  <c r="C218" i="48"/>
  <c r="D218" i="48"/>
  <c r="E218" i="48"/>
  <c r="A219" i="48"/>
  <c r="B219" i="48"/>
  <c r="C219" i="48"/>
  <c r="D219" i="48"/>
  <c r="E219" i="48"/>
  <c r="A220" i="48"/>
  <c r="B220" i="48"/>
  <c r="C220" i="48"/>
  <c r="D220" i="48"/>
  <c r="E220" i="48"/>
  <c r="A221" i="48"/>
  <c r="B221" i="48"/>
  <c r="C221" i="48"/>
  <c r="D221" i="48"/>
  <c r="E221" i="48"/>
  <c r="A222" i="48"/>
  <c r="B222" i="48"/>
  <c r="C222" i="48"/>
  <c r="D222" i="48"/>
  <c r="E222" i="48"/>
  <c r="A223" i="48"/>
  <c r="B223" i="48"/>
  <c r="C223" i="48"/>
  <c r="D223" i="48"/>
  <c r="E223" i="48"/>
  <c r="A224" i="48"/>
  <c r="B224" i="48"/>
  <c r="C224" i="48"/>
  <c r="D224" i="48"/>
  <c r="E224" i="48"/>
  <c r="A225" i="48"/>
  <c r="B225" i="48"/>
  <c r="C225" i="48"/>
  <c r="D225" i="48"/>
  <c r="E225" i="48"/>
  <c r="A226" i="48"/>
  <c r="B226" i="48"/>
  <c r="C226" i="48"/>
  <c r="D226" i="48"/>
  <c r="E226" i="48"/>
  <c r="A227" i="48"/>
  <c r="B227" i="48"/>
  <c r="C227" i="48"/>
  <c r="D227" i="48"/>
  <c r="E227" i="48"/>
  <c r="A228" i="48"/>
  <c r="B228" i="48"/>
  <c r="C228" i="48"/>
  <c r="D228" i="48"/>
  <c r="E228" i="48"/>
  <c r="A229" i="48"/>
  <c r="B229" i="48"/>
  <c r="C229" i="48"/>
  <c r="D229" i="48"/>
  <c r="E229" i="48"/>
  <c r="A230" i="48"/>
  <c r="B230" i="48"/>
  <c r="C230" i="48"/>
  <c r="D230" i="48"/>
  <c r="E230" i="48"/>
  <c r="A231" i="48"/>
  <c r="B231" i="48"/>
  <c r="C231" i="48"/>
  <c r="D231" i="48"/>
  <c r="E231" i="48"/>
  <c r="A232" i="48"/>
  <c r="B232" i="48"/>
  <c r="C232" i="48"/>
  <c r="D232" i="48"/>
  <c r="E232" i="48"/>
  <c r="A233" i="48"/>
  <c r="B233" i="48"/>
  <c r="C233" i="48"/>
  <c r="D233" i="48"/>
  <c r="E233" i="48"/>
  <c r="A234" i="48"/>
  <c r="B234" i="48"/>
  <c r="C234" i="48"/>
  <c r="D234" i="48"/>
  <c r="E234" i="48"/>
  <c r="A235" i="48"/>
  <c r="B235" i="48"/>
  <c r="C235" i="48"/>
  <c r="D235" i="48"/>
  <c r="E235" i="48"/>
  <c r="A236" i="48"/>
  <c r="B236" i="48"/>
  <c r="C236" i="48"/>
  <c r="D236" i="48"/>
  <c r="E236" i="48"/>
  <c r="A237" i="48"/>
  <c r="B237" i="48"/>
  <c r="C237" i="48"/>
  <c r="D237" i="48"/>
  <c r="E237" i="48"/>
  <c r="A238" i="48"/>
  <c r="B238" i="48"/>
  <c r="C238" i="48"/>
  <c r="D238" i="48"/>
  <c r="E238" i="48"/>
  <c r="A239" i="48"/>
  <c r="B239" i="48"/>
  <c r="C239" i="48"/>
  <c r="D239" i="48"/>
  <c r="E239" i="48"/>
  <c r="A240" i="48"/>
  <c r="B240" i="48"/>
  <c r="C240" i="48"/>
  <c r="D240" i="48"/>
  <c r="E240" i="48"/>
  <c r="A241" i="48"/>
  <c r="B241" i="48"/>
  <c r="C241" i="48"/>
  <c r="D241" i="48"/>
  <c r="E241" i="48"/>
  <c r="A242" i="48"/>
  <c r="B242" i="48"/>
  <c r="C242" i="48"/>
  <c r="D242" i="48"/>
  <c r="E242" i="48"/>
  <c r="A243" i="48"/>
  <c r="B243" i="48"/>
  <c r="C243" i="48"/>
  <c r="D243" i="48"/>
  <c r="E243" i="48"/>
  <c r="A244" i="48"/>
  <c r="B244" i="48"/>
  <c r="C244" i="48"/>
  <c r="D244" i="48"/>
  <c r="E244" i="48"/>
  <c r="A245" i="48"/>
  <c r="B245" i="48"/>
  <c r="C245" i="48"/>
  <c r="D245" i="48"/>
  <c r="E245" i="48"/>
  <c r="A246" i="48"/>
  <c r="B246" i="48"/>
  <c r="C246" i="48"/>
  <c r="D246" i="48"/>
  <c r="E246" i="48"/>
  <c r="A247" i="48"/>
  <c r="B247" i="48"/>
  <c r="C247" i="48"/>
  <c r="D247" i="48"/>
  <c r="E247" i="48"/>
  <c r="A248" i="48"/>
  <c r="B248" i="48"/>
  <c r="C248" i="48"/>
  <c r="D248" i="48"/>
  <c r="E248" i="48"/>
  <c r="A249" i="48"/>
  <c r="B249" i="48"/>
  <c r="C249" i="48"/>
  <c r="D249" i="48"/>
  <c r="E249" i="48"/>
  <c r="A250" i="48"/>
  <c r="B250" i="48"/>
  <c r="C250" i="48"/>
  <c r="D250" i="48"/>
  <c r="E250" i="48"/>
  <c r="A251" i="48"/>
  <c r="B251" i="48"/>
  <c r="C251" i="48"/>
  <c r="D251" i="48"/>
  <c r="E251" i="48"/>
  <c r="A252" i="48"/>
  <c r="B252" i="48"/>
  <c r="C252" i="48"/>
  <c r="D252" i="48"/>
  <c r="E252" i="48"/>
  <c r="A253" i="48"/>
  <c r="B253" i="48"/>
  <c r="C253" i="48"/>
  <c r="D253" i="48"/>
  <c r="E253" i="48"/>
  <c r="A254" i="48"/>
  <c r="B254" i="48"/>
  <c r="C254" i="48"/>
  <c r="D254" i="48"/>
  <c r="E254" i="48"/>
  <c r="A255" i="48"/>
  <c r="B255" i="48"/>
  <c r="C255" i="48"/>
  <c r="D255" i="48"/>
  <c r="E255" i="48"/>
  <c r="A256" i="48"/>
  <c r="B256" i="48"/>
  <c r="C256" i="48"/>
  <c r="D256" i="48"/>
  <c r="E256" i="48"/>
  <c r="A257" i="48"/>
  <c r="B257" i="48"/>
  <c r="C257" i="48"/>
  <c r="D257" i="48"/>
  <c r="E257" i="48"/>
  <c r="A258" i="48"/>
  <c r="B258" i="48"/>
  <c r="C258" i="48"/>
  <c r="D258" i="48"/>
  <c r="E258" i="48"/>
  <c r="A259" i="48"/>
  <c r="B259" i="48"/>
  <c r="C259" i="48"/>
  <c r="D259" i="48"/>
  <c r="E259" i="48"/>
  <c r="A260" i="48"/>
  <c r="B260" i="48"/>
  <c r="C260" i="48"/>
  <c r="D260" i="48"/>
  <c r="E260" i="48"/>
  <c r="A261" i="48"/>
  <c r="B261" i="48"/>
  <c r="C261" i="48"/>
  <c r="D261" i="48"/>
  <c r="E261" i="48"/>
  <c r="A262" i="48"/>
  <c r="B262" i="48"/>
  <c r="C262" i="48"/>
  <c r="D262" i="48"/>
  <c r="E262" i="48"/>
  <c r="A263" i="48"/>
  <c r="B263" i="48"/>
  <c r="C263" i="48"/>
  <c r="D263" i="48"/>
  <c r="E263" i="48"/>
  <c r="A264" i="48"/>
  <c r="B264" i="48"/>
  <c r="C264" i="48"/>
  <c r="D264" i="48"/>
  <c r="E264" i="48"/>
  <c r="A265" i="48"/>
  <c r="B265" i="48"/>
  <c r="C265" i="48"/>
  <c r="D265" i="48"/>
  <c r="E265" i="48"/>
  <c r="A266" i="48"/>
  <c r="B266" i="48"/>
  <c r="C266" i="48"/>
  <c r="D266" i="48"/>
  <c r="E266" i="48"/>
  <c r="A267" i="48"/>
  <c r="B267" i="48"/>
  <c r="C267" i="48"/>
  <c r="D267" i="48"/>
  <c r="E267" i="48"/>
  <c r="A268" i="48"/>
  <c r="B268" i="48"/>
  <c r="C268" i="48"/>
  <c r="D268" i="48"/>
  <c r="E268" i="48"/>
  <c r="A269" i="48"/>
  <c r="B269" i="48"/>
  <c r="C269" i="48"/>
  <c r="D269" i="48"/>
  <c r="E269" i="48"/>
  <c r="A270" i="48"/>
  <c r="B270" i="48"/>
  <c r="C270" i="48"/>
  <c r="D270" i="48"/>
  <c r="E270" i="48"/>
  <c r="A271" i="48"/>
  <c r="B271" i="48"/>
  <c r="C271" i="48"/>
  <c r="D271" i="48"/>
  <c r="E271" i="48"/>
  <c r="A272" i="48"/>
  <c r="B272" i="48"/>
  <c r="C272" i="48"/>
  <c r="D272" i="48"/>
  <c r="E272" i="48"/>
  <c r="A273" i="48"/>
  <c r="B273" i="48"/>
  <c r="C273" i="48"/>
  <c r="D273" i="48"/>
  <c r="E273" i="48"/>
  <c r="A274" i="48"/>
  <c r="B274" i="48"/>
  <c r="C274" i="48"/>
  <c r="D274" i="48"/>
  <c r="E274" i="48"/>
  <c r="A275" i="48"/>
  <c r="B275" i="48"/>
  <c r="C275" i="48"/>
  <c r="D275" i="48"/>
  <c r="E275" i="48"/>
  <c r="A276" i="48"/>
  <c r="B276" i="48"/>
  <c r="C276" i="48"/>
  <c r="D276" i="48"/>
  <c r="E276" i="48"/>
  <c r="A277" i="48"/>
  <c r="B277" i="48"/>
  <c r="C277" i="48"/>
  <c r="D277" i="48"/>
  <c r="E277" i="48"/>
  <c r="A278" i="48"/>
  <c r="B278" i="48"/>
  <c r="C278" i="48"/>
  <c r="D278" i="48"/>
  <c r="E278" i="48"/>
  <c r="A279" i="48"/>
  <c r="B279" i="48"/>
  <c r="C279" i="48"/>
  <c r="D279" i="48"/>
  <c r="E279" i="48"/>
  <c r="A280" i="48"/>
  <c r="B280" i="48"/>
  <c r="C280" i="48"/>
  <c r="D280" i="48"/>
  <c r="E280" i="48"/>
  <c r="A281" i="48"/>
  <c r="B281" i="48"/>
  <c r="C281" i="48"/>
  <c r="D281" i="48"/>
  <c r="E281" i="48"/>
  <c r="A282" i="48"/>
  <c r="B282" i="48"/>
  <c r="C282" i="48"/>
  <c r="D282" i="48"/>
  <c r="E282" i="48"/>
  <c r="A283" i="48"/>
  <c r="B283" i="48"/>
  <c r="C283" i="48"/>
  <c r="D283" i="48"/>
  <c r="E283" i="48"/>
  <c r="A284" i="48"/>
  <c r="B284" i="48"/>
  <c r="C284" i="48"/>
  <c r="D284" i="48"/>
  <c r="E284" i="48"/>
  <c r="A285" i="48"/>
  <c r="B285" i="48"/>
  <c r="C285" i="48"/>
  <c r="D285" i="48"/>
  <c r="E285" i="48"/>
  <c r="A286" i="48"/>
  <c r="B286" i="48"/>
  <c r="C286" i="48"/>
  <c r="D286" i="48"/>
  <c r="E286" i="48"/>
  <c r="A287" i="48"/>
  <c r="B287" i="48"/>
  <c r="C287" i="48"/>
  <c r="D287" i="48"/>
  <c r="E287" i="48"/>
  <c r="A288" i="48"/>
  <c r="B288" i="48"/>
  <c r="C288" i="48"/>
  <c r="D288" i="48"/>
  <c r="E288" i="48"/>
  <c r="A289" i="48"/>
  <c r="B289" i="48"/>
  <c r="C289" i="48"/>
  <c r="D289" i="48"/>
  <c r="E289" i="48"/>
  <c r="A290" i="48"/>
  <c r="B290" i="48"/>
  <c r="C290" i="48"/>
  <c r="D290" i="48"/>
  <c r="E290" i="48"/>
  <c r="A291" i="48"/>
  <c r="B291" i="48"/>
  <c r="C291" i="48"/>
  <c r="D291" i="48"/>
  <c r="E291" i="48"/>
  <c r="A292" i="48"/>
  <c r="B292" i="48"/>
  <c r="C292" i="48"/>
  <c r="D292" i="48"/>
  <c r="E292" i="48"/>
  <c r="A293" i="48"/>
  <c r="B293" i="48"/>
  <c r="C293" i="48"/>
  <c r="D293" i="48"/>
  <c r="E293" i="48"/>
  <c r="A294" i="48"/>
  <c r="B294" i="48"/>
  <c r="C294" i="48"/>
  <c r="D294" i="48"/>
  <c r="E294" i="48"/>
  <c r="A295" i="48"/>
  <c r="B295" i="48"/>
  <c r="C295" i="48"/>
  <c r="D295" i="48"/>
  <c r="E295" i="48"/>
  <c r="A296" i="48"/>
  <c r="B296" i="48"/>
  <c r="C296" i="48"/>
  <c r="D296" i="48"/>
  <c r="E296" i="48"/>
  <c r="A297" i="48"/>
  <c r="B297" i="48"/>
  <c r="C297" i="48"/>
  <c r="D297" i="48"/>
  <c r="E297" i="48"/>
  <c r="A298" i="48"/>
  <c r="B298" i="48"/>
  <c r="C298" i="48"/>
  <c r="D298" i="48"/>
  <c r="E298" i="48"/>
  <c r="A299" i="48"/>
  <c r="B299" i="48"/>
  <c r="C299" i="48"/>
  <c r="D299" i="48"/>
  <c r="E299" i="48"/>
  <c r="A300" i="48"/>
  <c r="B300" i="48"/>
  <c r="C300" i="48"/>
  <c r="D300" i="48"/>
  <c r="E300" i="48"/>
  <c r="A301" i="48"/>
  <c r="B301" i="48"/>
  <c r="C301" i="48"/>
  <c r="D301" i="48"/>
  <c r="E301" i="48"/>
  <c r="A302" i="48"/>
  <c r="B302" i="48"/>
  <c r="C302" i="48"/>
  <c r="D302" i="48"/>
  <c r="E302" i="48"/>
  <c r="A303" i="48"/>
  <c r="B303" i="48"/>
  <c r="C303" i="48"/>
  <c r="D303" i="48"/>
  <c r="E303" i="48"/>
  <c r="A304" i="48"/>
  <c r="B304" i="48"/>
  <c r="C304" i="48"/>
  <c r="D304" i="48"/>
  <c r="E304" i="48"/>
  <c r="A305" i="48"/>
  <c r="B305" i="48"/>
  <c r="C305" i="48"/>
  <c r="D305" i="48"/>
  <c r="E305" i="48"/>
  <c r="A306" i="48"/>
  <c r="B306" i="48"/>
  <c r="C306" i="48"/>
  <c r="D306" i="48"/>
  <c r="E306" i="48"/>
  <c r="A307" i="48"/>
  <c r="B307" i="48"/>
  <c r="C307" i="48"/>
  <c r="D307" i="48"/>
  <c r="E307" i="48"/>
  <c r="A308" i="48"/>
  <c r="B308" i="48"/>
  <c r="C308" i="48"/>
  <c r="D308" i="48"/>
  <c r="E308" i="48"/>
  <c r="A309" i="48"/>
  <c r="B309" i="48"/>
  <c r="C309" i="48"/>
  <c r="D309" i="48"/>
  <c r="E309" i="48"/>
  <c r="A310" i="48"/>
  <c r="B310" i="48"/>
  <c r="C310" i="48"/>
  <c r="D310" i="48"/>
  <c r="E310" i="48"/>
  <c r="A311" i="48"/>
  <c r="B311" i="48"/>
  <c r="C311" i="48"/>
  <c r="D311" i="48"/>
  <c r="E311" i="48"/>
  <c r="A312" i="48"/>
  <c r="B312" i="48"/>
  <c r="C312" i="48"/>
  <c r="D312" i="48"/>
  <c r="E312" i="48"/>
  <c r="A313" i="48"/>
  <c r="B313" i="48"/>
  <c r="C313" i="48"/>
  <c r="D313" i="48"/>
  <c r="E313" i="48"/>
  <c r="A314" i="48"/>
  <c r="B314" i="48"/>
  <c r="C314" i="48"/>
  <c r="D314" i="48"/>
  <c r="E314" i="48"/>
  <c r="A315" i="48"/>
  <c r="B315" i="48"/>
  <c r="C315" i="48"/>
  <c r="D315" i="48"/>
  <c r="E315" i="48"/>
  <c r="A316" i="48"/>
  <c r="B316" i="48"/>
  <c r="C316" i="48"/>
  <c r="D316" i="48"/>
  <c r="E316" i="48"/>
  <c r="A317" i="48"/>
  <c r="B317" i="48"/>
  <c r="C317" i="48"/>
  <c r="D317" i="48"/>
  <c r="E317" i="48"/>
  <c r="A318" i="48"/>
  <c r="B318" i="48"/>
  <c r="C318" i="48"/>
  <c r="D318" i="48"/>
  <c r="E318" i="48"/>
  <c r="A319" i="48"/>
  <c r="B319" i="48"/>
  <c r="C319" i="48"/>
  <c r="D319" i="48"/>
  <c r="E319" i="48"/>
  <c r="A320" i="48"/>
  <c r="B320" i="48"/>
  <c r="C320" i="48"/>
  <c r="D320" i="48"/>
  <c r="E320" i="48"/>
  <c r="A321" i="48"/>
  <c r="B321" i="48"/>
  <c r="C321" i="48"/>
  <c r="D321" i="48"/>
  <c r="E321" i="48"/>
  <c r="A322" i="48"/>
  <c r="B322" i="48"/>
  <c r="C322" i="48"/>
  <c r="D322" i="48"/>
  <c r="E322" i="48"/>
  <c r="A323" i="48"/>
  <c r="B323" i="48"/>
  <c r="C323" i="48"/>
  <c r="D323" i="48"/>
  <c r="E323" i="48"/>
  <c r="A324" i="48"/>
  <c r="B324" i="48"/>
  <c r="C324" i="48"/>
  <c r="D324" i="48"/>
  <c r="E324" i="48"/>
  <c r="A325" i="48"/>
  <c r="B325" i="48"/>
  <c r="C325" i="48"/>
  <c r="D325" i="48"/>
  <c r="E325" i="48"/>
  <c r="A326" i="48"/>
  <c r="B326" i="48"/>
  <c r="C326" i="48"/>
  <c r="D326" i="48"/>
  <c r="E326" i="48"/>
  <c r="A327" i="48"/>
  <c r="B327" i="48"/>
  <c r="C327" i="48"/>
  <c r="D327" i="48"/>
  <c r="E327" i="48"/>
  <c r="A328" i="48"/>
  <c r="B328" i="48"/>
  <c r="C328" i="48"/>
  <c r="D328" i="48"/>
  <c r="E328" i="48"/>
  <c r="A329" i="48"/>
  <c r="B329" i="48"/>
  <c r="C329" i="48"/>
  <c r="D329" i="48"/>
  <c r="E329" i="48"/>
  <c r="A330" i="48"/>
  <c r="B330" i="48"/>
  <c r="C330" i="48"/>
  <c r="D330" i="48"/>
  <c r="E330" i="48"/>
  <c r="A331" i="48"/>
  <c r="B331" i="48"/>
  <c r="C331" i="48"/>
  <c r="D331" i="48"/>
  <c r="E331" i="48"/>
  <c r="A332" i="48"/>
  <c r="B332" i="48"/>
  <c r="C332" i="48"/>
  <c r="D332" i="48"/>
  <c r="E332" i="48"/>
  <c r="A333" i="48"/>
  <c r="B333" i="48"/>
  <c r="C333" i="48"/>
  <c r="D333" i="48"/>
  <c r="E333" i="48"/>
  <c r="A334" i="48"/>
  <c r="B334" i="48"/>
  <c r="C334" i="48"/>
  <c r="D334" i="48"/>
  <c r="E334" i="48"/>
  <c r="A335" i="48"/>
  <c r="B335" i="48"/>
  <c r="C335" i="48"/>
  <c r="D335" i="48"/>
  <c r="E335" i="48"/>
  <c r="A336" i="48"/>
  <c r="B336" i="48"/>
  <c r="C336" i="48"/>
  <c r="D336" i="48"/>
  <c r="E336" i="48"/>
  <c r="A337" i="48"/>
  <c r="B337" i="48"/>
  <c r="C337" i="48"/>
  <c r="D337" i="48"/>
  <c r="E337" i="48"/>
  <c r="A338" i="48"/>
  <c r="B338" i="48"/>
  <c r="C338" i="48"/>
  <c r="D338" i="48"/>
  <c r="E338" i="48"/>
  <c r="A339" i="48"/>
  <c r="B339" i="48"/>
  <c r="C339" i="48"/>
  <c r="D339" i="48"/>
  <c r="E339" i="48"/>
  <c r="A340" i="48"/>
  <c r="B340" i="48"/>
  <c r="C340" i="48"/>
  <c r="D340" i="48"/>
  <c r="E340" i="48"/>
  <c r="A341" i="48"/>
  <c r="B341" i="48"/>
  <c r="C341" i="48"/>
  <c r="D341" i="48"/>
  <c r="E341" i="48"/>
  <c r="A342" i="48"/>
  <c r="B342" i="48"/>
  <c r="C342" i="48"/>
  <c r="D342" i="48"/>
  <c r="E342" i="48"/>
  <c r="A343" i="48"/>
  <c r="B343" i="48"/>
  <c r="C343" i="48"/>
  <c r="D343" i="48"/>
  <c r="E343" i="48"/>
  <c r="A344" i="48"/>
  <c r="B344" i="48"/>
  <c r="C344" i="48"/>
  <c r="D344" i="48"/>
  <c r="E344" i="48"/>
  <c r="A345" i="48"/>
  <c r="B345" i="48"/>
  <c r="C345" i="48"/>
  <c r="D345" i="48"/>
  <c r="E345" i="48"/>
  <c r="A346" i="48"/>
  <c r="B346" i="48"/>
  <c r="C346" i="48"/>
  <c r="D346" i="48"/>
  <c r="E346" i="48"/>
  <c r="A347" i="48"/>
  <c r="B347" i="48"/>
  <c r="C347" i="48"/>
  <c r="D347" i="48"/>
  <c r="E347" i="48"/>
  <c r="A348" i="48"/>
  <c r="B348" i="48"/>
  <c r="C348" i="48"/>
  <c r="D348" i="48"/>
  <c r="E348" i="48"/>
  <c r="A349" i="48"/>
  <c r="B349" i="48"/>
  <c r="C349" i="48"/>
  <c r="D349" i="48"/>
  <c r="E349" i="48"/>
  <c r="A350" i="48"/>
  <c r="B350" i="48"/>
  <c r="C350" i="48"/>
  <c r="D350" i="48"/>
  <c r="E350" i="48"/>
  <c r="A351" i="48"/>
  <c r="B351" i="48"/>
  <c r="C351" i="48"/>
  <c r="D351" i="48"/>
  <c r="E351" i="48"/>
  <c r="A352" i="48"/>
  <c r="B352" i="48"/>
  <c r="C352" i="48"/>
  <c r="D352" i="48"/>
  <c r="E352" i="48"/>
  <c r="A353" i="48"/>
  <c r="B353" i="48"/>
  <c r="C353" i="48"/>
  <c r="D353" i="48"/>
  <c r="E353" i="48"/>
  <c r="A354" i="48"/>
  <c r="B354" i="48"/>
  <c r="C354" i="48"/>
  <c r="D354" i="48"/>
  <c r="E354" i="48"/>
  <c r="A355" i="48"/>
  <c r="B355" i="48"/>
  <c r="C355" i="48"/>
  <c r="D355" i="48"/>
  <c r="E355" i="48"/>
  <c r="A356" i="48"/>
  <c r="B356" i="48"/>
  <c r="C356" i="48"/>
  <c r="D356" i="48"/>
  <c r="E356" i="48"/>
  <c r="A357" i="48"/>
  <c r="B357" i="48"/>
  <c r="C357" i="48"/>
  <c r="D357" i="48"/>
  <c r="E357" i="48"/>
  <c r="A358" i="48"/>
  <c r="B358" i="48"/>
  <c r="C358" i="48"/>
  <c r="D358" i="48"/>
  <c r="E358" i="48"/>
  <c r="A359" i="48"/>
  <c r="B359" i="48"/>
  <c r="C359" i="48"/>
  <c r="D359" i="48"/>
  <c r="E359" i="48"/>
  <c r="B63" i="48"/>
  <c r="C63" i="48"/>
  <c r="D63" i="48"/>
  <c r="E63" i="48"/>
  <c r="A63" i="48"/>
  <c r="I239" i="40" l="1"/>
  <c r="I240" i="40"/>
  <c r="I241" i="40"/>
  <c r="I242" i="40"/>
  <c r="I243" i="40"/>
  <c r="I244" i="40"/>
  <c r="I245" i="40"/>
  <c r="I246" i="40"/>
  <c r="I247" i="40"/>
  <c r="I248" i="40"/>
  <c r="I249" i="40"/>
  <c r="I250" i="40"/>
  <c r="I251" i="40"/>
  <c r="I252" i="40"/>
  <c r="I253" i="40"/>
  <c r="I254" i="40"/>
  <c r="I255" i="40"/>
  <c r="I256" i="40"/>
  <c r="I257" i="40"/>
  <c r="I258" i="40"/>
  <c r="I259" i="40"/>
  <c r="I260" i="40"/>
  <c r="I261" i="40"/>
  <c r="I262" i="40"/>
  <c r="I263" i="40"/>
  <c r="I264" i="40"/>
  <c r="I265" i="40"/>
  <c r="I266" i="40"/>
  <c r="I267" i="40"/>
  <c r="I268" i="40"/>
  <c r="I269" i="40"/>
  <c r="I270" i="40"/>
  <c r="I271" i="40"/>
  <c r="I272" i="40"/>
  <c r="I273" i="40"/>
  <c r="I274" i="40"/>
  <c r="I275" i="40"/>
  <c r="I276" i="40"/>
  <c r="I277" i="40"/>
  <c r="I278" i="40"/>
  <c r="I279" i="40"/>
  <c r="I280" i="40"/>
  <c r="I281" i="40"/>
  <c r="I282" i="40"/>
  <c r="I283" i="40"/>
  <c r="I284" i="40"/>
  <c r="I285" i="40"/>
  <c r="I286" i="40"/>
  <c r="I287" i="40"/>
  <c r="I288" i="40"/>
  <c r="I289" i="40"/>
  <c r="I290" i="40"/>
  <c r="I291" i="40"/>
  <c r="I292" i="40"/>
  <c r="I293" i="40"/>
  <c r="I294" i="40"/>
  <c r="I295" i="40"/>
  <c r="I296" i="40"/>
  <c r="I297" i="40"/>
  <c r="I298" i="40"/>
  <c r="I299" i="40"/>
  <c r="I300" i="40"/>
  <c r="F138" i="23" l="1"/>
  <c r="F137" i="23"/>
  <c r="F136" i="23"/>
  <c r="F135" i="23"/>
  <c r="F134" i="23"/>
  <c r="F133" i="23"/>
  <c r="F132" i="23"/>
  <c r="F131" i="23"/>
  <c r="F130" i="23"/>
  <c r="F129" i="23"/>
  <c r="F128" i="23"/>
  <c r="F127" i="23"/>
  <c r="F126" i="23"/>
  <c r="F125" i="23"/>
  <c r="F124" i="23"/>
  <c r="F123" i="23"/>
  <c r="F122" i="23"/>
  <c r="F121" i="23"/>
  <c r="F120" i="23"/>
  <c r="F119" i="23"/>
  <c r="F118" i="23"/>
  <c r="F117" i="23"/>
  <c r="F116" i="23"/>
  <c r="F115" i="23"/>
  <c r="F114" i="23"/>
  <c r="F113" i="23"/>
  <c r="F112" i="23"/>
  <c r="F111" i="23"/>
  <c r="F110" i="23"/>
  <c r="F103" i="23"/>
  <c r="F102" i="23"/>
  <c r="F101" i="23"/>
  <c r="F100" i="23"/>
  <c r="F99" i="23"/>
  <c r="F98" i="23"/>
  <c r="F97" i="23"/>
  <c r="F96" i="23"/>
  <c r="F95" i="23"/>
  <c r="F94" i="23"/>
  <c r="F93" i="23"/>
  <c r="F92" i="23"/>
  <c r="F91" i="23"/>
  <c r="F90" i="23"/>
  <c r="F89" i="23"/>
  <c r="F88" i="23"/>
  <c r="F87" i="23"/>
  <c r="F86" i="23"/>
  <c r="F85" i="23"/>
  <c r="F84" i="23"/>
  <c r="F83" i="23"/>
  <c r="F82" i="23"/>
  <c r="F81" i="23"/>
  <c r="F80" i="23"/>
  <c r="F79" i="23"/>
  <c r="F78" i="23"/>
  <c r="F77" i="23"/>
  <c r="F76" i="23"/>
  <c r="F75" i="23"/>
  <c r="AE6" i="6" l="1"/>
  <c r="G362" i="48"/>
  <c r="H362" i="48" s="1"/>
  <c r="G659" i="48"/>
  <c r="H659" i="48" s="1"/>
  <c r="G956" i="48"/>
  <c r="H956" i="48" s="1"/>
  <c r="G1253" i="48"/>
  <c r="H1253" i="48" s="1"/>
  <c r="G1550" i="48"/>
  <c r="H1550" i="48" s="1"/>
  <c r="G363" i="48"/>
  <c r="H363" i="48" s="1"/>
  <c r="G660" i="48"/>
  <c r="H660" i="48" s="1"/>
  <c r="G957" i="48"/>
  <c r="H957" i="48" s="1"/>
  <c r="G1254" i="48"/>
  <c r="H1254" i="48" s="1"/>
  <c r="G1551" i="48"/>
  <c r="H1551" i="48" s="1"/>
  <c r="G1848" i="48"/>
  <c r="H1848" i="48" s="1"/>
  <c r="G364" i="48"/>
  <c r="H364" i="48" s="1"/>
  <c r="G661" i="48"/>
  <c r="H661" i="48" s="1"/>
  <c r="G958" i="48"/>
  <c r="H958" i="48" s="1"/>
  <c r="G1255" i="48"/>
  <c r="H1255" i="48" s="1"/>
  <c r="G1552" i="48"/>
  <c r="H1552" i="48" s="1"/>
  <c r="G1849" i="48"/>
  <c r="H1849" i="48" s="1"/>
  <c r="G365" i="48"/>
  <c r="H365" i="48" s="1"/>
  <c r="G662" i="48"/>
  <c r="H662" i="48" s="1"/>
  <c r="G959" i="48"/>
  <c r="H959" i="48" s="1"/>
  <c r="G1256" i="48"/>
  <c r="H1256" i="48" s="1"/>
  <c r="G1553" i="48"/>
  <c r="H1553" i="48" s="1"/>
  <c r="G1850" i="48"/>
  <c r="H1850" i="48" s="1"/>
  <c r="G366" i="48"/>
  <c r="H366" i="48" s="1"/>
  <c r="G663" i="48"/>
  <c r="H663" i="48" s="1"/>
  <c r="G960" i="48"/>
  <c r="H960" i="48" s="1"/>
  <c r="G1257" i="48"/>
  <c r="H1257" i="48" s="1"/>
  <c r="G1554" i="48"/>
  <c r="H1554" i="48" s="1"/>
  <c r="G1851" i="48"/>
  <c r="H1851" i="48" s="1"/>
  <c r="G367" i="48"/>
  <c r="H367" i="48" s="1"/>
  <c r="G664" i="48"/>
  <c r="H664" i="48" s="1"/>
  <c r="G961" i="48"/>
  <c r="H961" i="48" s="1"/>
  <c r="G1258" i="48"/>
  <c r="H1258" i="48" s="1"/>
  <c r="G1555" i="48"/>
  <c r="H1555" i="48" s="1"/>
  <c r="G1852" i="48"/>
  <c r="H1852" i="48" s="1"/>
  <c r="G368" i="48"/>
  <c r="H368" i="48" s="1"/>
  <c r="G665" i="48"/>
  <c r="H665" i="48" s="1"/>
  <c r="G962" i="48"/>
  <c r="H962" i="48" s="1"/>
  <c r="G1259" i="48"/>
  <c r="H1259" i="48" s="1"/>
  <c r="G1556" i="48"/>
  <c r="H1556" i="48" s="1"/>
  <c r="G1853" i="48"/>
  <c r="H1853" i="48" s="1"/>
  <c r="G369" i="48"/>
  <c r="H369" i="48" s="1"/>
  <c r="G666" i="48"/>
  <c r="H666" i="48" s="1"/>
  <c r="G963" i="48"/>
  <c r="H963" i="48" s="1"/>
  <c r="G1260" i="48"/>
  <c r="H1260" i="48" s="1"/>
  <c r="G1557" i="48"/>
  <c r="H1557" i="48" s="1"/>
  <c r="G1854" i="48"/>
  <c r="H1854" i="48" s="1"/>
  <c r="G370" i="48"/>
  <c r="H370" i="48" s="1"/>
  <c r="G667" i="48"/>
  <c r="H667" i="48" s="1"/>
  <c r="G964" i="48"/>
  <c r="H964" i="48" s="1"/>
  <c r="G1261" i="48"/>
  <c r="H1261" i="48" s="1"/>
  <c r="G1558" i="48"/>
  <c r="H1558" i="48" s="1"/>
  <c r="G1855" i="48"/>
  <c r="H1855" i="48" s="1"/>
  <c r="G371" i="48"/>
  <c r="H371" i="48" s="1"/>
  <c r="G668" i="48"/>
  <c r="H668" i="48" s="1"/>
  <c r="G965" i="48"/>
  <c r="H965" i="48" s="1"/>
  <c r="G1262" i="48"/>
  <c r="H1262" i="48" s="1"/>
  <c r="G1559" i="48"/>
  <c r="H1559" i="48" s="1"/>
  <c r="G1856" i="48"/>
  <c r="H1856" i="48" s="1"/>
  <c r="G372" i="48"/>
  <c r="H372" i="48" s="1"/>
  <c r="G669" i="48"/>
  <c r="H669" i="48" s="1"/>
  <c r="G966" i="48"/>
  <c r="H966" i="48" s="1"/>
  <c r="G1263" i="48"/>
  <c r="H1263" i="48" s="1"/>
  <c r="G1560" i="48"/>
  <c r="H1560" i="48" s="1"/>
  <c r="G1857" i="48"/>
  <c r="H1857" i="48" s="1"/>
  <c r="G373" i="48"/>
  <c r="H373" i="48" s="1"/>
  <c r="G670" i="48"/>
  <c r="H670" i="48" s="1"/>
  <c r="G967" i="48"/>
  <c r="H967" i="48" s="1"/>
  <c r="G1264" i="48"/>
  <c r="H1264" i="48" s="1"/>
  <c r="G1561" i="48"/>
  <c r="H1561" i="48" s="1"/>
  <c r="G1858" i="48"/>
  <c r="H1858" i="48" s="1"/>
  <c r="G374" i="48"/>
  <c r="H374" i="48" s="1"/>
  <c r="G671" i="48"/>
  <c r="H671" i="48" s="1"/>
  <c r="G968" i="48"/>
  <c r="H968" i="48" s="1"/>
  <c r="G1265" i="48"/>
  <c r="H1265" i="48" s="1"/>
  <c r="G1562" i="48"/>
  <c r="H1562" i="48" s="1"/>
  <c r="G1859" i="48"/>
  <c r="H1859" i="48" s="1"/>
  <c r="G375" i="48"/>
  <c r="H375" i="48" s="1"/>
  <c r="G672" i="48"/>
  <c r="H672" i="48" s="1"/>
  <c r="G969" i="48"/>
  <c r="H969" i="48" s="1"/>
  <c r="G1266" i="48"/>
  <c r="H1266" i="48" s="1"/>
  <c r="G1563" i="48"/>
  <c r="H1563" i="48" s="1"/>
  <c r="G1860" i="48"/>
  <c r="H1860" i="48" s="1"/>
  <c r="G376" i="48"/>
  <c r="H376" i="48" s="1"/>
  <c r="G673" i="48"/>
  <c r="H673" i="48" s="1"/>
  <c r="G970" i="48"/>
  <c r="H970" i="48" s="1"/>
  <c r="G1267" i="48"/>
  <c r="H1267" i="48" s="1"/>
  <c r="G1564" i="48"/>
  <c r="H1564" i="48" s="1"/>
  <c r="G1861" i="48"/>
  <c r="H1861" i="48" s="1"/>
  <c r="G377" i="48"/>
  <c r="H377" i="48" s="1"/>
  <c r="G674" i="48"/>
  <c r="H674" i="48" s="1"/>
  <c r="G971" i="48"/>
  <c r="H971" i="48" s="1"/>
  <c r="G1268" i="48"/>
  <c r="H1268" i="48" s="1"/>
  <c r="G1565" i="48"/>
  <c r="H1565" i="48" s="1"/>
  <c r="G1862" i="48"/>
  <c r="H1862" i="48" s="1"/>
  <c r="G378" i="48"/>
  <c r="H378" i="48" s="1"/>
  <c r="G675" i="48"/>
  <c r="H675" i="48" s="1"/>
  <c r="G972" i="48"/>
  <c r="H972" i="48" s="1"/>
  <c r="G1269" i="48"/>
  <c r="H1269" i="48" s="1"/>
  <c r="G1566" i="48"/>
  <c r="H1566" i="48" s="1"/>
  <c r="G1863" i="48"/>
  <c r="H1863" i="48" s="1"/>
  <c r="G379" i="48"/>
  <c r="H379" i="48" s="1"/>
  <c r="G676" i="48"/>
  <c r="H676" i="48" s="1"/>
  <c r="G973" i="48"/>
  <c r="H973" i="48" s="1"/>
  <c r="G1270" i="48"/>
  <c r="H1270" i="48" s="1"/>
  <c r="G1567" i="48"/>
  <c r="H1567" i="48" s="1"/>
  <c r="G1864" i="48"/>
  <c r="H1864" i="48" s="1"/>
  <c r="G380" i="48"/>
  <c r="H380" i="48" s="1"/>
  <c r="G677" i="48"/>
  <c r="H677" i="48" s="1"/>
  <c r="G974" i="48"/>
  <c r="H974" i="48" s="1"/>
  <c r="G1271" i="48"/>
  <c r="H1271" i="48" s="1"/>
  <c r="G1568" i="48"/>
  <c r="H1568" i="48" s="1"/>
  <c r="G1865" i="48"/>
  <c r="H1865" i="48" s="1"/>
  <c r="G381" i="48"/>
  <c r="H381" i="48" s="1"/>
  <c r="G678" i="48"/>
  <c r="H678" i="48" s="1"/>
  <c r="G975" i="48"/>
  <c r="H975" i="48" s="1"/>
  <c r="G1272" i="48"/>
  <c r="H1272" i="48" s="1"/>
  <c r="G1569" i="48"/>
  <c r="H1569" i="48" s="1"/>
  <c r="G1866" i="48"/>
  <c r="H1866" i="48" s="1"/>
  <c r="G382" i="48"/>
  <c r="H382" i="48" s="1"/>
  <c r="G679" i="48"/>
  <c r="H679" i="48" s="1"/>
  <c r="G976" i="48"/>
  <c r="H976" i="48" s="1"/>
  <c r="G1273" i="48"/>
  <c r="H1273" i="48" s="1"/>
  <c r="G1570" i="48"/>
  <c r="H1570" i="48" s="1"/>
  <c r="G1867" i="48"/>
  <c r="H1867" i="48" s="1"/>
  <c r="G383" i="48"/>
  <c r="H383" i="48" s="1"/>
  <c r="G680" i="48"/>
  <c r="H680" i="48" s="1"/>
  <c r="G977" i="48"/>
  <c r="H977" i="48" s="1"/>
  <c r="G1274" i="48"/>
  <c r="H1274" i="48" s="1"/>
  <c r="G1571" i="48"/>
  <c r="H1571" i="48" s="1"/>
  <c r="G1868" i="48"/>
  <c r="H1868" i="48" s="1"/>
  <c r="G384" i="48"/>
  <c r="H384" i="48" s="1"/>
  <c r="G681" i="48"/>
  <c r="H681" i="48" s="1"/>
  <c r="G978" i="48"/>
  <c r="H978" i="48" s="1"/>
  <c r="G1275" i="48"/>
  <c r="H1275" i="48" s="1"/>
  <c r="G1572" i="48"/>
  <c r="H1572" i="48" s="1"/>
  <c r="G1869" i="48"/>
  <c r="H1869" i="48" s="1"/>
  <c r="G385" i="48"/>
  <c r="H385" i="48" s="1"/>
  <c r="G682" i="48"/>
  <c r="H682" i="48" s="1"/>
  <c r="G979" i="48"/>
  <c r="H979" i="48" s="1"/>
  <c r="G1276" i="48"/>
  <c r="H1276" i="48" s="1"/>
  <c r="G1573" i="48"/>
  <c r="H1573" i="48" s="1"/>
  <c r="G1870" i="48"/>
  <c r="H1870" i="48" s="1"/>
  <c r="G386" i="48"/>
  <c r="H386" i="48" s="1"/>
  <c r="G683" i="48"/>
  <c r="H683" i="48" s="1"/>
  <c r="G980" i="48"/>
  <c r="H980" i="48" s="1"/>
  <c r="G1277" i="48"/>
  <c r="H1277" i="48" s="1"/>
  <c r="G1574" i="48"/>
  <c r="H1574" i="48" s="1"/>
  <c r="G1871" i="48"/>
  <c r="H1871" i="48" s="1"/>
  <c r="G387" i="48"/>
  <c r="H387" i="48" s="1"/>
  <c r="G684" i="48"/>
  <c r="H684" i="48" s="1"/>
  <c r="G981" i="48"/>
  <c r="H981" i="48" s="1"/>
  <c r="G1278" i="48"/>
  <c r="H1278" i="48" s="1"/>
  <c r="G1575" i="48"/>
  <c r="H1575" i="48" s="1"/>
  <c r="G1872" i="48"/>
  <c r="H1872" i="48" s="1"/>
  <c r="G388" i="48"/>
  <c r="H388" i="48" s="1"/>
  <c r="G685" i="48"/>
  <c r="H685" i="48" s="1"/>
  <c r="G982" i="48"/>
  <c r="H982" i="48" s="1"/>
  <c r="G1279" i="48"/>
  <c r="H1279" i="48" s="1"/>
  <c r="G1576" i="48"/>
  <c r="H1576" i="48" s="1"/>
  <c r="G1873" i="48"/>
  <c r="H1873" i="48" s="1"/>
  <c r="G389" i="48"/>
  <c r="H389" i="48" s="1"/>
  <c r="G686" i="48"/>
  <c r="H686" i="48" s="1"/>
  <c r="G983" i="48"/>
  <c r="H983" i="48" s="1"/>
  <c r="G1280" i="48"/>
  <c r="H1280" i="48" s="1"/>
  <c r="G1577" i="48"/>
  <c r="H1577" i="48" s="1"/>
  <c r="G1874" i="48"/>
  <c r="H1874" i="48" s="1"/>
  <c r="G390" i="48"/>
  <c r="H390" i="48" s="1"/>
  <c r="G687" i="48"/>
  <c r="H687" i="48" s="1"/>
  <c r="G984" i="48"/>
  <c r="H984" i="48" s="1"/>
  <c r="G1281" i="48"/>
  <c r="H1281" i="48" s="1"/>
  <c r="G1578" i="48"/>
  <c r="H1578" i="48" s="1"/>
  <c r="G1875" i="48"/>
  <c r="H1875" i="48" s="1"/>
  <c r="G391" i="48"/>
  <c r="H391" i="48" s="1"/>
  <c r="G688" i="48"/>
  <c r="H688" i="48" s="1"/>
  <c r="G985" i="48"/>
  <c r="H985" i="48" s="1"/>
  <c r="G1282" i="48"/>
  <c r="H1282" i="48" s="1"/>
  <c r="G1579" i="48"/>
  <c r="H1579" i="48" s="1"/>
  <c r="G1876" i="48"/>
  <c r="H1876" i="48" s="1"/>
  <c r="G392" i="48"/>
  <c r="H392" i="48" s="1"/>
  <c r="G689" i="48"/>
  <c r="H689" i="48" s="1"/>
  <c r="G986" i="48"/>
  <c r="H986" i="48" s="1"/>
  <c r="G1283" i="48"/>
  <c r="H1283" i="48" s="1"/>
  <c r="G1580" i="48"/>
  <c r="H1580" i="48" s="1"/>
  <c r="G1877" i="48"/>
  <c r="H1877" i="48" s="1"/>
  <c r="G393" i="48"/>
  <c r="H393" i="48" s="1"/>
  <c r="G690" i="48"/>
  <c r="H690" i="48" s="1"/>
  <c r="G987" i="48"/>
  <c r="H987" i="48" s="1"/>
  <c r="G1284" i="48"/>
  <c r="H1284" i="48" s="1"/>
  <c r="G1581" i="48"/>
  <c r="H1581" i="48" s="1"/>
  <c r="G1878" i="48"/>
  <c r="H1878" i="48" s="1"/>
  <c r="G394" i="48"/>
  <c r="H394" i="48" s="1"/>
  <c r="G691" i="48"/>
  <c r="H691" i="48" s="1"/>
  <c r="G988" i="48"/>
  <c r="H988" i="48" s="1"/>
  <c r="G1285" i="48"/>
  <c r="H1285" i="48" s="1"/>
  <c r="G1582" i="48"/>
  <c r="H1582" i="48" s="1"/>
  <c r="G1879" i="48"/>
  <c r="H1879" i="48" s="1"/>
  <c r="G395" i="48"/>
  <c r="H395" i="48" s="1"/>
  <c r="G692" i="48"/>
  <c r="H692" i="48" s="1"/>
  <c r="G989" i="48"/>
  <c r="H989" i="48" s="1"/>
  <c r="G1286" i="48"/>
  <c r="H1286" i="48" s="1"/>
  <c r="G1583" i="48"/>
  <c r="H1583" i="48" s="1"/>
  <c r="G1880" i="48"/>
  <c r="H1880" i="48" s="1"/>
  <c r="G396" i="48"/>
  <c r="H396" i="48" s="1"/>
  <c r="G693" i="48"/>
  <c r="H693" i="48" s="1"/>
  <c r="G990" i="48"/>
  <c r="H990" i="48" s="1"/>
  <c r="G1287" i="48"/>
  <c r="H1287" i="48" s="1"/>
  <c r="G1584" i="48"/>
  <c r="H1584" i="48" s="1"/>
  <c r="G1881" i="48"/>
  <c r="H1881" i="48" s="1"/>
  <c r="G397" i="48"/>
  <c r="H397" i="48" s="1"/>
  <c r="G694" i="48"/>
  <c r="H694" i="48" s="1"/>
  <c r="G991" i="48"/>
  <c r="H991" i="48" s="1"/>
  <c r="G1288" i="48"/>
  <c r="H1288" i="48" s="1"/>
  <c r="G1585" i="48"/>
  <c r="H1585" i="48" s="1"/>
  <c r="G1882" i="48"/>
  <c r="H1882" i="48" s="1"/>
  <c r="G398" i="48"/>
  <c r="H398" i="48" s="1"/>
  <c r="G695" i="48"/>
  <c r="H695" i="48" s="1"/>
  <c r="G992" i="48"/>
  <c r="H992" i="48" s="1"/>
  <c r="G1289" i="48"/>
  <c r="H1289" i="48" s="1"/>
  <c r="G1586" i="48"/>
  <c r="H1586" i="48" s="1"/>
  <c r="G1883" i="48"/>
  <c r="H1883" i="48" s="1"/>
  <c r="G399" i="48"/>
  <c r="H399" i="48" s="1"/>
  <c r="G696" i="48"/>
  <c r="H696" i="48" s="1"/>
  <c r="G993" i="48"/>
  <c r="H993" i="48" s="1"/>
  <c r="G1290" i="48"/>
  <c r="H1290" i="48" s="1"/>
  <c r="G1587" i="48"/>
  <c r="H1587" i="48" s="1"/>
  <c r="G1884" i="48"/>
  <c r="H1884" i="48" s="1"/>
  <c r="G400" i="48"/>
  <c r="H400" i="48" s="1"/>
  <c r="G697" i="48"/>
  <c r="H697" i="48" s="1"/>
  <c r="G994" i="48"/>
  <c r="H994" i="48" s="1"/>
  <c r="G1291" i="48"/>
  <c r="H1291" i="48" s="1"/>
  <c r="G1588" i="48"/>
  <c r="H1588" i="48" s="1"/>
  <c r="G1885" i="48"/>
  <c r="H1885" i="48" s="1"/>
  <c r="G401" i="48"/>
  <c r="H401" i="48" s="1"/>
  <c r="G698" i="48"/>
  <c r="H698" i="48" s="1"/>
  <c r="G995" i="48"/>
  <c r="H995" i="48" s="1"/>
  <c r="G1292" i="48"/>
  <c r="H1292" i="48" s="1"/>
  <c r="G1589" i="48"/>
  <c r="H1589" i="48" s="1"/>
  <c r="G1886" i="48"/>
  <c r="H1886" i="48" s="1"/>
  <c r="G402" i="48"/>
  <c r="H402" i="48" s="1"/>
  <c r="G699" i="48"/>
  <c r="H699" i="48" s="1"/>
  <c r="G996" i="48"/>
  <c r="H996" i="48" s="1"/>
  <c r="G1293" i="48"/>
  <c r="H1293" i="48" s="1"/>
  <c r="G1590" i="48"/>
  <c r="H1590" i="48" s="1"/>
  <c r="G1887" i="48"/>
  <c r="H1887" i="48" s="1"/>
  <c r="G403" i="48"/>
  <c r="H403" i="48" s="1"/>
  <c r="G700" i="48"/>
  <c r="H700" i="48" s="1"/>
  <c r="G997" i="48"/>
  <c r="H997" i="48" s="1"/>
  <c r="G1294" i="48"/>
  <c r="H1294" i="48" s="1"/>
  <c r="G1591" i="48"/>
  <c r="H1591" i="48" s="1"/>
  <c r="G1888" i="48"/>
  <c r="H1888" i="48" s="1"/>
  <c r="G404" i="48"/>
  <c r="H404" i="48" s="1"/>
  <c r="G701" i="48"/>
  <c r="H701" i="48" s="1"/>
  <c r="G998" i="48"/>
  <c r="H998" i="48" s="1"/>
  <c r="G1295" i="48"/>
  <c r="H1295" i="48" s="1"/>
  <c r="G1592" i="48"/>
  <c r="H1592" i="48" s="1"/>
  <c r="G1889" i="48"/>
  <c r="H1889" i="48" s="1"/>
  <c r="G405" i="48"/>
  <c r="H405" i="48" s="1"/>
  <c r="G702" i="48"/>
  <c r="H702" i="48" s="1"/>
  <c r="G999" i="48"/>
  <c r="H999" i="48" s="1"/>
  <c r="G1296" i="48"/>
  <c r="H1296" i="48" s="1"/>
  <c r="G1593" i="48"/>
  <c r="H1593" i="48" s="1"/>
  <c r="G1890" i="48"/>
  <c r="H1890" i="48" s="1"/>
  <c r="G406" i="48"/>
  <c r="H406" i="48" s="1"/>
  <c r="G703" i="48"/>
  <c r="H703" i="48" s="1"/>
  <c r="G1000" i="48"/>
  <c r="H1000" i="48" s="1"/>
  <c r="G1297" i="48"/>
  <c r="H1297" i="48" s="1"/>
  <c r="G1594" i="48"/>
  <c r="H1594" i="48" s="1"/>
  <c r="G1891" i="48"/>
  <c r="H1891" i="48" s="1"/>
  <c r="G407" i="48"/>
  <c r="H407" i="48" s="1"/>
  <c r="G704" i="48"/>
  <c r="H704" i="48" s="1"/>
  <c r="G1001" i="48"/>
  <c r="H1001" i="48" s="1"/>
  <c r="G1298" i="48"/>
  <c r="H1298" i="48" s="1"/>
  <c r="G1595" i="48"/>
  <c r="H1595" i="48" s="1"/>
  <c r="G1892" i="48"/>
  <c r="H1892" i="48" s="1"/>
  <c r="G408" i="48"/>
  <c r="H408" i="48" s="1"/>
  <c r="G705" i="48"/>
  <c r="H705" i="48" s="1"/>
  <c r="G1002" i="48"/>
  <c r="H1002" i="48" s="1"/>
  <c r="G1299" i="48"/>
  <c r="H1299" i="48" s="1"/>
  <c r="G1596" i="48"/>
  <c r="H1596" i="48" s="1"/>
  <c r="G1893" i="48"/>
  <c r="H1893" i="48" s="1"/>
  <c r="G409" i="48"/>
  <c r="H409" i="48" s="1"/>
  <c r="G706" i="48"/>
  <c r="H706" i="48" s="1"/>
  <c r="G1003" i="48"/>
  <c r="H1003" i="48" s="1"/>
  <c r="G1300" i="48"/>
  <c r="H1300" i="48" s="1"/>
  <c r="G1597" i="48"/>
  <c r="H1597" i="48" s="1"/>
  <c r="G1894" i="48"/>
  <c r="H1894" i="48" s="1"/>
  <c r="G410" i="48"/>
  <c r="H410" i="48" s="1"/>
  <c r="G707" i="48"/>
  <c r="H707" i="48" s="1"/>
  <c r="G1004" i="48"/>
  <c r="H1004" i="48" s="1"/>
  <c r="G1301" i="48"/>
  <c r="H1301" i="48" s="1"/>
  <c r="G1598" i="48"/>
  <c r="H1598" i="48" s="1"/>
  <c r="G1895" i="48"/>
  <c r="H1895" i="48" s="1"/>
  <c r="G411" i="48"/>
  <c r="H411" i="48" s="1"/>
  <c r="G708" i="48"/>
  <c r="H708" i="48" s="1"/>
  <c r="G1005" i="48"/>
  <c r="H1005" i="48" s="1"/>
  <c r="G1302" i="48"/>
  <c r="H1302" i="48" s="1"/>
  <c r="G1599" i="48"/>
  <c r="H1599" i="48" s="1"/>
  <c r="G1896" i="48"/>
  <c r="H1896" i="48" s="1"/>
  <c r="G412" i="48"/>
  <c r="H412" i="48" s="1"/>
  <c r="G709" i="48"/>
  <c r="H709" i="48" s="1"/>
  <c r="G1006" i="48"/>
  <c r="H1006" i="48" s="1"/>
  <c r="G1303" i="48"/>
  <c r="H1303" i="48" s="1"/>
  <c r="G1600" i="48"/>
  <c r="H1600" i="48" s="1"/>
  <c r="G1897" i="48"/>
  <c r="H1897" i="48" s="1"/>
  <c r="G413" i="48"/>
  <c r="H413" i="48" s="1"/>
  <c r="G710" i="48"/>
  <c r="H710" i="48" s="1"/>
  <c r="G1007" i="48"/>
  <c r="H1007" i="48" s="1"/>
  <c r="G1304" i="48"/>
  <c r="H1304" i="48" s="1"/>
  <c r="G1601" i="48"/>
  <c r="H1601" i="48" s="1"/>
  <c r="G1898" i="48"/>
  <c r="H1898" i="48" s="1"/>
  <c r="G414" i="48"/>
  <c r="H414" i="48" s="1"/>
  <c r="G711" i="48"/>
  <c r="H711" i="48" s="1"/>
  <c r="G1008" i="48"/>
  <c r="H1008" i="48" s="1"/>
  <c r="G1305" i="48"/>
  <c r="H1305" i="48" s="1"/>
  <c r="G1602" i="48"/>
  <c r="H1602" i="48" s="1"/>
  <c r="G1899" i="48"/>
  <c r="H1899" i="48" s="1"/>
  <c r="G415" i="48"/>
  <c r="H415" i="48" s="1"/>
  <c r="G712" i="48"/>
  <c r="H712" i="48" s="1"/>
  <c r="G1009" i="48"/>
  <c r="H1009" i="48" s="1"/>
  <c r="G1306" i="48"/>
  <c r="H1306" i="48" s="1"/>
  <c r="G1603" i="48"/>
  <c r="H1603" i="48" s="1"/>
  <c r="G1900" i="48"/>
  <c r="H1900" i="48" s="1"/>
  <c r="G416" i="48"/>
  <c r="H416" i="48" s="1"/>
  <c r="G713" i="48"/>
  <c r="H713" i="48" s="1"/>
  <c r="G1010" i="48"/>
  <c r="H1010" i="48" s="1"/>
  <c r="G1307" i="48"/>
  <c r="H1307" i="48" s="1"/>
  <c r="G1604" i="48"/>
  <c r="H1604" i="48" s="1"/>
  <c r="G1901" i="48"/>
  <c r="H1901" i="48" s="1"/>
  <c r="G417" i="48"/>
  <c r="H417" i="48" s="1"/>
  <c r="G714" i="48"/>
  <c r="H714" i="48" s="1"/>
  <c r="G1011" i="48"/>
  <c r="H1011" i="48" s="1"/>
  <c r="G1308" i="48"/>
  <c r="H1308" i="48" s="1"/>
  <c r="G1605" i="48"/>
  <c r="H1605" i="48" s="1"/>
  <c r="G1902" i="48"/>
  <c r="H1902" i="48" s="1"/>
  <c r="G418" i="48"/>
  <c r="H418" i="48" s="1"/>
  <c r="G715" i="48"/>
  <c r="H715" i="48" s="1"/>
  <c r="G1012" i="48"/>
  <c r="H1012" i="48" s="1"/>
  <c r="G1309" i="48"/>
  <c r="H1309" i="48" s="1"/>
  <c r="G1606" i="48"/>
  <c r="H1606" i="48" s="1"/>
  <c r="G1903" i="48"/>
  <c r="H1903" i="48" s="1"/>
  <c r="G419" i="48"/>
  <c r="H419" i="48" s="1"/>
  <c r="G716" i="48"/>
  <c r="H716" i="48" s="1"/>
  <c r="G1013" i="48"/>
  <c r="H1013" i="48" s="1"/>
  <c r="G1310" i="48"/>
  <c r="H1310" i="48" s="1"/>
  <c r="G1607" i="48"/>
  <c r="H1607" i="48" s="1"/>
  <c r="G1904" i="48"/>
  <c r="H1904" i="48" s="1"/>
  <c r="G420" i="48"/>
  <c r="H420" i="48" s="1"/>
  <c r="G717" i="48"/>
  <c r="H717" i="48" s="1"/>
  <c r="G1014" i="48"/>
  <c r="H1014" i="48" s="1"/>
  <c r="G1311" i="48"/>
  <c r="H1311" i="48" s="1"/>
  <c r="G1608" i="48"/>
  <c r="H1608" i="48" s="1"/>
  <c r="G1905" i="48"/>
  <c r="H1905" i="48" s="1"/>
  <c r="G421" i="48"/>
  <c r="H421" i="48" s="1"/>
  <c r="G718" i="48"/>
  <c r="H718" i="48" s="1"/>
  <c r="G1015" i="48"/>
  <c r="H1015" i="48" s="1"/>
  <c r="G1312" i="48"/>
  <c r="H1312" i="48" s="1"/>
  <c r="G1609" i="48"/>
  <c r="H1609" i="48" s="1"/>
  <c r="G1906" i="48"/>
  <c r="H1906" i="48" s="1"/>
  <c r="G422" i="48"/>
  <c r="H422" i="48" s="1"/>
  <c r="G719" i="48"/>
  <c r="H719" i="48" s="1"/>
  <c r="G1016" i="48"/>
  <c r="H1016" i="48" s="1"/>
  <c r="G1313" i="48"/>
  <c r="H1313" i="48" s="1"/>
  <c r="G1610" i="48"/>
  <c r="H1610" i="48" s="1"/>
  <c r="G1907" i="48"/>
  <c r="H1907" i="48" s="1"/>
  <c r="G423" i="48"/>
  <c r="H423" i="48" s="1"/>
  <c r="G720" i="48"/>
  <c r="H720" i="48" s="1"/>
  <c r="G1017" i="48"/>
  <c r="H1017" i="48" s="1"/>
  <c r="G1314" i="48"/>
  <c r="H1314" i="48" s="1"/>
  <c r="G1611" i="48"/>
  <c r="H1611" i="48" s="1"/>
  <c r="G1908" i="48"/>
  <c r="H1908" i="48" s="1"/>
  <c r="G424" i="48"/>
  <c r="H424" i="48" s="1"/>
  <c r="G721" i="48"/>
  <c r="H721" i="48" s="1"/>
  <c r="G1018" i="48"/>
  <c r="H1018" i="48" s="1"/>
  <c r="G1315" i="48"/>
  <c r="H1315" i="48" s="1"/>
  <c r="G1612" i="48"/>
  <c r="H1612" i="48" s="1"/>
  <c r="G1909" i="48"/>
  <c r="H1909" i="48" s="1"/>
  <c r="G425" i="48"/>
  <c r="H425" i="48" s="1"/>
  <c r="G722" i="48"/>
  <c r="H722" i="48" s="1"/>
  <c r="G1019" i="48"/>
  <c r="H1019" i="48" s="1"/>
  <c r="G1316" i="48"/>
  <c r="H1316" i="48" s="1"/>
  <c r="G1613" i="48"/>
  <c r="H1613" i="48" s="1"/>
  <c r="G1910" i="48"/>
  <c r="H1910" i="48" s="1"/>
  <c r="G426" i="48"/>
  <c r="H426" i="48" s="1"/>
  <c r="G723" i="48"/>
  <c r="H723" i="48" s="1"/>
  <c r="G1020" i="48"/>
  <c r="H1020" i="48" s="1"/>
  <c r="G1317" i="48"/>
  <c r="H1317" i="48" s="1"/>
  <c r="G1614" i="48"/>
  <c r="H1614" i="48" s="1"/>
  <c r="G1911" i="48"/>
  <c r="H1911" i="48" s="1"/>
  <c r="G427" i="48"/>
  <c r="H427" i="48" s="1"/>
  <c r="G724" i="48"/>
  <c r="H724" i="48" s="1"/>
  <c r="G1021" i="48"/>
  <c r="H1021" i="48" s="1"/>
  <c r="G1318" i="48"/>
  <c r="H1318" i="48" s="1"/>
  <c r="G1615" i="48"/>
  <c r="H1615" i="48" s="1"/>
  <c r="G1912" i="48"/>
  <c r="H1912" i="48" s="1"/>
  <c r="G428" i="48"/>
  <c r="H428" i="48" s="1"/>
  <c r="G725" i="48"/>
  <c r="H725" i="48" s="1"/>
  <c r="G1022" i="48"/>
  <c r="H1022" i="48" s="1"/>
  <c r="G1319" i="48"/>
  <c r="H1319" i="48" s="1"/>
  <c r="G1616" i="48"/>
  <c r="H1616" i="48" s="1"/>
  <c r="G1913" i="48"/>
  <c r="H1913" i="48" s="1"/>
  <c r="G429" i="48"/>
  <c r="H429" i="48" s="1"/>
  <c r="G726" i="48"/>
  <c r="H726" i="48" s="1"/>
  <c r="G1023" i="48"/>
  <c r="H1023" i="48" s="1"/>
  <c r="G1320" i="48"/>
  <c r="H1320" i="48" s="1"/>
  <c r="G1617" i="48"/>
  <c r="H1617" i="48" s="1"/>
  <c r="G1914" i="48"/>
  <c r="H1914" i="48" s="1"/>
  <c r="G430" i="48"/>
  <c r="H430" i="48" s="1"/>
  <c r="G727" i="48"/>
  <c r="H727" i="48" s="1"/>
  <c r="G1024" i="48"/>
  <c r="H1024" i="48" s="1"/>
  <c r="G1321" i="48"/>
  <c r="H1321" i="48" s="1"/>
  <c r="G1618" i="48"/>
  <c r="H1618" i="48" s="1"/>
  <c r="G1915" i="48"/>
  <c r="H1915" i="48" s="1"/>
  <c r="G431" i="48"/>
  <c r="H431" i="48" s="1"/>
  <c r="G728" i="48"/>
  <c r="H728" i="48" s="1"/>
  <c r="G1025" i="48"/>
  <c r="H1025" i="48" s="1"/>
  <c r="G1322" i="48"/>
  <c r="H1322" i="48" s="1"/>
  <c r="G1619" i="48"/>
  <c r="H1619" i="48" s="1"/>
  <c r="G1916" i="48"/>
  <c r="H1916" i="48" s="1"/>
  <c r="G432" i="48"/>
  <c r="H432" i="48" s="1"/>
  <c r="G729" i="48"/>
  <c r="H729" i="48" s="1"/>
  <c r="G1026" i="48"/>
  <c r="H1026" i="48" s="1"/>
  <c r="G1323" i="48"/>
  <c r="H1323" i="48" s="1"/>
  <c r="G1620" i="48"/>
  <c r="H1620" i="48" s="1"/>
  <c r="G1917" i="48"/>
  <c r="H1917" i="48" s="1"/>
  <c r="G433" i="48"/>
  <c r="H433" i="48" s="1"/>
  <c r="G730" i="48"/>
  <c r="H730" i="48" s="1"/>
  <c r="G1027" i="48"/>
  <c r="H1027" i="48" s="1"/>
  <c r="G1324" i="48"/>
  <c r="H1324" i="48" s="1"/>
  <c r="G1621" i="48"/>
  <c r="H1621" i="48" s="1"/>
  <c r="G1918" i="48"/>
  <c r="H1918" i="48" s="1"/>
  <c r="G434" i="48"/>
  <c r="H434" i="48" s="1"/>
  <c r="G731" i="48"/>
  <c r="H731" i="48" s="1"/>
  <c r="G1028" i="48"/>
  <c r="H1028" i="48" s="1"/>
  <c r="G1325" i="48"/>
  <c r="H1325" i="48" s="1"/>
  <c r="G1622" i="48"/>
  <c r="H1622" i="48" s="1"/>
  <c r="G1919" i="48"/>
  <c r="H1919" i="48" s="1"/>
  <c r="G435" i="48"/>
  <c r="H435" i="48" s="1"/>
  <c r="G732" i="48"/>
  <c r="H732" i="48" s="1"/>
  <c r="G1029" i="48"/>
  <c r="H1029" i="48" s="1"/>
  <c r="G1326" i="48"/>
  <c r="H1326" i="48" s="1"/>
  <c r="G1623" i="48"/>
  <c r="H1623" i="48" s="1"/>
  <c r="G1920" i="48"/>
  <c r="H1920" i="48" s="1"/>
  <c r="G436" i="48"/>
  <c r="H436" i="48" s="1"/>
  <c r="G733" i="48"/>
  <c r="H733" i="48" s="1"/>
  <c r="G1030" i="48"/>
  <c r="H1030" i="48" s="1"/>
  <c r="G1327" i="48"/>
  <c r="H1327" i="48" s="1"/>
  <c r="G1624" i="48"/>
  <c r="H1624" i="48" s="1"/>
  <c r="G1921" i="48"/>
  <c r="H1921" i="48" s="1"/>
  <c r="G437" i="48"/>
  <c r="H437" i="48" s="1"/>
  <c r="G734" i="48"/>
  <c r="H734" i="48" s="1"/>
  <c r="G1031" i="48"/>
  <c r="H1031" i="48" s="1"/>
  <c r="G1328" i="48"/>
  <c r="H1328" i="48" s="1"/>
  <c r="G1625" i="48"/>
  <c r="H1625" i="48" s="1"/>
  <c r="G1922" i="48"/>
  <c r="H1922" i="48" s="1"/>
  <c r="G438" i="48"/>
  <c r="H438" i="48" s="1"/>
  <c r="G735" i="48"/>
  <c r="H735" i="48" s="1"/>
  <c r="G1032" i="48"/>
  <c r="H1032" i="48" s="1"/>
  <c r="G1329" i="48"/>
  <c r="H1329" i="48" s="1"/>
  <c r="G1626" i="48"/>
  <c r="H1626" i="48" s="1"/>
  <c r="G1923" i="48"/>
  <c r="H1923" i="48" s="1"/>
  <c r="G439" i="48"/>
  <c r="H439" i="48" s="1"/>
  <c r="G736" i="48"/>
  <c r="H736" i="48" s="1"/>
  <c r="G1033" i="48"/>
  <c r="H1033" i="48" s="1"/>
  <c r="G1330" i="48"/>
  <c r="H1330" i="48" s="1"/>
  <c r="G1627" i="48"/>
  <c r="H1627" i="48" s="1"/>
  <c r="G1924" i="48"/>
  <c r="H1924" i="48" s="1"/>
  <c r="G440" i="48"/>
  <c r="H440" i="48" s="1"/>
  <c r="G737" i="48"/>
  <c r="H737" i="48" s="1"/>
  <c r="G1034" i="48"/>
  <c r="H1034" i="48" s="1"/>
  <c r="G1331" i="48"/>
  <c r="H1331" i="48" s="1"/>
  <c r="G1628" i="48"/>
  <c r="H1628" i="48" s="1"/>
  <c r="G1925" i="48"/>
  <c r="H1925" i="48" s="1"/>
  <c r="G441" i="48"/>
  <c r="H441" i="48" s="1"/>
  <c r="G738" i="48"/>
  <c r="H738" i="48" s="1"/>
  <c r="G1035" i="48"/>
  <c r="H1035" i="48" s="1"/>
  <c r="G1332" i="48"/>
  <c r="H1332" i="48" s="1"/>
  <c r="G1629" i="48"/>
  <c r="H1629" i="48" s="1"/>
  <c r="G1926" i="48"/>
  <c r="H1926" i="48" s="1"/>
  <c r="G442" i="48"/>
  <c r="H442" i="48" s="1"/>
  <c r="G739" i="48"/>
  <c r="H739" i="48" s="1"/>
  <c r="G1036" i="48"/>
  <c r="H1036" i="48" s="1"/>
  <c r="G1333" i="48"/>
  <c r="H1333" i="48" s="1"/>
  <c r="G1630" i="48"/>
  <c r="H1630" i="48" s="1"/>
  <c r="G1927" i="48"/>
  <c r="H1927" i="48" s="1"/>
  <c r="G443" i="48"/>
  <c r="H443" i="48" s="1"/>
  <c r="G740" i="48"/>
  <c r="H740" i="48" s="1"/>
  <c r="G1037" i="48"/>
  <c r="H1037" i="48" s="1"/>
  <c r="G1334" i="48"/>
  <c r="H1334" i="48" s="1"/>
  <c r="G1631" i="48"/>
  <c r="H1631" i="48" s="1"/>
  <c r="G1928" i="48"/>
  <c r="H1928" i="48" s="1"/>
  <c r="G444" i="48"/>
  <c r="H444" i="48" s="1"/>
  <c r="G741" i="48"/>
  <c r="H741" i="48" s="1"/>
  <c r="G1038" i="48"/>
  <c r="H1038" i="48" s="1"/>
  <c r="G1335" i="48"/>
  <c r="H1335" i="48" s="1"/>
  <c r="G1632" i="48"/>
  <c r="H1632" i="48" s="1"/>
  <c r="G1929" i="48"/>
  <c r="H1929" i="48" s="1"/>
  <c r="G445" i="48"/>
  <c r="H445" i="48" s="1"/>
  <c r="G742" i="48"/>
  <c r="H742" i="48" s="1"/>
  <c r="G1039" i="48"/>
  <c r="H1039" i="48" s="1"/>
  <c r="G1336" i="48"/>
  <c r="H1336" i="48" s="1"/>
  <c r="G1633" i="48"/>
  <c r="H1633" i="48" s="1"/>
  <c r="G1930" i="48"/>
  <c r="H1930" i="48" s="1"/>
  <c r="G446" i="48"/>
  <c r="H446" i="48" s="1"/>
  <c r="G743" i="48"/>
  <c r="H743" i="48" s="1"/>
  <c r="G1040" i="48"/>
  <c r="H1040" i="48" s="1"/>
  <c r="G1337" i="48"/>
  <c r="H1337" i="48" s="1"/>
  <c r="G1634" i="48"/>
  <c r="H1634" i="48" s="1"/>
  <c r="G1931" i="48"/>
  <c r="H1931" i="48" s="1"/>
  <c r="G447" i="48"/>
  <c r="H447" i="48" s="1"/>
  <c r="G744" i="48"/>
  <c r="H744" i="48" s="1"/>
  <c r="G1041" i="48"/>
  <c r="H1041" i="48" s="1"/>
  <c r="G1338" i="48"/>
  <c r="H1338" i="48" s="1"/>
  <c r="G1635" i="48"/>
  <c r="H1635" i="48" s="1"/>
  <c r="G1932" i="48"/>
  <c r="H1932" i="48" s="1"/>
  <c r="G448" i="48"/>
  <c r="H448" i="48" s="1"/>
  <c r="G745" i="48"/>
  <c r="H745" i="48" s="1"/>
  <c r="G1042" i="48"/>
  <c r="H1042" i="48" s="1"/>
  <c r="G1339" i="48"/>
  <c r="H1339" i="48" s="1"/>
  <c r="G1636" i="48"/>
  <c r="H1636" i="48" s="1"/>
  <c r="G1933" i="48"/>
  <c r="H1933" i="48" s="1"/>
  <c r="G449" i="48"/>
  <c r="H449" i="48" s="1"/>
  <c r="G746" i="48"/>
  <c r="H746" i="48" s="1"/>
  <c r="G1043" i="48"/>
  <c r="H1043" i="48" s="1"/>
  <c r="G1340" i="48"/>
  <c r="H1340" i="48" s="1"/>
  <c r="G1637" i="48"/>
  <c r="H1637" i="48" s="1"/>
  <c r="G1934" i="48"/>
  <c r="H1934" i="48" s="1"/>
  <c r="G450" i="48"/>
  <c r="H450" i="48" s="1"/>
  <c r="G747" i="48"/>
  <c r="H747" i="48" s="1"/>
  <c r="G1044" i="48"/>
  <c r="H1044" i="48" s="1"/>
  <c r="G1341" i="48"/>
  <c r="H1341" i="48" s="1"/>
  <c r="G1638" i="48"/>
  <c r="H1638" i="48" s="1"/>
  <c r="G1935" i="48"/>
  <c r="H1935" i="48" s="1"/>
  <c r="G451" i="48"/>
  <c r="H451" i="48" s="1"/>
  <c r="G748" i="48"/>
  <c r="H748" i="48" s="1"/>
  <c r="G1045" i="48"/>
  <c r="H1045" i="48" s="1"/>
  <c r="G1342" i="48"/>
  <c r="H1342" i="48" s="1"/>
  <c r="G1639" i="48"/>
  <c r="H1639" i="48" s="1"/>
  <c r="G1936" i="48"/>
  <c r="H1936" i="48" s="1"/>
  <c r="G452" i="48"/>
  <c r="H452" i="48" s="1"/>
  <c r="G749" i="48"/>
  <c r="H749" i="48" s="1"/>
  <c r="G1046" i="48"/>
  <c r="H1046" i="48" s="1"/>
  <c r="G1343" i="48"/>
  <c r="H1343" i="48" s="1"/>
  <c r="G1640" i="48"/>
  <c r="H1640" i="48" s="1"/>
  <c r="G1937" i="48"/>
  <c r="H1937" i="48" s="1"/>
  <c r="G453" i="48"/>
  <c r="H453" i="48" s="1"/>
  <c r="G750" i="48"/>
  <c r="H750" i="48" s="1"/>
  <c r="G1047" i="48"/>
  <c r="H1047" i="48" s="1"/>
  <c r="G1344" i="48"/>
  <c r="H1344" i="48" s="1"/>
  <c r="G1641" i="48"/>
  <c r="H1641" i="48" s="1"/>
  <c r="G1938" i="48"/>
  <c r="H1938" i="48" s="1"/>
  <c r="G454" i="48"/>
  <c r="H454" i="48" s="1"/>
  <c r="G751" i="48"/>
  <c r="H751" i="48" s="1"/>
  <c r="G1048" i="48"/>
  <c r="H1048" i="48" s="1"/>
  <c r="G1345" i="48"/>
  <c r="H1345" i="48" s="1"/>
  <c r="G1642" i="48"/>
  <c r="H1642" i="48" s="1"/>
  <c r="G1939" i="48"/>
  <c r="H1939" i="48" s="1"/>
  <c r="G455" i="48"/>
  <c r="H455" i="48" s="1"/>
  <c r="G752" i="48"/>
  <c r="H752" i="48" s="1"/>
  <c r="G1049" i="48"/>
  <c r="H1049" i="48" s="1"/>
  <c r="G1346" i="48"/>
  <c r="H1346" i="48" s="1"/>
  <c r="G1643" i="48"/>
  <c r="H1643" i="48" s="1"/>
  <c r="G1940" i="48"/>
  <c r="H1940" i="48" s="1"/>
  <c r="G456" i="48"/>
  <c r="H456" i="48" s="1"/>
  <c r="G753" i="48"/>
  <c r="H753" i="48" s="1"/>
  <c r="G1050" i="48"/>
  <c r="H1050" i="48" s="1"/>
  <c r="G1347" i="48"/>
  <c r="H1347" i="48" s="1"/>
  <c r="G1644" i="48"/>
  <c r="H1644" i="48" s="1"/>
  <c r="G1941" i="48"/>
  <c r="H1941" i="48" s="1"/>
  <c r="G457" i="48"/>
  <c r="H457" i="48" s="1"/>
  <c r="G754" i="48"/>
  <c r="H754" i="48" s="1"/>
  <c r="G1051" i="48"/>
  <c r="H1051" i="48" s="1"/>
  <c r="G1348" i="48"/>
  <c r="H1348" i="48" s="1"/>
  <c r="G1645" i="48"/>
  <c r="H1645" i="48" s="1"/>
  <c r="G1942" i="48"/>
  <c r="H1942" i="48" s="1"/>
  <c r="G458" i="48"/>
  <c r="H458" i="48" s="1"/>
  <c r="G755" i="48"/>
  <c r="H755" i="48" s="1"/>
  <c r="G1052" i="48"/>
  <c r="H1052" i="48" s="1"/>
  <c r="G1349" i="48"/>
  <c r="H1349" i="48" s="1"/>
  <c r="G1646" i="48"/>
  <c r="H1646" i="48" s="1"/>
  <c r="G1943" i="48"/>
  <c r="H1943" i="48" s="1"/>
  <c r="G459" i="48"/>
  <c r="H459" i="48" s="1"/>
  <c r="G756" i="48"/>
  <c r="H756" i="48" s="1"/>
  <c r="G1053" i="48"/>
  <c r="H1053" i="48" s="1"/>
  <c r="G1350" i="48"/>
  <c r="H1350" i="48" s="1"/>
  <c r="G1647" i="48"/>
  <c r="H1647" i="48" s="1"/>
  <c r="G1944" i="48"/>
  <c r="H1944" i="48" s="1"/>
  <c r="G460" i="48"/>
  <c r="H460" i="48" s="1"/>
  <c r="G757" i="48"/>
  <c r="H757" i="48" s="1"/>
  <c r="G1054" i="48"/>
  <c r="H1054" i="48" s="1"/>
  <c r="G1351" i="48"/>
  <c r="H1351" i="48" s="1"/>
  <c r="G1648" i="48"/>
  <c r="H1648" i="48" s="1"/>
  <c r="G1945" i="48"/>
  <c r="H1945" i="48" s="1"/>
  <c r="G461" i="48"/>
  <c r="H461" i="48" s="1"/>
  <c r="G758" i="48"/>
  <c r="H758" i="48" s="1"/>
  <c r="G1055" i="48"/>
  <c r="H1055" i="48" s="1"/>
  <c r="G1352" i="48"/>
  <c r="H1352" i="48" s="1"/>
  <c r="G1649" i="48"/>
  <c r="H1649" i="48" s="1"/>
  <c r="G1946" i="48"/>
  <c r="H1946" i="48" s="1"/>
  <c r="G462" i="48"/>
  <c r="H462" i="48" s="1"/>
  <c r="G759" i="48"/>
  <c r="H759" i="48" s="1"/>
  <c r="G1056" i="48"/>
  <c r="H1056" i="48" s="1"/>
  <c r="G1353" i="48"/>
  <c r="H1353" i="48" s="1"/>
  <c r="G1650" i="48"/>
  <c r="H1650" i="48" s="1"/>
  <c r="G1947" i="48"/>
  <c r="H1947" i="48" s="1"/>
  <c r="G463" i="48"/>
  <c r="H463" i="48" s="1"/>
  <c r="G760" i="48"/>
  <c r="H760" i="48" s="1"/>
  <c r="G1057" i="48"/>
  <c r="H1057" i="48" s="1"/>
  <c r="G1354" i="48"/>
  <c r="H1354" i="48" s="1"/>
  <c r="G1651" i="48"/>
  <c r="H1651" i="48" s="1"/>
  <c r="G1948" i="48"/>
  <c r="H1948" i="48" s="1"/>
  <c r="G464" i="48"/>
  <c r="H464" i="48" s="1"/>
  <c r="G761" i="48"/>
  <c r="H761" i="48" s="1"/>
  <c r="G1058" i="48"/>
  <c r="H1058" i="48" s="1"/>
  <c r="G1355" i="48"/>
  <c r="H1355" i="48" s="1"/>
  <c r="G1652" i="48"/>
  <c r="H1652" i="48" s="1"/>
  <c r="G1949" i="48"/>
  <c r="H1949" i="48" s="1"/>
  <c r="G465" i="48"/>
  <c r="H465" i="48" s="1"/>
  <c r="G762" i="48"/>
  <c r="H762" i="48" s="1"/>
  <c r="G1059" i="48"/>
  <c r="H1059" i="48" s="1"/>
  <c r="G1356" i="48"/>
  <c r="H1356" i="48" s="1"/>
  <c r="G1653" i="48"/>
  <c r="H1653" i="48" s="1"/>
  <c r="G1950" i="48"/>
  <c r="H1950" i="48" s="1"/>
  <c r="G466" i="48"/>
  <c r="H466" i="48" s="1"/>
  <c r="G763" i="48"/>
  <c r="H763" i="48" s="1"/>
  <c r="G1060" i="48"/>
  <c r="H1060" i="48" s="1"/>
  <c r="G1357" i="48"/>
  <c r="H1357" i="48" s="1"/>
  <c r="G1654" i="48"/>
  <c r="H1654" i="48" s="1"/>
  <c r="G1951" i="48"/>
  <c r="H1951" i="48" s="1"/>
  <c r="G467" i="48"/>
  <c r="H467" i="48" s="1"/>
  <c r="G764" i="48"/>
  <c r="H764" i="48" s="1"/>
  <c r="G1061" i="48"/>
  <c r="H1061" i="48" s="1"/>
  <c r="G1358" i="48"/>
  <c r="H1358" i="48" s="1"/>
  <c r="G1655" i="48"/>
  <c r="H1655" i="48" s="1"/>
  <c r="G1952" i="48"/>
  <c r="H1952" i="48" s="1"/>
  <c r="G468" i="48"/>
  <c r="H468" i="48" s="1"/>
  <c r="G765" i="48"/>
  <c r="H765" i="48" s="1"/>
  <c r="G1062" i="48"/>
  <c r="H1062" i="48" s="1"/>
  <c r="G1359" i="48"/>
  <c r="H1359" i="48" s="1"/>
  <c r="G1656" i="48"/>
  <c r="H1656" i="48" s="1"/>
  <c r="G1953" i="48"/>
  <c r="H1953" i="48" s="1"/>
  <c r="G469" i="48"/>
  <c r="H469" i="48" s="1"/>
  <c r="G766" i="48"/>
  <c r="H766" i="48" s="1"/>
  <c r="G1063" i="48"/>
  <c r="H1063" i="48" s="1"/>
  <c r="G1360" i="48"/>
  <c r="H1360" i="48" s="1"/>
  <c r="G1657" i="48"/>
  <c r="H1657" i="48" s="1"/>
  <c r="G1954" i="48"/>
  <c r="H1954" i="48" s="1"/>
  <c r="G470" i="48"/>
  <c r="H470" i="48" s="1"/>
  <c r="G767" i="48"/>
  <c r="H767" i="48" s="1"/>
  <c r="G1064" i="48"/>
  <c r="H1064" i="48" s="1"/>
  <c r="G1361" i="48"/>
  <c r="H1361" i="48" s="1"/>
  <c r="G1658" i="48"/>
  <c r="H1658" i="48" s="1"/>
  <c r="G1955" i="48"/>
  <c r="H1955" i="48" s="1"/>
  <c r="G471" i="48"/>
  <c r="H471" i="48" s="1"/>
  <c r="G768" i="48"/>
  <c r="H768" i="48" s="1"/>
  <c r="G1065" i="48"/>
  <c r="H1065" i="48" s="1"/>
  <c r="G1362" i="48"/>
  <c r="H1362" i="48" s="1"/>
  <c r="G1659" i="48"/>
  <c r="H1659" i="48" s="1"/>
  <c r="G1956" i="48"/>
  <c r="H1956" i="48" s="1"/>
  <c r="G472" i="48"/>
  <c r="H472" i="48" s="1"/>
  <c r="G769" i="48"/>
  <c r="H769" i="48" s="1"/>
  <c r="G1066" i="48"/>
  <c r="H1066" i="48" s="1"/>
  <c r="G1363" i="48"/>
  <c r="H1363" i="48" s="1"/>
  <c r="G1660" i="48"/>
  <c r="H1660" i="48" s="1"/>
  <c r="G1957" i="48"/>
  <c r="H1957" i="48" s="1"/>
  <c r="G473" i="48"/>
  <c r="H473" i="48" s="1"/>
  <c r="G770" i="48"/>
  <c r="H770" i="48" s="1"/>
  <c r="G1067" i="48"/>
  <c r="H1067" i="48" s="1"/>
  <c r="G1364" i="48"/>
  <c r="H1364" i="48" s="1"/>
  <c r="G1661" i="48"/>
  <c r="H1661" i="48" s="1"/>
  <c r="G1958" i="48"/>
  <c r="H1958" i="48" s="1"/>
  <c r="G474" i="48"/>
  <c r="H474" i="48" s="1"/>
  <c r="G771" i="48"/>
  <c r="H771" i="48" s="1"/>
  <c r="G1068" i="48"/>
  <c r="H1068" i="48" s="1"/>
  <c r="G1365" i="48"/>
  <c r="H1365" i="48" s="1"/>
  <c r="G1662" i="48"/>
  <c r="H1662" i="48" s="1"/>
  <c r="G1959" i="48"/>
  <c r="H1959" i="48" s="1"/>
  <c r="G475" i="48"/>
  <c r="H475" i="48" s="1"/>
  <c r="G772" i="48"/>
  <c r="H772" i="48" s="1"/>
  <c r="G1069" i="48"/>
  <c r="H1069" i="48" s="1"/>
  <c r="G1366" i="48"/>
  <c r="H1366" i="48" s="1"/>
  <c r="G1663" i="48"/>
  <c r="H1663" i="48" s="1"/>
  <c r="G1960" i="48"/>
  <c r="H1960" i="48" s="1"/>
  <c r="G476" i="48"/>
  <c r="H476" i="48" s="1"/>
  <c r="G773" i="48"/>
  <c r="H773" i="48" s="1"/>
  <c r="G1070" i="48"/>
  <c r="H1070" i="48" s="1"/>
  <c r="G1367" i="48"/>
  <c r="H1367" i="48" s="1"/>
  <c r="G1664" i="48"/>
  <c r="H1664" i="48" s="1"/>
  <c r="G1961" i="48"/>
  <c r="H1961" i="48" s="1"/>
  <c r="G477" i="48"/>
  <c r="H477" i="48" s="1"/>
  <c r="G774" i="48"/>
  <c r="H774" i="48" s="1"/>
  <c r="G1071" i="48"/>
  <c r="H1071" i="48" s="1"/>
  <c r="G1368" i="48"/>
  <c r="H1368" i="48" s="1"/>
  <c r="G1665" i="48"/>
  <c r="H1665" i="48" s="1"/>
  <c r="G1962" i="48"/>
  <c r="H1962" i="48" s="1"/>
  <c r="G478" i="48"/>
  <c r="H478" i="48" s="1"/>
  <c r="G775" i="48"/>
  <c r="H775" i="48" s="1"/>
  <c r="G1072" i="48"/>
  <c r="H1072" i="48" s="1"/>
  <c r="G1369" i="48"/>
  <c r="H1369" i="48" s="1"/>
  <c r="G1666" i="48"/>
  <c r="H1666" i="48" s="1"/>
  <c r="G1963" i="48"/>
  <c r="H1963" i="48" s="1"/>
  <c r="G479" i="48"/>
  <c r="H479" i="48" s="1"/>
  <c r="G776" i="48"/>
  <c r="H776" i="48" s="1"/>
  <c r="G1073" i="48"/>
  <c r="H1073" i="48" s="1"/>
  <c r="G1370" i="48"/>
  <c r="H1370" i="48" s="1"/>
  <c r="G1667" i="48"/>
  <c r="H1667" i="48" s="1"/>
  <c r="G1964" i="48"/>
  <c r="H1964" i="48" s="1"/>
  <c r="G480" i="48"/>
  <c r="H480" i="48" s="1"/>
  <c r="G777" i="48"/>
  <c r="H777" i="48" s="1"/>
  <c r="G1074" i="48"/>
  <c r="H1074" i="48" s="1"/>
  <c r="G1371" i="48"/>
  <c r="H1371" i="48" s="1"/>
  <c r="G1668" i="48"/>
  <c r="H1668" i="48" s="1"/>
  <c r="G1965" i="48"/>
  <c r="H1965" i="48" s="1"/>
  <c r="G481" i="48"/>
  <c r="H481" i="48" s="1"/>
  <c r="G778" i="48"/>
  <c r="H778" i="48" s="1"/>
  <c r="G1075" i="48"/>
  <c r="H1075" i="48" s="1"/>
  <c r="G1372" i="48"/>
  <c r="H1372" i="48" s="1"/>
  <c r="G1669" i="48"/>
  <c r="H1669" i="48" s="1"/>
  <c r="G1966" i="48"/>
  <c r="H1966" i="48" s="1"/>
  <c r="G482" i="48"/>
  <c r="H482" i="48" s="1"/>
  <c r="G779" i="48"/>
  <c r="H779" i="48" s="1"/>
  <c r="G1076" i="48"/>
  <c r="H1076" i="48" s="1"/>
  <c r="G1373" i="48"/>
  <c r="H1373" i="48" s="1"/>
  <c r="G1670" i="48"/>
  <c r="H1670" i="48" s="1"/>
  <c r="G1967" i="48"/>
  <c r="H1967" i="48" s="1"/>
  <c r="G483" i="48"/>
  <c r="H483" i="48" s="1"/>
  <c r="G780" i="48"/>
  <c r="H780" i="48" s="1"/>
  <c r="G1077" i="48"/>
  <c r="H1077" i="48" s="1"/>
  <c r="G1374" i="48"/>
  <c r="H1374" i="48" s="1"/>
  <c r="G1671" i="48"/>
  <c r="H1671" i="48" s="1"/>
  <c r="G1968" i="48"/>
  <c r="H1968" i="48" s="1"/>
  <c r="G484" i="48"/>
  <c r="H484" i="48" s="1"/>
  <c r="G781" i="48"/>
  <c r="H781" i="48" s="1"/>
  <c r="G1078" i="48"/>
  <c r="H1078" i="48" s="1"/>
  <c r="G1375" i="48"/>
  <c r="H1375" i="48" s="1"/>
  <c r="G1672" i="48"/>
  <c r="H1672" i="48" s="1"/>
  <c r="G1969" i="48"/>
  <c r="H1969" i="48" s="1"/>
  <c r="G485" i="48"/>
  <c r="H485" i="48" s="1"/>
  <c r="G782" i="48"/>
  <c r="H782" i="48" s="1"/>
  <c r="G1079" i="48"/>
  <c r="H1079" i="48" s="1"/>
  <c r="G1376" i="48"/>
  <c r="H1376" i="48" s="1"/>
  <c r="G1673" i="48"/>
  <c r="H1673" i="48" s="1"/>
  <c r="G1970" i="48"/>
  <c r="H1970" i="48" s="1"/>
  <c r="G486" i="48"/>
  <c r="H486" i="48" s="1"/>
  <c r="G783" i="48"/>
  <c r="H783" i="48" s="1"/>
  <c r="G1080" i="48"/>
  <c r="H1080" i="48" s="1"/>
  <c r="G1377" i="48"/>
  <c r="H1377" i="48" s="1"/>
  <c r="G1674" i="48"/>
  <c r="H1674" i="48" s="1"/>
  <c r="G1971" i="48"/>
  <c r="H1971" i="48" s="1"/>
  <c r="G487" i="48"/>
  <c r="H487" i="48" s="1"/>
  <c r="G784" i="48"/>
  <c r="H784" i="48" s="1"/>
  <c r="G1081" i="48"/>
  <c r="H1081" i="48" s="1"/>
  <c r="G1378" i="48"/>
  <c r="H1378" i="48" s="1"/>
  <c r="G1675" i="48"/>
  <c r="H1675" i="48" s="1"/>
  <c r="G1972" i="48"/>
  <c r="H1972" i="48" s="1"/>
  <c r="G488" i="48"/>
  <c r="H488" i="48" s="1"/>
  <c r="G785" i="48"/>
  <c r="H785" i="48" s="1"/>
  <c r="G1082" i="48"/>
  <c r="H1082" i="48" s="1"/>
  <c r="G1379" i="48"/>
  <c r="H1379" i="48" s="1"/>
  <c r="G1676" i="48"/>
  <c r="H1676" i="48" s="1"/>
  <c r="G1973" i="48"/>
  <c r="H1973" i="48" s="1"/>
  <c r="G489" i="48"/>
  <c r="H489" i="48" s="1"/>
  <c r="G786" i="48"/>
  <c r="H786" i="48" s="1"/>
  <c r="G1083" i="48"/>
  <c r="H1083" i="48" s="1"/>
  <c r="G1380" i="48"/>
  <c r="H1380" i="48" s="1"/>
  <c r="G1677" i="48"/>
  <c r="H1677" i="48" s="1"/>
  <c r="G1974" i="48"/>
  <c r="H1974" i="48" s="1"/>
  <c r="G490" i="48"/>
  <c r="H490" i="48" s="1"/>
  <c r="G787" i="48"/>
  <c r="H787" i="48" s="1"/>
  <c r="G1084" i="48"/>
  <c r="H1084" i="48" s="1"/>
  <c r="G1381" i="48"/>
  <c r="H1381" i="48" s="1"/>
  <c r="G1678" i="48"/>
  <c r="H1678" i="48" s="1"/>
  <c r="G1975" i="48"/>
  <c r="H1975" i="48" s="1"/>
  <c r="G491" i="48"/>
  <c r="H491" i="48" s="1"/>
  <c r="G788" i="48"/>
  <c r="H788" i="48" s="1"/>
  <c r="G1085" i="48"/>
  <c r="H1085" i="48" s="1"/>
  <c r="G1382" i="48"/>
  <c r="H1382" i="48" s="1"/>
  <c r="G1679" i="48"/>
  <c r="H1679" i="48" s="1"/>
  <c r="G1976" i="48"/>
  <c r="H1976" i="48" s="1"/>
  <c r="G492" i="48"/>
  <c r="H492" i="48" s="1"/>
  <c r="G789" i="48"/>
  <c r="H789" i="48" s="1"/>
  <c r="G1086" i="48"/>
  <c r="H1086" i="48" s="1"/>
  <c r="G1383" i="48"/>
  <c r="H1383" i="48" s="1"/>
  <c r="G1680" i="48"/>
  <c r="H1680" i="48" s="1"/>
  <c r="G1977" i="48"/>
  <c r="H1977" i="48" s="1"/>
  <c r="G493" i="48"/>
  <c r="H493" i="48" s="1"/>
  <c r="G790" i="48"/>
  <c r="H790" i="48" s="1"/>
  <c r="G1087" i="48"/>
  <c r="H1087" i="48" s="1"/>
  <c r="G1384" i="48"/>
  <c r="H1384" i="48" s="1"/>
  <c r="G1681" i="48"/>
  <c r="H1681" i="48" s="1"/>
  <c r="G1978" i="48"/>
  <c r="H1978" i="48" s="1"/>
  <c r="G494" i="48"/>
  <c r="H494" i="48" s="1"/>
  <c r="G791" i="48"/>
  <c r="H791" i="48" s="1"/>
  <c r="G1088" i="48"/>
  <c r="H1088" i="48" s="1"/>
  <c r="G1385" i="48"/>
  <c r="H1385" i="48" s="1"/>
  <c r="G1682" i="48"/>
  <c r="H1682" i="48" s="1"/>
  <c r="G1979" i="48"/>
  <c r="H1979" i="48" s="1"/>
  <c r="G495" i="48"/>
  <c r="H495" i="48" s="1"/>
  <c r="G792" i="48"/>
  <c r="H792" i="48" s="1"/>
  <c r="G1089" i="48"/>
  <c r="H1089" i="48" s="1"/>
  <c r="G1386" i="48"/>
  <c r="H1386" i="48" s="1"/>
  <c r="G1683" i="48"/>
  <c r="H1683" i="48" s="1"/>
  <c r="G1980" i="48"/>
  <c r="H1980" i="48" s="1"/>
  <c r="G496" i="48"/>
  <c r="H496" i="48" s="1"/>
  <c r="G793" i="48"/>
  <c r="H793" i="48" s="1"/>
  <c r="G1090" i="48"/>
  <c r="H1090" i="48" s="1"/>
  <c r="G1387" i="48"/>
  <c r="H1387" i="48" s="1"/>
  <c r="G1684" i="48"/>
  <c r="H1684" i="48" s="1"/>
  <c r="G1981" i="48"/>
  <c r="H1981" i="48" s="1"/>
  <c r="G497" i="48"/>
  <c r="H497" i="48" s="1"/>
  <c r="G794" i="48"/>
  <c r="H794" i="48" s="1"/>
  <c r="G1091" i="48"/>
  <c r="H1091" i="48" s="1"/>
  <c r="G1388" i="48"/>
  <c r="H1388" i="48" s="1"/>
  <c r="G1685" i="48"/>
  <c r="H1685" i="48" s="1"/>
  <c r="G1982" i="48"/>
  <c r="H1982" i="48" s="1"/>
  <c r="G498" i="48"/>
  <c r="H498" i="48" s="1"/>
  <c r="G795" i="48"/>
  <c r="H795" i="48" s="1"/>
  <c r="G1092" i="48"/>
  <c r="H1092" i="48" s="1"/>
  <c r="G1389" i="48"/>
  <c r="H1389" i="48" s="1"/>
  <c r="G1686" i="48"/>
  <c r="H1686" i="48" s="1"/>
  <c r="G1983" i="48"/>
  <c r="H1983" i="48" s="1"/>
  <c r="G499" i="48"/>
  <c r="H499" i="48" s="1"/>
  <c r="G796" i="48"/>
  <c r="H796" i="48" s="1"/>
  <c r="G1093" i="48"/>
  <c r="H1093" i="48" s="1"/>
  <c r="G1390" i="48"/>
  <c r="H1390" i="48" s="1"/>
  <c r="G1687" i="48"/>
  <c r="H1687" i="48" s="1"/>
  <c r="G1984" i="48"/>
  <c r="H1984" i="48" s="1"/>
  <c r="G500" i="48"/>
  <c r="H500" i="48" s="1"/>
  <c r="G797" i="48"/>
  <c r="H797" i="48" s="1"/>
  <c r="G1094" i="48"/>
  <c r="H1094" i="48" s="1"/>
  <c r="G1391" i="48"/>
  <c r="H1391" i="48" s="1"/>
  <c r="G1688" i="48"/>
  <c r="H1688" i="48" s="1"/>
  <c r="G1985" i="48"/>
  <c r="H1985" i="48" s="1"/>
  <c r="G501" i="48"/>
  <c r="H501" i="48" s="1"/>
  <c r="G798" i="48"/>
  <c r="H798" i="48" s="1"/>
  <c r="G1095" i="48"/>
  <c r="H1095" i="48" s="1"/>
  <c r="G1392" i="48"/>
  <c r="H1392" i="48" s="1"/>
  <c r="G1689" i="48"/>
  <c r="H1689" i="48" s="1"/>
  <c r="G1986" i="48"/>
  <c r="H1986" i="48" s="1"/>
  <c r="G502" i="48"/>
  <c r="H502" i="48" s="1"/>
  <c r="G799" i="48"/>
  <c r="H799" i="48" s="1"/>
  <c r="G1096" i="48"/>
  <c r="H1096" i="48" s="1"/>
  <c r="G1393" i="48"/>
  <c r="H1393" i="48" s="1"/>
  <c r="G1690" i="48"/>
  <c r="H1690" i="48" s="1"/>
  <c r="G1987" i="48"/>
  <c r="H1987" i="48" s="1"/>
  <c r="G503" i="48"/>
  <c r="H503" i="48" s="1"/>
  <c r="G800" i="48"/>
  <c r="H800" i="48" s="1"/>
  <c r="G1097" i="48"/>
  <c r="H1097" i="48" s="1"/>
  <c r="G1394" i="48"/>
  <c r="H1394" i="48" s="1"/>
  <c r="G1691" i="48"/>
  <c r="H1691" i="48" s="1"/>
  <c r="G1988" i="48"/>
  <c r="H1988" i="48" s="1"/>
  <c r="G504" i="48"/>
  <c r="H504" i="48" s="1"/>
  <c r="G801" i="48"/>
  <c r="H801" i="48" s="1"/>
  <c r="G1098" i="48"/>
  <c r="H1098" i="48" s="1"/>
  <c r="G1395" i="48"/>
  <c r="H1395" i="48" s="1"/>
  <c r="G1692" i="48"/>
  <c r="H1692" i="48" s="1"/>
  <c r="G1989" i="48"/>
  <c r="H1989" i="48" s="1"/>
  <c r="G505" i="48"/>
  <c r="H505" i="48" s="1"/>
  <c r="G802" i="48"/>
  <c r="H802" i="48" s="1"/>
  <c r="G1099" i="48"/>
  <c r="H1099" i="48" s="1"/>
  <c r="G1396" i="48"/>
  <c r="H1396" i="48" s="1"/>
  <c r="G1693" i="48"/>
  <c r="H1693" i="48" s="1"/>
  <c r="G1990" i="48"/>
  <c r="H1990" i="48" s="1"/>
  <c r="G506" i="48"/>
  <c r="H506" i="48" s="1"/>
  <c r="G803" i="48"/>
  <c r="H803" i="48" s="1"/>
  <c r="G1100" i="48"/>
  <c r="H1100" i="48" s="1"/>
  <c r="G1397" i="48"/>
  <c r="H1397" i="48" s="1"/>
  <c r="G1694" i="48"/>
  <c r="H1694" i="48" s="1"/>
  <c r="G1991" i="48"/>
  <c r="H1991" i="48" s="1"/>
  <c r="G507" i="48"/>
  <c r="H507" i="48" s="1"/>
  <c r="G804" i="48"/>
  <c r="H804" i="48" s="1"/>
  <c r="G1101" i="48"/>
  <c r="H1101" i="48" s="1"/>
  <c r="G1398" i="48"/>
  <c r="H1398" i="48" s="1"/>
  <c r="G1695" i="48"/>
  <c r="H1695" i="48" s="1"/>
  <c r="G1992" i="48"/>
  <c r="H1992" i="48" s="1"/>
  <c r="G508" i="48"/>
  <c r="H508" i="48" s="1"/>
  <c r="G805" i="48"/>
  <c r="H805" i="48" s="1"/>
  <c r="G1102" i="48"/>
  <c r="H1102" i="48" s="1"/>
  <c r="G1399" i="48"/>
  <c r="H1399" i="48" s="1"/>
  <c r="G1696" i="48"/>
  <c r="H1696" i="48" s="1"/>
  <c r="G1993" i="48"/>
  <c r="H1993" i="48" s="1"/>
  <c r="G509" i="48"/>
  <c r="H509" i="48" s="1"/>
  <c r="G806" i="48"/>
  <c r="H806" i="48" s="1"/>
  <c r="G1103" i="48"/>
  <c r="H1103" i="48" s="1"/>
  <c r="G1400" i="48"/>
  <c r="H1400" i="48" s="1"/>
  <c r="G1697" i="48"/>
  <c r="H1697" i="48" s="1"/>
  <c r="G1994" i="48"/>
  <c r="H1994" i="48" s="1"/>
  <c r="G510" i="48"/>
  <c r="H510" i="48" s="1"/>
  <c r="G807" i="48"/>
  <c r="H807" i="48" s="1"/>
  <c r="G1104" i="48"/>
  <c r="H1104" i="48" s="1"/>
  <c r="G1401" i="48"/>
  <c r="H1401" i="48" s="1"/>
  <c r="G1698" i="48"/>
  <c r="H1698" i="48" s="1"/>
  <c r="G1995" i="48"/>
  <c r="H1995" i="48" s="1"/>
  <c r="G511" i="48"/>
  <c r="H511" i="48" s="1"/>
  <c r="G808" i="48"/>
  <c r="H808" i="48" s="1"/>
  <c r="G1105" i="48"/>
  <c r="H1105" i="48" s="1"/>
  <c r="G1402" i="48"/>
  <c r="H1402" i="48" s="1"/>
  <c r="G1699" i="48"/>
  <c r="H1699" i="48" s="1"/>
  <c r="G1996" i="48"/>
  <c r="H1996" i="48" s="1"/>
  <c r="G512" i="48"/>
  <c r="H512" i="48" s="1"/>
  <c r="G809" i="48"/>
  <c r="H809" i="48" s="1"/>
  <c r="G1106" i="48"/>
  <c r="H1106" i="48" s="1"/>
  <c r="G1403" i="48"/>
  <c r="H1403" i="48" s="1"/>
  <c r="G1700" i="48"/>
  <c r="H1700" i="48" s="1"/>
  <c r="G1997" i="48"/>
  <c r="H1997" i="48" s="1"/>
  <c r="G513" i="48"/>
  <c r="H513" i="48" s="1"/>
  <c r="G810" i="48"/>
  <c r="H810" i="48" s="1"/>
  <c r="G1107" i="48"/>
  <c r="H1107" i="48" s="1"/>
  <c r="G1404" i="48"/>
  <c r="H1404" i="48" s="1"/>
  <c r="G1701" i="48"/>
  <c r="H1701" i="48" s="1"/>
  <c r="G1998" i="48"/>
  <c r="H1998" i="48" s="1"/>
  <c r="G514" i="48"/>
  <c r="H514" i="48" s="1"/>
  <c r="G811" i="48"/>
  <c r="H811" i="48" s="1"/>
  <c r="G1108" i="48"/>
  <c r="H1108" i="48" s="1"/>
  <c r="G1405" i="48"/>
  <c r="H1405" i="48" s="1"/>
  <c r="G1702" i="48"/>
  <c r="H1702" i="48" s="1"/>
  <c r="G1999" i="48"/>
  <c r="H1999" i="48" s="1"/>
  <c r="G515" i="48"/>
  <c r="H515" i="48" s="1"/>
  <c r="G812" i="48"/>
  <c r="H812" i="48" s="1"/>
  <c r="G1109" i="48"/>
  <c r="H1109" i="48" s="1"/>
  <c r="G1406" i="48"/>
  <c r="H1406" i="48" s="1"/>
  <c r="G1703" i="48"/>
  <c r="H1703" i="48" s="1"/>
  <c r="G2000" i="48"/>
  <c r="H2000" i="48" s="1"/>
  <c r="G516" i="48"/>
  <c r="H516" i="48" s="1"/>
  <c r="G813" i="48"/>
  <c r="H813" i="48" s="1"/>
  <c r="G1110" i="48"/>
  <c r="H1110" i="48" s="1"/>
  <c r="G1407" i="48"/>
  <c r="H1407" i="48" s="1"/>
  <c r="G1704" i="48"/>
  <c r="H1704" i="48" s="1"/>
  <c r="G2001" i="48"/>
  <c r="H2001" i="48" s="1"/>
  <c r="G517" i="48"/>
  <c r="H517" i="48" s="1"/>
  <c r="G814" i="48"/>
  <c r="H814" i="48" s="1"/>
  <c r="G1111" i="48"/>
  <c r="H1111" i="48" s="1"/>
  <c r="G1408" i="48"/>
  <c r="H1408" i="48" s="1"/>
  <c r="G1705" i="48"/>
  <c r="H1705" i="48" s="1"/>
  <c r="G2002" i="48"/>
  <c r="H2002" i="48" s="1"/>
  <c r="G518" i="48"/>
  <c r="H518" i="48" s="1"/>
  <c r="G815" i="48"/>
  <c r="H815" i="48" s="1"/>
  <c r="G1112" i="48"/>
  <c r="H1112" i="48" s="1"/>
  <c r="G1409" i="48"/>
  <c r="H1409" i="48" s="1"/>
  <c r="G1706" i="48"/>
  <c r="H1706" i="48" s="1"/>
  <c r="G2003" i="48"/>
  <c r="H2003" i="48" s="1"/>
  <c r="G519" i="48"/>
  <c r="H519" i="48" s="1"/>
  <c r="G816" i="48"/>
  <c r="H816" i="48" s="1"/>
  <c r="G1113" i="48"/>
  <c r="H1113" i="48" s="1"/>
  <c r="G1410" i="48"/>
  <c r="H1410" i="48" s="1"/>
  <c r="G1707" i="48"/>
  <c r="H1707" i="48" s="1"/>
  <c r="G2004" i="48"/>
  <c r="H2004" i="48" s="1"/>
  <c r="G520" i="48"/>
  <c r="H520" i="48" s="1"/>
  <c r="G817" i="48"/>
  <c r="H817" i="48" s="1"/>
  <c r="G1114" i="48"/>
  <c r="H1114" i="48" s="1"/>
  <c r="G1411" i="48"/>
  <c r="H1411" i="48" s="1"/>
  <c r="G1708" i="48"/>
  <c r="H1708" i="48" s="1"/>
  <c r="G2005" i="48"/>
  <c r="H2005" i="48" s="1"/>
  <c r="G521" i="48"/>
  <c r="H521" i="48" s="1"/>
  <c r="G818" i="48"/>
  <c r="H818" i="48" s="1"/>
  <c r="G1115" i="48"/>
  <c r="H1115" i="48" s="1"/>
  <c r="G1412" i="48"/>
  <c r="H1412" i="48" s="1"/>
  <c r="G1709" i="48"/>
  <c r="H1709" i="48" s="1"/>
  <c r="G2006" i="48"/>
  <c r="H2006" i="48" s="1"/>
  <c r="G522" i="48"/>
  <c r="H522" i="48" s="1"/>
  <c r="G819" i="48"/>
  <c r="H819" i="48" s="1"/>
  <c r="G1116" i="48"/>
  <c r="H1116" i="48" s="1"/>
  <c r="G1413" i="48"/>
  <c r="H1413" i="48" s="1"/>
  <c r="G1710" i="48"/>
  <c r="H1710" i="48" s="1"/>
  <c r="G2007" i="48"/>
  <c r="H2007" i="48" s="1"/>
  <c r="G523" i="48"/>
  <c r="H523" i="48" s="1"/>
  <c r="G820" i="48"/>
  <c r="H820" i="48" s="1"/>
  <c r="G1117" i="48"/>
  <c r="H1117" i="48" s="1"/>
  <c r="G1414" i="48"/>
  <c r="H1414" i="48" s="1"/>
  <c r="G1711" i="48"/>
  <c r="H1711" i="48" s="1"/>
  <c r="G2008" i="48"/>
  <c r="H2008" i="48" s="1"/>
  <c r="G524" i="48"/>
  <c r="H524" i="48" s="1"/>
  <c r="G821" i="48"/>
  <c r="H821" i="48" s="1"/>
  <c r="G1118" i="48"/>
  <c r="H1118" i="48" s="1"/>
  <c r="G1415" i="48"/>
  <c r="H1415" i="48" s="1"/>
  <c r="G1712" i="48"/>
  <c r="H1712" i="48" s="1"/>
  <c r="G2009" i="48"/>
  <c r="H2009" i="48" s="1"/>
  <c r="G525" i="48"/>
  <c r="H525" i="48" s="1"/>
  <c r="G822" i="48"/>
  <c r="H822" i="48" s="1"/>
  <c r="G1119" i="48"/>
  <c r="H1119" i="48" s="1"/>
  <c r="G1416" i="48"/>
  <c r="H1416" i="48" s="1"/>
  <c r="G1713" i="48"/>
  <c r="H1713" i="48" s="1"/>
  <c r="G2010" i="48"/>
  <c r="H2010" i="48" s="1"/>
  <c r="G526" i="48"/>
  <c r="H526" i="48" s="1"/>
  <c r="G823" i="48"/>
  <c r="H823" i="48" s="1"/>
  <c r="G1120" i="48"/>
  <c r="H1120" i="48" s="1"/>
  <c r="G1417" i="48"/>
  <c r="H1417" i="48" s="1"/>
  <c r="G1714" i="48"/>
  <c r="H1714" i="48" s="1"/>
  <c r="G2011" i="48"/>
  <c r="H2011" i="48" s="1"/>
  <c r="G527" i="48"/>
  <c r="H527" i="48" s="1"/>
  <c r="G824" i="48"/>
  <c r="H824" i="48" s="1"/>
  <c r="G1121" i="48"/>
  <c r="H1121" i="48" s="1"/>
  <c r="G1418" i="48"/>
  <c r="H1418" i="48" s="1"/>
  <c r="G1715" i="48"/>
  <c r="H1715" i="48" s="1"/>
  <c r="G2012" i="48"/>
  <c r="H2012" i="48" s="1"/>
  <c r="G528" i="48"/>
  <c r="H528" i="48" s="1"/>
  <c r="G825" i="48"/>
  <c r="H825" i="48" s="1"/>
  <c r="G1122" i="48"/>
  <c r="H1122" i="48" s="1"/>
  <c r="G1419" i="48"/>
  <c r="H1419" i="48" s="1"/>
  <c r="G1716" i="48"/>
  <c r="H1716" i="48" s="1"/>
  <c r="G2013" i="48"/>
  <c r="H2013" i="48" s="1"/>
  <c r="G529" i="48"/>
  <c r="H529" i="48" s="1"/>
  <c r="G826" i="48"/>
  <c r="H826" i="48" s="1"/>
  <c r="G1123" i="48"/>
  <c r="H1123" i="48" s="1"/>
  <c r="G1420" i="48"/>
  <c r="H1420" i="48" s="1"/>
  <c r="G1717" i="48"/>
  <c r="H1717" i="48" s="1"/>
  <c r="G2014" i="48"/>
  <c r="H2014" i="48" s="1"/>
  <c r="G530" i="48"/>
  <c r="H530" i="48" s="1"/>
  <c r="G827" i="48"/>
  <c r="H827" i="48" s="1"/>
  <c r="G1124" i="48"/>
  <c r="H1124" i="48" s="1"/>
  <c r="G1421" i="48"/>
  <c r="H1421" i="48" s="1"/>
  <c r="G1718" i="48"/>
  <c r="H1718" i="48" s="1"/>
  <c r="G2015" i="48"/>
  <c r="H2015" i="48" s="1"/>
  <c r="G531" i="48"/>
  <c r="H531" i="48" s="1"/>
  <c r="G828" i="48"/>
  <c r="H828" i="48" s="1"/>
  <c r="G1125" i="48"/>
  <c r="H1125" i="48" s="1"/>
  <c r="G1422" i="48"/>
  <c r="H1422" i="48" s="1"/>
  <c r="G1719" i="48"/>
  <c r="H1719" i="48" s="1"/>
  <c r="G2016" i="48"/>
  <c r="H2016" i="48" s="1"/>
  <c r="G532" i="48"/>
  <c r="H532" i="48" s="1"/>
  <c r="G829" i="48"/>
  <c r="H829" i="48" s="1"/>
  <c r="G1126" i="48"/>
  <c r="H1126" i="48" s="1"/>
  <c r="G1423" i="48"/>
  <c r="H1423" i="48" s="1"/>
  <c r="G1720" i="48"/>
  <c r="H1720" i="48" s="1"/>
  <c r="G2017" i="48"/>
  <c r="H2017" i="48" s="1"/>
  <c r="G533" i="48"/>
  <c r="H533" i="48" s="1"/>
  <c r="G830" i="48"/>
  <c r="H830" i="48" s="1"/>
  <c r="G1127" i="48"/>
  <c r="H1127" i="48" s="1"/>
  <c r="G1424" i="48"/>
  <c r="H1424" i="48" s="1"/>
  <c r="G1721" i="48"/>
  <c r="H1721" i="48" s="1"/>
  <c r="G2018" i="48"/>
  <c r="H2018" i="48" s="1"/>
  <c r="G534" i="48"/>
  <c r="H534" i="48" s="1"/>
  <c r="G831" i="48"/>
  <c r="H831" i="48" s="1"/>
  <c r="G1128" i="48"/>
  <c r="H1128" i="48" s="1"/>
  <c r="G1425" i="48"/>
  <c r="H1425" i="48" s="1"/>
  <c r="G1722" i="48"/>
  <c r="H1722" i="48" s="1"/>
  <c r="G2019" i="48"/>
  <c r="H2019" i="48" s="1"/>
  <c r="G535" i="48"/>
  <c r="H535" i="48" s="1"/>
  <c r="G832" i="48"/>
  <c r="H832" i="48" s="1"/>
  <c r="G1129" i="48"/>
  <c r="H1129" i="48" s="1"/>
  <c r="G1426" i="48"/>
  <c r="H1426" i="48" s="1"/>
  <c r="G1723" i="48"/>
  <c r="H1723" i="48" s="1"/>
  <c r="G2020" i="48"/>
  <c r="H2020" i="48" s="1"/>
  <c r="G536" i="48"/>
  <c r="H536" i="48" s="1"/>
  <c r="G833" i="48"/>
  <c r="H833" i="48" s="1"/>
  <c r="G1130" i="48"/>
  <c r="H1130" i="48" s="1"/>
  <c r="G1427" i="48"/>
  <c r="H1427" i="48" s="1"/>
  <c r="G1724" i="48"/>
  <c r="H1724" i="48" s="1"/>
  <c r="G2021" i="48"/>
  <c r="H2021" i="48" s="1"/>
  <c r="G537" i="48"/>
  <c r="H537" i="48" s="1"/>
  <c r="G834" i="48"/>
  <c r="H834" i="48" s="1"/>
  <c r="G1131" i="48"/>
  <c r="H1131" i="48" s="1"/>
  <c r="G1428" i="48"/>
  <c r="H1428" i="48" s="1"/>
  <c r="G1725" i="48"/>
  <c r="H1725" i="48" s="1"/>
  <c r="G2022" i="48"/>
  <c r="H2022" i="48" s="1"/>
  <c r="G538" i="48"/>
  <c r="H538" i="48" s="1"/>
  <c r="G835" i="48"/>
  <c r="H835" i="48" s="1"/>
  <c r="G1132" i="48"/>
  <c r="H1132" i="48" s="1"/>
  <c r="G1429" i="48"/>
  <c r="H1429" i="48" s="1"/>
  <c r="G1726" i="48"/>
  <c r="H1726" i="48" s="1"/>
  <c r="G2023" i="48"/>
  <c r="H2023" i="48" s="1"/>
  <c r="G539" i="48"/>
  <c r="H539" i="48" s="1"/>
  <c r="G836" i="48"/>
  <c r="H836" i="48" s="1"/>
  <c r="G1133" i="48"/>
  <c r="H1133" i="48" s="1"/>
  <c r="G1430" i="48"/>
  <c r="H1430" i="48" s="1"/>
  <c r="G1727" i="48"/>
  <c r="H1727" i="48" s="1"/>
  <c r="G2024" i="48"/>
  <c r="H2024" i="48" s="1"/>
  <c r="G540" i="48"/>
  <c r="H540" i="48" s="1"/>
  <c r="G837" i="48"/>
  <c r="H837" i="48" s="1"/>
  <c r="G1134" i="48"/>
  <c r="H1134" i="48" s="1"/>
  <c r="G1431" i="48"/>
  <c r="H1431" i="48" s="1"/>
  <c r="G1728" i="48"/>
  <c r="H1728" i="48" s="1"/>
  <c r="G2025" i="48"/>
  <c r="H2025" i="48" s="1"/>
  <c r="G541" i="48"/>
  <c r="H541" i="48" s="1"/>
  <c r="G838" i="48"/>
  <c r="H838" i="48" s="1"/>
  <c r="G1135" i="48"/>
  <c r="H1135" i="48" s="1"/>
  <c r="G1432" i="48"/>
  <c r="H1432" i="48" s="1"/>
  <c r="G1729" i="48"/>
  <c r="H1729" i="48" s="1"/>
  <c r="G2026" i="48"/>
  <c r="H2026" i="48" s="1"/>
  <c r="G542" i="48"/>
  <c r="H542" i="48" s="1"/>
  <c r="G839" i="48"/>
  <c r="H839" i="48" s="1"/>
  <c r="G1136" i="48"/>
  <c r="H1136" i="48" s="1"/>
  <c r="G1433" i="48"/>
  <c r="H1433" i="48" s="1"/>
  <c r="G1730" i="48"/>
  <c r="H1730" i="48" s="1"/>
  <c r="G2027" i="48"/>
  <c r="H2027" i="48" s="1"/>
  <c r="G543" i="48"/>
  <c r="H543" i="48" s="1"/>
  <c r="G840" i="48"/>
  <c r="H840" i="48" s="1"/>
  <c r="G1137" i="48"/>
  <c r="H1137" i="48" s="1"/>
  <c r="G1434" i="48"/>
  <c r="H1434" i="48" s="1"/>
  <c r="G1731" i="48"/>
  <c r="H1731" i="48" s="1"/>
  <c r="G2028" i="48"/>
  <c r="H2028" i="48" s="1"/>
  <c r="G544" i="48"/>
  <c r="H544" i="48" s="1"/>
  <c r="G841" i="48"/>
  <c r="H841" i="48" s="1"/>
  <c r="G1138" i="48"/>
  <c r="H1138" i="48" s="1"/>
  <c r="G1435" i="48"/>
  <c r="H1435" i="48" s="1"/>
  <c r="G1732" i="48"/>
  <c r="H1732" i="48" s="1"/>
  <c r="G2029" i="48"/>
  <c r="H2029" i="48" s="1"/>
  <c r="G545" i="48"/>
  <c r="H545" i="48" s="1"/>
  <c r="G842" i="48"/>
  <c r="H842" i="48" s="1"/>
  <c r="G1139" i="48"/>
  <c r="H1139" i="48" s="1"/>
  <c r="G1436" i="48"/>
  <c r="H1436" i="48" s="1"/>
  <c r="G1733" i="48"/>
  <c r="H1733" i="48" s="1"/>
  <c r="G2030" i="48"/>
  <c r="H2030" i="48" s="1"/>
  <c r="G546" i="48"/>
  <c r="H546" i="48" s="1"/>
  <c r="G843" i="48"/>
  <c r="H843" i="48" s="1"/>
  <c r="G1140" i="48"/>
  <c r="H1140" i="48" s="1"/>
  <c r="G1437" i="48"/>
  <c r="H1437" i="48" s="1"/>
  <c r="G1734" i="48"/>
  <c r="H1734" i="48" s="1"/>
  <c r="G2031" i="48"/>
  <c r="H2031" i="48" s="1"/>
  <c r="G547" i="48"/>
  <c r="H547" i="48" s="1"/>
  <c r="G844" i="48"/>
  <c r="H844" i="48" s="1"/>
  <c r="G1141" i="48"/>
  <c r="H1141" i="48" s="1"/>
  <c r="G1438" i="48"/>
  <c r="H1438" i="48" s="1"/>
  <c r="G1735" i="48"/>
  <c r="H1735" i="48" s="1"/>
  <c r="G2032" i="48"/>
  <c r="H2032" i="48" s="1"/>
  <c r="G548" i="48"/>
  <c r="H548" i="48" s="1"/>
  <c r="G845" i="48"/>
  <c r="H845" i="48" s="1"/>
  <c r="G1142" i="48"/>
  <c r="H1142" i="48" s="1"/>
  <c r="G1439" i="48"/>
  <c r="H1439" i="48" s="1"/>
  <c r="G1736" i="48"/>
  <c r="H1736" i="48" s="1"/>
  <c r="G2033" i="48"/>
  <c r="H2033" i="48" s="1"/>
  <c r="G549" i="48"/>
  <c r="H549" i="48" s="1"/>
  <c r="G846" i="48"/>
  <c r="H846" i="48" s="1"/>
  <c r="G1143" i="48"/>
  <c r="H1143" i="48" s="1"/>
  <c r="G1440" i="48"/>
  <c r="H1440" i="48" s="1"/>
  <c r="G1737" i="48"/>
  <c r="H1737" i="48" s="1"/>
  <c r="G2034" i="48"/>
  <c r="H2034" i="48" s="1"/>
  <c r="G550" i="48"/>
  <c r="H550" i="48" s="1"/>
  <c r="G847" i="48"/>
  <c r="H847" i="48" s="1"/>
  <c r="G1144" i="48"/>
  <c r="H1144" i="48" s="1"/>
  <c r="G1441" i="48"/>
  <c r="H1441" i="48" s="1"/>
  <c r="G1738" i="48"/>
  <c r="H1738" i="48" s="1"/>
  <c r="G2035" i="48"/>
  <c r="H2035" i="48" s="1"/>
  <c r="G551" i="48"/>
  <c r="H551" i="48" s="1"/>
  <c r="G848" i="48"/>
  <c r="H848" i="48" s="1"/>
  <c r="G1145" i="48"/>
  <c r="H1145" i="48" s="1"/>
  <c r="G1442" i="48"/>
  <c r="H1442" i="48" s="1"/>
  <c r="G1739" i="48"/>
  <c r="H1739" i="48" s="1"/>
  <c r="G2036" i="48"/>
  <c r="H2036" i="48" s="1"/>
  <c r="G552" i="48"/>
  <c r="H552" i="48" s="1"/>
  <c r="G849" i="48"/>
  <c r="H849" i="48" s="1"/>
  <c r="G1146" i="48"/>
  <c r="H1146" i="48" s="1"/>
  <c r="G1443" i="48"/>
  <c r="H1443" i="48" s="1"/>
  <c r="G1740" i="48"/>
  <c r="H1740" i="48" s="1"/>
  <c r="G2037" i="48"/>
  <c r="H2037" i="48" s="1"/>
  <c r="G553" i="48"/>
  <c r="H553" i="48" s="1"/>
  <c r="G850" i="48"/>
  <c r="H850" i="48" s="1"/>
  <c r="G1147" i="48"/>
  <c r="H1147" i="48" s="1"/>
  <c r="G1444" i="48"/>
  <c r="H1444" i="48" s="1"/>
  <c r="G1741" i="48"/>
  <c r="H1741" i="48" s="1"/>
  <c r="G2038" i="48"/>
  <c r="H2038" i="48" s="1"/>
  <c r="G554" i="48"/>
  <c r="H554" i="48" s="1"/>
  <c r="G851" i="48"/>
  <c r="H851" i="48" s="1"/>
  <c r="G1148" i="48"/>
  <c r="H1148" i="48" s="1"/>
  <c r="G1445" i="48"/>
  <c r="H1445" i="48" s="1"/>
  <c r="G1742" i="48"/>
  <c r="H1742" i="48" s="1"/>
  <c r="G2039" i="48"/>
  <c r="H2039" i="48" s="1"/>
  <c r="G555" i="48"/>
  <c r="H555" i="48" s="1"/>
  <c r="G852" i="48"/>
  <c r="H852" i="48" s="1"/>
  <c r="G1149" i="48"/>
  <c r="H1149" i="48" s="1"/>
  <c r="G1446" i="48"/>
  <c r="H1446" i="48" s="1"/>
  <c r="G1743" i="48"/>
  <c r="H1743" i="48" s="1"/>
  <c r="G2040" i="48"/>
  <c r="H2040" i="48" s="1"/>
  <c r="G556" i="48"/>
  <c r="H556" i="48" s="1"/>
  <c r="G853" i="48"/>
  <c r="H853" i="48" s="1"/>
  <c r="G1150" i="48"/>
  <c r="H1150" i="48" s="1"/>
  <c r="G1447" i="48"/>
  <c r="H1447" i="48" s="1"/>
  <c r="G1744" i="48"/>
  <c r="H1744" i="48" s="1"/>
  <c r="G2041" i="48"/>
  <c r="H2041" i="48" s="1"/>
  <c r="G557" i="48"/>
  <c r="H557" i="48" s="1"/>
  <c r="G854" i="48"/>
  <c r="H854" i="48" s="1"/>
  <c r="G1151" i="48"/>
  <c r="H1151" i="48" s="1"/>
  <c r="G1448" i="48"/>
  <c r="H1448" i="48" s="1"/>
  <c r="G1745" i="48"/>
  <c r="H1745" i="48" s="1"/>
  <c r="G2042" i="48"/>
  <c r="H2042" i="48" s="1"/>
  <c r="G558" i="48"/>
  <c r="H558" i="48" s="1"/>
  <c r="G855" i="48"/>
  <c r="H855" i="48" s="1"/>
  <c r="G1152" i="48"/>
  <c r="H1152" i="48" s="1"/>
  <c r="G1449" i="48"/>
  <c r="H1449" i="48" s="1"/>
  <c r="G1746" i="48"/>
  <c r="H1746" i="48" s="1"/>
  <c r="G2043" i="48"/>
  <c r="H2043" i="48" s="1"/>
  <c r="G559" i="48"/>
  <c r="H559" i="48" s="1"/>
  <c r="G856" i="48"/>
  <c r="H856" i="48" s="1"/>
  <c r="G1153" i="48"/>
  <c r="H1153" i="48" s="1"/>
  <c r="G1450" i="48"/>
  <c r="H1450" i="48" s="1"/>
  <c r="G1747" i="48"/>
  <c r="H1747" i="48" s="1"/>
  <c r="G2044" i="48"/>
  <c r="H2044" i="48" s="1"/>
  <c r="G560" i="48"/>
  <c r="H560" i="48" s="1"/>
  <c r="G857" i="48"/>
  <c r="H857" i="48" s="1"/>
  <c r="G1154" i="48"/>
  <c r="H1154" i="48" s="1"/>
  <c r="G1451" i="48"/>
  <c r="H1451" i="48" s="1"/>
  <c r="G1748" i="48"/>
  <c r="H1748" i="48" s="1"/>
  <c r="G2045" i="48"/>
  <c r="H2045" i="48" s="1"/>
  <c r="G561" i="48"/>
  <c r="H561" i="48" s="1"/>
  <c r="G858" i="48"/>
  <c r="H858" i="48" s="1"/>
  <c r="G1155" i="48"/>
  <c r="H1155" i="48" s="1"/>
  <c r="G1452" i="48"/>
  <c r="H1452" i="48" s="1"/>
  <c r="G1749" i="48"/>
  <c r="H1749" i="48" s="1"/>
  <c r="G2046" i="48"/>
  <c r="H2046" i="48" s="1"/>
  <c r="G562" i="48"/>
  <c r="H562" i="48" s="1"/>
  <c r="G859" i="48"/>
  <c r="H859" i="48" s="1"/>
  <c r="G1156" i="48"/>
  <c r="H1156" i="48" s="1"/>
  <c r="G1453" i="48"/>
  <c r="H1453" i="48" s="1"/>
  <c r="G1750" i="48"/>
  <c r="H1750" i="48" s="1"/>
  <c r="G2047" i="48"/>
  <c r="H2047" i="48" s="1"/>
  <c r="G563" i="48"/>
  <c r="H563" i="48" s="1"/>
  <c r="G860" i="48"/>
  <c r="H860" i="48" s="1"/>
  <c r="G1157" i="48"/>
  <c r="H1157" i="48" s="1"/>
  <c r="G1454" i="48"/>
  <c r="H1454" i="48" s="1"/>
  <c r="G1751" i="48"/>
  <c r="H1751" i="48" s="1"/>
  <c r="G2048" i="48"/>
  <c r="H2048" i="48" s="1"/>
  <c r="G564" i="48"/>
  <c r="H564" i="48" s="1"/>
  <c r="G861" i="48"/>
  <c r="H861" i="48" s="1"/>
  <c r="G1158" i="48"/>
  <c r="H1158" i="48" s="1"/>
  <c r="G1455" i="48"/>
  <c r="H1455" i="48" s="1"/>
  <c r="G1752" i="48"/>
  <c r="H1752" i="48" s="1"/>
  <c r="G2049" i="48"/>
  <c r="H2049" i="48" s="1"/>
  <c r="G565" i="48"/>
  <c r="H565" i="48" s="1"/>
  <c r="G862" i="48"/>
  <c r="H862" i="48" s="1"/>
  <c r="G1159" i="48"/>
  <c r="H1159" i="48" s="1"/>
  <c r="G1456" i="48"/>
  <c r="H1456" i="48" s="1"/>
  <c r="G1753" i="48"/>
  <c r="H1753" i="48" s="1"/>
  <c r="G2050" i="48"/>
  <c r="H2050" i="48" s="1"/>
  <c r="G566" i="48"/>
  <c r="H566" i="48" s="1"/>
  <c r="G863" i="48"/>
  <c r="H863" i="48" s="1"/>
  <c r="G1160" i="48"/>
  <c r="H1160" i="48" s="1"/>
  <c r="G1457" i="48"/>
  <c r="H1457" i="48" s="1"/>
  <c r="G1754" i="48"/>
  <c r="H1754" i="48" s="1"/>
  <c r="G2051" i="48"/>
  <c r="H2051" i="48" s="1"/>
  <c r="G567" i="48"/>
  <c r="H567" i="48" s="1"/>
  <c r="G864" i="48"/>
  <c r="H864" i="48" s="1"/>
  <c r="G1161" i="48"/>
  <c r="H1161" i="48" s="1"/>
  <c r="G1458" i="48"/>
  <c r="H1458" i="48" s="1"/>
  <c r="G1755" i="48"/>
  <c r="H1755" i="48" s="1"/>
  <c r="G2052" i="48"/>
  <c r="H2052" i="48" s="1"/>
  <c r="G568" i="48"/>
  <c r="H568" i="48" s="1"/>
  <c r="G865" i="48"/>
  <c r="H865" i="48" s="1"/>
  <c r="G1162" i="48"/>
  <c r="H1162" i="48" s="1"/>
  <c r="G1459" i="48"/>
  <c r="H1459" i="48" s="1"/>
  <c r="G1756" i="48"/>
  <c r="H1756" i="48" s="1"/>
  <c r="G2053" i="48"/>
  <c r="H2053" i="48" s="1"/>
  <c r="G569" i="48"/>
  <c r="H569" i="48" s="1"/>
  <c r="G866" i="48"/>
  <c r="H866" i="48" s="1"/>
  <c r="G1163" i="48"/>
  <c r="H1163" i="48" s="1"/>
  <c r="G1460" i="48"/>
  <c r="H1460" i="48" s="1"/>
  <c r="G1757" i="48"/>
  <c r="H1757" i="48" s="1"/>
  <c r="G2054" i="48"/>
  <c r="H2054" i="48" s="1"/>
  <c r="G570" i="48"/>
  <c r="H570" i="48" s="1"/>
  <c r="G867" i="48"/>
  <c r="H867" i="48" s="1"/>
  <c r="G1164" i="48"/>
  <c r="H1164" i="48" s="1"/>
  <c r="G1461" i="48"/>
  <c r="H1461" i="48" s="1"/>
  <c r="G1758" i="48"/>
  <c r="H1758" i="48" s="1"/>
  <c r="G2055" i="48"/>
  <c r="H2055" i="48" s="1"/>
  <c r="G571" i="48"/>
  <c r="H571" i="48" s="1"/>
  <c r="G868" i="48"/>
  <c r="H868" i="48" s="1"/>
  <c r="G1165" i="48"/>
  <c r="H1165" i="48" s="1"/>
  <c r="G1462" i="48"/>
  <c r="H1462" i="48" s="1"/>
  <c r="G1759" i="48"/>
  <c r="H1759" i="48" s="1"/>
  <c r="G2056" i="48"/>
  <c r="H2056" i="48" s="1"/>
  <c r="G572" i="48"/>
  <c r="H572" i="48" s="1"/>
  <c r="G869" i="48"/>
  <c r="H869" i="48" s="1"/>
  <c r="G1166" i="48"/>
  <c r="H1166" i="48" s="1"/>
  <c r="G1463" i="48"/>
  <c r="H1463" i="48" s="1"/>
  <c r="G1760" i="48"/>
  <c r="H1760" i="48" s="1"/>
  <c r="G2057" i="48"/>
  <c r="H2057" i="48" s="1"/>
  <c r="G573" i="48"/>
  <c r="H573" i="48" s="1"/>
  <c r="G870" i="48"/>
  <c r="H870" i="48" s="1"/>
  <c r="G1167" i="48"/>
  <c r="H1167" i="48" s="1"/>
  <c r="G1464" i="48"/>
  <c r="H1464" i="48" s="1"/>
  <c r="G1761" i="48"/>
  <c r="H1761" i="48" s="1"/>
  <c r="G2058" i="48"/>
  <c r="H2058" i="48" s="1"/>
  <c r="G574" i="48"/>
  <c r="H574" i="48" s="1"/>
  <c r="G871" i="48"/>
  <c r="H871" i="48" s="1"/>
  <c r="G1168" i="48"/>
  <c r="H1168" i="48" s="1"/>
  <c r="G1465" i="48"/>
  <c r="H1465" i="48" s="1"/>
  <c r="G1762" i="48"/>
  <c r="H1762" i="48" s="1"/>
  <c r="G2059" i="48"/>
  <c r="H2059" i="48" s="1"/>
  <c r="G575" i="48"/>
  <c r="H575" i="48" s="1"/>
  <c r="G872" i="48"/>
  <c r="H872" i="48" s="1"/>
  <c r="G1169" i="48"/>
  <c r="H1169" i="48" s="1"/>
  <c r="G1466" i="48"/>
  <c r="H1466" i="48" s="1"/>
  <c r="G1763" i="48"/>
  <c r="H1763" i="48" s="1"/>
  <c r="G2060" i="48"/>
  <c r="H2060" i="48" s="1"/>
  <c r="G576" i="48"/>
  <c r="H576" i="48" s="1"/>
  <c r="G873" i="48"/>
  <c r="H873" i="48" s="1"/>
  <c r="G1170" i="48"/>
  <c r="H1170" i="48" s="1"/>
  <c r="G1467" i="48"/>
  <c r="H1467" i="48" s="1"/>
  <c r="G1764" i="48"/>
  <c r="H1764" i="48" s="1"/>
  <c r="G2061" i="48"/>
  <c r="H2061" i="48" s="1"/>
  <c r="G577" i="48"/>
  <c r="H577" i="48" s="1"/>
  <c r="G874" i="48"/>
  <c r="H874" i="48" s="1"/>
  <c r="G1171" i="48"/>
  <c r="H1171" i="48" s="1"/>
  <c r="G1468" i="48"/>
  <c r="H1468" i="48" s="1"/>
  <c r="G1765" i="48"/>
  <c r="H1765" i="48" s="1"/>
  <c r="G2062" i="48"/>
  <c r="H2062" i="48" s="1"/>
  <c r="G578" i="48"/>
  <c r="H578" i="48" s="1"/>
  <c r="G875" i="48"/>
  <c r="H875" i="48" s="1"/>
  <c r="G1172" i="48"/>
  <c r="H1172" i="48" s="1"/>
  <c r="G1469" i="48"/>
  <c r="H1469" i="48" s="1"/>
  <c r="G1766" i="48"/>
  <c r="H1766" i="48" s="1"/>
  <c r="G2063" i="48"/>
  <c r="H2063" i="48" s="1"/>
  <c r="G579" i="48"/>
  <c r="H579" i="48" s="1"/>
  <c r="G876" i="48"/>
  <c r="H876" i="48" s="1"/>
  <c r="G1173" i="48"/>
  <c r="H1173" i="48" s="1"/>
  <c r="G1470" i="48"/>
  <c r="H1470" i="48" s="1"/>
  <c r="G1767" i="48"/>
  <c r="H1767" i="48" s="1"/>
  <c r="G2064" i="48"/>
  <c r="H2064" i="48" s="1"/>
  <c r="G580" i="48"/>
  <c r="H580" i="48" s="1"/>
  <c r="G877" i="48"/>
  <c r="H877" i="48" s="1"/>
  <c r="G1174" i="48"/>
  <c r="H1174" i="48" s="1"/>
  <c r="G1471" i="48"/>
  <c r="H1471" i="48" s="1"/>
  <c r="G1768" i="48"/>
  <c r="H1768" i="48" s="1"/>
  <c r="G2065" i="48"/>
  <c r="H2065" i="48" s="1"/>
  <c r="G581" i="48"/>
  <c r="H581" i="48" s="1"/>
  <c r="G878" i="48"/>
  <c r="H878" i="48" s="1"/>
  <c r="G1175" i="48"/>
  <c r="H1175" i="48" s="1"/>
  <c r="G1472" i="48"/>
  <c r="H1472" i="48" s="1"/>
  <c r="G1769" i="48"/>
  <c r="H1769" i="48" s="1"/>
  <c r="G2066" i="48"/>
  <c r="H2066" i="48" s="1"/>
  <c r="G582" i="48"/>
  <c r="H582" i="48" s="1"/>
  <c r="G879" i="48"/>
  <c r="H879" i="48" s="1"/>
  <c r="G1176" i="48"/>
  <c r="H1176" i="48" s="1"/>
  <c r="G1473" i="48"/>
  <c r="H1473" i="48" s="1"/>
  <c r="G1770" i="48"/>
  <c r="H1770" i="48" s="1"/>
  <c r="G2067" i="48"/>
  <c r="H2067" i="48" s="1"/>
  <c r="G583" i="48"/>
  <c r="H583" i="48" s="1"/>
  <c r="G880" i="48"/>
  <c r="H880" i="48" s="1"/>
  <c r="G1177" i="48"/>
  <c r="H1177" i="48" s="1"/>
  <c r="G1474" i="48"/>
  <c r="H1474" i="48" s="1"/>
  <c r="G1771" i="48"/>
  <c r="H1771" i="48" s="1"/>
  <c r="G2068" i="48"/>
  <c r="H2068" i="48" s="1"/>
  <c r="G584" i="48"/>
  <c r="H584" i="48" s="1"/>
  <c r="G881" i="48"/>
  <c r="H881" i="48" s="1"/>
  <c r="G1178" i="48"/>
  <c r="H1178" i="48" s="1"/>
  <c r="G1475" i="48"/>
  <c r="H1475" i="48" s="1"/>
  <c r="G1772" i="48"/>
  <c r="H1772" i="48" s="1"/>
  <c r="G2069" i="48"/>
  <c r="H2069" i="48" s="1"/>
  <c r="G585" i="48"/>
  <c r="H585" i="48" s="1"/>
  <c r="G882" i="48"/>
  <c r="H882" i="48" s="1"/>
  <c r="G1179" i="48"/>
  <c r="H1179" i="48" s="1"/>
  <c r="G1476" i="48"/>
  <c r="H1476" i="48" s="1"/>
  <c r="G1773" i="48"/>
  <c r="H1773" i="48" s="1"/>
  <c r="G2070" i="48"/>
  <c r="H2070" i="48" s="1"/>
  <c r="G586" i="48"/>
  <c r="H586" i="48" s="1"/>
  <c r="G883" i="48"/>
  <c r="H883" i="48" s="1"/>
  <c r="G1180" i="48"/>
  <c r="H1180" i="48" s="1"/>
  <c r="G1477" i="48"/>
  <c r="H1477" i="48" s="1"/>
  <c r="G1774" i="48"/>
  <c r="H1774" i="48" s="1"/>
  <c r="G2071" i="48"/>
  <c r="H2071" i="48" s="1"/>
  <c r="G587" i="48"/>
  <c r="H587" i="48" s="1"/>
  <c r="G884" i="48"/>
  <c r="H884" i="48" s="1"/>
  <c r="G1181" i="48"/>
  <c r="H1181" i="48" s="1"/>
  <c r="G1478" i="48"/>
  <c r="H1478" i="48" s="1"/>
  <c r="G1775" i="48"/>
  <c r="H1775" i="48" s="1"/>
  <c r="G2072" i="48"/>
  <c r="H2072" i="48" s="1"/>
  <c r="G588" i="48"/>
  <c r="H588" i="48" s="1"/>
  <c r="G885" i="48"/>
  <c r="H885" i="48" s="1"/>
  <c r="G1182" i="48"/>
  <c r="H1182" i="48" s="1"/>
  <c r="G1479" i="48"/>
  <c r="H1479" i="48" s="1"/>
  <c r="G1776" i="48"/>
  <c r="H1776" i="48" s="1"/>
  <c r="G2073" i="48"/>
  <c r="H2073" i="48" s="1"/>
  <c r="G589" i="48"/>
  <c r="H589" i="48" s="1"/>
  <c r="G886" i="48"/>
  <c r="H886" i="48" s="1"/>
  <c r="G1183" i="48"/>
  <c r="H1183" i="48" s="1"/>
  <c r="G1480" i="48"/>
  <c r="H1480" i="48" s="1"/>
  <c r="G1777" i="48"/>
  <c r="H1777" i="48" s="1"/>
  <c r="G2074" i="48"/>
  <c r="H2074" i="48" s="1"/>
  <c r="G590" i="48"/>
  <c r="H590" i="48" s="1"/>
  <c r="G887" i="48"/>
  <c r="H887" i="48" s="1"/>
  <c r="G1184" i="48"/>
  <c r="H1184" i="48" s="1"/>
  <c r="G1481" i="48"/>
  <c r="H1481" i="48" s="1"/>
  <c r="G1778" i="48"/>
  <c r="H1778" i="48" s="1"/>
  <c r="G2075" i="48"/>
  <c r="H2075" i="48" s="1"/>
  <c r="G591" i="48"/>
  <c r="H591" i="48" s="1"/>
  <c r="G888" i="48"/>
  <c r="H888" i="48" s="1"/>
  <c r="G1185" i="48"/>
  <c r="H1185" i="48" s="1"/>
  <c r="G1482" i="48"/>
  <c r="H1482" i="48" s="1"/>
  <c r="G1779" i="48"/>
  <c r="H1779" i="48" s="1"/>
  <c r="G2076" i="48"/>
  <c r="H2076" i="48" s="1"/>
  <c r="G592" i="48"/>
  <c r="H592" i="48" s="1"/>
  <c r="G889" i="48"/>
  <c r="H889" i="48" s="1"/>
  <c r="G1186" i="48"/>
  <c r="H1186" i="48" s="1"/>
  <c r="G1483" i="48"/>
  <c r="H1483" i="48" s="1"/>
  <c r="G1780" i="48"/>
  <c r="H1780" i="48" s="1"/>
  <c r="G2077" i="48"/>
  <c r="H2077" i="48" s="1"/>
  <c r="G593" i="48"/>
  <c r="H593" i="48" s="1"/>
  <c r="G890" i="48"/>
  <c r="H890" i="48" s="1"/>
  <c r="G1187" i="48"/>
  <c r="H1187" i="48" s="1"/>
  <c r="G1484" i="48"/>
  <c r="H1484" i="48" s="1"/>
  <c r="G1781" i="48"/>
  <c r="H1781" i="48" s="1"/>
  <c r="G2078" i="48"/>
  <c r="H2078" i="48" s="1"/>
  <c r="G594" i="48"/>
  <c r="H594" i="48" s="1"/>
  <c r="G891" i="48"/>
  <c r="H891" i="48" s="1"/>
  <c r="G1188" i="48"/>
  <c r="H1188" i="48" s="1"/>
  <c r="G1485" i="48"/>
  <c r="H1485" i="48" s="1"/>
  <c r="G1782" i="48"/>
  <c r="H1782" i="48" s="1"/>
  <c r="G2079" i="48"/>
  <c r="H2079" i="48" s="1"/>
  <c r="G595" i="48"/>
  <c r="H595" i="48" s="1"/>
  <c r="G892" i="48"/>
  <c r="H892" i="48" s="1"/>
  <c r="G1189" i="48"/>
  <c r="H1189" i="48" s="1"/>
  <c r="G1486" i="48"/>
  <c r="H1486" i="48" s="1"/>
  <c r="G1783" i="48"/>
  <c r="H1783" i="48" s="1"/>
  <c r="G2080" i="48"/>
  <c r="H2080" i="48" s="1"/>
  <c r="G596" i="48"/>
  <c r="H596" i="48" s="1"/>
  <c r="G893" i="48"/>
  <c r="H893" i="48" s="1"/>
  <c r="G1190" i="48"/>
  <c r="H1190" i="48" s="1"/>
  <c r="G1487" i="48"/>
  <c r="H1487" i="48" s="1"/>
  <c r="G1784" i="48"/>
  <c r="H1784" i="48" s="1"/>
  <c r="G2081" i="48"/>
  <c r="H2081" i="48" s="1"/>
  <c r="G597" i="48"/>
  <c r="H597" i="48" s="1"/>
  <c r="G894" i="48"/>
  <c r="H894" i="48" s="1"/>
  <c r="G1191" i="48"/>
  <c r="H1191" i="48" s="1"/>
  <c r="G1488" i="48"/>
  <c r="H1488" i="48" s="1"/>
  <c r="G1785" i="48"/>
  <c r="H1785" i="48" s="1"/>
  <c r="G2082" i="48"/>
  <c r="H2082" i="48" s="1"/>
  <c r="G598" i="48"/>
  <c r="H598" i="48" s="1"/>
  <c r="G895" i="48"/>
  <c r="H895" i="48" s="1"/>
  <c r="G1192" i="48"/>
  <c r="H1192" i="48" s="1"/>
  <c r="G1489" i="48"/>
  <c r="H1489" i="48" s="1"/>
  <c r="G1786" i="48"/>
  <c r="H1786" i="48" s="1"/>
  <c r="G2083" i="48"/>
  <c r="H2083" i="48" s="1"/>
  <c r="G599" i="48"/>
  <c r="H599" i="48" s="1"/>
  <c r="G896" i="48"/>
  <c r="H896" i="48" s="1"/>
  <c r="G1193" i="48"/>
  <c r="H1193" i="48" s="1"/>
  <c r="G1490" i="48"/>
  <c r="H1490" i="48" s="1"/>
  <c r="G1787" i="48"/>
  <c r="H1787" i="48" s="1"/>
  <c r="G2084" i="48"/>
  <c r="H2084" i="48" s="1"/>
  <c r="G600" i="48"/>
  <c r="H600" i="48" s="1"/>
  <c r="G897" i="48"/>
  <c r="H897" i="48" s="1"/>
  <c r="G1194" i="48"/>
  <c r="H1194" i="48" s="1"/>
  <c r="G1491" i="48"/>
  <c r="H1491" i="48" s="1"/>
  <c r="G1788" i="48"/>
  <c r="H1788" i="48" s="1"/>
  <c r="G2085" i="48"/>
  <c r="H2085" i="48" s="1"/>
  <c r="G601" i="48"/>
  <c r="H601" i="48" s="1"/>
  <c r="G898" i="48"/>
  <c r="H898" i="48" s="1"/>
  <c r="G1195" i="48"/>
  <c r="H1195" i="48" s="1"/>
  <c r="G1492" i="48"/>
  <c r="H1492" i="48" s="1"/>
  <c r="G1789" i="48"/>
  <c r="H1789" i="48" s="1"/>
  <c r="G2086" i="48"/>
  <c r="H2086" i="48" s="1"/>
  <c r="G602" i="48"/>
  <c r="H602" i="48" s="1"/>
  <c r="G899" i="48"/>
  <c r="H899" i="48" s="1"/>
  <c r="G1196" i="48"/>
  <c r="H1196" i="48" s="1"/>
  <c r="G1493" i="48"/>
  <c r="H1493" i="48" s="1"/>
  <c r="G1790" i="48"/>
  <c r="H1790" i="48" s="1"/>
  <c r="G2087" i="48"/>
  <c r="H2087" i="48" s="1"/>
  <c r="G603" i="48"/>
  <c r="H603" i="48" s="1"/>
  <c r="G900" i="48"/>
  <c r="H900" i="48" s="1"/>
  <c r="G1197" i="48"/>
  <c r="H1197" i="48" s="1"/>
  <c r="G1494" i="48"/>
  <c r="H1494" i="48" s="1"/>
  <c r="G1791" i="48"/>
  <c r="H1791" i="48" s="1"/>
  <c r="G2088" i="48"/>
  <c r="H2088" i="48" s="1"/>
  <c r="G604" i="48"/>
  <c r="H604" i="48" s="1"/>
  <c r="G901" i="48"/>
  <c r="H901" i="48" s="1"/>
  <c r="G1198" i="48"/>
  <c r="H1198" i="48" s="1"/>
  <c r="G1495" i="48"/>
  <c r="H1495" i="48" s="1"/>
  <c r="G1792" i="48"/>
  <c r="H1792" i="48" s="1"/>
  <c r="G2089" i="48"/>
  <c r="H2089" i="48" s="1"/>
  <c r="G605" i="48"/>
  <c r="H605" i="48" s="1"/>
  <c r="G902" i="48"/>
  <c r="H902" i="48" s="1"/>
  <c r="G1199" i="48"/>
  <c r="H1199" i="48" s="1"/>
  <c r="G1496" i="48"/>
  <c r="H1496" i="48" s="1"/>
  <c r="G1793" i="48"/>
  <c r="H1793" i="48" s="1"/>
  <c r="G2090" i="48"/>
  <c r="H2090" i="48" s="1"/>
  <c r="G606" i="48"/>
  <c r="H606" i="48" s="1"/>
  <c r="G903" i="48"/>
  <c r="H903" i="48" s="1"/>
  <c r="G1200" i="48"/>
  <c r="H1200" i="48" s="1"/>
  <c r="G1497" i="48"/>
  <c r="H1497" i="48" s="1"/>
  <c r="G1794" i="48"/>
  <c r="H1794" i="48" s="1"/>
  <c r="G2091" i="48"/>
  <c r="H2091" i="48" s="1"/>
  <c r="G607" i="48"/>
  <c r="H607" i="48" s="1"/>
  <c r="G904" i="48"/>
  <c r="H904" i="48" s="1"/>
  <c r="G1201" i="48"/>
  <c r="H1201" i="48" s="1"/>
  <c r="G1498" i="48"/>
  <c r="H1498" i="48" s="1"/>
  <c r="G1795" i="48"/>
  <c r="H1795" i="48" s="1"/>
  <c r="G2092" i="48"/>
  <c r="H2092" i="48" s="1"/>
  <c r="G608" i="48"/>
  <c r="H608" i="48" s="1"/>
  <c r="G905" i="48"/>
  <c r="H905" i="48" s="1"/>
  <c r="G1202" i="48"/>
  <c r="H1202" i="48" s="1"/>
  <c r="G1499" i="48"/>
  <c r="H1499" i="48" s="1"/>
  <c r="G1796" i="48"/>
  <c r="H1796" i="48" s="1"/>
  <c r="G2093" i="48"/>
  <c r="H2093" i="48" s="1"/>
  <c r="G609" i="48"/>
  <c r="H609" i="48" s="1"/>
  <c r="G906" i="48"/>
  <c r="H906" i="48" s="1"/>
  <c r="G1203" i="48"/>
  <c r="H1203" i="48" s="1"/>
  <c r="G1500" i="48"/>
  <c r="H1500" i="48" s="1"/>
  <c r="G1797" i="48"/>
  <c r="H1797" i="48" s="1"/>
  <c r="G2094" i="48"/>
  <c r="H2094" i="48" s="1"/>
  <c r="G610" i="48"/>
  <c r="H610" i="48" s="1"/>
  <c r="G907" i="48"/>
  <c r="H907" i="48" s="1"/>
  <c r="G1204" i="48"/>
  <c r="H1204" i="48" s="1"/>
  <c r="G1501" i="48"/>
  <c r="H1501" i="48" s="1"/>
  <c r="G1798" i="48"/>
  <c r="H1798" i="48" s="1"/>
  <c r="G2095" i="48"/>
  <c r="H2095" i="48" s="1"/>
  <c r="G611" i="48"/>
  <c r="H611" i="48" s="1"/>
  <c r="G908" i="48"/>
  <c r="H908" i="48" s="1"/>
  <c r="G1205" i="48"/>
  <c r="H1205" i="48" s="1"/>
  <c r="G1502" i="48"/>
  <c r="H1502" i="48" s="1"/>
  <c r="G1799" i="48"/>
  <c r="H1799" i="48" s="1"/>
  <c r="G2096" i="48"/>
  <c r="H2096" i="48" s="1"/>
  <c r="G612" i="48"/>
  <c r="H612" i="48" s="1"/>
  <c r="G909" i="48"/>
  <c r="H909" i="48" s="1"/>
  <c r="G1206" i="48"/>
  <c r="H1206" i="48" s="1"/>
  <c r="G1503" i="48"/>
  <c r="H1503" i="48" s="1"/>
  <c r="G1800" i="48"/>
  <c r="H1800" i="48" s="1"/>
  <c r="G2097" i="48"/>
  <c r="H2097" i="48" s="1"/>
  <c r="G613" i="48"/>
  <c r="H613" i="48" s="1"/>
  <c r="G910" i="48"/>
  <c r="H910" i="48" s="1"/>
  <c r="G1207" i="48"/>
  <c r="H1207" i="48" s="1"/>
  <c r="G1504" i="48"/>
  <c r="H1504" i="48" s="1"/>
  <c r="G1801" i="48"/>
  <c r="H1801" i="48" s="1"/>
  <c r="G2098" i="48"/>
  <c r="H2098" i="48" s="1"/>
  <c r="G614" i="48"/>
  <c r="H614" i="48" s="1"/>
  <c r="G911" i="48"/>
  <c r="H911" i="48" s="1"/>
  <c r="G1208" i="48"/>
  <c r="H1208" i="48" s="1"/>
  <c r="G1505" i="48"/>
  <c r="H1505" i="48" s="1"/>
  <c r="G1802" i="48"/>
  <c r="H1802" i="48" s="1"/>
  <c r="G2099" i="48"/>
  <c r="H2099" i="48" s="1"/>
  <c r="G615" i="48"/>
  <c r="H615" i="48" s="1"/>
  <c r="G912" i="48"/>
  <c r="H912" i="48" s="1"/>
  <c r="G1209" i="48"/>
  <c r="H1209" i="48" s="1"/>
  <c r="G1506" i="48"/>
  <c r="H1506" i="48" s="1"/>
  <c r="G1803" i="48"/>
  <c r="H1803" i="48" s="1"/>
  <c r="G2100" i="48"/>
  <c r="H2100" i="48" s="1"/>
  <c r="G616" i="48"/>
  <c r="H616" i="48" s="1"/>
  <c r="G913" i="48"/>
  <c r="H913" i="48" s="1"/>
  <c r="G1210" i="48"/>
  <c r="H1210" i="48" s="1"/>
  <c r="G1507" i="48"/>
  <c r="H1507" i="48" s="1"/>
  <c r="G1804" i="48"/>
  <c r="H1804" i="48" s="1"/>
  <c r="G2101" i="48"/>
  <c r="H2101" i="48" s="1"/>
  <c r="G617" i="48"/>
  <c r="H617" i="48" s="1"/>
  <c r="G914" i="48"/>
  <c r="H914" i="48" s="1"/>
  <c r="G1211" i="48"/>
  <c r="H1211" i="48" s="1"/>
  <c r="G1508" i="48"/>
  <c r="H1508" i="48" s="1"/>
  <c r="G1805" i="48"/>
  <c r="H1805" i="48" s="1"/>
  <c r="G2102" i="48"/>
  <c r="H2102" i="48" s="1"/>
  <c r="G618" i="48"/>
  <c r="H618" i="48" s="1"/>
  <c r="G915" i="48"/>
  <c r="H915" i="48" s="1"/>
  <c r="G1212" i="48"/>
  <c r="H1212" i="48" s="1"/>
  <c r="G1509" i="48"/>
  <c r="H1509" i="48" s="1"/>
  <c r="G1806" i="48"/>
  <c r="H1806" i="48" s="1"/>
  <c r="G2103" i="48"/>
  <c r="H2103" i="48" s="1"/>
  <c r="G619" i="48"/>
  <c r="H619" i="48" s="1"/>
  <c r="G916" i="48"/>
  <c r="H916" i="48" s="1"/>
  <c r="G1213" i="48"/>
  <c r="H1213" i="48" s="1"/>
  <c r="G1510" i="48"/>
  <c r="H1510" i="48" s="1"/>
  <c r="G1807" i="48"/>
  <c r="H1807" i="48" s="1"/>
  <c r="G2104" i="48"/>
  <c r="H2104" i="48" s="1"/>
  <c r="G620" i="48"/>
  <c r="H620" i="48" s="1"/>
  <c r="G917" i="48"/>
  <c r="H917" i="48" s="1"/>
  <c r="G1214" i="48"/>
  <c r="H1214" i="48" s="1"/>
  <c r="G1511" i="48"/>
  <c r="H1511" i="48" s="1"/>
  <c r="G1808" i="48"/>
  <c r="H1808" i="48" s="1"/>
  <c r="G2105" i="48"/>
  <c r="H2105" i="48" s="1"/>
  <c r="G621" i="48"/>
  <c r="H621" i="48" s="1"/>
  <c r="G918" i="48"/>
  <c r="H918" i="48" s="1"/>
  <c r="G1215" i="48"/>
  <c r="H1215" i="48" s="1"/>
  <c r="G1512" i="48"/>
  <c r="H1512" i="48" s="1"/>
  <c r="G1809" i="48"/>
  <c r="H1809" i="48" s="1"/>
  <c r="G2106" i="48"/>
  <c r="H2106" i="48" s="1"/>
  <c r="G622" i="48"/>
  <c r="H622" i="48" s="1"/>
  <c r="G919" i="48"/>
  <c r="H919" i="48" s="1"/>
  <c r="G1216" i="48"/>
  <c r="H1216" i="48" s="1"/>
  <c r="G1513" i="48"/>
  <c r="H1513" i="48" s="1"/>
  <c r="G1810" i="48"/>
  <c r="H1810" i="48" s="1"/>
  <c r="G2107" i="48"/>
  <c r="H2107" i="48" s="1"/>
  <c r="G623" i="48"/>
  <c r="H623" i="48" s="1"/>
  <c r="G920" i="48"/>
  <c r="H920" i="48" s="1"/>
  <c r="G1217" i="48"/>
  <c r="H1217" i="48" s="1"/>
  <c r="G1514" i="48"/>
  <c r="H1514" i="48" s="1"/>
  <c r="G1811" i="48"/>
  <c r="H1811" i="48" s="1"/>
  <c r="G2108" i="48"/>
  <c r="H2108" i="48" s="1"/>
  <c r="G624" i="48"/>
  <c r="H624" i="48" s="1"/>
  <c r="G921" i="48"/>
  <c r="H921" i="48" s="1"/>
  <c r="G1218" i="48"/>
  <c r="H1218" i="48" s="1"/>
  <c r="G1515" i="48"/>
  <c r="H1515" i="48" s="1"/>
  <c r="G1812" i="48"/>
  <c r="H1812" i="48" s="1"/>
  <c r="G2109" i="48"/>
  <c r="H2109" i="48" s="1"/>
  <c r="G625" i="48"/>
  <c r="H625" i="48" s="1"/>
  <c r="G922" i="48"/>
  <c r="H922" i="48" s="1"/>
  <c r="G1219" i="48"/>
  <c r="H1219" i="48" s="1"/>
  <c r="G1516" i="48"/>
  <c r="H1516" i="48" s="1"/>
  <c r="G1813" i="48"/>
  <c r="H1813" i="48" s="1"/>
  <c r="G2110" i="48"/>
  <c r="H2110" i="48" s="1"/>
  <c r="G626" i="48"/>
  <c r="H626" i="48" s="1"/>
  <c r="G923" i="48"/>
  <c r="H923" i="48" s="1"/>
  <c r="G1220" i="48"/>
  <c r="H1220" i="48" s="1"/>
  <c r="G1517" i="48"/>
  <c r="H1517" i="48" s="1"/>
  <c r="G1814" i="48"/>
  <c r="H1814" i="48" s="1"/>
  <c r="G2111" i="48"/>
  <c r="H2111" i="48" s="1"/>
  <c r="G627" i="48"/>
  <c r="H627" i="48" s="1"/>
  <c r="G924" i="48"/>
  <c r="H924" i="48" s="1"/>
  <c r="G1221" i="48"/>
  <c r="H1221" i="48" s="1"/>
  <c r="G1518" i="48"/>
  <c r="H1518" i="48" s="1"/>
  <c r="G1815" i="48"/>
  <c r="H1815" i="48" s="1"/>
  <c r="G2112" i="48"/>
  <c r="H2112" i="48" s="1"/>
  <c r="G628" i="48"/>
  <c r="H628" i="48" s="1"/>
  <c r="G925" i="48"/>
  <c r="H925" i="48" s="1"/>
  <c r="G1222" i="48"/>
  <c r="H1222" i="48" s="1"/>
  <c r="G1519" i="48"/>
  <c r="H1519" i="48" s="1"/>
  <c r="G1816" i="48"/>
  <c r="H1816" i="48" s="1"/>
  <c r="G2113" i="48"/>
  <c r="H2113" i="48" s="1"/>
  <c r="G629" i="48"/>
  <c r="H629" i="48" s="1"/>
  <c r="G926" i="48"/>
  <c r="H926" i="48" s="1"/>
  <c r="G1223" i="48"/>
  <c r="H1223" i="48" s="1"/>
  <c r="G1520" i="48"/>
  <c r="H1520" i="48" s="1"/>
  <c r="G1817" i="48"/>
  <c r="H1817" i="48" s="1"/>
  <c r="G2114" i="48"/>
  <c r="H2114" i="48" s="1"/>
  <c r="G630" i="48"/>
  <c r="H630" i="48" s="1"/>
  <c r="G927" i="48"/>
  <c r="H927" i="48" s="1"/>
  <c r="G1224" i="48"/>
  <c r="H1224" i="48" s="1"/>
  <c r="G1521" i="48"/>
  <c r="H1521" i="48" s="1"/>
  <c r="G1818" i="48"/>
  <c r="H1818" i="48" s="1"/>
  <c r="G2115" i="48"/>
  <c r="H2115" i="48" s="1"/>
  <c r="G631" i="48"/>
  <c r="H631" i="48" s="1"/>
  <c r="G928" i="48"/>
  <c r="H928" i="48" s="1"/>
  <c r="G1225" i="48"/>
  <c r="H1225" i="48" s="1"/>
  <c r="G1522" i="48"/>
  <c r="H1522" i="48" s="1"/>
  <c r="G1819" i="48"/>
  <c r="H1819" i="48" s="1"/>
  <c r="G2116" i="48"/>
  <c r="H2116" i="48" s="1"/>
  <c r="G632" i="48"/>
  <c r="H632" i="48" s="1"/>
  <c r="G929" i="48"/>
  <c r="H929" i="48" s="1"/>
  <c r="G1226" i="48"/>
  <c r="H1226" i="48" s="1"/>
  <c r="G1523" i="48"/>
  <c r="H1523" i="48" s="1"/>
  <c r="G1820" i="48"/>
  <c r="H1820" i="48" s="1"/>
  <c r="G2117" i="48"/>
  <c r="H2117" i="48" s="1"/>
  <c r="G633" i="48"/>
  <c r="H633" i="48" s="1"/>
  <c r="G930" i="48"/>
  <c r="H930" i="48" s="1"/>
  <c r="G1227" i="48"/>
  <c r="H1227" i="48" s="1"/>
  <c r="G1524" i="48"/>
  <c r="H1524" i="48" s="1"/>
  <c r="G1821" i="48"/>
  <c r="H1821" i="48" s="1"/>
  <c r="G2118" i="48"/>
  <c r="H2118" i="48" s="1"/>
  <c r="G634" i="48"/>
  <c r="H634" i="48" s="1"/>
  <c r="G931" i="48"/>
  <c r="H931" i="48" s="1"/>
  <c r="G1228" i="48"/>
  <c r="H1228" i="48" s="1"/>
  <c r="G1525" i="48"/>
  <c r="H1525" i="48" s="1"/>
  <c r="G1822" i="48"/>
  <c r="H1822" i="48" s="1"/>
  <c r="G2119" i="48"/>
  <c r="H2119" i="48" s="1"/>
  <c r="G635" i="48"/>
  <c r="H635" i="48" s="1"/>
  <c r="G932" i="48"/>
  <c r="H932" i="48" s="1"/>
  <c r="G1229" i="48"/>
  <c r="H1229" i="48" s="1"/>
  <c r="G1526" i="48"/>
  <c r="H1526" i="48" s="1"/>
  <c r="G1823" i="48"/>
  <c r="H1823" i="48" s="1"/>
  <c r="G2120" i="48"/>
  <c r="H2120" i="48" s="1"/>
  <c r="G636" i="48"/>
  <c r="H636" i="48" s="1"/>
  <c r="G933" i="48"/>
  <c r="H933" i="48" s="1"/>
  <c r="G1230" i="48"/>
  <c r="H1230" i="48" s="1"/>
  <c r="G1527" i="48"/>
  <c r="H1527" i="48" s="1"/>
  <c r="G1824" i="48"/>
  <c r="H1824" i="48" s="1"/>
  <c r="G2121" i="48"/>
  <c r="H2121" i="48" s="1"/>
  <c r="G637" i="48"/>
  <c r="H637" i="48" s="1"/>
  <c r="G934" i="48"/>
  <c r="H934" i="48" s="1"/>
  <c r="G1231" i="48"/>
  <c r="H1231" i="48" s="1"/>
  <c r="G1528" i="48"/>
  <c r="H1528" i="48" s="1"/>
  <c r="G1825" i="48"/>
  <c r="H1825" i="48" s="1"/>
  <c r="G2122" i="48"/>
  <c r="H2122" i="48" s="1"/>
  <c r="G638" i="48"/>
  <c r="H638" i="48" s="1"/>
  <c r="G935" i="48"/>
  <c r="H935" i="48" s="1"/>
  <c r="G1232" i="48"/>
  <c r="H1232" i="48" s="1"/>
  <c r="G1529" i="48"/>
  <c r="H1529" i="48" s="1"/>
  <c r="G1826" i="48"/>
  <c r="H1826" i="48" s="1"/>
  <c r="G2123" i="48"/>
  <c r="H2123" i="48" s="1"/>
  <c r="G639" i="48"/>
  <c r="H639" i="48" s="1"/>
  <c r="G936" i="48"/>
  <c r="H936" i="48" s="1"/>
  <c r="G1233" i="48"/>
  <c r="H1233" i="48" s="1"/>
  <c r="G1530" i="48"/>
  <c r="H1530" i="48" s="1"/>
  <c r="G1827" i="48"/>
  <c r="H1827" i="48" s="1"/>
  <c r="G2124" i="48"/>
  <c r="H2124" i="48" s="1"/>
  <c r="G640" i="48"/>
  <c r="H640" i="48" s="1"/>
  <c r="G937" i="48"/>
  <c r="H937" i="48" s="1"/>
  <c r="G1234" i="48"/>
  <c r="H1234" i="48" s="1"/>
  <c r="G1531" i="48"/>
  <c r="H1531" i="48" s="1"/>
  <c r="G1828" i="48"/>
  <c r="H1828" i="48" s="1"/>
  <c r="G2125" i="48"/>
  <c r="H2125" i="48" s="1"/>
  <c r="G641" i="48"/>
  <c r="H641" i="48" s="1"/>
  <c r="G938" i="48"/>
  <c r="H938" i="48" s="1"/>
  <c r="G1235" i="48"/>
  <c r="H1235" i="48" s="1"/>
  <c r="G1532" i="48"/>
  <c r="H1532" i="48" s="1"/>
  <c r="G1829" i="48"/>
  <c r="H1829" i="48" s="1"/>
  <c r="G2126" i="48"/>
  <c r="H2126" i="48" s="1"/>
  <c r="G642" i="48"/>
  <c r="H642" i="48" s="1"/>
  <c r="G939" i="48"/>
  <c r="H939" i="48" s="1"/>
  <c r="G1236" i="48"/>
  <c r="H1236" i="48" s="1"/>
  <c r="G1533" i="48"/>
  <c r="H1533" i="48" s="1"/>
  <c r="G1830" i="48"/>
  <c r="H1830" i="48" s="1"/>
  <c r="G2127" i="48"/>
  <c r="H2127" i="48" s="1"/>
  <c r="G643" i="48"/>
  <c r="H643" i="48" s="1"/>
  <c r="G940" i="48"/>
  <c r="H940" i="48" s="1"/>
  <c r="G1237" i="48"/>
  <c r="H1237" i="48" s="1"/>
  <c r="G1534" i="48"/>
  <c r="H1534" i="48" s="1"/>
  <c r="G1831" i="48"/>
  <c r="H1831" i="48" s="1"/>
  <c r="G2128" i="48"/>
  <c r="H2128" i="48" s="1"/>
  <c r="G644" i="48"/>
  <c r="H644" i="48" s="1"/>
  <c r="G941" i="48"/>
  <c r="H941" i="48" s="1"/>
  <c r="G1238" i="48"/>
  <c r="H1238" i="48" s="1"/>
  <c r="G1535" i="48"/>
  <c r="H1535" i="48" s="1"/>
  <c r="G1832" i="48"/>
  <c r="H1832" i="48" s="1"/>
  <c r="G2129" i="48"/>
  <c r="H2129" i="48" s="1"/>
  <c r="G645" i="48"/>
  <c r="H645" i="48" s="1"/>
  <c r="G942" i="48"/>
  <c r="H942" i="48" s="1"/>
  <c r="G1239" i="48"/>
  <c r="H1239" i="48" s="1"/>
  <c r="G1536" i="48"/>
  <c r="H1536" i="48" s="1"/>
  <c r="G1833" i="48"/>
  <c r="H1833" i="48" s="1"/>
  <c r="G2130" i="48"/>
  <c r="H2130" i="48" s="1"/>
  <c r="G646" i="48"/>
  <c r="H646" i="48" s="1"/>
  <c r="G943" i="48"/>
  <c r="H943" i="48" s="1"/>
  <c r="G1240" i="48"/>
  <c r="H1240" i="48" s="1"/>
  <c r="G1537" i="48"/>
  <c r="H1537" i="48" s="1"/>
  <c r="G1834" i="48"/>
  <c r="H1834" i="48" s="1"/>
  <c r="G2131" i="48"/>
  <c r="H2131" i="48" s="1"/>
  <c r="G647" i="48"/>
  <c r="H647" i="48" s="1"/>
  <c r="G944" i="48"/>
  <c r="H944" i="48" s="1"/>
  <c r="G1241" i="48"/>
  <c r="H1241" i="48" s="1"/>
  <c r="G1538" i="48"/>
  <c r="H1538" i="48" s="1"/>
  <c r="G1835" i="48"/>
  <c r="H1835" i="48" s="1"/>
  <c r="G2132" i="48"/>
  <c r="H2132" i="48" s="1"/>
  <c r="G648" i="48"/>
  <c r="H648" i="48" s="1"/>
  <c r="G945" i="48"/>
  <c r="H945" i="48" s="1"/>
  <c r="G1242" i="48"/>
  <c r="H1242" i="48" s="1"/>
  <c r="G1539" i="48"/>
  <c r="H1539" i="48" s="1"/>
  <c r="G1836" i="48"/>
  <c r="H1836" i="48" s="1"/>
  <c r="G2133" i="48"/>
  <c r="H2133" i="48" s="1"/>
  <c r="G649" i="48"/>
  <c r="H649" i="48" s="1"/>
  <c r="G946" i="48"/>
  <c r="H946" i="48" s="1"/>
  <c r="G1243" i="48"/>
  <c r="H1243" i="48" s="1"/>
  <c r="G1540" i="48"/>
  <c r="H1540" i="48" s="1"/>
  <c r="G1837" i="48"/>
  <c r="H1837" i="48" s="1"/>
  <c r="G2134" i="48"/>
  <c r="H2134" i="48" s="1"/>
  <c r="G650" i="48"/>
  <c r="H650" i="48" s="1"/>
  <c r="G947" i="48"/>
  <c r="H947" i="48" s="1"/>
  <c r="G1244" i="48"/>
  <c r="H1244" i="48" s="1"/>
  <c r="G1541" i="48"/>
  <c r="H1541" i="48" s="1"/>
  <c r="G1838" i="48"/>
  <c r="H1838" i="48" s="1"/>
  <c r="G2135" i="48"/>
  <c r="H2135" i="48" s="1"/>
  <c r="G651" i="48"/>
  <c r="H651" i="48" s="1"/>
  <c r="G948" i="48"/>
  <c r="H948" i="48" s="1"/>
  <c r="G1245" i="48"/>
  <c r="H1245" i="48" s="1"/>
  <c r="G1542" i="48"/>
  <c r="H1542" i="48" s="1"/>
  <c r="G1839" i="48"/>
  <c r="H1839" i="48" s="1"/>
  <c r="G2136" i="48"/>
  <c r="H2136" i="48" s="1"/>
  <c r="G652" i="48"/>
  <c r="H652" i="48" s="1"/>
  <c r="G949" i="48"/>
  <c r="H949" i="48" s="1"/>
  <c r="G1246" i="48"/>
  <c r="H1246" i="48" s="1"/>
  <c r="G1543" i="48"/>
  <c r="H1543" i="48" s="1"/>
  <c r="G1840" i="48"/>
  <c r="H1840" i="48" s="1"/>
  <c r="G2137" i="48"/>
  <c r="H2137" i="48" s="1"/>
  <c r="G653" i="48"/>
  <c r="H653" i="48" s="1"/>
  <c r="G950" i="48"/>
  <c r="H950" i="48" s="1"/>
  <c r="G1247" i="48"/>
  <c r="H1247" i="48" s="1"/>
  <c r="G1544" i="48"/>
  <c r="H1544" i="48" s="1"/>
  <c r="G1841" i="48"/>
  <c r="H1841" i="48" s="1"/>
  <c r="G2138" i="48"/>
  <c r="H2138" i="48" s="1"/>
  <c r="G654" i="48"/>
  <c r="H654" i="48" s="1"/>
  <c r="G951" i="48"/>
  <c r="H951" i="48" s="1"/>
  <c r="G1248" i="48"/>
  <c r="H1248" i="48" s="1"/>
  <c r="G1545" i="48"/>
  <c r="H1545" i="48" s="1"/>
  <c r="G1842" i="48"/>
  <c r="H1842" i="48" s="1"/>
  <c r="G2139" i="48"/>
  <c r="H2139" i="48" s="1"/>
  <c r="G655" i="48"/>
  <c r="H655" i="48" s="1"/>
  <c r="G952" i="48"/>
  <c r="H952" i="48" s="1"/>
  <c r="G1249" i="48"/>
  <c r="H1249" i="48" s="1"/>
  <c r="G1546" i="48"/>
  <c r="H1546" i="48" s="1"/>
  <c r="G1843" i="48"/>
  <c r="H1843" i="48" s="1"/>
  <c r="G2140" i="48"/>
  <c r="H2140" i="48" s="1"/>
  <c r="G656" i="48"/>
  <c r="H656" i="48" s="1"/>
  <c r="G953" i="48"/>
  <c r="H953" i="48" s="1"/>
  <c r="G1250" i="48"/>
  <c r="H1250" i="48" s="1"/>
  <c r="G1547" i="48"/>
  <c r="H1547" i="48" s="1"/>
  <c r="G1844" i="48"/>
  <c r="H1844" i="48" s="1"/>
  <c r="G2141" i="48"/>
  <c r="H2141" i="48" s="1"/>
  <c r="A5" i="40" l="1"/>
  <c r="K5" i="40"/>
  <c r="P5" i="40"/>
  <c r="O5" i="40"/>
  <c r="N5" i="40"/>
  <c r="Q5" i="40"/>
  <c r="M5" i="40"/>
  <c r="L5" i="40"/>
  <c r="R5" i="40"/>
  <c r="H5" i="40"/>
  <c r="D5" i="40"/>
  <c r="E5" i="40"/>
  <c r="B5" i="40"/>
  <c r="F5" i="40"/>
  <c r="C5" i="40"/>
  <c r="G5" i="40"/>
  <c r="G359" i="48"/>
  <c r="H359" i="48" s="1"/>
  <c r="AE301" i="6"/>
  <c r="G355" i="48"/>
  <c r="H355" i="48" s="1"/>
  <c r="AE297" i="6"/>
  <c r="G356" i="48"/>
  <c r="H356" i="48" s="1"/>
  <c r="AE298" i="6"/>
  <c r="G357" i="48"/>
  <c r="H357" i="48" s="1"/>
  <c r="AE299" i="6"/>
  <c r="G358" i="48"/>
  <c r="H358" i="48" s="1"/>
  <c r="AE300" i="6"/>
  <c r="G349" i="48"/>
  <c r="H349" i="48" s="1"/>
  <c r="AE291" i="6"/>
  <c r="G345" i="48"/>
  <c r="H345" i="48" s="1"/>
  <c r="AE287" i="6"/>
  <c r="G333" i="48"/>
  <c r="H333" i="48" s="1"/>
  <c r="AE275" i="6"/>
  <c r="G329" i="48"/>
  <c r="H329" i="48" s="1"/>
  <c r="AE271" i="6"/>
  <c r="G325" i="48"/>
  <c r="H325" i="48" s="1"/>
  <c r="AE267" i="6"/>
  <c r="G313" i="48"/>
  <c r="H313" i="48" s="1"/>
  <c r="AE255" i="6"/>
  <c r="G309" i="48"/>
  <c r="H309" i="48" s="1"/>
  <c r="AE251" i="6"/>
  <c r="G305" i="48"/>
  <c r="H305" i="48" s="1"/>
  <c r="AE247" i="6"/>
  <c r="G293" i="48"/>
  <c r="H293" i="48" s="1"/>
  <c r="AE235" i="6"/>
  <c r="G289" i="48"/>
  <c r="H289" i="48" s="1"/>
  <c r="AE231" i="6"/>
  <c r="G277" i="48"/>
  <c r="H277" i="48" s="1"/>
  <c r="AE219" i="6"/>
  <c r="G273" i="48"/>
  <c r="H273" i="48" s="1"/>
  <c r="AE215" i="6"/>
  <c r="G269" i="48"/>
  <c r="H269" i="48" s="1"/>
  <c r="AE211" i="6"/>
  <c r="G257" i="48"/>
  <c r="H257" i="48" s="1"/>
  <c r="AE199" i="6"/>
  <c r="G253" i="48"/>
  <c r="H253" i="48" s="1"/>
  <c r="AE195" i="6"/>
  <c r="G241" i="48"/>
  <c r="H241" i="48" s="1"/>
  <c r="AE183" i="6"/>
  <c r="G237" i="48"/>
  <c r="H237" i="48" s="1"/>
  <c r="AE179" i="6"/>
  <c r="G225" i="48"/>
  <c r="H225" i="48" s="1"/>
  <c r="AE167" i="6"/>
  <c r="G221" i="48"/>
  <c r="H221" i="48" s="1"/>
  <c r="AE163" i="6"/>
  <c r="G209" i="48"/>
  <c r="H209" i="48" s="1"/>
  <c r="AE151" i="6"/>
  <c r="G205" i="48"/>
  <c r="H205" i="48" s="1"/>
  <c r="AE147" i="6"/>
  <c r="G201" i="48"/>
  <c r="H201" i="48" s="1"/>
  <c r="AE143" i="6"/>
  <c r="G197" i="48"/>
  <c r="H197" i="48" s="1"/>
  <c r="AE139" i="6"/>
  <c r="G193" i="48"/>
  <c r="H193" i="48" s="1"/>
  <c r="AE135" i="6"/>
  <c r="G189" i="48"/>
  <c r="H189" i="48" s="1"/>
  <c r="AE131" i="6"/>
  <c r="G185" i="48"/>
  <c r="H185" i="48" s="1"/>
  <c r="AE127" i="6"/>
  <c r="G181" i="48"/>
  <c r="H181" i="48" s="1"/>
  <c r="AE123" i="6"/>
  <c r="G177" i="48"/>
  <c r="H177" i="48" s="1"/>
  <c r="AE119" i="6"/>
  <c r="G173" i="48"/>
  <c r="H173" i="48" s="1"/>
  <c r="AE115" i="6"/>
  <c r="G169" i="48"/>
  <c r="H169" i="48" s="1"/>
  <c r="AE111" i="6"/>
  <c r="G165" i="48"/>
  <c r="H165" i="48" s="1"/>
  <c r="AE107" i="6"/>
  <c r="G161" i="48"/>
  <c r="H161" i="48" s="1"/>
  <c r="AE103" i="6"/>
  <c r="G157" i="48"/>
  <c r="H157" i="48" s="1"/>
  <c r="AE99" i="6"/>
  <c r="G153" i="48"/>
  <c r="H153" i="48" s="1"/>
  <c r="AE95" i="6"/>
  <c r="G149" i="48"/>
  <c r="H149" i="48" s="1"/>
  <c r="AE91" i="6"/>
  <c r="G145" i="48"/>
  <c r="H145" i="48" s="1"/>
  <c r="AE87" i="6"/>
  <c r="A86" i="40" s="1"/>
  <c r="G141" i="48"/>
  <c r="H141" i="48" s="1"/>
  <c r="AE83" i="6"/>
  <c r="A82" i="40" s="1"/>
  <c r="G137" i="48"/>
  <c r="H137" i="48" s="1"/>
  <c r="AE79" i="6"/>
  <c r="A78" i="40" s="1"/>
  <c r="G133" i="48"/>
  <c r="H133" i="48" s="1"/>
  <c r="AE75" i="6"/>
  <c r="A74" i="40" s="1"/>
  <c r="G129" i="48"/>
  <c r="H129" i="48" s="1"/>
  <c r="AE71" i="6"/>
  <c r="A70" i="40" s="1"/>
  <c r="G125" i="48"/>
  <c r="H125" i="48" s="1"/>
  <c r="AE67" i="6"/>
  <c r="A66" i="40" s="1"/>
  <c r="G121" i="48"/>
  <c r="H121" i="48" s="1"/>
  <c r="AE63" i="6"/>
  <c r="A62" i="40" s="1"/>
  <c r="G117" i="48"/>
  <c r="H117" i="48" s="1"/>
  <c r="AE59" i="6"/>
  <c r="A58" i="40" s="1"/>
  <c r="G113" i="48"/>
  <c r="H113" i="48" s="1"/>
  <c r="AE55" i="6"/>
  <c r="A54" i="40" s="1"/>
  <c r="G109" i="48"/>
  <c r="H109" i="48" s="1"/>
  <c r="AE51" i="6"/>
  <c r="A50" i="40" s="1"/>
  <c r="G105" i="48"/>
  <c r="H105" i="48" s="1"/>
  <c r="AE47" i="6"/>
  <c r="A46" i="40" s="1"/>
  <c r="G101" i="48"/>
  <c r="H101" i="48" s="1"/>
  <c r="AE43" i="6"/>
  <c r="A42" i="40" s="1"/>
  <c r="G97" i="48"/>
  <c r="H97" i="48" s="1"/>
  <c r="AE39" i="6"/>
  <c r="G93" i="48"/>
  <c r="H93" i="48" s="1"/>
  <c r="AE35" i="6"/>
  <c r="G89" i="48"/>
  <c r="H89" i="48" s="1"/>
  <c r="AE31" i="6"/>
  <c r="G354" i="48"/>
  <c r="H354" i="48" s="1"/>
  <c r="AE296" i="6"/>
  <c r="G350" i="48"/>
  <c r="H350" i="48" s="1"/>
  <c r="AE292" i="6"/>
  <c r="G346" i="48"/>
  <c r="H346" i="48" s="1"/>
  <c r="AE288" i="6"/>
  <c r="G342" i="48"/>
  <c r="H342" i="48" s="1"/>
  <c r="AE284" i="6"/>
  <c r="G338" i="48"/>
  <c r="H338" i="48" s="1"/>
  <c r="AE280" i="6"/>
  <c r="G334" i="48"/>
  <c r="H334" i="48" s="1"/>
  <c r="AE276" i="6"/>
  <c r="G330" i="48"/>
  <c r="H330" i="48" s="1"/>
  <c r="AE272" i="6"/>
  <c r="G326" i="48"/>
  <c r="H326" i="48" s="1"/>
  <c r="AE268" i="6"/>
  <c r="G322" i="48"/>
  <c r="H322" i="48" s="1"/>
  <c r="AE264" i="6"/>
  <c r="G318" i="48"/>
  <c r="H318" i="48" s="1"/>
  <c r="AE260" i="6"/>
  <c r="G314" i="48"/>
  <c r="H314" i="48" s="1"/>
  <c r="AE256" i="6"/>
  <c r="G310" i="48"/>
  <c r="H310" i="48" s="1"/>
  <c r="AE252" i="6"/>
  <c r="G306" i="48"/>
  <c r="H306" i="48" s="1"/>
  <c r="AE248" i="6"/>
  <c r="G302" i="48"/>
  <c r="H302" i="48" s="1"/>
  <c r="AE244" i="6"/>
  <c r="G298" i="48"/>
  <c r="H298" i="48" s="1"/>
  <c r="AE240" i="6"/>
  <c r="G294" i="48"/>
  <c r="H294" i="48" s="1"/>
  <c r="AE236" i="6"/>
  <c r="G290" i="48"/>
  <c r="H290" i="48" s="1"/>
  <c r="AE232" i="6"/>
  <c r="G286" i="48"/>
  <c r="H286" i="48" s="1"/>
  <c r="AE228" i="6"/>
  <c r="G282" i="48"/>
  <c r="H282" i="48" s="1"/>
  <c r="AE224" i="6"/>
  <c r="G278" i="48"/>
  <c r="H278" i="48" s="1"/>
  <c r="AE220" i="6"/>
  <c r="G274" i="48"/>
  <c r="H274" i="48" s="1"/>
  <c r="AE216" i="6"/>
  <c r="G270" i="48"/>
  <c r="H270" i="48" s="1"/>
  <c r="AE212" i="6"/>
  <c r="G266" i="48"/>
  <c r="H266" i="48" s="1"/>
  <c r="AE208" i="6"/>
  <c r="G262" i="48"/>
  <c r="H262" i="48" s="1"/>
  <c r="AE204" i="6"/>
  <c r="G258" i="48"/>
  <c r="H258" i="48" s="1"/>
  <c r="AE200" i="6"/>
  <c r="G254" i="48"/>
  <c r="H254" i="48" s="1"/>
  <c r="AE196" i="6"/>
  <c r="G250" i="48"/>
  <c r="H250" i="48" s="1"/>
  <c r="AE192" i="6"/>
  <c r="G246" i="48"/>
  <c r="H246" i="48" s="1"/>
  <c r="AE188" i="6"/>
  <c r="G242" i="48"/>
  <c r="H242" i="48" s="1"/>
  <c r="AE184" i="6"/>
  <c r="G238" i="48"/>
  <c r="H238" i="48" s="1"/>
  <c r="AE180" i="6"/>
  <c r="G234" i="48"/>
  <c r="H234" i="48" s="1"/>
  <c r="AE176" i="6"/>
  <c r="G230" i="48"/>
  <c r="H230" i="48" s="1"/>
  <c r="AE172" i="6"/>
  <c r="G226" i="48"/>
  <c r="H226" i="48" s="1"/>
  <c r="AE168" i="6"/>
  <c r="G222" i="48"/>
  <c r="H222" i="48" s="1"/>
  <c r="AE164" i="6"/>
  <c r="G218" i="48"/>
  <c r="H218" i="48" s="1"/>
  <c r="AE160" i="6"/>
  <c r="G214" i="48"/>
  <c r="H214" i="48" s="1"/>
  <c r="AE156" i="6"/>
  <c r="G210" i="48"/>
  <c r="H210" i="48" s="1"/>
  <c r="AE152" i="6"/>
  <c r="G206" i="48"/>
  <c r="H206" i="48" s="1"/>
  <c r="AE148" i="6"/>
  <c r="G202" i="48"/>
  <c r="H202" i="48" s="1"/>
  <c r="AE144" i="6"/>
  <c r="G198" i="48"/>
  <c r="H198" i="48" s="1"/>
  <c r="AE140" i="6"/>
  <c r="G194" i="48"/>
  <c r="H194" i="48" s="1"/>
  <c r="AE136" i="6"/>
  <c r="G190" i="48"/>
  <c r="H190" i="48" s="1"/>
  <c r="AE132" i="6"/>
  <c r="G186" i="48"/>
  <c r="H186" i="48" s="1"/>
  <c r="AE128" i="6"/>
  <c r="G182" i="48"/>
  <c r="H182" i="48" s="1"/>
  <c r="AE124" i="6"/>
  <c r="G178" i="48"/>
  <c r="H178" i="48" s="1"/>
  <c r="AE120" i="6"/>
  <c r="G174" i="48"/>
  <c r="H174" i="48" s="1"/>
  <c r="AE116" i="6"/>
  <c r="G170" i="48"/>
  <c r="H170" i="48" s="1"/>
  <c r="AE112" i="6"/>
  <c r="G166" i="48"/>
  <c r="H166" i="48" s="1"/>
  <c r="AE108" i="6"/>
  <c r="G162" i="48"/>
  <c r="H162" i="48" s="1"/>
  <c r="AE104" i="6"/>
  <c r="G158" i="48"/>
  <c r="H158" i="48" s="1"/>
  <c r="AE100" i="6"/>
  <c r="G154" i="48"/>
  <c r="H154" i="48" s="1"/>
  <c r="AE96" i="6"/>
  <c r="G150" i="48"/>
  <c r="H150" i="48" s="1"/>
  <c r="AE92" i="6"/>
  <c r="G146" i="48"/>
  <c r="H146" i="48" s="1"/>
  <c r="AE88" i="6"/>
  <c r="A87" i="40" s="1"/>
  <c r="G142" i="48"/>
  <c r="H142" i="48" s="1"/>
  <c r="AE84" i="6"/>
  <c r="A83" i="40" s="1"/>
  <c r="G138" i="48"/>
  <c r="H138" i="48" s="1"/>
  <c r="AE80" i="6"/>
  <c r="A79" i="40" s="1"/>
  <c r="G134" i="48"/>
  <c r="H134" i="48" s="1"/>
  <c r="AE76" i="6"/>
  <c r="A75" i="40" s="1"/>
  <c r="G130" i="48"/>
  <c r="H130" i="48" s="1"/>
  <c r="AE72" i="6"/>
  <c r="A71" i="40" s="1"/>
  <c r="G126" i="48"/>
  <c r="H126" i="48" s="1"/>
  <c r="AE68" i="6"/>
  <c r="A67" i="40" s="1"/>
  <c r="G122" i="48"/>
  <c r="H122" i="48" s="1"/>
  <c r="AE64" i="6"/>
  <c r="A63" i="40" s="1"/>
  <c r="G118" i="48"/>
  <c r="H118" i="48" s="1"/>
  <c r="AE60" i="6"/>
  <c r="A59" i="40" s="1"/>
  <c r="G114" i="48"/>
  <c r="H114" i="48" s="1"/>
  <c r="AE56" i="6"/>
  <c r="A55" i="40" s="1"/>
  <c r="G110" i="48"/>
  <c r="H110" i="48" s="1"/>
  <c r="AE52" i="6"/>
  <c r="A51" i="40" s="1"/>
  <c r="G106" i="48"/>
  <c r="H106" i="48" s="1"/>
  <c r="AE48" i="6"/>
  <c r="A47" i="40" s="1"/>
  <c r="G102" i="48"/>
  <c r="H102" i="48" s="1"/>
  <c r="AE44" i="6"/>
  <c r="A43" i="40" s="1"/>
  <c r="G98" i="48"/>
  <c r="H98" i="48" s="1"/>
  <c r="AE40" i="6"/>
  <c r="A39" i="40" s="1"/>
  <c r="G94" i="48"/>
  <c r="H94" i="48" s="1"/>
  <c r="AE36" i="6"/>
  <c r="G90" i="48"/>
  <c r="H90" i="48" s="1"/>
  <c r="AE32" i="6"/>
  <c r="G341" i="48"/>
  <c r="H341" i="48" s="1"/>
  <c r="AE283" i="6"/>
  <c r="G321" i="48"/>
  <c r="H321" i="48" s="1"/>
  <c r="AE263" i="6"/>
  <c r="G301" i="48"/>
  <c r="H301" i="48" s="1"/>
  <c r="AE243" i="6"/>
  <c r="G281" i="48"/>
  <c r="H281" i="48" s="1"/>
  <c r="AE223" i="6"/>
  <c r="G261" i="48"/>
  <c r="H261" i="48" s="1"/>
  <c r="AE203" i="6"/>
  <c r="G245" i="48"/>
  <c r="H245" i="48" s="1"/>
  <c r="AE187" i="6"/>
  <c r="G233" i="48"/>
  <c r="H233" i="48" s="1"/>
  <c r="AE175" i="6"/>
  <c r="G217" i="48"/>
  <c r="H217" i="48" s="1"/>
  <c r="AE159" i="6"/>
  <c r="G351" i="48"/>
  <c r="H351" i="48" s="1"/>
  <c r="AE293" i="6"/>
  <c r="G347" i="48"/>
  <c r="H347" i="48" s="1"/>
  <c r="AE289" i="6"/>
  <c r="G343" i="48"/>
  <c r="H343" i="48" s="1"/>
  <c r="AE285" i="6"/>
  <c r="G339" i="48"/>
  <c r="H339" i="48" s="1"/>
  <c r="AE281" i="6"/>
  <c r="G335" i="48"/>
  <c r="H335" i="48" s="1"/>
  <c r="AE277" i="6"/>
  <c r="G331" i="48"/>
  <c r="H331" i="48" s="1"/>
  <c r="AE273" i="6"/>
  <c r="G327" i="48"/>
  <c r="H327" i="48" s="1"/>
  <c r="AE269" i="6"/>
  <c r="G323" i="48"/>
  <c r="H323" i="48" s="1"/>
  <c r="AE265" i="6"/>
  <c r="G319" i="48"/>
  <c r="H319" i="48" s="1"/>
  <c r="AE261" i="6"/>
  <c r="G315" i="48"/>
  <c r="H315" i="48" s="1"/>
  <c r="AE257" i="6"/>
  <c r="G311" i="48"/>
  <c r="H311" i="48" s="1"/>
  <c r="AE253" i="6"/>
  <c r="G307" i="48"/>
  <c r="H307" i="48" s="1"/>
  <c r="AE249" i="6"/>
  <c r="G303" i="48"/>
  <c r="H303" i="48" s="1"/>
  <c r="AE245" i="6"/>
  <c r="G299" i="48"/>
  <c r="H299" i="48" s="1"/>
  <c r="AE241" i="6"/>
  <c r="G295" i="48"/>
  <c r="H295" i="48" s="1"/>
  <c r="AE237" i="6"/>
  <c r="G291" i="48"/>
  <c r="H291" i="48" s="1"/>
  <c r="AE233" i="6"/>
  <c r="G287" i="48"/>
  <c r="H287" i="48" s="1"/>
  <c r="AE229" i="6"/>
  <c r="G283" i="48"/>
  <c r="H283" i="48" s="1"/>
  <c r="AE225" i="6"/>
  <c r="G279" i="48"/>
  <c r="H279" i="48" s="1"/>
  <c r="AE221" i="6"/>
  <c r="G275" i="48"/>
  <c r="H275" i="48" s="1"/>
  <c r="AE217" i="6"/>
  <c r="G271" i="48"/>
  <c r="H271" i="48" s="1"/>
  <c r="AE213" i="6"/>
  <c r="G267" i="48"/>
  <c r="H267" i="48" s="1"/>
  <c r="AE209" i="6"/>
  <c r="G263" i="48"/>
  <c r="H263" i="48" s="1"/>
  <c r="AE205" i="6"/>
  <c r="G259" i="48"/>
  <c r="H259" i="48" s="1"/>
  <c r="AE201" i="6"/>
  <c r="G255" i="48"/>
  <c r="H255" i="48" s="1"/>
  <c r="AE197" i="6"/>
  <c r="G251" i="48"/>
  <c r="H251" i="48" s="1"/>
  <c r="AE193" i="6"/>
  <c r="G247" i="48"/>
  <c r="H247" i="48" s="1"/>
  <c r="AE189" i="6"/>
  <c r="G243" i="48"/>
  <c r="H243" i="48" s="1"/>
  <c r="AE185" i="6"/>
  <c r="G239" i="48"/>
  <c r="H239" i="48" s="1"/>
  <c r="AE181" i="6"/>
  <c r="G235" i="48"/>
  <c r="H235" i="48" s="1"/>
  <c r="AE177" i="6"/>
  <c r="G231" i="48"/>
  <c r="H231" i="48" s="1"/>
  <c r="AE173" i="6"/>
  <c r="G227" i="48"/>
  <c r="H227" i="48" s="1"/>
  <c r="AE169" i="6"/>
  <c r="G223" i="48"/>
  <c r="H223" i="48" s="1"/>
  <c r="AE165" i="6"/>
  <c r="G219" i="48"/>
  <c r="H219" i="48" s="1"/>
  <c r="AE161" i="6"/>
  <c r="G215" i="48"/>
  <c r="H215" i="48" s="1"/>
  <c r="AE157" i="6"/>
  <c r="G211" i="48"/>
  <c r="H211" i="48" s="1"/>
  <c r="AE153" i="6"/>
  <c r="G207" i="48"/>
  <c r="H207" i="48" s="1"/>
  <c r="AE149" i="6"/>
  <c r="G203" i="48"/>
  <c r="H203" i="48" s="1"/>
  <c r="AE145" i="6"/>
  <c r="G199" i="48"/>
  <c r="H199" i="48" s="1"/>
  <c r="AE141" i="6"/>
  <c r="G195" i="48"/>
  <c r="H195" i="48" s="1"/>
  <c r="AE137" i="6"/>
  <c r="G191" i="48"/>
  <c r="H191" i="48" s="1"/>
  <c r="AE133" i="6"/>
  <c r="G187" i="48"/>
  <c r="H187" i="48" s="1"/>
  <c r="AE129" i="6"/>
  <c r="G183" i="48"/>
  <c r="H183" i="48" s="1"/>
  <c r="AE125" i="6"/>
  <c r="G179" i="48"/>
  <c r="H179" i="48" s="1"/>
  <c r="AE121" i="6"/>
  <c r="G175" i="48"/>
  <c r="H175" i="48" s="1"/>
  <c r="AE117" i="6"/>
  <c r="G171" i="48"/>
  <c r="H171" i="48" s="1"/>
  <c r="AE113" i="6"/>
  <c r="G167" i="48"/>
  <c r="H167" i="48" s="1"/>
  <c r="AE109" i="6"/>
  <c r="G163" i="48"/>
  <c r="H163" i="48" s="1"/>
  <c r="AE105" i="6"/>
  <c r="G159" i="48"/>
  <c r="H159" i="48" s="1"/>
  <c r="AE101" i="6"/>
  <c r="G155" i="48"/>
  <c r="H155" i="48" s="1"/>
  <c r="AE97" i="6"/>
  <c r="G151" i="48"/>
  <c r="H151" i="48" s="1"/>
  <c r="AE93" i="6"/>
  <c r="G147" i="48"/>
  <c r="H147" i="48" s="1"/>
  <c r="AE89" i="6"/>
  <c r="G143" i="48"/>
  <c r="H143" i="48" s="1"/>
  <c r="AE85" i="6"/>
  <c r="A84" i="40" s="1"/>
  <c r="G139" i="48"/>
  <c r="H139" i="48" s="1"/>
  <c r="AE81" i="6"/>
  <c r="A80" i="40" s="1"/>
  <c r="G135" i="48"/>
  <c r="H135" i="48" s="1"/>
  <c r="AE77" i="6"/>
  <c r="A76" i="40" s="1"/>
  <c r="G131" i="48"/>
  <c r="H131" i="48" s="1"/>
  <c r="AE73" i="6"/>
  <c r="A72" i="40" s="1"/>
  <c r="G127" i="48"/>
  <c r="H127" i="48" s="1"/>
  <c r="AE69" i="6"/>
  <c r="A68" i="40" s="1"/>
  <c r="G123" i="48"/>
  <c r="H123" i="48" s="1"/>
  <c r="AE65" i="6"/>
  <c r="A64" i="40" s="1"/>
  <c r="G119" i="48"/>
  <c r="H119" i="48" s="1"/>
  <c r="AE61" i="6"/>
  <c r="A60" i="40" s="1"/>
  <c r="G115" i="48"/>
  <c r="H115" i="48" s="1"/>
  <c r="AE57" i="6"/>
  <c r="A56" i="40" s="1"/>
  <c r="G111" i="48"/>
  <c r="H111" i="48" s="1"/>
  <c r="AE53" i="6"/>
  <c r="A52" i="40" s="1"/>
  <c r="G107" i="48"/>
  <c r="H107" i="48" s="1"/>
  <c r="AE49" i="6"/>
  <c r="A48" i="40" s="1"/>
  <c r="G103" i="48"/>
  <c r="H103" i="48" s="1"/>
  <c r="AE45" i="6"/>
  <c r="A44" i="40" s="1"/>
  <c r="G99" i="48"/>
  <c r="H99" i="48" s="1"/>
  <c r="AE41" i="6"/>
  <c r="A40" i="40" s="1"/>
  <c r="G95" i="48"/>
  <c r="H95" i="48" s="1"/>
  <c r="AE37" i="6"/>
  <c r="G91" i="48"/>
  <c r="H91" i="48" s="1"/>
  <c r="AE33" i="6"/>
  <c r="G87" i="48"/>
  <c r="H87" i="48" s="1"/>
  <c r="AE29" i="6"/>
  <c r="G353" i="48"/>
  <c r="H353" i="48" s="1"/>
  <c r="AE295" i="6"/>
  <c r="G337" i="48"/>
  <c r="H337" i="48" s="1"/>
  <c r="AE279" i="6"/>
  <c r="G317" i="48"/>
  <c r="H317" i="48" s="1"/>
  <c r="AE259" i="6"/>
  <c r="G297" i="48"/>
  <c r="H297" i="48" s="1"/>
  <c r="AE239" i="6"/>
  <c r="G285" i="48"/>
  <c r="H285" i="48" s="1"/>
  <c r="AE227" i="6"/>
  <c r="G265" i="48"/>
  <c r="H265" i="48" s="1"/>
  <c r="AE207" i="6"/>
  <c r="G249" i="48"/>
  <c r="H249" i="48" s="1"/>
  <c r="AE191" i="6"/>
  <c r="G229" i="48"/>
  <c r="H229" i="48" s="1"/>
  <c r="AE171" i="6"/>
  <c r="G213" i="48"/>
  <c r="H213" i="48" s="1"/>
  <c r="AE155" i="6"/>
  <c r="G352" i="48"/>
  <c r="H352" i="48" s="1"/>
  <c r="AE294" i="6"/>
  <c r="G348" i="48"/>
  <c r="H348" i="48" s="1"/>
  <c r="AE290" i="6"/>
  <c r="G344" i="48"/>
  <c r="H344" i="48" s="1"/>
  <c r="AE286" i="6"/>
  <c r="G340" i="48"/>
  <c r="H340" i="48" s="1"/>
  <c r="AE282" i="6"/>
  <c r="G336" i="48"/>
  <c r="H336" i="48" s="1"/>
  <c r="AE278" i="6"/>
  <c r="G332" i="48"/>
  <c r="H332" i="48" s="1"/>
  <c r="AE274" i="6"/>
  <c r="G328" i="48"/>
  <c r="H328" i="48" s="1"/>
  <c r="AE270" i="6"/>
  <c r="G324" i="48"/>
  <c r="H324" i="48" s="1"/>
  <c r="AE266" i="6"/>
  <c r="G320" i="48"/>
  <c r="H320" i="48" s="1"/>
  <c r="AE262" i="6"/>
  <c r="G316" i="48"/>
  <c r="H316" i="48" s="1"/>
  <c r="AE258" i="6"/>
  <c r="G312" i="48"/>
  <c r="H312" i="48" s="1"/>
  <c r="AE254" i="6"/>
  <c r="G308" i="48"/>
  <c r="H308" i="48" s="1"/>
  <c r="AE250" i="6"/>
  <c r="G304" i="48"/>
  <c r="H304" i="48" s="1"/>
  <c r="AE246" i="6"/>
  <c r="G300" i="48"/>
  <c r="H300" i="48" s="1"/>
  <c r="AE242" i="6"/>
  <c r="G296" i="48"/>
  <c r="H296" i="48" s="1"/>
  <c r="AE238" i="6"/>
  <c r="G292" i="48"/>
  <c r="H292" i="48" s="1"/>
  <c r="AE234" i="6"/>
  <c r="G288" i="48"/>
  <c r="H288" i="48" s="1"/>
  <c r="AE230" i="6"/>
  <c r="G284" i="48"/>
  <c r="H284" i="48" s="1"/>
  <c r="AE226" i="6"/>
  <c r="G280" i="48"/>
  <c r="H280" i="48" s="1"/>
  <c r="AE222" i="6"/>
  <c r="G276" i="48"/>
  <c r="H276" i="48" s="1"/>
  <c r="AE218" i="6"/>
  <c r="G272" i="48"/>
  <c r="H272" i="48" s="1"/>
  <c r="AE214" i="6"/>
  <c r="G268" i="48"/>
  <c r="H268" i="48" s="1"/>
  <c r="AE210" i="6"/>
  <c r="G264" i="48"/>
  <c r="H264" i="48" s="1"/>
  <c r="AE206" i="6"/>
  <c r="G260" i="48"/>
  <c r="H260" i="48" s="1"/>
  <c r="AE202" i="6"/>
  <c r="G256" i="48"/>
  <c r="H256" i="48" s="1"/>
  <c r="AE198" i="6"/>
  <c r="G252" i="48"/>
  <c r="H252" i="48" s="1"/>
  <c r="AE194" i="6"/>
  <c r="G248" i="48"/>
  <c r="H248" i="48" s="1"/>
  <c r="AE190" i="6"/>
  <c r="G244" i="48"/>
  <c r="H244" i="48" s="1"/>
  <c r="AE186" i="6"/>
  <c r="G240" i="48"/>
  <c r="H240" i="48" s="1"/>
  <c r="AE182" i="6"/>
  <c r="G236" i="48"/>
  <c r="H236" i="48" s="1"/>
  <c r="AE178" i="6"/>
  <c r="G232" i="48"/>
  <c r="H232" i="48" s="1"/>
  <c r="AE174" i="6"/>
  <c r="G228" i="48"/>
  <c r="H228" i="48" s="1"/>
  <c r="AE170" i="6"/>
  <c r="G224" i="48"/>
  <c r="H224" i="48" s="1"/>
  <c r="AE166" i="6"/>
  <c r="G220" i="48"/>
  <c r="H220" i="48" s="1"/>
  <c r="AE162" i="6"/>
  <c r="G216" i="48"/>
  <c r="H216" i="48" s="1"/>
  <c r="AE158" i="6"/>
  <c r="G212" i="48"/>
  <c r="H212" i="48" s="1"/>
  <c r="AE154" i="6"/>
  <c r="G208" i="48"/>
  <c r="H208" i="48" s="1"/>
  <c r="AE150" i="6"/>
  <c r="G204" i="48"/>
  <c r="H204" i="48" s="1"/>
  <c r="AE146" i="6"/>
  <c r="G200" i="48"/>
  <c r="H200" i="48" s="1"/>
  <c r="AE142" i="6"/>
  <c r="G196" i="48"/>
  <c r="H196" i="48" s="1"/>
  <c r="AE138" i="6"/>
  <c r="G192" i="48"/>
  <c r="H192" i="48" s="1"/>
  <c r="AE134" i="6"/>
  <c r="G188" i="48"/>
  <c r="H188" i="48" s="1"/>
  <c r="AE130" i="6"/>
  <c r="G184" i="48"/>
  <c r="H184" i="48" s="1"/>
  <c r="AE126" i="6"/>
  <c r="G180" i="48"/>
  <c r="H180" i="48" s="1"/>
  <c r="AE122" i="6"/>
  <c r="G176" i="48"/>
  <c r="H176" i="48" s="1"/>
  <c r="AE118" i="6"/>
  <c r="G172" i="48"/>
  <c r="H172" i="48" s="1"/>
  <c r="AE114" i="6"/>
  <c r="G168" i="48"/>
  <c r="H168" i="48" s="1"/>
  <c r="AE110" i="6"/>
  <c r="G164" i="48"/>
  <c r="H164" i="48" s="1"/>
  <c r="AE106" i="6"/>
  <c r="G160" i="48"/>
  <c r="H160" i="48" s="1"/>
  <c r="AE102" i="6"/>
  <c r="G156" i="48"/>
  <c r="H156" i="48" s="1"/>
  <c r="AE98" i="6"/>
  <c r="G152" i="48"/>
  <c r="H152" i="48" s="1"/>
  <c r="AE94" i="6"/>
  <c r="G148" i="48"/>
  <c r="H148" i="48" s="1"/>
  <c r="AE90" i="6"/>
  <c r="G144" i="48"/>
  <c r="H144" i="48" s="1"/>
  <c r="AE86" i="6"/>
  <c r="A85" i="40" s="1"/>
  <c r="G140" i="48"/>
  <c r="H140" i="48" s="1"/>
  <c r="AE82" i="6"/>
  <c r="A81" i="40" s="1"/>
  <c r="G136" i="48"/>
  <c r="H136" i="48" s="1"/>
  <c r="AE78" i="6"/>
  <c r="A77" i="40" s="1"/>
  <c r="G132" i="48"/>
  <c r="H132" i="48" s="1"/>
  <c r="AE74" i="6"/>
  <c r="A73" i="40" s="1"/>
  <c r="G128" i="48"/>
  <c r="H128" i="48" s="1"/>
  <c r="AE70" i="6"/>
  <c r="A69" i="40" s="1"/>
  <c r="G124" i="48"/>
  <c r="H124" i="48" s="1"/>
  <c r="AE66" i="6"/>
  <c r="A65" i="40" s="1"/>
  <c r="G120" i="48"/>
  <c r="H120" i="48" s="1"/>
  <c r="AE62" i="6"/>
  <c r="A61" i="40" s="1"/>
  <c r="G116" i="48"/>
  <c r="H116" i="48" s="1"/>
  <c r="AE58" i="6"/>
  <c r="A57" i="40" s="1"/>
  <c r="G112" i="48"/>
  <c r="H112" i="48" s="1"/>
  <c r="AE54" i="6"/>
  <c r="A53" i="40" s="1"/>
  <c r="G108" i="48"/>
  <c r="H108" i="48" s="1"/>
  <c r="AE50" i="6"/>
  <c r="A49" i="40" s="1"/>
  <c r="G104" i="48"/>
  <c r="H104" i="48" s="1"/>
  <c r="AE46" i="6"/>
  <c r="A45" i="40" s="1"/>
  <c r="G100" i="48"/>
  <c r="H100" i="48" s="1"/>
  <c r="AE42" i="6"/>
  <c r="A41" i="40" s="1"/>
  <c r="G96" i="48"/>
  <c r="H96" i="48" s="1"/>
  <c r="AE38" i="6"/>
  <c r="G92" i="48"/>
  <c r="H92" i="48" s="1"/>
  <c r="AE34" i="6"/>
  <c r="G88" i="48"/>
  <c r="H88" i="48" s="1"/>
  <c r="AE30" i="6"/>
  <c r="G85" i="48"/>
  <c r="H85" i="48" s="1"/>
  <c r="AE27" i="6"/>
  <c r="G81" i="48"/>
  <c r="H81" i="48" s="1"/>
  <c r="AE23" i="6"/>
  <c r="G77" i="48"/>
  <c r="H77" i="48" s="1"/>
  <c r="AE19" i="6"/>
  <c r="G73" i="48"/>
  <c r="H73" i="48" s="1"/>
  <c r="AE15" i="6"/>
  <c r="G86" i="48"/>
  <c r="H86" i="48" s="1"/>
  <c r="AE28" i="6"/>
  <c r="G82" i="48"/>
  <c r="H82" i="48" s="1"/>
  <c r="AE24" i="6"/>
  <c r="G70" i="48"/>
  <c r="H70" i="48" s="1"/>
  <c r="AE12" i="6"/>
  <c r="G83" i="48"/>
  <c r="H83" i="48" s="1"/>
  <c r="AE25" i="6"/>
  <c r="G75" i="48"/>
  <c r="H75" i="48" s="1"/>
  <c r="A16" i="40"/>
  <c r="G71" i="48"/>
  <c r="H71" i="48" s="1"/>
  <c r="AE13" i="6"/>
  <c r="G84" i="48"/>
  <c r="H84" i="48" s="1"/>
  <c r="AE26" i="6"/>
  <c r="G80" i="48"/>
  <c r="H80" i="48" s="1"/>
  <c r="AE22" i="6"/>
  <c r="G76" i="48"/>
  <c r="H76" i="48" s="1"/>
  <c r="A17" i="40"/>
  <c r="G72" i="48"/>
  <c r="H72" i="48" s="1"/>
  <c r="AE14" i="6"/>
  <c r="G69" i="48"/>
  <c r="H69" i="48" s="1"/>
  <c r="AE11" i="6"/>
  <c r="G65" i="48"/>
  <c r="H65" i="48" s="1"/>
  <c r="AE7" i="6"/>
  <c r="AE5" i="6"/>
  <c r="G78" i="48"/>
  <c r="H78" i="48" s="1"/>
  <c r="AE20" i="6"/>
  <c r="G74" i="48"/>
  <c r="H74" i="48" s="1"/>
  <c r="AE16" i="6"/>
  <c r="G66" i="48"/>
  <c r="H66" i="48" s="1"/>
  <c r="AE8" i="6"/>
  <c r="G79" i="48"/>
  <c r="H79" i="48" s="1"/>
  <c r="AE21" i="6"/>
  <c r="G67" i="48"/>
  <c r="H67" i="48" s="1"/>
  <c r="AE9" i="6"/>
  <c r="G68" i="48"/>
  <c r="H68" i="48" s="1"/>
  <c r="AE10" i="6"/>
  <c r="G1847" i="48"/>
  <c r="H1847" i="48" s="1"/>
  <c r="G63" i="48"/>
  <c r="H63" i="48" s="1"/>
  <c r="G1251" i="48"/>
  <c r="H1251" i="48" s="1"/>
  <c r="G1845" i="48"/>
  <c r="H1845" i="48" s="1"/>
  <c r="G657" i="48"/>
  <c r="H657" i="48" s="1"/>
  <c r="G954" i="48"/>
  <c r="H954" i="48" s="1"/>
  <c r="G1548" i="48"/>
  <c r="H1548" i="48" s="1"/>
  <c r="G360" i="48"/>
  <c r="H360" i="48" s="1"/>
  <c r="G955" i="48"/>
  <c r="H955" i="48" s="1"/>
  <c r="G1549" i="48"/>
  <c r="H1549" i="48" s="1"/>
  <c r="G1846" i="48"/>
  <c r="H1846" i="48" s="1"/>
  <c r="G658" i="48"/>
  <c r="H658" i="48" s="1"/>
  <c r="G361" i="48"/>
  <c r="H361" i="48" s="1"/>
  <c r="G1252" i="48"/>
  <c r="H1252" i="48" s="1"/>
  <c r="G64" i="48"/>
  <c r="H64" i="48" s="1"/>
  <c r="W3" i="6"/>
  <c r="N151" i="23" l="1"/>
  <c r="AX16" i="23"/>
  <c r="AE169" i="23"/>
  <c r="AC171" i="23"/>
  <c r="U161" i="23"/>
  <c r="Q165" i="23"/>
  <c r="AA173" i="23"/>
  <c r="J173" i="23"/>
  <c r="Y175" i="23"/>
  <c r="BB5" i="23"/>
  <c r="V175" i="23"/>
  <c r="W177" i="23"/>
  <c r="BA4" i="23"/>
  <c r="T177" i="23"/>
  <c r="V178" i="23"/>
  <c r="BE6" i="23"/>
  <c r="AB172" i="23"/>
  <c r="BF7" i="23"/>
  <c r="AD170" i="23"/>
  <c r="BC4" i="23"/>
  <c r="X176" i="23"/>
  <c r="BD5" i="23"/>
  <c r="Z174" i="23"/>
  <c r="BB11" i="23"/>
  <c r="V162" i="23"/>
  <c r="M169" i="23"/>
  <c r="G175" i="23"/>
  <c r="E160" i="23"/>
  <c r="AT12" i="23"/>
  <c r="O167" i="23"/>
  <c r="I156" i="23"/>
  <c r="AV14" i="23"/>
  <c r="K154" i="23"/>
  <c r="AW15" i="23"/>
  <c r="G158" i="23"/>
  <c r="AU13" i="23"/>
  <c r="D161" i="23"/>
  <c r="AC153" i="23"/>
  <c r="AV15" i="23"/>
  <c r="J155" i="23"/>
  <c r="Y157" i="23"/>
  <c r="F159" i="23"/>
  <c r="AA155" i="23"/>
  <c r="AU14" i="23"/>
  <c r="H157" i="23"/>
  <c r="AF150" i="23"/>
  <c r="M152" i="23"/>
  <c r="AE151" i="23"/>
  <c r="AW16" i="23"/>
  <c r="L153" i="23"/>
  <c r="A34" i="40"/>
  <c r="O150" i="23"/>
  <c r="H174" i="23"/>
  <c r="AY9" i="23"/>
  <c r="P166" i="23"/>
  <c r="W159" i="23"/>
  <c r="E177" i="23"/>
  <c r="A19" i="40"/>
  <c r="S163" i="23"/>
  <c r="AW7" i="23"/>
  <c r="L170" i="23"/>
  <c r="BC13" i="23"/>
  <c r="X158" i="23"/>
  <c r="AX8" i="23"/>
  <c r="N168" i="23"/>
  <c r="A22" i="40"/>
  <c r="BB12" i="23"/>
  <c r="V160" i="23"/>
  <c r="BE15" i="23"/>
  <c r="AB154" i="23"/>
  <c r="BF16" i="23"/>
  <c r="AD152" i="23"/>
  <c r="AZ10" i="23"/>
  <c r="R164" i="23"/>
  <c r="BD14" i="23"/>
  <c r="Z156" i="23"/>
  <c r="A20" i="40"/>
  <c r="BA11" i="23"/>
  <c r="T162" i="23"/>
  <c r="J175" i="23"/>
  <c r="AL172" i="23" s="1"/>
  <c r="J172" i="23"/>
  <c r="K164" i="23"/>
  <c r="K171" i="23"/>
  <c r="I173" i="23"/>
  <c r="D178" i="23"/>
  <c r="AU4" i="23"/>
  <c r="AV9" i="23"/>
  <c r="AT10" i="23"/>
  <c r="F164" i="23"/>
  <c r="AT13" i="23"/>
  <c r="F158" i="23"/>
  <c r="AV5" i="23"/>
  <c r="AW10" i="23"/>
  <c r="AV6" i="23"/>
  <c r="AU5" i="23"/>
  <c r="AT4" i="23"/>
  <c r="A21" i="40"/>
  <c r="A37" i="40"/>
  <c r="A28" i="40"/>
  <c r="A38" i="40"/>
  <c r="A25" i="40"/>
  <c r="A31" i="40"/>
  <c r="A8" i="40"/>
  <c r="A11" i="40"/>
  <c r="A27" i="40"/>
  <c r="A18" i="40"/>
  <c r="A26" i="40"/>
  <c r="A33" i="40"/>
  <c r="A32" i="40"/>
  <c r="A9" i="40"/>
  <c r="A15" i="40"/>
  <c r="A12" i="40"/>
  <c r="A24" i="40"/>
  <c r="A23" i="40"/>
  <c r="A14" i="40"/>
  <c r="A29" i="40"/>
  <c r="A36" i="40"/>
  <c r="A30" i="40"/>
  <c r="A6" i="40"/>
  <c r="F151" i="23"/>
  <c r="A13" i="40"/>
  <c r="A35" i="40"/>
  <c r="A7" i="40"/>
  <c r="A10" i="40"/>
  <c r="C20" i="53"/>
  <c r="AR1" i="23"/>
  <c r="F178" i="23"/>
  <c r="K8" i="40"/>
  <c r="P8" i="40"/>
  <c r="O8" i="40"/>
  <c r="N8" i="40"/>
  <c r="Q8" i="40"/>
  <c r="M8" i="40"/>
  <c r="L8" i="40"/>
  <c r="R8" i="40"/>
  <c r="K7" i="40"/>
  <c r="L7" i="40"/>
  <c r="O7" i="40"/>
  <c r="N7" i="40"/>
  <c r="Q7" i="40"/>
  <c r="M7" i="40"/>
  <c r="P7" i="40"/>
  <c r="R7" i="40"/>
  <c r="K19" i="40"/>
  <c r="P19" i="40"/>
  <c r="O19" i="40"/>
  <c r="N19" i="40"/>
  <c r="Q19" i="40"/>
  <c r="M19" i="40"/>
  <c r="L19" i="40"/>
  <c r="R19" i="40"/>
  <c r="K10" i="40"/>
  <c r="L10" i="40"/>
  <c r="O10" i="40"/>
  <c r="N10" i="40"/>
  <c r="Q10" i="40"/>
  <c r="M10" i="40"/>
  <c r="P10" i="40"/>
  <c r="R10" i="40"/>
  <c r="K17" i="40"/>
  <c r="P17" i="40"/>
  <c r="O17" i="40"/>
  <c r="N17" i="40"/>
  <c r="Q17" i="40"/>
  <c r="M17" i="40"/>
  <c r="L17" i="40"/>
  <c r="R17" i="40"/>
  <c r="K25" i="40"/>
  <c r="P25" i="40"/>
  <c r="O25" i="40"/>
  <c r="N25" i="40"/>
  <c r="Q25" i="40"/>
  <c r="M25" i="40"/>
  <c r="L25" i="40"/>
  <c r="R25" i="40"/>
  <c r="K16" i="40"/>
  <c r="P16" i="40"/>
  <c r="O16" i="40"/>
  <c r="N16" i="40"/>
  <c r="Q16" i="40"/>
  <c r="M16" i="40"/>
  <c r="L16" i="40"/>
  <c r="R16" i="40"/>
  <c r="K11" i="40"/>
  <c r="L11" i="40"/>
  <c r="O11" i="40"/>
  <c r="N11" i="40"/>
  <c r="Q11" i="40"/>
  <c r="M11" i="40"/>
  <c r="P11" i="40"/>
  <c r="R11" i="40"/>
  <c r="K27" i="40"/>
  <c r="P27" i="40"/>
  <c r="O27" i="40"/>
  <c r="N27" i="40"/>
  <c r="Q27" i="40"/>
  <c r="M27" i="40"/>
  <c r="L27" i="40"/>
  <c r="R27" i="40"/>
  <c r="K18" i="40"/>
  <c r="P18" i="40"/>
  <c r="O18" i="40"/>
  <c r="N18" i="40"/>
  <c r="Q18" i="40"/>
  <c r="M18" i="40"/>
  <c r="L18" i="40"/>
  <c r="R18" i="40"/>
  <c r="K26" i="40"/>
  <c r="P26" i="40"/>
  <c r="O26" i="40"/>
  <c r="N26" i="40"/>
  <c r="Q26" i="40"/>
  <c r="M26" i="40"/>
  <c r="L26" i="40"/>
  <c r="R26" i="40"/>
  <c r="F175" i="23"/>
  <c r="K33" i="40"/>
  <c r="L33" i="40"/>
  <c r="O33" i="40"/>
  <c r="N33" i="40"/>
  <c r="Q33" i="40"/>
  <c r="M33" i="40"/>
  <c r="P33" i="40"/>
  <c r="R33" i="40"/>
  <c r="K41" i="40"/>
  <c r="P41" i="40"/>
  <c r="L41" i="40"/>
  <c r="O41" i="40"/>
  <c r="N41" i="40"/>
  <c r="Q41" i="40"/>
  <c r="M41" i="40"/>
  <c r="R41" i="40"/>
  <c r="K49" i="40"/>
  <c r="P49" i="40"/>
  <c r="L49" i="40"/>
  <c r="O49" i="40"/>
  <c r="N49" i="40"/>
  <c r="Q49" i="40"/>
  <c r="M49" i="40"/>
  <c r="R49" i="40"/>
  <c r="K57" i="40"/>
  <c r="O57" i="40"/>
  <c r="P57" i="40"/>
  <c r="N57" i="40"/>
  <c r="M57" i="40"/>
  <c r="Q57" i="40"/>
  <c r="L57" i="40"/>
  <c r="R57" i="40"/>
  <c r="K65" i="40"/>
  <c r="O65" i="40"/>
  <c r="N65" i="40"/>
  <c r="P65" i="40"/>
  <c r="L65" i="40"/>
  <c r="Q65" i="40"/>
  <c r="M65" i="40"/>
  <c r="R65" i="40"/>
  <c r="K73" i="40"/>
  <c r="O73" i="40"/>
  <c r="N73" i="40"/>
  <c r="P73" i="40"/>
  <c r="L73" i="40"/>
  <c r="Q73" i="40"/>
  <c r="M73" i="40"/>
  <c r="R73" i="40"/>
  <c r="K81" i="40"/>
  <c r="O81" i="40"/>
  <c r="N81" i="40"/>
  <c r="Q81" i="40"/>
  <c r="M81" i="40"/>
  <c r="P81" i="40"/>
  <c r="L81" i="40"/>
  <c r="R81" i="40"/>
  <c r="K89" i="40"/>
  <c r="O89" i="40"/>
  <c r="N89" i="40"/>
  <c r="Q89" i="40"/>
  <c r="M89" i="40"/>
  <c r="P89" i="40"/>
  <c r="L89" i="40"/>
  <c r="R89" i="40"/>
  <c r="K97" i="40"/>
  <c r="O97" i="40"/>
  <c r="N97" i="40"/>
  <c r="Q97" i="40"/>
  <c r="M97" i="40"/>
  <c r="P97" i="40"/>
  <c r="L97" i="40"/>
  <c r="R97" i="40"/>
  <c r="K105" i="40"/>
  <c r="O105" i="40"/>
  <c r="N105" i="40"/>
  <c r="Q105" i="40"/>
  <c r="M105" i="40"/>
  <c r="P105" i="40"/>
  <c r="L105" i="40"/>
  <c r="R105" i="40"/>
  <c r="K113" i="40"/>
  <c r="O113" i="40"/>
  <c r="N113" i="40"/>
  <c r="Q113" i="40"/>
  <c r="M113" i="40"/>
  <c r="P113" i="40"/>
  <c r="L113" i="40"/>
  <c r="R113" i="40"/>
  <c r="K121" i="40"/>
  <c r="O121" i="40"/>
  <c r="N121" i="40"/>
  <c r="Q121" i="40"/>
  <c r="M121" i="40"/>
  <c r="P121" i="40"/>
  <c r="L121" i="40"/>
  <c r="R121" i="40"/>
  <c r="K129" i="40"/>
  <c r="O129" i="40"/>
  <c r="N129" i="40"/>
  <c r="Q129" i="40"/>
  <c r="M129" i="40"/>
  <c r="P129" i="40"/>
  <c r="L129" i="40"/>
  <c r="R129" i="40"/>
  <c r="K137" i="40"/>
  <c r="O137" i="40"/>
  <c r="P137" i="40"/>
  <c r="N137" i="40"/>
  <c r="M137" i="40"/>
  <c r="L137" i="40"/>
  <c r="Q137" i="40"/>
  <c r="R137" i="40"/>
  <c r="K145" i="40"/>
  <c r="O145" i="40"/>
  <c r="N145" i="40"/>
  <c r="P145" i="40"/>
  <c r="L145" i="40"/>
  <c r="Q145" i="40"/>
  <c r="M145" i="40"/>
  <c r="R145" i="40"/>
  <c r="K153" i="40"/>
  <c r="O153" i="40"/>
  <c r="N153" i="40"/>
  <c r="P153" i="40"/>
  <c r="L153" i="40"/>
  <c r="Q153" i="40"/>
  <c r="M153" i="40"/>
  <c r="R153" i="40"/>
  <c r="K161" i="40"/>
  <c r="O161" i="40"/>
  <c r="N161" i="40"/>
  <c r="Q161" i="40"/>
  <c r="M161" i="40"/>
  <c r="P161" i="40"/>
  <c r="L161" i="40"/>
  <c r="R161" i="40"/>
  <c r="K169" i="40"/>
  <c r="O169" i="40"/>
  <c r="N169" i="40"/>
  <c r="Q169" i="40"/>
  <c r="M169" i="40"/>
  <c r="P169" i="40"/>
  <c r="L169" i="40"/>
  <c r="R169" i="40"/>
  <c r="K177" i="40"/>
  <c r="O177" i="40"/>
  <c r="N177" i="40"/>
  <c r="Q177" i="40"/>
  <c r="M177" i="40"/>
  <c r="P177" i="40"/>
  <c r="L177" i="40"/>
  <c r="R177" i="40"/>
  <c r="K185" i="40"/>
  <c r="O185" i="40"/>
  <c r="N185" i="40"/>
  <c r="Q185" i="40"/>
  <c r="M185" i="40"/>
  <c r="P185" i="40"/>
  <c r="L185" i="40"/>
  <c r="R185" i="40"/>
  <c r="K193" i="40"/>
  <c r="P193" i="40"/>
  <c r="L193" i="40"/>
  <c r="M193" i="40"/>
  <c r="Q193" i="40"/>
  <c r="O193" i="40"/>
  <c r="N193" i="40"/>
  <c r="R193" i="40"/>
  <c r="K201" i="40"/>
  <c r="O201" i="40"/>
  <c r="P201" i="40"/>
  <c r="L201" i="40"/>
  <c r="N201" i="40"/>
  <c r="M201" i="40"/>
  <c r="Q201" i="40"/>
  <c r="R201" i="40"/>
  <c r="K209" i="40"/>
  <c r="O209" i="40"/>
  <c r="N209" i="40"/>
  <c r="Q209" i="40"/>
  <c r="M209" i="40"/>
  <c r="P209" i="40"/>
  <c r="L209" i="40"/>
  <c r="R209" i="40"/>
  <c r="K217" i="40"/>
  <c r="O217" i="40"/>
  <c r="N217" i="40"/>
  <c r="Q217" i="40"/>
  <c r="M217" i="40"/>
  <c r="P217" i="40"/>
  <c r="L217" i="40"/>
  <c r="R217" i="40"/>
  <c r="K225" i="40"/>
  <c r="O225" i="40"/>
  <c r="N225" i="40"/>
  <c r="M225" i="40"/>
  <c r="Q225" i="40"/>
  <c r="L225" i="40"/>
  <c r="P225" i="40"/>
  <c r="R225" i="40"/>
  <c r="K233" i="40"/>
  <c r="O233" i="40"/>
  <c r="N233" i="40"/>
  <c r="M233" i="40"/>
  <c r="Q233" i="40"/>
  <c r="L233" i="40"/>
  <c r="P233" i="40"/>
  <c r="R233" i="40"/>
  <c r="K241" i="40"/>
  <c r="O241" i="40"/>
  <c r="N241" i="40"/>
  <c r="M241" i="40"/>
  <c r="Q241" i="40"/>
  <c r="L241" i="40"/>
  <c r="P241" i="40"/>
  <c r="R241" i="40"/>
  <c r="K249" i="40"/>
  <c r="O249" i="40"/>
  <c r="N249" i="40"/>
  <c r="M249" i="40"/>
  <c r="Q249" i="40"/>
  <c r="L249" i="40"/>
  <c r="P249" i="40"/>
  <c r="R249" i="40"/>
  <c r="K257" i="40"/>
  <c r="N257" i="40"/>
  <c r="O257" i="40"/>
  <c r="L257" i="40"/>
  <c r="Q257" i="40"/>
  <c r="P257" i="40"/>
  <c r="M257" i="40"/>
  <c r="R257" i="40"/>
  <c r="K265" i="40"/>
  <c r="N265" i="40"/>
  <c r="Q265" i="40"/>
  <c r="M265" i="40"/>
  <c r="P265" i="40"/>
  <c r="L265" i="40"/>
  <c r="O265" i="40"/>
  <c r="R265" i="40"/>
  <c r="K273" i="40"/>
  <c r="N273" i="40"/>
  <c r="Q273" i="40"/>
  <c r="M273" i="40"/>
  <c r="P273" i="40"/>
  <c r="L273" i="40"/>
  <c r="O273" i="40"/>
  <c r="R273" i="40"/>
  <c r="K281" i="40"/>
  <c r="N281" i="40"/>
  <c r="Q281" i="40"/>
  <c r="M281" i="40"/>
  <c r="P281" i="40"/>
  <c r="L281" i="40"/>
  <c r="O281" i="40"/>
  <c r="R281" i="40"/>
  <c r="K289" i="40"/>
  <c r="N289" i="40"/>
  <c r="Q289" i="40"/>
  <c r="M289" i="40"/>
  <c r="P289" i="40"/>
  <c r="L289" i="40"/>
  <c r="O289" i="40"/>
  <c r="R289" i="40"/>
  <c r="K154" i="40"/>
  <c r="O154" i="40"/>
  <c r="N154" i="40"/>
  <c r="P154" i="40"/>
  <c r="L154" i="40"/>
  <c r="M154" i="40"/>
  <c r="Q154" i="40"/>
  <c r="R154" i="40"/>
  <c r="K190" i="40"/>
  <c r="P190" i="40"/>
  <c r="L190" i="40"/>
  <c r="O190" i="40"/>
  <c r="N190" i="40"/>
  <c r="M190" i="40"/>
  <c r="Q190" i="40"/>
  <c r="R190" i="40"/>
  <c r="K226" i="40"/>
  <c r="O226" i="40"/>
  <c r="P226" i="40"/>
  <c r="N226" i="40"/>
  <c r="M226" i="40"/>
  <c r="Q226" i="40"/>
  <c r="L226" i="40"/>
  <c r="R226" i="40"/>
  <c r="K258" i="40"/>
  <c r="N258" i="40"/>
  <c r="O258" i="40"/>
  <c r="Q258" i="40"/>
  <c r="P258" i="40"/>
  <c r="M258" i="40"/>
  <c r="L258" i="40"/>
  <c r="R258" i="40"/>
  <c r="K294" i="40"/>
  <c r="N294" i="40"/>
  <c r="Q294" i="40"/>
  <c r="M294" i="40"/>
  <c r="P294" i="40"/>
  <c r="L294" i="40"/>
  <c r="O294" i="40"/>
  <c r="R294" i="40"/>
  <c r="K32" i="40"/>
  <c r="L32" i="40"/>
  <c r="O32" i="40"/>
  <c r="N32" i="40"/>
  <c r="Q32" i="40"/>
  <c r="M32" i="40"/>
  <c r="P32" i="40"/>
  <c r="R32" i="40"/>
  <c r="K40" i="40"/>
  <c r="P40" i="40"/>
  <c r="L40" i="40"/>
  <c r="O40" i="40"/>
  <c r="N40" i="40"/>
  <c r="Q40" i="40"/>
  <c r="M40" i="40"/>
  <c r="R40" i="40"/>
  <c r="K48" i="40"/>
  <c r="P48" i="40"/>
  <c r="L48" i="40"/>
  <c r="O48" i="40"/>
  <c r="N48" i="40"/>
  <c r="Q48" i="40"/>
  <c r="M48" i="40"/>
  <c r="R48" i="40"/>
  <c r="K56" i="40"/>
  <c r="O56" i="40"/>
  <c r="N56" i="40"/>
  <c r="M56" i="40"/>
  <c r="Q56" i="40"/>
  <c r="L56" i="40"/>
  <c r="P56" i="40"/>
  <c r="R56" i="40"/>
  <c r="K64" i="40"/>
  <c r="O64" i="40"/>
  <c r="N64" i="40"/>
  <c r="P64" i="40"/>
  <c r="L64" i="40"/>
  <c r="Q64" i="40"/>
  <c r="M64" i="40"/>
  <c r="R64" i="40"/>
  <c r="K72" i="40"/>
  <c r="O72" i="40"/>
  <c r="N72" i="40"/>
  <c r="P72" i="40"/>
  <c r="L72" i="40"/>
  <c r="Q72" i="40"/>
  <c r="M72" i="40"/>
  <c r="R72" i="40"/>
  <c r="K80" i="40"/>
  <c r="O80" i="40"/>
  <c r="N80" i="40"/>
  <c r="Q80" i="40"/>
  <c r="M80" i="40"/>
  <c r="P80" i="40"/>
  <c r="L80" i="40"/>
  <c r="R80" i="40"/>
  <c r="K88" i="40"/>
  <c r="O88" i="40"/>
  <c r="N88" i="40"/>
  <c r="Q88" i="40"/>
  <c r="M88" i="40"/>
  <c r="P88" i="40"/>
  <c r="L88" i="40"/>
  <c r="R88" i="40"/>
  <c r="K96" i="40"/>
  <c r="O96" i="40"/>
  <c r="N96" i="40"/>
  <c r="Q96" i="40"/>
  <c r="M96" i="40"/>
  <c r="P96" i="40"/>
  <c r="L96" i="40"/>
  <c r="R96" i="40"/>
  <c r="K104" i="40"/>
  <c r="O104" i="40"/>
  <c r="N104" i="40"/>
  <c r="Q104" i="40"/>
  <c r="M104" i="40"/>
  <c r="P104" i="40"/>
  <c r="L104" i="40"/>
  <c r="R104" i="40"/>
  <c r="K112" i="40"/>
  <c r="O112" i="40"/>
  <c r="N112" i="40"/>
  <c r="Q112" i="40"/>
  <c r="M112" i="40"/>
  <c r="P112" i="40"/>
  <c r="L112" i="40"/>
  <c r="R112" i="40"/>
  <c r="K120" i="40"/>
  <c r="O120" i="40"/>
  <c r="N120" i="40"/>
  <c r="Q120" i="40"/>
  <c r="M120" i="40"/>
  <c r="P120" i="40"/>
  <c r="L120" i="40"/>
  <c r="R120" i="40"/>
  <c r="K128" i="40"/>
  <c r="O128" i="40"/>
  <c r="N128" i="40"/>
  <c r="Q128" i="40"/>
  <c r="M128" i="40"/>
  <c r="P128" i="40"/>
  <c r="L128" i="40"/>
  <c r="R128" i="40"/>
  <c r="K136" i="40"/>
  <c r="O136" i="40"/>
  <c r="M136" i="40"/>
  <c r="Q136" i="40"/>
  <c r="L136" i="40"/>
  <c r="P136" i="40"/>
  <c r="N136" i="40"/>
  <c r="R136" i="40"/>
  <c r="K144" i="40"/>
  <c r="O144" i="40"/>
  <c r="N144" i="40"/>
  <c r="P144" i="40"/>
  <c r="L144" i="40"/>
  <c r="Q144" i="40"/>
  <c r="M144" i="40"/>
  <c r="R144" i="40"/>
  <c r="K152" i="40"/>
  <c r="O152" i="40"/>
  <c r="N152" i="40"/>
  <c r="P152" i="40"/>
  <c r="L152" i="40"/>
  <c r="Q152" i="40"/>
  <c r="M152" i="40"/>
  <c r="R152" i="40"/>
  <c r="K160" i="40"/>
  <c r="O160" i="40"/>
  <c r="N160" i="40"/>
  <c r="Q160" i="40"/>
  <c r="M160" i="40"/>
  <c r="P160" i="40"/>
  <c r="L160" i="40"/>
  <c r="R160" i="40"/>
  <c r="K168" i="40"/>
  <c r="O168" i="40"/>
  <c r="N168" i="40"/>
  <c r="Q168" i="40"/>
  <c r="M168" i="40"/>
  <c r="P168" i="40"/>
  <c r="L168" i="40"/>
  <c r="R168" i="40"/>
  <c r="K176" i="40"/>
  <c r="O176" i="40"/>
  <c r="N176" i="40"/>
  <c r="Q176" i="40"/>
  <c r="M176" i="40"/>
  <c r="P176" i="40"/>
  <c r="L176" i="40"/>
  <c r="R176" i="40"/>
  <c r="K184" i="40"/>
  <c r="O184" i="40"/>
  <c r="N184" i="40"/>
  <c r="Q184" i="40"/>
  <c r="M184" i="40"/>
  <c r="P184" i="40"/>
  <c r="L184" i="40"/>
  <c r="R184" i="40"/>
  <c r="K192" i="40"/>
  <c r="P192" i="40"/>
  <c r="L192" i="40"/>
  <c r="O192" i="40"/>
  <c r="N192" i="40"/>
  <c r="M192" i="40"/>
  <c r="Q192" i="40"/>
  <c r="R192" i="40"/>
  <c r="K200" i="40"/>
  <c r="O200" i="40"/>
  <c r="P200" i="40"/>
  <c r="L200" i="40"/>
  <c r="Q200" i="40"/>
  <c r="N200" i="40"/>
  <c r="M200" i="40"/>
  <c r="R200" i="40"/>
  <c r="K208" i="40"/>
  <c r="O208" i="40"/>
  <c r="N208" i="40"/>
  <c r="P208" i="40"/>
  <c r="L208" i="40"/>
  <c r="Q208" i="40"/>
  <c r="M208" i="40"/>
  <c r="R208" i="40"/>
  <c r="K216" i="40"/>
  <c r="O216" i="40"/>
  <c r="N216" i="40"/>
  <c r="Q216" i="40"/>
  <c r="M216" i="40"/>
  <c r="P216" i="40"/>
  <c r="L216" i="40"/>
  <c r="R216" i="40"/>
  <c r="K224" i="40"/>
  <c r="O224" i="40"/>
  <c r="M224" i="40"/>
  <c r="Q224" i="40"/>
  <c r="L224" i="40"/>
  <c r="P224" i="40"/>
  <c r="N224" i="40"/>
  <c r="R224" i="40"/>
  <c r="K232" i="40"/>
  <c r="O232" i="40"/>
  <c r="M232" i="40"/>
  <c r="Q232" i="40"/>
  <c r="L232" i="40"/>
  <c r="P232" i="40"/>
  <c r="N232" i="40"/>
  <c r="R232" i="40"/>
  <c r="K240" i="40"/>
  <c r="O240" i="40"/>
  <c r="M240" i="40"/>
  <c r="Q240" i="40"/>
  <c r="L240" i="40"/>
  <c r="P240" i="40"/>
  <c r="N240" i="40"/>
  <c r="R240" i="40"/>
  <c r="K248" i="40"/>
  <c r="O248" i="40"/>
  <c r="M248" i="40"/>
  <c r="Q248" i="40"/>
  <c r="L248" i="40"/>
  <c r="P248" i="40"/>
  <c r="N248" i="40"/>
  <c r="R248" i="40"/>
  <c r="K256" i="40"/>
  <c r="N256" i="40"/>
  <c r="O256" i="40"/>
  <c r="M256" i="40"/>
  <c r="L256" i="40"/>
  <c r="Q256" i="40"/>
  <c r="P256" i="40"/>
  <c r="R256" i="40"/>
  <c r="K264" i="40"/>
  <c r="N264" i="40"/>
  <c r="Q264" i="40"/>
  <c r="M264" i="40"/>
  <c r="P264" i="40"/>
  <c r="L264" i="40"/>
  <c r="O264" i="40"/>
  <c r="R264" i="40"/>
  <c r="K272" i="40"/>
  <c r="N272" i="40"/>
  <c r="Q272" i="40"/>
  <c r="M272" i="40"/>
  <c r="P272" i="40"/>
  <c r="L272" i="40"/>
  <c r="O272" i="40"/>
  <c r="R272" i="40"/>
  <c r="K280" i="40"/>
  <c r="N280" i="40"/>
  <c r="Q280" i="40"/>
  <c r="M280" i="40"/>
  <c r="P280" i="40"/>
  <c r="L280" i="40"/>
  <c r="O280" i="40"/>
  <c r="R280" i="40"/>
  <c r="K288" i="40"/>
  <c r="N288" i="40"/>
  <c r="Q288" i="40"/>
  <c r="M288" i="40"/>
  <c r="P288" i="40"/>
  <c r="L288" i="40"/>
  <c r="O288" i="40"/>
  <c r="R288" i="40"/>
  <c r="K158" i="40"/>
  <c r="O158" i="40"/>
  <c r="N158" i="40"/>
  <c r="Q158" i="40"/>
  <c r="M158" i="40"/>
  <c r="P158" i="40"/>
  <c r="L158" i="40"/>
  <c r="R158" i="40"/>
  <c r="K186" i="40"/>
  <c r="P186" i="40"/>
  <c r="O186" i="40"/>
  <c r="N186" i="40"/>
  <c r="M186" i="40"/>
  <c r="Q186" i="40"/>
  <c r="L186" i="40"/>
  <c r="R186" i="40"/>
  <c r="K222" i="40"/>
  <c r="O222" i="40"/>
  <c r="P222" i="40"/>
  <c r="N222" i="40"/>
  <c r="M222" i="40"/>
  <c r="Q222" i="40"/>
  <c r="L222" i="40"/>
  <c r="R222" i="40"/>
  <c r="K262" i="40"/>
  <c r="N262" i="40"/>
  <c r="Q262" i="40"/>
  <c r="P262" i="40"/>
  <c r="O262" i="40"/>
  <c r="M262" i="40"/>
  <c r="L262" i="40"/>
  <c r="R262" i="40"/>
  <c r="K31" i="40"/>
  <c r="L31" i="40"/>
  <c r="O31" i="40"/>
  <c r="N31" i="40"/>
  <c r="Q31" i="40"/>
  <c r="M31" i="40"/>
  <c r="P31" i="40"/>
  <c r="R31" i="40"/>
  <c r="K39" i="40"/>
  <c r="P39" i="40"/>
  <c r="L39" i="40"/>
  <c r="O39" i="40"/>
  <c r="N39" i="40"/>
  <c r="Q39" i="40"/>
  <c r="M39" i="40"/>
  <c r="R39" i="40"/>
  <c r="K47" i="40"/>
  <c r="P47" i="40"/>
  <c r="L47" i="40"/>
  <c r="O47" i="40"/>
  <c r="N47" i="40"/>
  <c r="Q47" i="40"/>
  <c r="M47" i="40"/>
  <c r="R47" i="40"/>
  <c r="K55" i="40"/>
  <c r="O55" i="40"/>
  <c r="M55" i="40"/>
  <c r="Q55" i="40"/>
  <c r="L55" i="40"/>
  <c r="P55" i="40"/>
  <c r="N55" i="40"/>
  <c r="R55" i="40"/>
  <c r="K63" i="40"/>
  <c r="O63" i="40"/>
  <c r="N63" i="40"/>
  <c r="P63" i="40"/>
  <c r="L63" i="40"/>
  <c r="M63" i="40"/>
  <c r="Q63" i="40"/>
  <c r="R63" i="40"/>
  <c r="K71" i="40"/>
  <c r="O71" i="40"/>
  <c r="N71" i="40"/>
  <c r="P71" i="40"/>
  <c r="L71" i="40"/>
  <c r="M71" i="40"/>
  <c r="Q71" i="40"/>
  <c r="R71" i="40"/>
  <c r="K79" i="40"/>
  <c r="O79" i="40"/>
  <c r="N79" i="40"/>
  <c r="Q79" i="40"/>
  <c r="M79" i="40"/>
  <c r="P79" i="40"/>
  <c r="L79" i="40"/>
  <c r="R79" i="40"/>
  <c r="K87" i="40"/>
  <c r="O87" i="40"/>
  <c r="N87" i="40"/>
  <c r="Q87" i="40"/>
  <c r="M87" i="40"/>
  <c r="P87" i="40"/>
  <c r="L87" i="40"/>
  <c r="R87" i="40"/>
  <c r="K95" i="40"/>
  <c r="O95" i="40"/>
  <c r="N95" i="40"/>
  <c r="Q95" i="40"/>
  <c r="M95" i="40"/>
  <c r="P95" i="40"/>
  <c r="L95" i="40"/>
  <c r="R95" i="40"/>
  <c r="K103" i="40"/>
  <c r="O103" i="40"/>
  <c r="N103" i="40"/>
  <c r="Q103" i="40"/>
  <c r="M103" i="40"/>
  <c r="P103" i="40"/>
  <c r="L103" i="40"/>
  <c r="R103" i="40"/>
  <c r="K111" i="40"/>
  <c r="O111" i="40"/>
  <c r="N111" i="40"/>
  <c r="Q111" i="40"/>
  <c r="M111" i="40"/>
  <c r="P111" i="40"/>
  <c r="L111" i="40"/>
  <c r="R111" i="40"/>
  <c r="K119" i="40"/>
  <c r="O119" i="40"/>
  <c r="N119" i="40"/>
  <c r="Q119" i="40"/>
  <c r="M119" i="40"/>
  <c r="P119" i="40"/>
  <c r="L119" i="40"/>
  <c r="R119" i="40"/>
  <c r="K127" i="40"/>
  <c r="O127" i="40"/>
  <c r="N127" i="40"/>
  <c r="Q127" i="40"/>
  <c r="M127" i="40"/>
  <c r="P127" i="40"/>
  <c r="L127" i="40"/>
  <c r="R127" i="40"/>
  <c r="K135" i="40"/>
  <c r="O135" i="40"/>
  <c r="Q135" i="40"/>
  <c r="L135" i="40"/>
  <c r="P135" i="40"/>
  <c r="N135" i="40"/>
  <c r="M135" i="40"/>
  <c r="R135" i="40"/>
  <c r="K143" i="40"/>
  <c r="O143" i="40"/>
  <c r="P143" i="40"/>
  <c r="L143" i="40"/>
  <c r="Q143" i="40"/>
  <c r="N143" i="40"/>
  <c r="M143" i="40"/>
  <c r="R143" i="40"/>
  <c r="K151" i="40"/>
  <c r="O151" i="40"/>
  <c r="N151" i="40"/>
  <c r="P151" i="40"/>
  <c r="L151" i="40"/>
  <c r="Q151" i="40"/>
  <c r="M151" i="40"/>
  <c r="R151" i="40"/>
  <c r="K159" i="40"/>
  <c r="O159" i="40"/>
  <c r="N159" i="40"/>
  <c r="Q159" i="40"/>
  <c r="M159" i="40"/>
  <c r="P159" i="40"/>
  <c r="L159" i="40"/>
  <c r="R159" i="40"/>
  <c r="K167" i="40"/>
  <c r="O167" i="40"/>
  <c r="N167" i="40"/>
  <c r="Q167" i="40"/>
  <c r="M167" i="40"/>
  <c r="P167" i="40"/>
  <c r="L167" i="40"/>
  <c r="R167" i="40"/>
  <c r="K175" i="40"/>
  <c r="O175" i="40"/>
  <c r="N175" i="40"/>
  <c r="Q175" i="40"/>
  <c r="M175" i="40"/>
  <c r="P175" i="40"/>
  <c r="L175" i="40"/>
  <c r="R175" i="40"/>
  <c r="K183" i="40"/>
  <c r="O183" i="40"/>
  <c r="N183" i="40"/>
  <c r="Q183" i="40"/>
  <c r="M183" i="40"/>
  <c r="P183" i="40"/>
  <c r="L183" i="40"/>
  <c r="R183" i="40"/>
  <c r="K191" i="40"/>
  <c r="P191" i="40"/>
  <c r="L191" i="40"/>
  <c r="M191" i="40"/>
  <c r="Q191" i="40"/>
  <c r="O191" i="40"/>
  <c r="N191" i="40"/>
  <c r="R191" i="40"/>
  <c r="K199" i="40"/>
  <c r="P199" i="40"/>
  <c r="L199" i="40"/>
  <c r="M199" i="40"/>
  <c r="Q199" i="40"/>
  <c r="O199" i="40"/>
  <c r="N199" i="40"/>
  <c r="R199" i="40"/>
  <c r="K207" i="40"/>
  <c r="O207" i="40"/>
  <c r="N207" i="40"/>
  <c r="P207" i="40"/>
  <c r="L207" i="40"/>
  <c r="M207" i="40"/>
  <c r="Q207" i="40"/>
  <c r="R207" i="40"/>
  <c r="K215" i="40"/>
  <c r="O215" i="40"/>
  <c r="N215" i="40"/>
  <c r="Q215" i="40"/>
  <c r="M215" i="40"/>
  <c r="P215" i="40"/>
  <c r="L215" i="40"/>
  <c r="R215" i="40"/>
  <c r="K223" i="40"/>
  <c r="O223" i="40"/>
  <c r="Q223" i="40"/>
  <c r="L223" i="40"/>
  <c r="P223" i="40"/>
  <c r="N223" i="40"/>
  <c r="M223" i="40"/>
  <c r="R223" i="40"/>
  <c r="K231" i="40"/>
  <c r="O231" i="40"/>
  <c r="Q231" i="40"/>
  <c r="L231" i="40"/>
  <c r="P231" i="40"/>
  <c r="N231" i="40"/>
  <c r="M231" i="40"/>
  <c r="R231" i="40"/>
  <c r="K239" i="40"/>
  <c r="O239" i="40"/>
  <c r="Q239" i="40"/>
  <c r="L239" i="40"/>
  <c r="P239" i="40"/>
  <c r="N239" i="40"/>
  <c r="M239" i="40"/>
  <c r="R239" i="40"/>
  <c r="K247" i="40"/>
  <c r="O247" i="40"/>
  <c r="Q247" i="40"/>
  <c r="L247" i="40"/>
  <c r="P247" i="40"/>
  <c r="N247" i="40"/>
  <c r="M247" i="40"/>
  <c r="R247" i="40"/>
  <c r="K255" i="40"/>
  <c r="O255" i="40"/>
  <c r="Q255" i="40"/>
  <c r="L255" i="40"/>
  <c r="P255" i="40"/>
  <c r="N255" i="40"/>
  <c r="M255" i="40"/>
  <c r="R255" i="40"/>
  <c r="K263" i="40"/>
  <c r="N263" i="40"/>
  <c r="Q263" i="40"/>
  <c r="M263" i="40"/>
  <c r="P263" i="40"/>
  <c r="L263" i="40"/>
  <c r="O263" i="40"/>
  <c r="R263" i="40"/>
  <c r="K271" i="40"/>
  <c r="N271" i="40"/>
  <c r="Q271" i="40"/>
  <c r="M271" i="40"/>
  <c r="P271" i="40"/>
  <c r="L271" i="40"/>
  <c r="O271" i="40"/>
  <c r="R271" i="40"/>
  <c r="K279" i="40"/>
  <c r="N279" i="40"/>
  <c r="Q279" i="40"/>
  <c r="M279" i="40"/>
  <c r="P279" i="40"/>
  <c r="L279" i="40"/>
  <c r="O279" i="40"/>
  <c r="R279" i="40"/>
  <c r="K287" i="40"/>
  <c r="N287" i="40"/>
  <c r="Q287" i="40"/>
  <c r="M287" i="40"/>
  <c r="P287" i="40"/>
  <c r="L287" i="40"/>
  <c r="O287" i="40"/>
  <c r="R287" i="40"/>
  <c r="P295" i="40"/>
  <c r="K295" i="40"/>
  <c r="N295" i="40"/>
  <c r="M295" i="40"/>
  <c r="Q295" i="40"/>
  <c r="L295" i="40"/>
  <c r="O295" i="40"/>
  <c r="R295" i="40"/>
  <c r="K34" i="40"/>
  <c r="L34" i="40"/>
  <c r="O34" i="40"/>
  <c r="N34" i="40"/>
  <c r="Q34" i="40"/>
  <c r="M34" i="40"/>
  <c r="P34" i="40"/>
  <c r="R34" i="40"/>
  <c r="K42" i="40"/>
  <c r="P42" i="40"/>
  <c r="L42" i="40"/>
  <c r="O42" i="40"/>
  <c r="N42" i="40"/>
  <c r="Q42" i="40"/>
  <c r="M42" i="40"/>
  <c r="R42" i="40"/>
  <c r="K50" i="40"/>
  <c r="O50" i="40"/>
  <c r="Q50" i="40"/>
  <c r="L50" i="40"/>
  <c r="P50" i="40"/>
  <c r="N50" i="40"/>
  <c r="M50" i="40"/>
  <c r="R50" i="40"/>
  <c r="K58" i="40"/>
  <c r="O58" i="40"/>
  <c r="N58" i="40"/>
  <c r="P58" i="40"/>
  <c r="L58" i="40"/>
  <c r="Q58" i="40"/>
  <c r="M58" i="40"/>
  <c r="R58" i="40"/>
  <c r="K66" i="40"/>
  <c r="O66" i="40"/>
  <c r="N66" i="40"/>
  <c r="P66" i="40"/>
  <c r="L66" i="40"/>
  <c r="Q66" i="40"/>
  <c r="M66" i="40"/>
  <c r="R66" i="40"/>
  <c r="K74" i="40"/>
  <c r="O74" i="40"/>
  <c r="N74" i="40"/>
  <c r="P74" i="40"/>
  <c r="L74" i="40"/>
  <c r="Q74" i="40"/>
  <c r="M74" i="40"/>
  <c r="R74" i="40"/>
  <c r="K82" i="40"/>
  <c r="O82" i="40"/>
  <c r="N82" i="40"/>
  <c r="Q82" i="40"/>
  <c r="M82" i="40"/>
  <c r="P82" i="40"/>
  <c r="L82" i="40"/>
  <c r="R82" i="40"/>
  <c r="K90" i="40"/>
  <c r="O90" i="40"/>
  <c r="N90" i="40"/>
  <c r="Q90" i="40"/>
  <c r="M90" i="40"/>
  <c r="P90" i="40"/>
  <c r="L90" i="40"/>
  <c r="R90" i="40"/>
  <c r="K98" i="40"/>
  <c r="O98" i="40"/>
  <c r="N98" i="40"/>
  <c r="Q98" i="40"/>
  <c r="M98" i="40"/>
  <c r="P98" i="40"/>
  <c r="L98" i="40"/>
  <c r="R98" i="40"/>
  <c r="K106" i="40"/>
  <c r="O106" i="40"/>
  <c r="N106" i="40"/>
  <c r="Q106" i="40"/>
  <c r="M106" i="40"/>
  <c r="P106" i="40"/>
  <c r="L106" i="40"/>
  <c r="R106" i="40"/>
  <c r="K114" i="40"/>
  <c r="O114" i="40"/>
  <c r="N114" i="40"/>
  <c r="Q114" i="40"/>
  <c r="M114" i="40"/>
  <c r="P114" i="40"/>
  <c r="L114" i="40"/>
  <c r="R114" i="40"/>
  <c r="K122" i="40"/>
  <c r="O122" i="40"/>
  <c r="N122" i="40"/>
  <c r="Q122" i="40"/>
  <c r="M122" i="40"/>
  <c r="P122" i="40"/>
  <c r="L122" i="40"/>
  <c r="R122" i="40"/>
  <c r="K130" i="40"/>
  <c r="O130" i="40"/>
  <c r="N130" i="40"/>
  <c r="Q130" i="40"/>
  <c r="M130" i="40"/>
  <c r="P130" i="40"/>
  <c r="L130" i="40"/>
  <c r="R130" i="40"/>
  <c r="K138" i="40"/>
  <c r="O138" i="40"/>
  <c r="P138" i="40"/>
  <c r="L138" i="40"/>
  <c r="M138" i="40"/>
  <c r="Q138" i="40"/>
  <c r="N138" i="40"/>
  <c r="R138" i="40"/>
  <c r="K146" i="40"/>
  <c r="O146" i="40"/>
  <c r="N146" i="40"/>
  <c r="P146" i="40"/>
  <c r="L146" i="40"/>
  <c r="M146" i="40"/>
  <c r="Q146" i="40"/>
  <c r="R146" i="40"/>
  <c r="K162" i="40"/>
  <c r="O162" i="40"/>
  <c r="N162" i="40"/>
  <c r="Q162" i="40"/>
  <c r="M162" i="40"/>
  <c r="P162" i="40"/>
  <c r="L162" i="40"/>
  <c r="R162" i="40"/>
  <c r="K178" i="40"/>
  <c r="O178" i="40"/>
  <c r="N178" i="40"/>
  <c r="Q178" i="40"/>
  <c r="M178" i="40"/>
  <c r="P178" i="40"/>
  <c r="L178" i="40"/>
  <c r="R178" i="40"/>
  <c r="K194" i="40"/>
  <c r="P194" i="40"/>
  <c r="L194" i="40"/>
  <c r="O194" i="40"/>
  <c r="N194" i="40"/>
  <c r="M194" i="40"/>
  <c r="Q194" i="40"/>
  <c r="R194" i="40"/>
  <c r="K210" i="40"/>
  <c r="O210" i="40"/>
  <c r="N210" i="40"/>
  <c r="Q210" i="40"/>
  <c r="M210" i="40"/>
  <c r="P210" i="40"/>
  <c r="L210" i="40"/>
  <c r="R210" i="40"/>
  <c r="K218" i="40"/>
  <c r="O218" i="40"/>
  <c r="P218" i="40"/>
  <c r="N218" i="40"/>
  <c r="M218" i="40"/>
  <c r="Q218" i="40"/>
  <c r="L218" i="40"/>
  <c r="R218" i="40"/>
  <c r="K234" i="40"/>
  <c r="O234" i="40"/>
  <c r="P234" i="40"/>
  <c r="N234" i="40"/>
  <c r="M234" i="40"/>
  <c r="Q234" i="40"/>
  <c r="L234" i="40"/>
  <c r="R234" i="40"/>
  <c r="K250" i="40"/>
  <c r="O250" i="40"/>
  <c r="P250" i="40"/>
  <c r="N250" i="40"/>
  <c r="M250" i="40"/>
  <c r="Q250" i="40"/>
  <c r="L250" i="40"/>
  <c r="R250" i="40"/>
  <c r="K266" i="40"/>
  <c r="N266" i="40"/>
  <c r="Q266" i="40"/>
  <c r="M266" i="40"/>
  <c r="P266" i="40"/>
  <c r="L266" i="40"/>
  <c r="O266" i="40"/>
  <c r="R266" i="40"/>
  <c r="K274" i="40"/>
  <c r="N274" i="40"/>
  <c r="Q274" i="40"/>
  <c r="M274" i="40"/>
  <c r="P274" i="40"/>
  <c r="L274" i="40"/>
  <c r="O274" i="40"/>
  <c r="R274" i="40"/>
  <c r="K290" i="40"/>
  <c r="N290" i="40"/>
  <c r="Q290" i="40"/>
  <c r="M290" i="40"/>
  <c r="P290" i="40"/>
  <c r="L290" i="40"/>
  <c r="O290" i="40"/>
  <c r="R290" i="40"/>
  <c r="P299" i="40"/>
  <c r="L299" i="40"/>
  <c r="K299" i="40"/>
  <c r="N299" i="40"/>
  <c r="M299" i="40"/>
  <c r="Q299" i="40"/>
  <c r="O299" i="40"/>
  <c r="R299" i="40"/>
  <c r="K297" i="40"/>
  <c r="P297" i="40"/>
  <c r="L297" i="40"/>
  <c r="N297" i="40"/>
  <c r="M297" i="40"/>
  <c r="Q297" i="40"/>
  <c r="O297" i="40"/>
  <c r="R297" i="40"/>
  <c r="P300" i="40"/>
  <c r="L300" i="40"/>
  <c r="O300" i="40"/>
  <c r="K300" i="40"/>
  <c r="Q300" i="40"/>
  <c r="N300" i="40"/>
  <c r="M300" i="40"/>
  <c r="R300" i="40"/>
  <c r="K9" i="40"/>
  <c r="O9" i="40"/>
  <c r="N9" i="40"/>
  <c r="Q9" i="40"/>
  <c r="M9" i="40"/>
  <c r="P9" i="40"/>
  <c r="L9" i="40"/>
  <c r="R9" i="40"/>
  <c r="K20" i="40"/>
  <c r="P20" i="40"/>
  <c r="O20" i="40"/>
  <c r="N20" i="40"/>
  <c r="Q20" i="40"/>
  <c r="M20" i="40"/>
  <c r="L20" i="40"/>
  <c r="R20" i="40"/>
  <c r="K15" i="40"/>
  <c r="P15" i="40"/>
  <c r="O15" i="40"/>
  <c r="N15" i="40"/>
  <c r="Q15" i="40"/>
  <c r="M15" i="40"/>
  <c r="L15" i="40"/>
  <c r="R15" i="40"/>
  <c r="K4" i="40"/>
  <c r="L4" i="40"/>
  <c r="N4" i="40"/>
  <c r="Q4" i="40"/>
  <c r="M4" i="40"/>
  <c r="P4" i="40"/>
  <c r="O4" i="40"/>
  <c r="R4" i="40"/>
  <c r="D6" i="40"/>
  <c r="K6" i="40"/>
  <c r="P6" i="40"/>
  <c r="O6" i="40"/>
  <c r="Q6" i="40"/>
  <c r="M6" i="40"/>
  <c r="L6" i="40"/>
  <c r="N6" i="40"/>
  <c r="R6" i="40"/>
  <c r="K13" i="40"/>
  <c r="P13" i="40"/>
  <c r="O13" i="40"/>
  <c r="N13" i="40"/>
  <c r="Q13" i="40"/>
  <c r="M13" i="40"/>
  <c r="L13" i="40"/>
  <c r="R13" i="40"/>
  <c r="K21" i="40"/>
  <c r="P21" i="40"/>
  <c r="O21" i="40"/>
  <c r="N21" i="40"/>
  <c r="Q21" i="40"/>
  <c r="M21" i="40"/>
  <c r="L21" i="40"/>
  <c r="R21" i="40"/>
  <c r="K12" i="40"/>
  <c r="P12" i="40"/>
  <c r="O12" i="40"/>
  <c r="N12" i="40"/>
  <c r="Q12" i="40"/>
  <c r="M12" i="40"/>
  <c r="L12" i="40"/>
  <c r="R12" i="40"/>
  <c r="K24" i="40"/>
  <c r="P24" i="40"/>
  <c r="O24" i="40"/>
  <c r="N24" i="40"/>
  <c r="Q24" i="40"/>
  <c r="M24" i="40"/>
  <c r="L24" i="40"/>
  <c r="R24" i="40"/>
  <c r="K23" i="40"/>
  <c r="P23" i="40"/>
  <c r="O23" i="40"/>
  <c r="N23" i="40"/>
  <c r="Q23" i="40"/>
  <c r="M23" i="40"/>
  <c r="L23" i="40"/>
  <c r="R23" i="40"/>
  <c r="K14" i="40"/>
  <c r="P14" i="40"/>
  <c r="O14" i="40"/>
  <c r="N14" i="40"/>
  <c r="Q14" i="40"/>
  <c r="M14" i="40"/>
  <c r="L14" i="40"/>
  <c r="R14" i="40"/>
  <c r="K22" i="40"/>
  <c r="P22" i="40"/>
  <c r="O22" i="40"/>
  <c r="N22" i="40"/>
  <c r="Q22" i="40"/>
  <c r="M22" i="40"/>
  <c r="L22" i="40"/>
  <c r="R22" i="40"/>
  <c r="K29" i="40"/>
  <c r="O29" i="40"/>
  <c r="N29" i="40"/>
  <c r="Q29" i="40"/>
  <c r="M29" i="40"/>
  <c r="P29" i="40"/>
  <c r="L29" i="40"/>
  <c r="R29" i="40"/>
  <c r="K37" i="40"/>
  <c r="L37" i="40"/>
  <c r="O37" i="40"/>
  <c r="N37" i="40"/>
  <c r="Q37" i="40"/>
  <c r="M37" i="40"/>
  <c r="P37" i="40"/>
  <c r="R37" i="40"/>
  <c r="K45" i="40"/>
  <c r="P45" i="40"/>
  <c r="L45" i="40"/>
  <c r="O45" i="40"/>
  <c r="N45" i="40"/>
  <c r="Q45" i="40"/>
  <c r="M45" i="40"/>
  <c r="R45" i="40"/>
  <c r="K53" i="40"/>
  <c r="O53" i="40"/>
  <c r="P53" i="40"/>
  <c r="N53" i="40"/>
  <c r="M53" i="40"/>
  <c r="Q53" i="40"/>
  <c r="L53" i="40"/>
  <c r="R53" i="40"/>
  <c r="K61" i="40"/>
  <c r="O61" i="40"/>
  <c r="N61" i="40"/>
  <c r="P61" i="40"/>
  <c r="L61" i="40"/>
  <c r="Q61" i="40"/>
  <c r="M61" i="40"/>
  <c r="R61" i="40"/>
  <c r="K69" i="40"/>
  <c r="O69" i="40"/>
  <c r="N69" i="40"/>
  <c r="P69" i="40"/>
  <c r="L69" i="40"/>
  <c r="Q69" i="40"/>
  <c r="M69" i="40"/>
  <c r="R69" i="40"/>
  <c r="K77" i="40"/>
  <c r="O77" i="40"/>
  <c r="N77" i="40"/>
  <c r="Q77" i="40"/>
  <c r="M77" i="40"/>
  <c r="P77" i="40"/>
  <c r="L77" i="40"/>
  <c r="R77" i="40"/>
  <c r="K85" i="40"/>
  <c r="O85" i="40"/>
  <c r="N85" i="40"/>
  <c r="Q85" i="40"/>
  <c r="M85" i="40"/>
  <c r="P85" i="40"/>
  <c r="L85" i="40"/>
  <c r="R85" i="40"/>
  <c r="K93" i="40"/>
  <c r="O93" i="40"/>
  <c r="N93" i="40"/>
  <c r="Q93" i="40"/>
  <c r="M93" i="40"/>
  <c r="P93" i="40"/>
  <c r="L93" i="40"/>
  <c r="R93" i="40"/>
  <c r="K101" i="40"/>
  <c r="O101" i="40"/>
  <c r="N101" i="40"/>
  <c r="Q101" i="40"/>
  <c r="M101" i="40"/>
  <c r="P101" i="40"/>
  <c r="L101" i="40"/>
  <c r="R101" i="40"/>
  <c r="K109" i="40"/>
  <c r="O109" i="40"/>
  <c r="N109" i="40"/>
  <c r="Q109" i="40"/>
  <c r="M109" i="40"/>
  <c r="P109" i="40"/>
  <c r="L109" i="40"/>
  <c r="R109" i="40"/>
  <c r="K117" i="40"/>
  <c r="O117" i="40"/>
  <c r="N117" i="40"/>
  <c r="Q117" i="40"/>
  <c r="M117" i="40"/>
  <c r="P117" i="40"/>
  <c r="L117" i="40"/>
  <c r="R117" i="40"/>
  <c r="K125" i="40"/>
  <c r="O125" i="40"/>
  <c r="N125" i="40"/>
  <c r="Q125" i="40"/>
  <c r="M125" i="40"/>
  <c r="P125" i="40"/>
  <c r="L125" i="40"/>
  <c r="R125" i="40"/>
  <c r="K133" i="40"/>
  <c r="O133" i="40"/>
  <c r="N133" i="40"/>
  <c r="Q133" i="40"/>
  <c r="M133" i="40"/>
  <c r="P133" i="40"/>
  <c r="L133" i="40"/>
  <c r="R133" i="40"/>
  <c r="K141" i="40"/>
  <c r="O141" i="40"/>
  <c r="P141" i="40"/>
  <c r="L141" i="40"/>
  <c r="N141" i="40"/>
  <c r="M141" i="40"/>
  <c r="Q141" i="40"/>
  <c r="R141" i="40"/>
  <c r="K149" i="40"/>
  <c r="O149" i="40"/>
  <c r="N149" i="40"/>
  <c r="P149" i="40"/>
  <c r="L149" i="40"/>
  <c r="Q149" i="40"/>
  <c r="M149" i="40"/>
  <c r="R149" i="40"/>
  <c r="K157" i="40"/>
  <c r="O157" i="40"/>
  <c r="N157" i="40"/>
  <c r="Q157" i="40"/>
  <c r="P157" i="40"/>
  <c r="L157" i="40"/>
  <c r="M157" i="40"/>
  <c r="R157" i="40"/>
  <c r="K165" i="40"/>
  <c r="O165" i="40"/>
  <c r="N165" i="40"/>
  <c r="Q165" i="40"/>
  <c r="M165" i="40"/>
  <c r="P165" i="40"/>
  <c r="L165" i="40"/>
  <c r="R165" i="40"/>
  <c r="K173" i="40"/>
  <c r="O173" i="40"/>
  <c r="N173" i="40"/>
  <c r="Q173" i="40"/>
  <c r="M173" i="40"/>
  <c r="P173" i="40"/>
  <c r="L173" i="40"/>
  <c r="R173" i="40"/>
  <c r="K181" i="40"/>
  <c r="O181" i="40"/>
  <c r="N181" i="40"/>
  <c r="Q181" i="40"/>
  <c r="M181" i="40"/>
  <c r="P181" i="40"/>
  <c r="L181" i="40"/>
  <c r="R181" i="40"/>
  <c r="K189" i="40"/>
  <c r="P189" i="40"/>
  <c r="L189" i="40"/>
  <c r="M189" i="40"/>
  <c r="Q189" i="40"/>
  <c r="O189" i="40"/>
  <c r="N189" i="40"/>
  <c r="R189" i="40"/>
  <c r="K197" i="40"/>
  <c r="P197" i="40"/>
  <c r="L197" i="40"/>
  <c r="M197" i="40"/>
  <c r="Q197" i="40"/>
  <c r="O197" i="40"/>
  <c r="N197" i="40"/>
  <c r="R197" i="40"/>
  <c r="K205" i="40"/>
  <c r="O205" i="40"/>
  <c r="P205" i="40"/>
  <c r="L205" i="40"/>
  <c r="N205" i="40"/>
  <c r="M205" i="40"/>
  <c r="Q205" i="40"/>
  <c r="R205" i="40"/>
  <c r="K213" i="40"/>
  <c r="O213" i="40"/>
  <c r="N213" i="40"/>
  <c r="Q213" i="40"/>
  <c r="M213" i="40"/>
  <c r="P213" i="40"/>
  <c r="L213" i="40"/>
  <c r="R213" i="40"/>
  <c r="K221" i="40"/>
  <c r="O221" i="40"/>
  <c r="N221" i="40"/>
  <c r="M221" i="40"/>
  <c r="Q221" i="40"/>
  <c r="L221" i="40"/>
  <c r="P221" i="40"/>
  <c r="R221" i="40"/>
  <c r="K229" i="40"/>
  <c r="O229" i="40"/>
  <c r="N229" i="40"/>
  <c r="M229" i="40"/>
  <c r="Q229" i="40"/>
  <c r="L229" i="40"/>
  <c r="P229" i="40"/>
  <c r="R229" i="40"/>
  <c r="K237" i="40"/>
  <c r="O237" i="40"/>
  <c r="N237" i="40"/>
  <c r="M237" i="40"/>
  <c r="Q237" i="40"/>
  <c r="L237" i="40"/>
  <c r="P237" i="40"/>
  <c r="R237" i="40"/>
  <c r="K245" i="40"/>
  <c r="O245" i="40"/>
  <c r="N245" i="40"/>
  <c r="M245" i="40"/>
  <c r="Q245" i="40"/>
  <c r="L245" i="40"/>
  <c r="P245" i="40"/>
  <c r="R245" i="40"/>
  <c r="K253" i="40"/>
  <c r="O253" i="40"/>
  <c r="N253" i="40"/>
  <c r="M253" i="40"/>
  <c r="Q253" i="40"/>
  <c r="L253" i="40"/>
  <c r="P253" i="40"/>
  <c r="R253" i="40"/>
  <c r="K261" i="40"/>
  <c r="N261" i="40"/>
  <c r="O261" i="40"/>
  <c r="L261" i="40"/>
  <c r="Q261" i="40"/>
  <c r="P261" i="40"/>
  <c r="M261" i="40"/>
  <c r="R261" i="40"/>
  <c r="K269" i="40"/>
  <c r="N269" i="40"/>
  <c r="Q269" i="40"/>
  <c r="M269" i="40"/>
  <c r="P269" i="40"/>
  <c r="L269" i="40"/>
  <c r="O269" i="40"/>
  <c r="R269" i="40"/>
  <c r="K277" i="40"/>
  <c r="N277" i="40"/>
  <c r="Q277" i="40"/>
  <c r="M277" i="40"/>
  <c r="P277" i="40"/>
  <c r="L277" i="40"/>
  <c r="O277" i="40"/>
  <c r="R277" i="40"/>
  <c r="K285" i="40"/>
  <c r="N285" i="40"/>
  <c r="Q285" i="40"/>
  <c r="M285" i="40"/>
  <c r="P285" i="40"/>
  <c r="L285" i="40"/>
  <c r="O285" i="40"/>
  <c r="R285" i="40"/>
  <c r="K293" i="40"/>
  <c r="N293" i="40"/>
  <c r="Q293" i="40"/>
  <c r="M293" i="40"/>
  <c r="P293" i="40"/>
  <c r="L293" i="40"/>
  <c r="O293" i="40"/>
  <c r="R293" i="40"/>
  <c r="K170" i="40"/>
  <c r="O170" i="40"/>
  <c r="N170" i="40"/>
  <c r="Q170" i="40"/>
  <c r="M170" i="40"/>
  <c r="P170" i="40"/>
  <c r="L170" i="40"/>
  <c r="R170" i="40"/>
  <c r="K206" i="40"/>
  <c r="O206" i="40"/>
  <c r="P206" i="40"/>
  <c r="L206" i="40"/>
  <c r="M206" i="40"/>
  <c r="Q206" i="40"/>
  <c r="N206" i="40"/>
  <c r="R206" i="40"/>
  <c r="K238" i="40"/>
  <c r="O238" i="40"/>
  <c r="P238" i="40"/>
  <c r="N238" i="40"/>
  <c r="M238" i="40"/>
  <c r="Q238" i="40"/>
  <c r="L238" i="40"/>
  <c r="R238" i="40"/>
  <c r="K278" i="40"/>
  <c r="N278" i="40"/>
  <c r="Q278" i="40"/>
  <c r="M278" i="40"/>
  <c r="P278" i="40"/>
  <c r="L278" i="40"/>
  <c r="O278" i="40"/>
  <c r="R278" i="40"/>
  <c r="K28" i="40"/>
  <c r="P28" i="40"/>
  <c r="O28" i="40"/>
  <c r="N28" i="40"/>
  <c r="Q28" i="40"/>
  <c r="M28" i="40"/>
  <c r="L28" i="40"/>
  <c r="R28" i="40"/>
  <c r="K36" i="40"/>
  <c r="P36" i="40"/>
  <c r="L36" i="40"/>
  <c r="O36" i="40"/>
  <c r="N36" i="40"/>
  <c r="Q36" i="40"/>
  <c r="M36" i="40"/>
  <c r="R36" i="40"/>
  <c r="K44" i="40"/>
  <c r="P44" i="40"/>
  <c r="L44" i="40"/>
  <c r="O44" i="40"/>
  <c r="N44" i="40"/>
  <c r="Q44" i="40"/>
  <c r="M44" i="40"/>
  <c r="R44" i="40"/>
  <c r="K52" i="40"/>
  <c r="O52" i="40"/>
  <c r="N52" i="40"/>
  <c r="M52" i="40"/>
  <c r="Q52" i="40"/>
  <c r="L52" i="40"/>
  <c r="P52" i="40"/>
  <c r="R52" i="40"/>
  <c r="K60" i="40"/>
  <c r="O60" i="40"/>
  <c r="N60" i="40"/>
  <c r="P60" i="40"/>
  <c r="L60" i="40"/>
  <c r="Q60" i="40"/>
  <c r="M60" i="40"/>
  <c r="R60" i="40"/>
  <c r="K68" i="40"/>
  <c r="O68" i="40"/>
  <c r="N68" i="40"/>
  <c r="P68" i="40"/>
  <c r="L68" i="40"/>
  <c r="Q68" i="40"/>
  <c r="M68" i="40"/>
  <c r="R68" i="40"/>
  <c r="K76" i="40"/>
  <c r="O76" i="40"/>
  <c r="N76" i="40"/>
  <c r="P76" i="40"/>
  <c r="L76" i="40"/>
  <c r="Q76" i="40"/>
  <c r="M76" i="40"/>
  <c r="R76" i="40"/>
  <c r="K84" i="40"/>
  <c r="O84" i="40"/>
  <c r="N84" i="40"/>
  <c r="Q84" i="40"/>
  <c r="M84" i="40"/>
  <c r="P84" i="40"/>
  <c r="L84" i="40"/>
  <c r="R84" i="40"/>
  <c r="K92" i="40"/>
  <c r="O92" i="40"/>
  <c r="N92" i="40"/>
  <c r="Q92" i="40"/>
  <c r="M92" i="40"/>
  <c r="P92" i="40"/>
  <c r="L92" i="40"/>
  <c r="R92" i="40"/>
  <c r="K100" i="40"/>
  <c r="O100" i="40"/>
  <c r="N100" i="40"/>
  <c r="Q100" i="40"/>
  <c r="M100" i="40"/>
  <c r="P100" i="40"/>
  <c r="L100" i="40"/>
  <c r="R100" i="40"/>
  <c r="K108" i="40"/>
  <c r="O108" i="40"/>
  <c r="N108" i="40"/>
  <c r="Q108" i="40"/>
  <c r="M108" i="40"/>
  <c r="P108" i="40"/>
  <c r="L108" i="40"/>
  <c r="R108" i="40"/>
  <c r="K116" i="40"/>
  <c r="O116" i="40"/>
  <c r="N116" i="40"/>
  <c r="Q116" i="40"/>
  <c r="M116" i="40"/>
  <c r="P116" i="40"/>
  <c r="L116" i="40"/>
  <c r="R116" i="40"/>
  <c r="K124" i="40"/>
  <c r="O124" i="40"/>
  <c r="N124" i="40"/>
  <c r="Q124" i="40"/>
  <c r="M124" i="40"/>
  <c r="P124" i="40"/>
  <c r="L124" i="40"/>
  <c r="R124" i="40"/>
  <c r="K132" i="40"/>
  <c r="O132" i="40"/>
  <c r="N132" i="40"/>
  <c r="Q132" i="40"/>
  <c r="M132" i="40"/>
  <c r="P132" i="40"/>
  <c r="L132" i="40"/>
  <c r="R132" i="40"/>
  <c r="K140" i="40"/>
  <c r="O140" i="40"/>
  <c r="P140" i="40"/>
  <c r="L140" i="40"/>
  <c r="Q140" i="40"/>
  <c r="N140" i="40"/>
  <c r="M140" i="40"/>
  <c r="R140" i="40"/>
  <c r="K148" i="40"/>
  <c r="O148" i="40"/>
  <c r="N148" i="40"/>
  <c r="P148" i="40"/>
  <c r="L148" i="40"/>
  <c r="Q148" i="40"/>
  <c r="M148" i="40"/>
  <c r="R148" i="40"/>
  <c r="K156" i="40"/>
  <c r="O156" i="40"/>
  <c r="N156" i="40"/>
  <c r="P156" i="40"/>
  <c r="L156" i="40"/>
  <c r="Q156" i="40"/>
  <c r="M156" i="40"/>
  <c r="R156" i="40"/>
  <c r="K164" i="40"/>
  <c r="O164" i="40"/>
  <c r="N164" i="40"/>
  <c r="Q164" i="40"/>
  <c r="M164" i="40"/>
  <c r="P164" i="40"/>
  <c r="L164" i="40"/>
  <c r="R164" i="40"/>
  <c r="K172" i="40"/>
  <c r="O172" i="40"/>
  <c r="N172" i="40"/>
  <c r="Q172" i="40"/>
  <c r="M172" i="40"/>
  <c r="P172" i="40"/>
  <c r="L172" i="40"/>
  <c r="R172" i="40"/>
  <c r="K180" i="40"/>
  <c r="O180" i="40"/>
  <c r="N180" i="40"/>
  <c r="Q180" i="40"/>
  <c r="M180" i="40"/>
  <c r="P180" i="40"/>
  <c r="L180" i="40"/>
  <c r="R180" i="40"/>
  <c r="K188" i="40"/>
  <c r="P188" i="40"/>
  <c r="L188" i="40"/>
  <c r="O188" i="40"/>
  <c r="N188" i="40"/>
  <c r="M188" i="40"/>
  <c r="Q188" i="40"/>
  <c r="R188" i="40"/>
  <c r="K196" i="40"/>
  <c r="P196" i="40"/>
  <c r="L196" i="40"/>
  <c r="O196" i="40"/>
  <c r="N196" i="40"/>
  <c r="M196" i="40"/>
  <c r="Q196" i="40"/>
  <c r="R196" i="40"/>
  <c r="K204" i="40"/>
  <c r="O204" i="40"/>
  <c r="P204" i="40"/>
  <c r="L204" i="40"/>
  <c r="Q204" i="40"/>
  <c r="N204" i="40"/>
  <c r="M204" i="40"/>
  <c r="R204" i="40"/>
  <c r="K212" i="40"/>
  <c r="O212" i="40"/>
  <c r="N212" i="40"/>
  <c r="Q212" i="40"/>
  <c r="M212" i="40"/>
  <c r="P212" i="40"/>
  <c r="L212" i="40"/>
  <c r="R212" i="40"/>
  <c r="K220" i="40"/>
  <c r="O220" i="40"/>
  <c r="M220" i="40"/>
  <c r="Q220" i="40"/>
  <c r="L220" i="40"/>
  <c r="P220" i="40"/>
  <c r="N220" i="40"/>
  <c r="R220" i="40"/>
  <c r="K228" i="40"/>
  <c r="O228" i="40"/>
  <c r="M228" i="40"/>
  <c r="Q228" i="40"/>
  <c r="L228" i="40"/>
  <c r="P228" i="40"/>
  <c r="N228" i="40"/>
  <c r="R228" i="40"/>
  <c r="K236" i="40"/>
  <c r="O236" i="40"/>
  <c r="M236" i="40"/>
  <c r="Q236" i="40"/>
  <c r="L236" i="40"/>
  <c r="P236" i="40"/>
  <c r="N236" i="40"/>
  <c r="R236" i="40"/>
  <c r="K244" i="40"/>
  <c r="O244" i="40"/>
  <c r="M244" i="40"/>
  <c r="Q244" i="40"/>
  <c r="L244" i="40"/>
  <c r="P244" i="40"/>
  <c r="N244" i="40"/>
  <c r="R244" i="40"/>
  <c r="K252" i="40"/>
  <c r="O252" i="40"/>
  <c r="M252" i="40"/>
  <c r="Q252" i="40"/>
  <c r="L252" i="40"/>
  <c r="P252" i="40"/>
  <c r="N252" i="40"/>
  <c r="R252" i="40"/>
  <c r="K260" i="40"/>
  <c r="N260" i="40"/>
  <c r="O260" i="40"/>
  <c r="M260" i="40"/>
  <c r="L260" i="40"/>
  <c r="Q260" i="40"/>
  <c r="P260" i="40"/>
  <c r="R260" i="40"/>
  <c r="K268" i="40"/>
  <c r="N268" i="40"/>
  <c r="Q268" i="40"/>
  <c r="M268" i="40"/>
  <c r="P268" i="40"/>
  <c r="L268" i="40"/>
  <c r="O268" i="40"/>
  <c r="R268" i="40"/>
  <c r="K276" i="40"/>
  <c r="N276" i="40"/>
  <c r="Q276" i="40"/>
  <c r="M276" i="40"/>
  <c r="P276" i="40"/>
  <c r="L276" i="40"/>
  <c r="O276" i="40"/>
  <c r="R276" i="40"/>
  <c r="K284" i="40"/>
  <c r="N284" i="40"/>
  <c r="Q284" i="40"/>
  <c r="M284" i="40"/>
  <c r="P284" i="40"/>
  <c r="L284" i="40"/>
  <c r="O284" i="40"/>
  <c r="R284" i="40"/>
  <c r="K292" i="40"/>
  <c r="N292" i="40"/>
  <c r="Q292" i="40"/>
  <c r="M292" i="40"/>
  <c r="P292" i="40"/>
  <c r="L292" i="40"/>
  <c r="O292" i="40"/>
  <c r="R292" i="40"/>
  <c r="K174" i="40"/>
  <c r="O174" i="40"/>
  <c r="N174" i="40"/>
  <c r="Q174" i="40"/>
  <c r="M174" i="40"/>
  <c r="P174" i="40"/>
  <c r="L174" i="40"/>
  <c r="R174" i="40"/>
  <c r="K202" i="40"/>
  <c r="O202" i="40"/>
  <c r="P202" i="40"/>
  <c r="L202" i="40"/>
  <c r="M202" i="40"/>
  <c r="Q202" i="40"/>
  <c r="N202" i="40"/>
  <c r="R202" i="40"/>
  <c r="K242" i="40"/>
  <c r="O242" i="40"/>
  <c r="P242" i="40"/>
  <c r="N242" i="40"/>
  <c r="M242" i="40"/>
  <c r="Q242" i="40"/>
  <c r="L242" i="40"/>
  <c r="R242" i="40"/>
  <c r="K282" i="40"/>
  <c r="N282" i="40"/>
  <c r="Q282" i="40"/>
  <c r="M282" i="40"/>
  <c r="P282" i="40"/>
  <c r="L282" i="40"/>
  <c r="O282" i="40"/>
  <c r="R282" i="40"/>
  <c r="K35" i="40"/>
  <c r="L35" i="40"/>
  <c r="O35" i="40"/>
  <c r="N35" i="40"/>
  <c r="Q35" i="40"/>
  <c r="M35" i="40"/>
  <c r="P35" i="40"/>
  <c r="R35" i="40"/>
  <c r="K43" i="40"/>
  <c r="P43" i="40"/>
  <c r="L43" i="40"/>
  <c r="O43" i="40"/>
  <c r="N43" i="40"/>
  <c r="Q43" i="40"/>
  <c r="M43" i="40"/>
  <c r="R43" i="40"/>
  <c r="K51" i="40"/>
  <c r="O51" i="40"/>
  <c r="M51" i="40"/>
  <c r="Q51" i="40"/>
  <c r="L51" i="40"/>
  <c r="P51" i="40"/>
  <c r="N51" i="40"/>
  <c r="R51" i="40"/>
  <c r="K59" i="40"/>
  <c r="O59" i="40"/>
  <c r="N59" i="40"/>
  <c r="P59" i="40"/>
  <c r="L59" i="40"/>
  <c r="M59" i="40"/>
  <c r="Q59" i="40"/>
  <c r="R59" i="40"/>
  <c r="K67" i="40"/>
  <c r="O67" i="40"/>
  <c r="N67" i="40"/>
  <c r="P67" i="40"/>
  <c r="L67" i="40"/>
  <c r="M67" i="40"/>
  <c r="Q67" i="40"/>
  <c r="R67" i="40"/>
  <c r="K75" i="40"/>
  <c r="O75" i="40"/>
  <c r="N75" i="40"/>
  <c r="P75" i="40"/>
  <c r="L75" i="40"/>
  <c r="M75" i="40"/>
  <c r="Q75" i="40"/>
  <c r="R75" i="40"/>
  <c r="K83" i="40"/>
  <c r="O83" i="40"/>
  <c r="N83" i="40"/>
  <c r="Q83" i="40"/>
  <c r="M83" i="40"/>
  <c r="P83" i="40"/>
  <c r="L83" i="40"/>
  <c r="R83" i="40"/>
  <c r="K91" i="40"/>
  <c r="O91" i="40"/>
  <c r="N91" i="40"/>
  <c r="Q91" i="40"/>
  <c r="M91" i="40"/>
  <c r="P91" i="40"/>
  <c r="L91" i="40"/>
  <c r="R91" i="40"/>
  <c r="K99" i="40"/>
  <c r="O99" i="40"/>
  <c r="N99" i="40"/>
  <c r="Q99" i="40"/>
  <c r="M99" i="40"/>
  <c r="P99" i="40"/>
  <c r="L99" i="40"/>
  <c r="R99" i="40"/>
  <c r="K107" i="40"/>
  <c r="O107" i="40"/>
  <c r="N107" i="40"/>
  <c r="Q107" i="40"/>
  <c r="M107" i="40"/>
  <c r="P107" i="40"/>
  <c r="L107" i="40"/>
  <c r="R107" i="40"/>
  <c r="K115" i="40"/>
  <c r="O115" i="40"/>
  <c r="N115" i="40"/>
  <c r="Q115" i="40"/>
  <c r="M115" i="40"/>
  <c r="P115" i="40"/>
  <c r="L115" i="40"/>
  <c r="R115" i="40"/>
  <c r="K123" i="40"/>
  <c r="O123" i="40"/>
  <c r="N123" i="40"/>
  <c r="Q123" i="40"/>
  <c r="M123" i="40"/>
  <c r="P123" i="40"/>
  <c r="L123" i="40"/>
  <c r="R123" i="40"/>
  <c r="K131" i="40"/>
  <c r="O131" i="40"/>
  <c r="N131" i="40"/>
  <c r="Q131" i="40"/>
  <c r="M131" i="40"/>
  <c r="P131" i="40"/>
  <c r="L131" i="40"/>
  <c r="R131" i="40"/>
  <c r="K139" i="40"/>
  <c r="O139" i="40"/>
  <c r="P139" i="40"/>
  <c r="L139" i="40"/>
  <c r="Q139" i="40"/>
  <c r="N139" i="40"/>
  <c r="M139" i="40"/>
  <c r="R139" i="40"/>
  <c r="K147" i="40"/>
  <c r="O147" i="40"/>
  <c r="N147" i="40"/>
  <c r="P147" i="40"/>
  <c r="L147" i="40"/>
  <c r="Q147" i="40"/>
  <c r="M147" i="40"/>
  <c r="R147" i="40"/>
  <c r="K155" i="40"/>
  <c r="O155" i="40"/>
  <c r="N155" i="40"/>
  <c r="P155" i="40"/>
  <c r="L155" i="40"/>
  <c r="Q155" i="40"/>
  <c r="M155" i="40"/>
  <c r="R155" i="40"/>
  <c r="K163" i="40"/>
  <c r="O163" i="40"/>
  <c r="N163" i="40"/>
  <c r="Q163" i="40"/>
  <c r="M163" i="40"/>
  <c r="P163" i="40"/>
  <c r="L163" i="40"/>
  <c r="R163" i="40"/>
  <c r="K171" i="40"/>
  <c r="O171" i="40"/>
  <c r="N171" i="40"/>
  <c r="Q171" i="40"/>
  <c r="M171" i="40"/>
  <c r="P171" i="40"/>
  <c r="L171" i="40"/>
  <c r="R171" i="40"/>
  <c r="K179" i="40"/>
  <c r="O179" i="40"/>
  <c r="N179" i="40"/>
  <c r="Q179" i="40"/>
  <c r="M179" i="40"/>
  <c r="P179" i="40"/>
  <c r="L179" i="40"/>
  <c r="R179" i="40"/>
  <c r="K187" i="40"/>
  <c r="P187" i="40"/>
  <c r="L187" i="40"/>
  <c r="M187" i="40"/>
  <c r="Q187" i="40"/>
  <c r="O187" i="40"/>
  <c r="N187" i="40"/>
  <c r="R187" i="40"/>
  <c r="K195" i="40"/>
  <c r="P195" i="40"/>
  <c r="L195" i="40"/>
  <c r="M195" i="40"/>
  <c r="Q195" i="40"/>
  <c r="O195" i="40"/>
  <c r="N195" i="40"/>
  <c r="R195" i="40"/>
  <c r="K203" i="40"/>
  <c r="O203" i="40"/>
  <c r="P203" i="40"/>
  <c r="L203" i="40"/>
  <c r="Q203" i="40"/>
  <c r="N203" i="40"/>
  <c r="M203" i="40"/>
  <c r="R203" i="40"/>
  <c r="K211" i="40"/>
  <c r="O211" i="40"/>
  <c r="N211" i="40"/>
  <c r="Q211" i="40"/>
  <c r="M211" i="40"/>
  <c r="P211" i="40"/>
  <c r="L211" i="40"/>
  <c r="R211" i="40"/>
  <c r="K219" i="40"/>
  <c r="O219" i="40"/>
  <c r="Q219" i="40"/>
  <c r="L219" i="40"/>
  <c r="P219" i="40"/>
  <c r="N219" i="40"/>
  <c r="M219" i="40"/>
  <c r="R219" i="40"/>
  <c r="K227" i="40"/>
  <c r="O227" i="40"/>
  <c r="Q227" i="40"/>
  <c r="L227" i="40"/>
  <c r="P227" i="40"/>
  <c r="N227" i="40"/>
  <c r="M227" i="40"/>
  <c r="R227" i="40"/>
  <c r="K235" i="40"/>
  <c r="O235" i="40"/>
  <c r="Q235" i="40"/>
  <c r="L235" i="40"/>
  <c r="P235" i="40"/>
  <c r="N235" i="40"/>
  <c r="M235" i="40"/>
  <c r="R235" i="40"/>
  <c r="K243" i="40"/>
  <c r="O243" i="40"/>
  <c r="Q243" i="40"/>
  <c r="L243" i="40"/>
  <c r="P243" i="40"/>
  <c r="N243" i="40"/>
  <c r="M243" i="40"/>
  <c r="R243" i="40"/>
  <c r="K251" i="40"/>
  <c r="O251" i="40"/>
  <c r="Q251" i="40"/>
  <c r="L251" i="40"/>
  <c r="P251" i="40"/>
  <c r="N251" i="40"/>
  <c r="M251" i="40"/>
  <c r="R251" i="40"/>
  <c r="K259" i="40"/>
  <c r="N259" i="40"/>
  <c r="O259" i="40"/>
  <c r="P259" i="40"/>
  <c r="M259" i="40"/>
  <c r="L259" i="40"/>
  <c r="Q259" i="40"/>
  <c r="R259" i="40"/>
  <c r="K267" i="40"/>
  <c r="N267" i="40"/>
  <c r="Q267" i="40"/>
  <c r="M267" i="40"/>
  <c r="P267" i="40"/>
  <c r="L267" i="40"/>
  <c r="O267" i="40"/>
  <c r="R267" i="40"/>
  <c r="K275" i="40"/>
  <c r="N275" i="40"/>
  <c r="Q275" i="40"/>
  <c r="M275" i="40"/>
  <c r="P275" i="40"/>
  <c r="L275" i="40"/>
  <c r="O275" i="40"/>
  <c r="R275" i="40"/>
  <c r="K283" i="40"/>
  <c r="N283" i="40"/>
  <c r="Q283" i="40"/>
  <c r="M283" i="40"/>
  <c r="P283" i="40"/>
  <c r="L283" i="40"/>
  <c r="O283" i="40"/>
  <c r="R283" i="40"/>
  <c r="K291" i="40"/>
  <c r="N291" i="40"/>
  <c r="Q291" i="40"/>
  <c r="M291" i="40"/>
  <c r="P291" i="40"/>
  <c r="L291" i="40"/>
  <c r="O291" i="40"/>
  <c r="R291" i="40"/>
  <c r="K30" i="40"/>
  <c r="L30" i="40"/>
  <c r="O30" i="40"/>
  <c r="N30" i="40"/>
  <c r="Q30" i="40"/>
  <c r="M30" i="40"/>
  <c r="P30" i="40"/>
  <c r="R30" i="40"/>
  <c r="K38" i="40"/>
  <c r="P38" i="40"/>
  <c r="L38" i="40"/>
  <c r="O38" i="40"/>
  <c r="N38" i="40"/>
  <c r="Q38" i="40"/>
  <c r="M38" i="40"/>
  <c r="R38" i="40"/>
  <c r="K46" i="40"/>
  <c r="P46" i="40"/>
  <c r="L46" i="40"/>
  <c r="O46" i="40"/>
  <c r="N46" i="40"/>
  <c r="Q46" i="40"/>
  <c r="M46" i="40"/>
  <c r="R46" i="40"/>
  <c r="K54" i="40"/>
  <c r="O54" i="40"/>
  <c r="Q54" i="40"/>
  <c r="L54" i="40"/>
  <c r="P54" i="40"/>
  <c r="N54" i="40"/>
  <c r="M54" i="40"/>
  <c r="R54" i="40"/>
  <c r="K62" i="40"/>
  <c r="O62" i="40"/>
  <c r="N62" i="40"/>
  <c r="P62" i="40"/>
  <c r="L62" i="40"/>
  <c r="Q62" i="40"/>
  <c r="M62" i="40"/>
  <c r="R62" i="40"/>
  <c r="K70" i="40"/>
  <c r="O70" i="40"/>
  <c r="N70" i="40"/>
  <c r="P70" i="40"/>
  <c r="L70" i="40"/>
  <c r="Q70" i="40"/>
  <c r="M70" i="40"/>
  <c r="R70" i="40"/>
  <c r="K78" i="40"/>
  <c r="O78" i="40"/>
  <c r="N78" i="40"/>
  <c r="Q78" i="40"/>
  <c r="M78" i="40"/>
  <c r="P78" i="40"/>
  <c r="L78" i="40"/>
  <c r="R78" i="40"/>
  <c r="K86" i="40"/>
  <c r="O86" i="40"/>
  <c r="N86" i="40"/>
  <c r="Q86" i="40"/>
  <c r="M86" i="40"/>
  <c r="P86" i="40"/>
  <c r="L86" i="40"/>
  <c r="R86" i="40"/>
  <c r="K94" i="40"/>
  <c r="O94" i="40"/>
  <c r="N94" i="40"/>
  <c r="Q94" i="40"/>
  <c r="M94" i="40"/>
  <c r="P94" i="40"/>
  <c r="L94" i="40"/>
  <c r="R94" i="40"/>
  <c r="K102" i="40"/>
  <c r="O102" i="40"/>
  <c r="N102" i="40"/>
  <c r="Q102" i="40"/>
  <c r="M102" i="40"/>
  <c r="P102" i="40"/>
  <c r="L102" i="40"/>
  <c r="R102" i="40"/>
  <c r="K110" i="40"/>
  <c r="O110" i="40"/>
  <c r="N110" i="40"/>
  <c r="Q110" i="40"/>
  <c r="M110" i="40"/>
  <c r="P110" i="40"/>
  <c r="L110" i="40"/>
  <c r="R110" i="40"/>
  <c r="K118" i="40"/>
  <c r="O118" i="40"/>
  <c r="N118" i="40"/>
  <c r="Q118" i="40"/>
  <c r="M118" i="40"/>
  <c r="P118" i="40"/>
  <c r="L118" i="40"/>
  <c r="R118" i="40"/>
  <c r="K126" i="40"/>
  <c r="O126" i="40"/>
  <c r="N126" i="40"/>
  <c r="Q126" i="40"/>
  <c r="M126" i="40"/>
  <c r="P126" i="40"/>
  <c r="L126" i="40"/>
  <c r="R126" i="40"/>
  <c r="K134" i="40"/>
  <c r="O134" i="40"/>
  <c r="P134" i="40"/>
  <c r="N134" i="40"/>
  <c r="M134" i="40"/>
  <c r="Q134" i="40"/>
  <c r="L134" i="40"/>
  <c r="R134" i="40"/>
  <c r="K142" i="40"/>
  <c r="O142" i="40"/>
  <c r="P142" i="40"/>
  <c r="L142" i="40"/>
  <c r="M142" i="40"/>
  <c r="Q142" i="40"/>
  <c r="N142" i="40"/>
  <c r="R142" i="40"/>
  <c r="K150" i="40"/>
  <c r="O150" i="40"/>
  <c r="N150" i="40"/>
  <c r="P150" i="40"/>
  <c r="L150" i="40"/>
  <c r="M150" i="40"/>
  <c r="Q150" i="40"/>
  <c r="R150" i="40"/>
  <c r="K166" i="40"/>
  <c r="O166" i="40"/>
  <c r="N166" i="40"/>
  <c r="Q166" i="40"/>
  <c r="M166" i="40"/>
  <c r="P166" i="40"/>
  <c r="L166" i="40"/>
  <c r="R166" i="40"/>
  <c r="K182" i="40"/>
  <c r="O182" i="40"/>
  <c r="N182" i="40"/>
  <c r="Q182" i="40"/>
  <c r="M182" i="40"/>
  <c r="P182" i="40"/>
  <c r="L182" i="40"/>
  <c r="R182" i="40"/>
  <c r="K198" i="40"/>
  <c r="P198" i="40"/>
  <c r="L198" i="40"/>
  <c r="O198" i="40"/>
  <c r="N198" i="40"/>
  <c r="M198" i="40"/>
  <c r="Q198" i="40"/>
  <c r="R198" i="40"/>
  <c r="K214" i="40"/>
  <c r="O214" i="40"/>
  <c r="N214" i="40"/>
  <c r="Q214" i="40"/>
  <c r="M214" i="40"/>
  <c r="P214" i="40"/>
  <c r="L214" i="40"/>
  <c r="R214" i="40"/>
  <c r="K230" i="40"/>
  <c r="O230" i="40"/>
  <c r="P230" i="40"/>
  <c r="N230" i="40"/>
  <c r="M230" i="40"/>
  <c r="Q230" i="40"/>
  <c r="L230" i="40"/>
  <c r="R230" i="40"/>
  <c r="K246" i="40"/>
  <c r="O246" i="40"/>
  <c r="P246" i="40"/>
  <c r="N246" i="40"/>
  <c r="M246" i="40"/>
  <c r="Q246" i="40"/>
  <c r="L246" i="40"/>
  <c r="R246" i="40"/>
  <c r="K254" i="40"/>
  <c r="O254" i="40"/>
  <c r="P254" i="40"/>
  <c r="N254" i="40"/>
  <c r="M254" i="40"/>
  <c r="Q254" i="40"/>
  <c r="L254" i="40"/>
  <c r="R254" i="40"/>
  <c r="K270" i="40"/>
  <c r="N270" i="40"/>
  <c r="Q270" i="40"/>
  <c r="M270" i="40"/>
  <c r="P270" i="40"/>
  <c r="L270" i="40"/>
  <c r="O270" i="40"/>
  <c r="R270" i="40"/>
  <c r="K286" i="40"/>
  <c r="N286" i="40"/>
  <c r="Q286" i="40"/>
  <c r="M286" i="40"/>
  <c r="P286" i="40"/>
  <c r="L286" i="40"/>
  <c r="O286" i="40"/>
  <c r="R286" i="40"/>
  <c r="P298" i="40"/>
  <c r="L298" i="40"/>
  <c r="K298" i="40"/>
  <c r="Q298" i="40"/>
  <c r="O298" i="40"/>
  <c r="N298" i="40"/>
  <c r="M298" i="40"/>
  <c r="R298" i="40"/>
  <c r="P296" i="40"/>
  <c r="L296" i="40"/>
  <c r="K296" i="40"/>
  <c r="Q296" i="40"/>
  <c r="O296" i="40"/>
  <c r="N296" i="40"/>
  <c r="M296" i="40"/>
  <c r="R296" i="40"/>
  <c r="A4" i="40"/>
  <c r="H8" i="40"/>
  <c r="AA1" i="53"/>
  <c r="B37" i="23"/>
  <c r="AA21" i="53"/>
  <c r="J62" i="53"/>
  <c r="J88" i="53"/>
  <c r="B1" i="53"/>
  <c r="J41" i="53"/>
  <c r="F153" i="23"/>
  <c r="F174" i="23"/>
  <c r="F173" i="23"/>
  <c r="F171" i="23"/>
  <c r="E6" i="40"/>
  <c r="H6" i="40"/>
  <c r="B6" i="40"/>
  <c r="F6" i="40"/>
  <c r="C6" i="40"/>
  <c r="G6" i="40"/>
  <c r="H13" i="40"/>
  <c r="E13" i="40"/>
  <c r="C13" i="40"/>
  <c r="D13" i="40"/>
  <c r="F13" i="40"/>
  <c r="B13" i="40"/>
  <c r="G13" i="40"/>
  <c r="H21" i="40"/>
  <c r="D21" i="40"/>
  <c r="E21" i="40"/>
  <c r="B21" i="40"/>
  <c r="F21" i="40"/>
  <c r="C21" i="40"/>
  <c r="G21" i="40"/>
  <c r="D12" i="40"/>
  <c r="E12" i="40"/>
  <c r="C12" i="40"/>
  <c r="H12" i="40"/>
  <c r="F12" i="40"/>
  <c r="G12" i="40"/>
  <c r="B12" i="40"/>
  <c r="H23" i="40"/>
  <c r="B23" i="40"/>
  <c r="F23" i="40"/>
  <c r="C23" i="40"/>
  <c r="G23" i="40"/>
  <c r="D23" i="40"/>
  <c r="E23" i="40"/>
  <c r="H14" i="40"/>
  <c r="E14" i="40"/>
  <c r="B14" i="40"/>
  <c r="F14" i="40"/>
  <c r="C14" i="40"/>
  <c r="G14" i="40"/>
  <c r="D14" i="40"/>
  <c r="H22" i="40"/>
  <c r="E22" i="40"/>
  <c r="B22" i="40"/>
  <c r="F22" i="40"/>
  <c r="C22" i="40"/>
  <c r="G22" i="40"/>
  <c r="D22" i="40"/>
  <c r="H45" i="40"/>
  <c r="D45" i="40"/>
  <c r="E45" i="40"/>
  <c r="B45" i="40"/>
  <c r="F45" i="40"/>
  <c r="G45" i="40"/>
  <c r="C45" i="40"/>
  <c r="H53" i="40"/>
  <c r="D53" i="40"/>
  <c r="E53" i="40"/>
  <c r="B53" i="40"/>
  <c r="F53" i="40"/>
  <c r="C53" i="40"/>
  <c r="G53" i="40"/>
  <c r="H61" i="40"/>
  <c r="D61" i="40"/>
  <c r="E61" i="40"/>
  <c r="B61" i="40"/>
  <c r="F61" i="40"/>
  <c r="G61" i="40"/>
  <c r="C61" i="40"/>
  <c r="H69" i="40"/>
  <c r="E69" i="40"/>
  <c r="C69" i="40"/>
  <c r="D69" i="40"/>
  <c r="F69" i="40"/>
  <c r="B69" i="40"/>
  <c r="G69" i="40"/>
  <c r="H77" i="40"/>
  <c r="E77" i="40"/>
  <c r="F77" i="40"/>
  <c r="B77" i="40"/>
  <c r="G77" i="40"/>
  <c r="C77" i="40"/>
  <c r="D77" i="40"/>
  <c r="H85" i="40"/>
  <c r="D85" i="40"/>
  <c r="E85" i="40"/>
  <c r="B85" i="40"/>
  <c r="F85" i="40"/>
  <c r="C85" i="40"/>
  <c r="G85" i="40"/>
  <c r="H93" i="40"/>
  <c r="D93" i="40"/>
  <c r="A93" i="40"/>
  <c r="E93" i="40"/>
  <c r="B93" i="40"/>
  <c r="F93" i="40"/>
  <c r="C93" i="40"/>
  <c r="G93" i="40"/>
  <c r="H101" i="40"/>
  <c r="D101" i="40"/>
  <c r="A101" i="40"/>
  <c r="E101" i="40"/>
  <c r="B101" i="40"/>
  <c r="F101" i="40"/>
  <c r="C101" i="40"/>
  <c r="G101" i="40"/>
  <c r="H109" i="40"/>
  <c r="A109" i="40"/>
  <c r="E109" i="40"/>
  <c r="B109" i="40"/>
  <c r="F109" i="40"/>
  <c r="C109" i="40"/>
  <c r="D109" i="40"/>
  <c r="G109" i="40"/>
  <c r="H117" i="40"/>
  <c r="A117" i="40"/>
  <c r="E117" i="40"/>
  <c r="C117" i="40"/>
  <c r="D117" i="40"/>
  <c r="F117" i="40"/>
  <c r="B117" i="40"/>
  <c r="G117" i="40"/>
  <c r="H125" i="40"/>
  <c r="A125" i="40"/>
  <c r="E125" i="40"/>
  <c r="F125" i="40"/>
  <c r="B125" i="40"/>
  <c r="G125" i="40"/>
  <c r="C125" i="40"/>
  <c r="D125" i="40"/>
  <c r="H133" i="40"/>
  <c r="C133" i="40"/>
  <c r="G133" i="40"/>
  <c r="D133" i="40"/>
  <c r="A133" i="40"/>
  <c r="E133" i="40"/>
  <c r="B133" i="40"/>
  <c r="F133" i="40"/>
  <c r="H141" i="40"/>
  <c r="C141" i="40"/>
  <c r="G141" i="40"/>
  <c r="D141" i="40"/>
  <c r="A141" i="40"/>
  <c r="E141" i="40"/>
  <c r="B141" i="40"/>
  <c r="F141" i="40"/>
  <c r="H149" i="40"/>
  <c r="C149" i="40"/>
  <c r="G149" i="40"/>
  <c r="D149" i="40"/>
  <c r="A149" i="40"/>
  <c r="E149" i="40"/>
  <c r="B149" i="40"/>
  <c r="F149" i="40"/>
  <c r="H157" i="40"/>
  <c r="C157" i="40"/>
  <c r="G157" i="40"/>
  <c r="D157" i="40"/>
  <c r="A157" i="40"/>
  <c r="E157" i="40"/>
  <c r="B157" i="40"/>
  <c r="F157" i="40"/>
  <c r="H165" i="40"/>
  <c r="C165" i="40"/>
  <c r="G165" i="40"/>
  <c r="D165" i="40"/>
  <c r="A165" i="40"/>
  <c r="E165" i="40"/>
  <c r="B165" i="40"/>
  <c r="F165" i="40"/>
  <c r="H173" i="40"/>
  <c r="D173" i="40"/>
  <c r="A173" i="40"/>
  <c r="E173" i="40"/>
  <c r="F173" i="40"/>
  <c r="G173" i="40"/>
  <c r="B173" i="40"/>
  <c r="C173" i="40"/>
  <c r="H181" i="40"/>
  <c r="D181" i="40"/>
  <c r="E181" i="40"/>
  <c r="A181" i="40"/>
  <c r="F181" i="40"/>
  <c r="B181" i="40"/>
  <c r="G181" i="40"/>
  <c r="C181" i="40"/>
  <c r="H189" i="40"/>
  <c r="D189" i="40"/>
  <c r="B189" i="40"/>
  <c r="G189" i="40"/>
  <c r="C189" i="40"/>
  <c r="E189" i="40"/>
  <c r="F189" i="40"/>
  <c r="A189" i="40"/>
  <c r="H197" i="40"/>
  <c r="D197" i="40"/>
  <c r="E197" i="40"/>
  <c r="A197" i="40"/>
  <c r="F197" i="40"/>
  <c r="B197" i="40"/>
  <c r="G197" i="40"/>
  <c r="C197" i="40"/>
  <c r="H205" i="40"/>
  <c r="A205" i="40"/>
  <c r="E205" i="40"/>
  <c r="B205" i="40"/>
  <c r="F205" i="40"/>
  <c r="C205" i="40"/>
  <c r="G205" i="40"/>
  <c r="D205" i="40"/>
  <c r="H213" i="40"/>
  <c r="A213" i="40"/>
  <c r="E213" i="40"/>
  <c r="B213" i="40"/>
  <c r="F213" i="40"/>
  <c r="C213" i="40"/>
  <c r="G213" i="40"/>
  <c r="D213" i="40"/>
  <c r="H221" i="40"/>
  <c r="A221" i="40"/>
  <c r="E221" i="40"/>
  <c r="B221" i="40"/>
  <c r="F221" i="40"/>
  <c r="C221" i="40"/>
  <c r="G221" i="40"/>
  <c r="D221" i="40"/>
  <c r="H229" i="40"/>
  <c r="A229" i="40"/>
  <c r="E229" i="40"/>
  <c r="B229" i="40"/>
  <c r="F229" i="40"/>
  <c r="C229" i="40"/>
  <c r="G229" i="40"/>
  <c r="D229" i="40"/>
  <c r="H237" i="40"/>
  <c r="A237" i="40"/>
  <c r="E237" i="40"/>
  <c r="B237" i="40"/>
  <c r="F237" i="40"/>
  <c r="C237" i="40"/>
  <c r="G237" i="40"/>
  <c r="D237" i="40"/>
  <c r="H245" i="40"/>
  <c r="A245" i="40"/>
  <c r="E245" i="40"/>
  <c r="B245" i="40"/>
  <c r="F245" i="40"/>
  <c r="C245" i="40"/>
  <c r="G245" i="40"/>
  <c r="D245" i="40"/>
  <c r="H253" i="40"/>
  <c r="B253" i="40"/>
  <c r="F253" i="40"/>
  <c r="C253" i="40"/>
  <c r="G253" i="40"/>
  <c r="D253" i="40"/>
  <c r="E253" i="40"/>
  <c r="A253" i="40"/>
  <c r="H261" i="40"/>
  <c r="B261" i="40"/>
  <c r="F261" i="40"/>
  <c r="D261" i="40"/>
  <c r="E261" i="40"/>
  <c r="A261" i="40"/>
  <c r="G261" i="40"/>
  <c r="C261" i="40"/>
  <c r="H269" i="40"/>
  <c r="B269" i="40"/>
  <c r="F269" i="40"/>
  <c r="A269" i="40"/>
  <c r="G269" i="40"/>
  <c r="C269" i="40"/>
  <c r="D269" i="40"/>
  <c r="E269" i="40"/>
  <c r="H277" i="40"/>
  <c r="B277" i="40"/>
  <c r="F277" i="40"/>
  <c r="D277" i="40"/>
  <c r="E277" i="40"/>
  <c r="A277" i="40"/>
  <c r="G277" i="40"/>
  <c r="C277" i="40"/>
  <c r="H285" i="40"/>
  <c r="B285" i="40"/>
  <c r="F285" i="40"/>
  <c r="A285" i="40"/>
  <c r="G285" i="40"/>
  <c r="C285" i="40"/>
  <c r="D285" i="40"/>
  <c r="E285" i="40"/>
  <c r="H293" i="40"/>
  <c r="B293" i="40"/>
  <c r="D293" i="40"/>
  <c r="E293" i="40"/>
  <c r="A293" i="40"/>
  <c r="F293" i="40"/>
  <c r="C293" i="40"/>
  <c r="G293" i="40"/>
  <c r="H170" i="40"/>
  <c r="D170" i="40"/>
  <c r="A170" i="40"/>
  <c r="E170" i="40"/>
  <c r="B170" i="40"/>
  <c r="F170" i="40"/>
  <c r="C170" i="40"/>
  <c r="G170" i="40"/>
  <c r="H206" i="40"/>
  <c r="B206" i="40"/>
  <c r="F206" i="40"/>
  <c r="C206" i="40"/>
  <c r="G206" i="40"/>
  <c r="D206" i="40"/>
  <c r="A206" i="40"/>
  <c r="E206" i="40"/>
  <c r="H238" i="40"/>
  <c r="B238" i="40"/>
  <c r="F238" i="40"/>
  <c r="C238" i="40"/>
  <c r="G238" i="40"/>
  <c r="D238" i="40"/>
  <c r="A238" i="40"/>
  <c r="E238" i="40"/>
  <c r="H278" i="40"/>
  <c r="C278" i="40"/>
  <c r="G278" i="40"/>
  <c r="B278" i="40"/>
  <c r="D278" i="40"/>
  <c r="E278" i="40"/>
  <c r="A278" i="40"/>
  <c r="F278" i="40"/>
  <c r="H44" i="40"/>
  <c r="C44" i="40"/>
  <c r="G44" i="40"/>
  <c r="D44" i="40"/>
  <c r="E44" i="40"/>
  <c r="B44" i="40"/>
  <c r="F44" i="40"/>
  <c r="C52" i="40"/>
  <c r="G52" i="40"/>
  <c r="D52" i="40"/>
  <c r="H52" i="40"/>
  <c r="E52" i="40"/>
  <c r="F52" i="40"/>
  <c r="B52" i="40"/>
  <c r="H60" i="40"/>
  <c r="C60" i="40"/>
  <c r="G60" i="40"/>
  <c r="D60" i="40"/>
  <c r="E60" i="40"/>
  <c r="B60" i="40"/>
  <c r="F60" i="40"/>
  <c r="D68" i="40"/>
  <c r="H68" i="40"/>
  <c r="E68" i="40"/>
  <c r="C68" i="40"/>
  <c r="F68" i="40"/>
  <c r="G68" i="40"/>
  <c r="B68" i="40"/>
  <c r="H76" i="40"/>
  <c r="D76" i="40"/>
  <c r="B76" i="40"/>
  <c r="G76" i="40"/>
  <c r="C76" i="40"/>
  <c r="E76" i="40"/>
  <c r="F76" i="40"/>
  <c r="H84" i="40"/>
  <c r="C84" i="40"/>
  <c r="G84" i="40"/>
  <c r="D84" i="40"/>
  <c r="E84" i="40"/>
  <c r="B84" i="40"/>
  <c r="F84" i="40"/>
  <c r="H92" i="40"/>
  <c r="C92" i="40"/>
  <c r="G92" i="40"/>
  <c r="D92" i="40"/>
  <c r="A92" i="40"/>
  <c r="E92" i="40"/>
  <c r="B92" i="40"/>
  <c r="F92" i="40"/>
  <c r="H100" i="40"/>
  <c r="C100" i="40"/>
  <c r="G100" i="40"/>
  <c r="D100" i="40"/>
  <c r="A100" i="40"/>
  <c r="E100" i="40"/>
  <c r="B100" i="40"/>
  <c r="F100" i="40"/>
  <c r="H108" i="40"/>
  <c r="D108" i="40"/>
  <c r="A108" i="40"/>
  <c r="E108" i="40"/>
  <c r="B108" i="40"/>
  <c r="C108" i="40"/>
  <c r="F108" i="40"/>
  <c r="G108" i="40"/>
  <c r="H116" i="40"/>
  <c r="D116" i="40"/>
  <c r="E116" i="40"/>
  <c r="A116" i="40"/>
  <c r="F116" i="40"/>
  <c r="B116" i="40"/>
  <c r="G116" i="40"/>
  <c r="C116" i="40"/>
  <c r="H124" i="40"/>
  <c r="D124" i="40"/>
  <c r="B124" i="40"/>
  <c r="G124" i="40"/>
  <c r="C124" i="40"/>
  <c r="E124" i="40"/>
  <c r="F124" i="40"/>
  <c r="A124" i="40"/>
  <c r="H132" i="40"/>
  <c r="B132" i="40"/>
  <c r="F132" i="40"/>
  <c r="C132" i="40"/>
  <c r="G132" i="40"/>
  <c r="D132" i="40"/>
  <c r="A132" i="40"/>
  <c r="E132" i="40"/>
  <c r="H140" i="40"/>
  <c r="B140" i="40"/>
  <c r="F140" i="40"/>
  <c r="C140" i="40"/>
  <c r="G140" i="40"/>
  <c r="D140" i="40"/>
  <c r="A140" i="40"/>
  <c r="E140" i="40"/>
  <c r="H148" i="40"/>
  <c r="B148" i="40"/>
  <c r="F148" i="40"/>
  <c r="C148" i="40"/>
  <c r="G148" i="40"/>
  <c r="D148" i="40"/>
  <c r="A148" i="40"/>
  <c r="E148" i="40"/>
  <c r="H156" i="40"/>
  <c r="B156" i="40"/>
  <c r="F156" i="40"/>
  <c r="C156" i="40"/>
  <c r="G156" i="40"/>
  <c r="D156" i="40"/>
  <c r="A156" i="40"/>
  <c r="E156" i="40"/>
  <c r="H164" i="40"/>
  <c r="B164" i="40"/>
  <c r="F164" i="40"/>
  <c r="C164" i="40"/>
  <c r="G164" i="40"/>
  <c r="D164" i="40"/>
  <c r="A164" i="40"/>
  <c r="E164" i="40"/>
  <c r="H172" i="40"/>
  <c r="C172" i="40"/>
  <c r="G172" i="40"/>
  <c r="D172" i="40"/>
  <c r="E172" i="40"/>
  <c r="F172" i="40"/>
  <c r="A172" i="40"/>
  <c r="B172" i="40"/>
  <c r="H180" i="40"/>
  <c r="C180" i="40"/>
  <c r="G180" i="40"/>
  <c r="A180" i="40"/>
  <c r="F180" i="40"/>
  <c r="B180" i="40"/>
  <c r="D180" i="40"/>
  <c r="E180" i="40"/>
  <c r="H188" i="40"/>
  <c r="C188" i="40"/>
  <c r="G188" i="40"/>
  <c r="D188" i="40"/>
  <c r="E188" i="40"/>
  <c r="A188" i="40"/>
  <c r="F188" i="40"/>
  <c r="B188" i="40"/>
  <c r="H196" i="40"/>
  <c r="C196" i="40"/>
  <c r="G196" i="40"/>
  <c r="A196" i="40"/>
  <c r="F196" i="40"/>
  <c r="B196" i="40"/>
  <c r="D196" i="40"/>
  <c r="E196" i="40"/>
  <c r="H204" i="40"/>
  <c r="D204" i="40"/>
  <c r="A204" i="40"/>
  <c r="E204" i="40"/>
  <c r="B204" i="40"/>
  <c r="F204" i="40"/>
  <c r="C204" i="40"/>
  <c r="G204" i="40"/>
  <c r="H212" i="40"/>
  <c r="D212" i="40"/>
  <c r="A212" i="40"/>
  <c r="E212" i="40"/>
  <c r="B212" i="40"/>
  <c r="F212" i="40"/>
  <c r="G212" i="40"/>
  <c r="C212" i="40"/>
  <c r="H220" i="40"/>
  <c r="D220" i="40"/>
  <c r="A220" i="40"/>
  <c r="E220" i="40"/>
  <c r="B220" i="40"/>
  <c r="F220" i="40"/>
  <c r="C220" i="40"/>
  <c r="G220" i="40"/>
  <c r="H228" i="40"/>
  <c r="D228" i="40"/>
  <c r="A228" i="40"/>
  <c r="E228" i="40"/>
  <c r="B228" i="40"/>
  <c r="F228" i="40"/>
  <c r="G228" i="40"/>
  <c r="C228" i="40"/>
  <c r="H236" i="40"/>
  <c r="D236" i="40"/>
  <c r="A236" i="40"/>
  <c r="E236" i="40"/>
  <c r="B236" i="40"/>
  <c r="F236" i="40"/>
  <c r="C236" i="40"/>
  <c r="G236" i="40"/>
  <c r="H244" i="40"/>
  <c r="D244" i="40"/>
  <c r="A244" i="40"/>
  <c r="E244" i="40"/>
  <c r="B244" i="40"/>
  <c r="F244" i="40"/>
  <c r="G244" i="40"/>
  <c r="C244" i="40"/>
  <c r="H252" i="40"/>
  <c r="D252" i="40"/>
  <c r="A252" i="40"/>
  <c r="E252" i="40"/>
  <c r="B252" i="40"/>
  <c r="F252" i="40"/>
  <c r="C252" i="40"/>
  <c r="G252" i="40"/>
  <c r="H260" i="40"/>
  <c r="A260" i="40"/>
  <c r="E260" i="40"/>
  <c r="F260" i="40"/>
  <c r="B260" i="40"/>
  <c r="G260" i="40"/>
  <c r="C260" i="40"/>
  <c r="D260" i="40"/>
  <c r="H268" i="40"/>
  <c r="A268" i="40"/>
  <c r="E268" i="40"/>
  <c r="C268" i="40"/>
  <c r="D268" i="40"/>
  <c r="F268" i="40"/>
  <c r="B268" i="40"/>
  <c r="G268" i="40"/>
  <c r="H276" i="40"/>
  <c r="A276" i="40"/>
  <c r="E276" i="40"/>
  <c r="F276" i="40"/>
  <c r="B276" i="40"/>
  <c r="G276" i="40"/>
  <c r="C276" i="40"/>
  <c r="D276" i="40"/>
  <c r="H284" i="40"/>
  <c r="A284" i="40"/>
  <c r="E284" i="40"/>
  <c r="C284" i="40"/>
  <c r="D284" i="40"/>
  <c r="F284" i="40"/>
  <c r="B284" i="40"/>
  <c r="G284" i="40"/>
  <c r="H292" i="40"/>
  <c r="A292" i="40"/>
  <c r="E292" i="40"/>
  <c r="F292" i="40"/>
  <c r="B292" i="40"/>
  <c r="G292" i="40"/>
  <c r="C292" i="40"/>
  <c r="D292" i="40"/>
  <c r="H174" i="40"/>
  <c r="A174" i="40"/>
  <c r="E174" i="40"/>
  <c r="B174" i="40"/>
  <c r="F174" i="40"/>
  <c r="G174" i="40"/>
  <c r="C174" i="40"/>
  <c r="D174" i="40"/>
  <c r="H202" i="40"/>
  <c r="B202" i="40"/>
  <c r="F202" i="40"/>
  <c r="C202" i="40"/>
  <c r="G202" i="40"/>
  <c r="D202" i="40"/>
  <c r="A202" i="40"/>
  <c r="E202" i="40"/>
  <c r="H242" i="40"/>
  <c r="B242" i="40"/>
  <c r="F242" i="40"/>
  <c r="C242" i="40"/>
  <c r="G242" i="40"/>
  <c r="D242" i="40"/>
  <c r="E242" i="40"/>
  <c r="A242" i="40"/>
  <c r="H282" i="40"/>
  <c r="C282" i="40"/>
  <c r="G282" i="40"/>
  <c r="A282" i="40"/>
  <c r="F282" i="40"/>
  <c r="B282" i="40"/>
  <c r="D282" i="40"/>
  <c r="E282" i="40"/>
  <c r="H51" i="40"/>
  <c r="B51" i="40"/>
  <c r="F51" i="40"/>
  <c r="C51" i="40"/>
  <c r="G51" i="40"/>
  <c r="D51" i="40"/>
  <c r="E51" i="40"/>
  <c r="H59" i="40"/>
  <c r="B59" i="40"/>
  <c r="F59" i="40"/>
  <c r="C59" i="40"/>
  <c r="G59" i="40"/>
  <c r="D59" i="40"/>
  <c r="E59" i="40"/>
  <c r="H67" i="40"/>
  <c r="C67" i="40"/>
  <c r="G67" i="40"/>
  <c r="D67" i="40"/>
  <c r="B67" i="40"/>
  <c r="E67" i="40"/>
  <c r="F67" i="40"/>
  <c r="H75" i="40"/>
  <c r="C75" i="40"/>
  <c r="G75" i="40"/>
  <c r="D75" i="40"/>
  <c r="E75" i="40"/>
  <c r="F75" i="40"/>
  <c r="B75" i="40"/>
  <c r="H83" i="40"/>
  <c r="C83" i="40"/>
  <c r="F83" i="40"/>
  <c r="B83" i="40"/>
  <c r="G83" i="40"/>
  <c r="D83" i="40"/>
  <c r="E83" i="40"/>
  <c r="H91" i="40"/>
  <c r="B91" i="40"/>
  <c r="F91" i="40"/>
  <c r="C91" i="40"/>
  <c r="G91" i="40"/>
  <c r="D91" i="40"/>
  <c r="A91" i="40"/>
  <c r="E91" i="40"/>
  <c r="H99" i="40"/>
  <c r="B99" i="40"/>
  <c r="F99" i="40"/>
  <c r="C99" i="40"/>
  <c r="G99" i="40"/>
  <c r="D99" i="40"/>
  <c r="A99" i="40"/>
  <c r="E99" i="40"/>
  <c r="H107" i="40"/>
  <c r="B107" i="40"/>
  <c r="F107" i="40"/>
  <c r="C107" i="40"/>
  <c r="G107" i="40"/>
  <c r="D107" i="40"/>
  <c r="A107" i="40"/>
  <c r="E107" i="40"/>
  <c r="H115" i="40"/>
  <c r="C115" i="40"/>
  <c r="G115" i="40"/>
  <c r="A115" i="40"/>
  <c r="F115" i="40"/>
  <c r="B115" i="40"/>
  <c r="D115" i="40"/>
  <c r="E115" i="40"/>
  <c r="H123" i="40"/>
  <c r="C123" i="40"/>
  <c r="G123" i="40"/>
  <c r="D123" i="40"/>
  <c r="E123" i="40"/>
  <c r="A123" i="40"/>
  <c r="F123" i="40"/>
  <c r="B123" i="40"/>
  <c r="H131" i="40"/>
  <c r="A131" i="40"/>
  <c r="E131" i="40"/>
  <c r="B131" i="40"/>
  <c r="F131" i="40"/>
  <c r="C131" i="40"/>
  <c r="G131" i="40"/>
  <c r="D131" i="40"/>
  <c r="H139" i="40"/>
  <c r="A139" i="40"/>
  <c r="E139" i="40"/>
  <c r="B139" i="40"/>
  <c r="F139" i="40"/>
  <c r="C139" i="40"/>
  <c r="G139" i="40"/>
  <c r="D139" i="40"/>
  <c r="H147" i="40"/>
  <c r="A147" i="40"/>
  <c r="E147" i="40"/>
  <c r="B147" i="40"/>
  <c r="F147" i="40"/>
  <c r="C147" i="40"/>
  <c r="G147" i="40"/>
  <c r="D147" i="40"/>
  <c r="H155" i="40"/>
  <c r="A155" i="40"/>
  <c r="E155" i="40"/>
  <c r="B155" i="40"/>
  <c r="F155" i="40"/>
  <c r="C155" i="40"/>
  <c r="G155" i="40"/>
  <c r="D155" i="40"/>
  <c r="H163" i="40"/>
  <c r="A163" i="40"/>
  <c r="E163" i="40"/>
  <c r="B163" i="40"/>
  <c r="F163" i="40"/>
  <c r="C163" i="40"/>
  <c r="G163" i="40"/>
  <c r="D163" i="40"/>
  <c r="H171" i="40"/>
  <c r="B171" i="40"/>
  <c r="F171" i="40"/>
  <c r="C171" i="40"/>
  <c r="G171" i="40"/>
  <c r="D171" i="40"/>
  <c r="E171" i="40"/>
  <c r="A171" i="40"/>
  <c r="H179" i="40"/>
  <c r="B179" i="40"/>
  <c r="F179" i="40"/>
  <c r="C179" i="40"/>
  <c r="D179" i="40"/>
  <c r="E179" i="40"/>
  <c r="A179" i="40"/>
  <c r="G179" i="40"/>
  <c r="H187" i="40"/>
  <c r="B187" i="40"/>
  <c r="F187" i="40"/>
  <c r="E187" i="40"/>
  <c r="A187" i="40"/>
  <c r="G187" i="40"/>
  <c r="C187" i="40"/>
  <c r="D187" i="40"/>
  <c r="H195" i="40"/>
  <c r="B195" i="40"/>
  <c r="F195" i="40"/>
  <c r="C195" i="40"/>
  <c r="D195" i="40"/>
  <c r="E195" i="40"/>
  <c r="G195" i="40"/>
  <c r="A195" i="40"/>
  <c r="H203" i="40"/>
  <c r="C203" i="40"/>
  <c r="G203" i="40"/>
  <c r="D203" i="40"/>
  <c r="A203" i="40"/>
  <c r="E203" i="40"/>
  <c r="F203" i="40"/>
  <c r="B203" i="40"/>
  <c r="H211" i="40"/>
  <c r="C211" i="40"/>
  <c r="G211" i="40"/>
  <c r="D211" i="40"/>
  <c r="A211" i="40"/>
  <c r="E211" i="40"/>
  <c r="B211" i="40"/>
  <c r="F211" i="40"/>
  <c r="H219" i="40"/>
  <c r="C219" i="40"/>
  <c r="G219" i="40"/>
  <c r="D219" i="40"/>
  <c r="A219" i="40"/>
  <c r="E219" i="40"/>
  <c r="F219" i="40"/>
  <c r="B219" i="40"/>
  <c r="H227" i="40"/>
  <c r="C227" i="40"/>
  <c r="G227" i="40"/>
  <c r="D227" i="40"/>
  <c r="A227" i="40"/>
  <c r="E227" i="40"/>
  <c r="B227" i="40"/>
  <c r="F227" i="40"/>
  <c r="H235" i="40"/>
  <c r="C235" i="40"/>
  <c r="G235" i="40"/>
  <c r="D235" i="40"/>
  <c r="A235" i="40"/>
  <c r="E235" i="40"/>
  <c r="F235" i="40"/>
  <c r="B235" i="40"/>
  <c r="H243" i="40"/>
  <c r="C243" i="40"/>
  <c r="G243" i="40"/>
  <c r="D243" i="40"/>
  <c r="A243" i="40"/>
  <c r="E243" i="40"/>
  <c r="B243" i="40"/>
  <c r="F243" i="40"/>
  <c r="H251" i="40"/>
  <c r="C251" i="40"/>
  <c r="G251" i="40"/>
  <c r="D251" i="40"/>
  <c r="A251" i="40"/>
  <c r="E251" i="40"/>
  <c r="F251" i="40"/>
  <c r="B251" i="40"/>
  <c r="H259" i="40"/>
  <c r="D259" i="40"/>
  <c r="A259" i="40"/>
  <c r="B259" i="40"/>
  <c r="G259" i="40"/>
  <c r="C259" i="40"/>
  <c r="E259" i="40"/>
  <c r="F259" i="40"/>
  <c r="H267" i="40"/>
  <c r="D267" i="40"/>
  <c r="E267" i="40"/>
  <c r="A267" i="40"/>
  <c r="F267" i="40"/>
  <c r="B267" i="40"/>
  <c r="G267" i="40"/>
  <c r="C267" i="40"/>
  <c r="H275" i="40"/>
  <c r="D275" i="40"/>
  <c r="B275" i="40"/>
  <c r="G275" i="40"/>
  <c r="C275" i="40"/>
  <c r="E275" i="40"/>
  <c r="A275" i="40"/>
  <c r="F275" i="40"/>
  <c r="H283" i="40"/>
  <c r="D283" i="40"/>
  <c r="E283" i="40"/>
  <c r="A283" i="40"/>
  <c r="F283" i="40"/>
  <c r="B283" i="40"/>
  <c r="G283" i="40"/>
  <c r="C283" i="40"/>
  <c r="H291" i="40"/>
  <c r="D291" i="40"/>
  <c r="B291" i="40"/>
  <c r="G291" i="40"/>
  <c r="C291" i="40"/>
  <c r="E291" i="40"/>
  <c r="A291" i="40"/>
  <c r="F291" i="40"/>
  <c r="H46" i="40"/>
  <c r="E46" i="40"/>
  <c r="B46" i="40"/>
  <c r="F46" i="40"/>
  <c r="C46" i="40"/>
  <c r="G46" i="40"/>
  <c r="D46" i="40"/>
  <c r="H54" i="40"/>
  <c r="E54" i="40"/>
  <c r="B54" i="40"/>
  <c r="F54" i="40"/>
  <c r="C54" i="40"/>
  <c r="G54" i="40"/>
  <c r="D54" i="40"/>
  <c r="H62" i="40"/>
  <c r="E62" i="40"/>
  <c r="B62" i="40"/>
  <c r="F62" i="40"/>
  <c r="C62" i="40"/>
  <c r="G62" i="40"/>
  <c r="D62" i="40"/>
  <c r="H70" i="40"/>
  <c r="B70" i="40"/>
  <c r="F70" i="40"/>
  <c r="G70" i="40"/>
  <c r="C70" i="40"/>
  <c r="D70" i="40"/>
  <c r="E70" i="40"/>
  <c r="H78" i="40"/>
  <c r="B78" i="40"/>
  <c r="F78" i="40"/>
  <c r="D78" i="40"/>
  <c r="E78" i="40"/>
  <c r="G78" i="40"/>
  <c r="C78" i="40"/>
  <c r="H86" i="40"/>
  <c r="E86" i="40"/>
  <c r="B86" i="40"/>
  <c r="F86" i="40"/>
  <c r="C86" i="40"/>
  <c r="G86" i="40"/>
  <c r="D86" i="40"/>
  <c r="H94" i="40"/>
  <c r="A94" i="40"/>
  <c r="E94" i="40"/>
  <c r="B94" i="40"/>
  <c r="F94" i="40"/>
  <c r="C94" i="40"/>
  <c r="G94" i="40"/>
  <c r="D94" i="40"/>
  <c r="H102" i="40"/>
  <c r="A102" i="40"/>
  <c r="E102" i="40"/>
  <c r="B102" i="40"/>
  <c r="F102" i="40"/>
  <c r="C102" i="40"/>
  <c r="G102" i="40"/>
  <c r="D102" i="40"/>
  <c r="H110" i="40"/>
  <c r="B110" i="40"/>
  <c r="F110" i="40"/>
  <c r="C110" i="40"/>
  <c r="G110" i="40"/>
  <c r="D110" i="40"/>
  <c r="E110" i="40"/>
  <c r="A110" i="40"/>
  <c r="H118" i="40"/>
  <c r="B118" i="40"/>
  <c r="F118" i="40"/>
  <c r="A118" i="40"/>
  <c r="G118" i="40"/>
  <c r="C118" i="40"/>
  <c r="D118" i="40"/>
  <c r="E118" i="40"/>
  <c r="H126" i="40"/>
  <c r="B126" i="40"/>
  <c r="F126" i="40"/>
  <c r="D126" i="40"/>
  <c r="E126" i="40"/>
  <c r="A126" i="40"/>
  <c r="G126" i="40"/>
  <c r="C126" i="40"/>
  <c r="H134" i="40"/>
  <c r="D134" i="40"/>
  <c r="A134" i="40"/>
  <c r="E134" i="40"/>
  <c r="B134" i="40"/>
  <c r="F134" i="40"/>
  <c r="C134" i="40"/>
  <c r="G134" i="40"/>
  <c r="H142" i="40"/>
  <c r="D142" i="40"/>
  <c r="A142" i="40"/>
  <c r="E142" i="40"/>
  <c r="B142" i="40"/>
  <c r="F142" i="40"/>
  <c r="C142" i="40"/>
  <c r="G142" i="40"/>
  <c r="H150" i="40"/>
  <c r="D150" i="40"/>
  <c r="A150" i="40"/>
  <c r="E150" i="40"/>
  <c r="B150" i="40"/>
  <c r="F150" i="40"/>
  <c r="C150" i="40"/>
  <c r="G150" i="40"/>
  <c r="H166" i="40"/>
  <c r="D166" i="40"/>
  <c r="A166" i="40"/>
  <c r="E166" i="40"/>
  <c r="B166" i="40"/>
  <c r="F166" i="40"/>
  <c r="C166" i="40"/>
  <c r="G166" i="40"/>
  <c r="H182" i="40"/>
  <c r="A182" i="40"/>
  <c r="E182" i="40"/>
  <c r="C182" i="40"/>
  <c r="D182" i="40"/>
  <c r="F182" i="40"/>
  <c r="B182" i="40"/>
  <c r="G182" i="40"/>
  <c r="H198" i="40"/>
  <c r="A198" i="40"/>
  <c r="E198" i="40"/>
  <c r="C198" i="40"/>
  <c r="D198" i="40"/>
  <c r="F198" i="40"/>
  <c r="G198" i="40"/>
  <c r="B198" i="40"/>
  <c r="H214" i="40"/>
  <c r="B214" i="40"/>
  <c r="F214" i="40"/>
  <c r="C214" i="40"/>
  <c r="G214" i="40"/>
  <c r="D214" i="40"/>
  <c r="A214" i="40"/>
  <c r="E214" i="40"/>
  <c r="H230" i="40"/>
  <c r="B230" i="40"/>
  <c r="F230" i="40"/>
  <c r="C230" i="40"/>
  <c r="G230" i="40"/>
  <c r="D230" i="40"/>
  <c r="A230" i="40"/>
  <c r="E230" i="40"/>
  <c r="H246" i="40"/>
  <c r="B246" i="40"/>
  <c r="F246" i="40"/>
  <c r="C246" i="40"/>
  <c r="G246" i="40"/>
  <c r="D246" i="40"/>
  <c r="A246" i="40"/>
  <c r="E246" i="40"/>
  <c r="H254" i="40"/>
  <c r="C254" i="40"/>
  <c r="G254" i="40"/>
  <c r="D254" i="40"/>
  <c r="E254" i="40"/>
  <c r="F254" i="40"/>
  <c r="A254" i="40"/>
  <c r="B254" i="40"/>
  <c r="H270" i="40"/>
  <c r="C270" i="40"/>
  <c r="G270" i="40"/>
  <c r="E270" i="40"/>
  <c r="A270" i="40"/>
  <c r="F270" i="40"/>
  <c r="B270" i="40"/>
  <c r="D270" i="40"/>
  <c r="H286" i="40"/>
  <c r="C286" i="40"/>
  <c r="G286" i="40"/>
  <c r="E286" i="40"/>
  <c r="A286" i="40"/>
  <c r="F286" i="40"/>
  <c r="B286" i="40"/>
  <c r="D286" i="40"/>
  <c r="H298" i="40"/>
  <c r="A298" i="40"/>
  <c r="E298" i="40"/>
  <c r="B298" i="40"/>
  <c r="F298" i="40"/>
  <c r="C298" i="40"/>
  <c r="G298" i="40"/>
  <c r="D298" i="40"/>
  <c r="H296" i="40"/>
  <c r="C296" i="40"/>
  <c r="G296" i="40"/>
  <c r="D296" i="40"/>
  <c r="A296" i="40"/>
  <c r="E296" i="40"/>
  <c r="B296" i="40"/>
  <c r="F296" i="40"/>
  <c r="C8" i="40"/>
  <c r="D8" i="40"/>
  <c r="E8" i="40"/>
  <c r="G8" i="40"/>
  <c r="B8" i="40"/>
  <c r="F8" i="40"/>
  <c r="B7" i="40"/>
  <c r="F7" i="40"/>
  <c r="C7" i="40"/>
  <c r="G7" i="40"/>
  <c r="H7" i="40"/>
  <c r="D7" i="40"/>
  <c r="E7" i="40"/>
  <c r="H19" i="40"/>
  <c r="B19" i="40"/>
  <c r="F19" i="40"/>
  <c r="C19" i="40"/>
  <c r="G19" i="40"/>
  <c r="D19" i="40"/>
  <c r="E19" i="40"/>
  <c r="H10" i="40"/>
  <c r="B10" i="40"/>
  <c r="F10" i="40"/>
  <c r="C10" i="40"/>
  <c r="G10" i="40"/>
  <c r="D10" i="40"/>
  <c r="E10" i="40"/>
  <c r="H17" i="40"/>
  <c r="D17" i="40"/>
  <c r="E17" i="40"/>
  <c r="B17" i="40"/>
  <c r="F17" i="40"/>
  <c r="C17" i="40"/>
  <c r="G17" i="40"/>
  <c r="C16" i="40"/>
  <c r="G16" i="40"/>
  <c r="D16" i="40"/>
  <c r="H16" i="40"/>
  <c r="E16" i="40"/>
  <c r="F16" i="40"/>
  <c r="B16" i="40"/>
  <c r="C11" i="40"/>
  <c r="G11" i="40"/>
  <c r="H11" i="40"/>
  <c r="D11" i="40"/>
  <c r="B11" i="40"/>
  <c r="E11" i="40"/>
  <c r="F11" i="40"/>
  <c r="H18" i="40"/>
  <c r="E18" i="40"/>
  <c r="B18" i="40"/>
  <c r="F18" i="40"/>
  <c r="C18" i="40"/>
  <c r="G18" i="40"/>
  <c r="D18" i="40"/>
  <c r="H49" i="40"/>
  <c r="D49" i="40"/>
  <c r="E49" i="40"/>
  <c r="B49" i="40"/>
  <c r="F49" i="40"/>
  <c r="C49" i="40"/>
  <c r="G49" i="40"/>
  <c r="H57" i="40"/>
  <c r="D57" i="40"/>
  <c r="E57" i="40"/>
  <c r="B57" i="40"/>
  <c r="F57" i="40"/>
  <c r="C57" i="40"/>
  <c r="G57" i="40"/>
  <c r="H65" i="40"/>
  <c r="D65" i="40"/>
  <c r="E65" i="40"/>
  <c r="B65" i="40"/>
  <c r="F65" i="40"/>
  <c r="C65" i="40"/>
  <c r="G65" i="40"/>
  <c r="H73" i="40"/>
  <c r="E73" i="40"/>
  <c r="B73" i="40"/>
  <c r="G73" i="40"/>
  <c r="C73" i="40"/>
  <c r="D73" i="40"/>
  <c r="F73" i="40"/>
  <c r="H81" i="40"/>
  <c r="E81" i="40"/>
  <c r="D81" i="40"/>
  <c r="F81" i="40"/>
  <c r="B81" i="40"/>
  <c r="G81" i="40"/>
  <c r="C81" i="40"/>
  <c r="H89" i="40"/>
  <c r="D89" i="40"/>
  <c r="A89" i="40"/>
  <c r="E89" i="40"/>
  <c r="B89" i="40"/>
  <c r="F89" i="40"/>
  <c r="G89" i="40"/>
  <c r="C89" i="40"/>
  <c r="H97" i="40"/>
  <c r="D97" i="40"/>
  <c r="A97" i="40"/>
  <c r="E97" i="40"/>
  <c r="B97" i="40"/>
  <c r="F97" i="40"/>
  <c r="C97" i="40"/>
  <c r="G97" i="40"/>
  <c r="H105" i="40"/>
  <c r="D105" i="40"/>
  <c r="A105" i="40"/>
  <c r="E105" i="40"/>
  <c r="B105" i="40"/>
  <c r="F105" i="40"/>
  <c r="G105" i="40"/>
  <c r="C105" i="40"/>
  <c r="H113" i="40"/>
  <c r="A113" i="40"/>
  <c r="E113" i="40"/>
  <c r="D113" i="40"/>
  <c r="F113" i="40"/>
  <c r="B113" i="40"/>
  <c r="G113" i="40"/>
  <c r="C113" i="40"/>
  <c r="H121" i="40"/>
  <c r="A121" i="40"/>
  <c r="E121" i="40"/>
  <c r="B121" i="40"/>
  <c r="G121" i="40"/>
  <c r="C121" i="40"/>
  <c r="D121" i="40"/>
  <c r="F121" i="40"/>
  <c r="H129" i="40"/>
  <c r="A129" i="40"/>
  <c r="E129" i="40"/>
  <c r="D129" i="40"/>
  <c r="F129" i="40"/>
  <c r="B129" i="40"/>
  <c r="G129" i="40"/>
  <c r="C129" i="40"/>
  <c r="H137" i="40"/>
  <c r="C137" i="40"/>
  <c r="G137" i="40"/>
  <c r="D137" i="40"/>
  <c r="A137" i="40"/>
  <c r="E137" i="40"/>
  <c r="F137" i="40"/>
  <c r="B137" i="40"/>
  <c r="H145" i="40"/>
  <c r="C145" i="40"/>
  <c r="G145" i="40"/>
  <c r="D145" i="40"/>
  <c r="A145" i="40"/>
  <c r="E145" i="40"/>
  <c r="B145" i="40"/>
  <c r="F145" i="40"/>
  <c r="H153" i="40"/>
  <c r="C153" i="40"/>
  <c r="G153" i="40"/>
  <c r="D153" i="40"/>
  <c r="A153" i="40"/>
  <c r="E153" i="40"/>
  <c r="F153" i="40"/>
  <c r="B153" i="40"/>
  <c r="H161" i="40"/>
  <c r="C161" i="40"/>
  <c r="G161" i="40"/>
  <c r="D161" i="40"/>
  <c r="A161" i="40"/>
  <c r="E161" i="40"/>
  <c r="B161" i="40"/>
  <c r="F161" i="40"/>
  <c r="H169" i="40"/>
  <c r="C169" i="40"/>
  <c r="G169" i="40"/>
  <c r="D169" i="40"/>
  <c r="A169" i="40"/>
  <c r="E169" i="40"/>
  <c r="F169" i="40"/>
  <c r="B169" i="40"/>
  <c r="H177" i="40"/>
  <c r="D177" i="40"/>
  <c r="A177" i="40"/>
  <c r="F177" i="40"/>
  <c r="B177" i="40"/>
  <c r="G177" i="40"/>
  <c r="C177" i="40"/>
  <c r="E177" i="40"/>
  <c r="H185" i="40"/>
  <c r="D185" i="40"/>
  <c r="C185" i="40"/>
  <c r="E185" i="40"/>
  <c r="A185" i="40"/>
  <c r="F185" i="40"/>
  <c r="B185" i="40"/>
  <c r="G185" i="40"/>
  <c r="H193" i="40"/>
  <c r="D193" i="40"/>
  <c r="A193" i="40"/>
  <c r="F193" i="40"/>
  <c r="B193" i="40"/>
  <c r="G193" i="40"/>
  <c r="C193" i="40"/>
  <c r="E193" i="40"/>
  <c r="H201" i="40"/>
  <c r="A201" i="40"/>
  <c r="E201" i="40"/>
  <c r="B201" i="40"/>
  <c r="F201" i="40"/>
  <c r="C201" i="40"/>
  <c r="G201" i="40"/>
  <c r="D201" i="40"/>
  <c r="H209" i="40"/>
  <c r="A209" i="40"/>
  <c r="E209" i="40"/>
  <c r="B209" i="40"/>
  <c r="F209" i="40"/>
  <c r="C209" i="40"/>
  <c r="G209" i="40"/>
  <c r="D209" i="40"/>
  <c r="H217" i="40"/>
  <c r="A217" i="40"/>
  <c r="E217" i="40"/>
  <c r="B217" i="40"/>
  <c r="F217" i="40"/>
  <c r="C217" i="40"/>
  <c r="G217" i="40"/>
  <c r="D217" i="40"/>
  <c r="H225" i="40"/>
  <c r="A225" i="40"/>
  <c r="E225" i="40"/>
  <c r="B225" i="40"/>
  <c r="F225" i="40"/>
  <c r="C225" i="40"/>
  <c r="G225" i="40"/>
  <c r="D225" i="40"/>
  <c r="H233" i="40"/>
  <c r="A233" i="40"/>
  <c r="E233" i="40"/>
  <c r="B233" i="40"/>
  <c r="F233" i="40"/>
  <c r="C233" i="40"/>
  <c r="G233" i="40"/>
  <c r="D233" i="40"/>
  <c r="H241" i="40"/>
  <c r="A241" i="40"/>
  <c r="E241" i="40"/>
  <c r="B241" i="40"/>
  <c r="F241" i="40"/>
  <c r="C241" i="40"/>
  <c r="G241" i="40"/>
  <c r="D241" i="40"/>
  <c r="H249" i="40"/>
  <c r="A249" i="40"/>
  <c r="E249" i="40"/>
  <c r="B249" i="40"/>
  <c r="F249" i="40"/>
  <c r="C249" i="40"/>
  <c r="G249" i="40"/>
  <c r="D249" i="40"/>
  <c r="H257" i="40"/>
  <c r="B257" i="40"/>
  <c r="F257" i="40"/>
  <c r="C257" i="40"/>
  <c r="G257" i="40"/>
  <c r="A257" i="40"/>
  <c r="D257" i="40"/>
  <c r="E257" i="40"/>
  <c r="H265" i="40"/>
  <c r="B265" i="40"/>
  <c r="F265" i="40"/>
  <c r="C265" i="40"/>
  <c r="D265" i="40"/>
  <c r="E265" i="40"/>
  <c r="A265" i="40"/>
  <c r="G265" i="40"/>
  <c r="H273" i="40"/>
  <c r="B273" i="40"/>
  <c r="F273" i="40"/>
  <c r="E273" i="40"/>
  <c r="A273" i="40"/>
  <c r="G273" i="40"/>
  <c r="C273" i="40"/>
  <c r="D273" i="40"/>
  <c r="H281" i="40"/>
  <c r="B281" i="40"/>
  <c r="F281" i="40"/>
  <c r="C281" i="40"/>
  <c r="D281" i="40"/>
  <c r="E281" i="40"/>
  <c r="A281" i="40"/>
  <c r="G281" i="40"/>
  <c r="H289" i="40"/>
  <c r="B289" i="40"/>
  <c r="F289" i="40"/>
  <c r="E289" i="40"/>
  <c r="A289" i="40"/>
  <c r="G289" i="40"/>
  <c r="C289" i="40"/>
  <c r="D289" i="40"/>
  <c r="H154" i="40"/>
  <c r="D154" i="40"/>
  <c r="A154" i="40"/>
  <c r="E154" i="40"/>
  <c r="B154" i="40"/>
  <c r="F154" i="40"/>
  <c r="C154" i="40"/>
  <c r="G154" i="40"/>
  <c r="H190" i="40"/>
  <c r="A190" i="40"/>
  <c r="E190" i="40"/>
  <c r="F190" i="40"/>
  <c r="B190" i="40"/>
  <c r="G190" i="40"/>
  <c r="C190" i="40"/>
  <c r="D190" i="40"/>
  <c r="H226" i="40"/>
  <c r="B226" i="40"/>
  <c r="F226" i="40"/>
  <c r="C226" i="40"/>
  <c r="G226" i="40"/>
  <c r="D226" i="40"/>
  <c r="E226" i="40"/>
  <c r="A226" i="40"/>
  <c r="H258" i="40"/>
  <c r="C258" i="40"/>
  <c r="G258" i="40"/>
  <c r="D258" i="40"/>
  <c r="A258" i="40"/>
  <c r="B258" i="40"/>
  <c r="E258" i="40"/>
  <c r="F258" i="40"/>
  <c r="H294" i="40"/>
  <c r="A294" i="40"/>
  <c r="E294" i="40"/>
  <c r="B294" i="40"/>
  <c r="F294" i="40"/>
  <c r="C294" i="40"/>
  <c r="G294" i="40"/>
  <c r="D294" i="40"/>
  <c r="C48" i="40"/>
  <c r="G48" i="40"/>
  <c r="H48" i="40"/>
  <c r="D48" i="40"/>
  <c r="E48" i="40"/>
  <c r="B48" i="40"/>
  <c r="F48" i="40"/>
  <c r="C56" i="40"/>
  <c r="G56" i="40"/>
  <c r="D56" i="40"/>
  <c r="E56" i="40"/>
  <c r="H56" i="40"/>
  <c r="B56" i="40"/>
  <c r="F56" i="40"/>
  <c r="C64" i="40"/>
  <c r="G64" i="40"/>
  <c r="H64" i="40"/>
  <c r="D64" i="40"/>
  <c r="E64" i="40"/>
  <c r="B64" i="40"/>
  <c r="F64" i="40"/>
  <c r="D72" i="40"/>
  <c r="C72" i="40"/>
  <c r="E72" i="40"/>
  <c r="H72" i="40"/>
  <c r="F72" i="40"/>
  <c r="B72" i="40"/>
  <c r="G72" i="40"/>
  <c r="H80" i="40"/>
  <c r="D80" i="40"/>
  <c r="F80" i="40"/>
  <c r="B80" i="40"/>
  <c r="G80" i="40"/>
  <c r="C80" i="40"/>
  <c r="E80" i="40"/>
  <c r="C88" i="40"/>
  <c r="G88" i="40"/>
  <c r="D88" i="40"/>
  <c r="A88" i="40"/>
  <c r="E88" i="40"/>
  <c r="H88" i="40"/>
  <c r="B88" i="40"/>
  <c r="F88" i="40"/>
  <c r="H96" i="40"/>
  <c r="C96" i="40"/>
  <c r="G96" i="40"/>
  <c r="D96" i="40"/>
  <c r="A96" i="40"/>
  <c r="E96" i="40"/>
  <c r="F96" i="40"/>
  <c r="B96" i="40"/>
  <c r="H104" i="40"/>
  <c r="C104" i="40"/>
  <c r="G104" i="40"/>
  <c r="D104" i="40"/>
  <c r="A104" i="40"/>
  <c r="E104" i="40"/>
  <c r="B104" i="40"/>
  <c r="F104" i="40"/>
  <c r="H112" i="40"/>
  <c r="D112" i="40"/>
  <c r="A112" i="40"/>
  <c r="E112" i="40"/>
  <c r="F112" i="40"/>
  <c r="G112" i="40"/>
  <c r="B112" i="40"/>
  <c r="C112" i="40"/>
  <c r="H120" i="40"/>
  <c r="D120" i="40"/>
  <c r="C120" i="40"/>
  <c r="E120" i="40"/>
  <c r="A120" i="40"/>
  <c r="F120" i="40"/>
  <c r="B120" i="40"/>
  <c r="G120" i="40"/>
  <c r="H128" i="40"/>
  <c r="D128" i="40"/>
  <c r="A128" i="40"/>
  <c r="F128" i="40"/>
  <c r="B128" i="40"/>
  <c r="G128" i="40"/>
  <c r="C128" i="40"/>
  <c r="E128" i="40"/>
  <c r="H136" i="40"/>
  <c r="B136" i="40"/>
  <c r="F136" i="40"/>
  <c r="C136" i="40"/>
  <c r="G136" i="40"/>
  <c r="D136" i="40"/>
  <c r="A136" i="40"/>
  <c r="E136" i="40"/>
  <c r="H144" i="40"/>
  <c r="B144" i="40"/>
  <c r="F144" i="40"/>
  <c r="C144" i="40"/>
  <c r="G144" i="40"/>
  <c r="D144" i="40"/>
  <c r="E144" i="40"/>
  <c r="A144" i="40"/>
  <c r="B152" i="40"/>
  <c r="F152" i="40"/>
  <c r="H152" i="40"/>
  <c r="C152" i="40"/>
  <c r="G152" i="40"/>
  <c r="D152" i="40"/>
  <c r="A152" i="40"/>
  <c r="E152" i="40"/>
  <c r="H160" i="40"/>
  <c r="B160" i="40"/>
  <c r="F160" i="40"/>
  <c r="C160" i="40"/>
  <c r="G160" i="40"/>
  <c r="D160" i="40"/>
  <c r="E160" i="40"/>
  <c r="A160" i="40"/>
  <c r="H168" i="40"/>
  <c r="B168" i="40"/>
  <c r="F168" i="40"/>
  <c r="C168" i="40"/>
  <c r="G168" i="40"/>
  <c r="D168" i="40"/>
  <c r="A168" i="40"/>
  <c r="E168" i="40"/>
  <c r="H176" i="40"/>
  <c r="C176" i="40"/>
  <c r="G176" i="40"/>
  <c r="B176" i="40"/>
  <c r="D176" i="40"/>
  <c r="E176" i="40"/>
  <c r="A176" i="40"/>
  <c r="F176" i="40"/>
  <c r="H184" i="40"/>
  <c r="C184" i="40"/>
  <c r="G184" i="40"/>
  <c r="E184" i="40"/>
  <c r="A184" i="40"/>
  <c r="F184" i="40"/>
  <c r="B184" i="40"/>
  <c r="D184" i="40"/>
  <c r="H192" i="40"/>
  <c r="C192" i="40"/>
  <c r="G192" i="40"/>
  <c r="B192" i="40"/>
  <c r="D192" i="40"/>
  <c r="E192" i="40"/>
  <c r="F192" i="40"/>
  <c r="A192" i="40"/>
  <c r="H200" i="40"/>
  <c r="D200" i="40"/>
  <c r="A200" i="40"/>
  <c r="E200" i="40"/>
  <c r="B200" i="40"/>
  <c r="F200" i="40"/>
  <c r="C200" i="40"/>
  <c r="G200" i="40"/>
  <c r="H208" i="40"/>
  <c r="D208" i="40"/>
  <c r="A208" i="40"/>
  <c r="E208" i="40"/>
  <c r="B208" i="40"/>
  <c r="F208" i="40"/>
  <c r="C208" i="40"/>
  <c r="G208" i="40"/>
  <c r="H216" i="40"/>
  <c r="D216" i="40"/>
  <c r="A216" i="40"/>
  <c r="E216" i="40"/>
  <c r="B216" i="40"/>
  <c r="F216" i="40"/>
  <c r="C216" i="40"/>
  <c r="G216" i="40"/>
  <c r="H224" i="40"/>
  <c r="D224" i="40"/>
  <c r="A224" i="40"/>
  <c r="E224" i="40"/>
  <c r="B224" i="40"/>
  <c r="F224" i="40"/>
  <c r="C224" i="40"/>
  <c r="G224" i="40"/>
  <c r="H232" i="40"/>
  <c r="D232" i="40"/>
  <c r="A232" i="40"/>
  <c r="E232" i="40"/>
  <c r="B232" i="40"/>
  <c r="F232" i="40"/>
  <c r="C232" i="40"/>
  <c r="G232" i="40"/>
  <c r="H240" i="40"/>
  <c r="D240" i="40"/>
  <c r="A240" i="40"/>
  <c r="E240" i="40"/>
  <c r="B240" i="40"/>
  <c r="F240" i="40"/>
  <c r="C240" i="40"/>
  <c r="G240" i="40"/>
  <c r="H248" i="40"/>
  <c r="D248" i="40"/>
  <c r="A248" i="40"/>
  <c r="E248" i="40"/>
  <c r="B248" i="40"/>
  <c r="F248" i="40"/>
  <c r="C248" i="40"/>
  <c r="G248" i="40"/>
  <c r="H256" i="40"/>
  <c r="A256" i="40"/>
  <c r="E256" i="40"/>
  <c r="B256" i="40"/>
  <c r="F256" i="40"/>
  <c r="G256" i="40"/>
  <c r="C256" i="40"/>
  <c r="D256" i="40"/>
  <c r="H264" i="40"/>
  <c r="A264" i="40"/>
  <c r="E264" i="40"/>
  <c r="D264" i="40"/>
  <c r="F264" i="40"/>
  <c r="B264" i="40"/>
  <c r="G264" i="40"/>
  <c r="C264" i="40"/>
  <c r="H272" i="40"/>
  <c r="A272" i="40"/>
  <c r="E272" i="40"/>
  <c r="B272" i="40"/>
  <c r="G272" i="40"/>
  <c r="C272" i="40"/>
  <c r="D272" i="40"/>
  <c r="F272" i="40"/>
  <c r="H280" i="40"/>
  <c r="A280" i="40"/>
  <c r="E280" i="40"/>
  <c r="D280" i="40"/>
  <c r="F280" i="40"/>
  <c r="B280" i="40"/>
  <c r="G280" i="40"/>
  <c r="C280" i="40"/>
  <c r="H288" i="40"/>
  <c r="A288" i="40"/>
  <c r="E288" i="40"/>
  <c r="B288" i="40"/>
  <c r="G288" i="40"/>
  <c r="C288" i="40"/>
  <c r="D288" i="40"/>
  <c r="F288" i="40"/>
  <c r="H158" i="40"/>
  <c r="D158" i="40"/>
  <c r="A158" i="40"/>
  <c r="E158" i="40"/>
  <c r="B158" i="40"/>
  <c r="F158" i="40"/>
  <c r="C158" i="40"/>
  <c r="G158" i="40"/>
  <c r="H186" i="40"/>
  <c r="A186" i="40"/>
  <c r="E186" i="40"/>
  <c r="B186" i="40"/>
  <c r="G186" i="40"/>
  <c r="C186" i="40"/>
  <c r="D186" i="40"/>
  <c r="F186" i="40"/>
  <c r="H222" i="40"/>
  <c r="B222" i="40"/>
  <c r="F222" i="40"/>
  <c r="C222" i="40"/>
  <c r="G222" i="40"/>
  <c r="D222" i="40"/>
  <c r="A222" i="40"/>
  <c r="E222" i="40"/>
  <c r="H262" i="40"/>
  <c r="C262" i="40"/>
  <c r="G262" i="40"/>
  <c r="B262" i="40"/>
  <c r="D262" i="40"/>
  <c r="E262" i="40"/>
  <c r="A262" i="40"/>
  <c r="F262" i="40"/>
  <c r="H47" i="40"/>
  <c r="B47" i="40"/>
  <c r="F47" i="40"/>
  <c r="C47" i="40"/>
  <c r="G47" i="40"/>
  <c r="D47" i="40"/>
  <c r="E47" i="40"/>
  <c r="H55" i="40"/>
  <c r="B55" i="40"/>
  <c r="F55" i="40"/>
  <c r="C55" i="40"/>
  <c r="G55" i="40"/>
  <c r="D55" i="40"/>
  <c r="E55" i="40"/>
  <c r="H63" i="40"/>
  <c r="B63" i="40"/>
  <c r="F63" i="40"/>
  <c r="C63" i="40"/>
  <c r="G63" i="40"/>
  <c r="D63" i="40"/>
  <c r="E63" i="40"/>
  <c r="H71" i="40"/>
  <c r="C71" i="40"/>
  <c r="G71" i="40"/>
  <c r="E71" i="40"/>
  <c r="F71" i="40"/>
  <c r="B71" i="40"/>
  <c r="D71" i="40"/>
  <c r="H79" i="40"/>
  <c r="C79" i="40"/>
  <c r="G79" i="40"/>
  <c r="B79" i="40"/>
  <c r="D79" i="40"/>
  <c r="E79" i="40"/>
  <c r="F79" i="40"/>
  <c r="H87" i="40"/>
  <c r="B87" i="40"/>
  <c r="F87" i="40"/>
  <c r="C87" i="40"/>
  <c r="G87" i="40"/>
  <c r="D87" i="40"/>
  <c r="E87" i="40"/>
  <c r="H95" i="40"/>
  <c r="B95" i="40"/>
  <c r="F95" i="40"/>
  <c r="C95" i="40"/>
  <c r="G95" i="40"/>
  <c r="D95" i="40"/>
  <c r="A95" i="40"/>
  <c r="E95" i="40"/>
  <c r="H103" i="40"/>
  <c r="B103" i="40"/>
  <c r="F103" i="40"/>
  <c r="C103" i="40"/>
  <c r="G103" i="40"/>
  <c r="D103" i="40"/>
  <c r="E103" i="40"/>
  <c r="A103" i="40"/>
  <c r="H111" i="40"/>
  <c r="C111" i="40"/>
  <c r="G111" i="40"/>
  <c r="D111" i="40"/>
  <c r="E111" i="40"/>
  <c r="F111" i="40"/>
  <c r="A111" i="40"/>
  <c r="B111" i="40"/>
  <c r="H119" i="40"/>
  <c r="C119" i="40"/>
  <c r="G119" i="40"/>
  <c r="E119" i="40"/>
  <c r="A119" i="40"/>
  <c r="F119" i="40"/>
  <c r="B119" i="40"/>
  <c r="D119" i="40"/>
  <c r="H127" i="40"/>
  <c r="C127" i="40"/>
  <c r="G127" i="40"/>
  <c r="B127" i="40"/>
  <c r="D127" i="40"/>
  <c r="E127" i="40"/>
  <c r="F127" i="40"/>
  <c r="A127" i="40"/>
  <c r="H135" i="40"/>
  <c r="A135" i="40"/>
  <c r="E135" i="40"/>
  <c r="B135" i="40"/>
  <c r="F135" i="40"/>
  <c r="C135" i="40"/>
  <c r="G135" i="40"/>
  <c r="D135" i="40"/>
  <c r="H143" i="40"/>
  <c r="A143" i="40"/>
  <c r="E143" i="40"/>
  <c r="B143" i="40"/>
  <c r="F143" i="40"/>
  <c r="C143" i="40"/>
  <c r="G143" i="40"/>
  <c r="D143" i="40"/>
  <c r="H151" i="40"/>
  <c r="A151" i="40"/>
  <c r="E151" i="40"/>
  <c r="B151" i="40"/>
  <c r="F151" i="40"/>
  <c r="C151" i="40"/>
  <c r="G151" i="40"/>
  <c r="D151" i="40"/>
  <c r="H159" i="40"/>
  <c r="A159" i="40"/>
  <c r="E159" i="40"/>
  <c r="B159" i="40"/>
  <c r="F159" i="40"/>
  <c r="C159" i="40"/>
  <c r="G159" i="40"/>
  <c r="D159" i="40"/>
  <c r="H167" i="40"/>
  <c r="A167" i="40"/>
  <c r="E167" i="40"/>
  <c r="B167" i="40"/>
  <c r="F167" i="40"/>
  <c r="C167" i="40"/>
  <c r="G167" i="40"/>
  <c r="D167" i="40"/>
  <c r="H175" i="40"/>
  <c r="B175" i="40"/>
  <c r="F175" i="40"/>
  <c r="D175" i="40"/>
  <c r="E175" i="40"/>
  <c r="A175" i="40"/>
  <c r="G175" i="40"/>
  <c r="C175" i="40"/>
  <c r="H183" i="40"/>
  <c r="B183" i="40"/>
  <c r="F183" i="40"/>
  <c r="A183" i="40"/>
  <c r="G183" i="40"/>
  <c r="C183" i="40"/>
  <c r="D183" i="40"/>
  <c r="E183" i="40"/>
  <c r="H191" i="40"/>
  <c r="B191" i="40"/>
  <c r="F191" i="40"/>
  <c r="D191" i="40"/>
  <c r="E191" i="40"/>
  <c r="A191" i="40"/>
  <c r="G191" i="40"/>
  <c r="C191" i="40"/>
  <c r="H199" i="40"/>
  <c r="B199" i="40"/>
  <c r="F199" i="40"/>
  <c r="A199" i="40"/>
  <c r="G199" i="40"/>
  <c r="C199" i="40"/>
  <c r="D199" i="40"/>
  <c r="E199" i="40"/>
  <c r="H207" i="40"/>
  <c r="C207" i="40"/>
  <c r="G207" i="40"/>
  <c r="D207" i="40"/>
  <c r="A207" i="40"/>
  <c r="E207" i="40"/>
  <c r="B207" i="40"/>
  <c r="F207" i="40"/>
  <c r="H215" i="40"/>
  <c r="C215" i="40"/>
  <c r="G215" i="40"/>
  <c r="D215" i="40"/>
  <c r="A215" i="40"/>
  <c r="E215" i="40"/>
  <c r="B215" i="40"/>
  <c r="F215" i="40"/>
  <c r="H223" i="40"/>
  <c r="C223" i="40"/>
  <c r="G223" i="40"/>
  <c r="D223" i="40"/>
  <c r="A223" i="40"/>
  <c r="E223" i="40"/>
  <c r="B223" i="40"/>
  <c r="F223" i="40"/>
  <c r="H231" i="40"/>
  <c r="C231" i="40"/>
  <c r="G231" i="40"/>
  <c r="D231" i="40"/>
  <c r="A231" i="40"/>
  <c r="E231" i="40"/>
  <c r="B231" i="40"/>
  <c r="F231" i="40"/>
  <c r="H239" i="40"/>
  <c r="C239" i="40"/>
  <c r="G239" i="40"/>
  <c r="D239" i="40"/>
  <c r="A239" i="40"/>
  <c r="E239" i="40"/>
  <c r="B239" i="40"/>
  <c r="F239" i="40"/>
  <c r="H247" i="40"/>
  <c r="C247" i="40"/>
  <c r="G247" i="40"/>
  <c r="D247" i="40"/>
  <c r="A247" i="40"/>
  <c r="E247" i="40"/>
  <c r="B247" i="40"/>
  <c r="F247" i="40"/>
  <c r="H255" i="40"/>
  <c r="D255" i="40"/>
  <c r="A255" i="40"/>
  <c r="E255" i="40"/>
  <c r="F255" i="40"/>
  <c r="G255" i="40"/>
  <c r="B255" i="40"/>
  <c r="C255" i="40"/>
  <c r="H263" i="40"/>
  <c r="D263" i="40"/>
  <c r="A263" i="40"/>
  <c r="F263" i="40"/>
  <c r="B263" i="40"/>
  <c r="G263" i="40"/>
  <c r="C263" i="40"/>
  <c r="E263" i="40"/>
  <c r="H271" i="40"/>
  <c r="D271" i="40"/>
  <c r="C271" i="40"/>
  <c r="E271" i="40"/>
  <c r="A271" i="40"/>
  <c r="F271" i="40"/>
  <c r="B271" i="40"/>
  <c r="G271" i="40"/>
  <c r="H279" i="40"/>
  <c r="D279" i="40"/>
  <c r="A279" i="40"/>
  <c r="F279" i="40"/>
  <c r="B279" i="40"/>
  <c r="G279" i="40"/>
  <c r="C279" i="40"/>
  <c r="E279" i="40"/>
  <c r="H287" i="40"/>
  <c r="D287" i="40"/>
  <c r="C287" i="40"/>
  <c r="E287" i="40"/>
  <c r="A287" i="40"/>
  <c r="F287" i="40"/>
  <c r="B287" i="40"/>
  <c r="G287" i="40"/>
  <c r="H295" i="40"/>
  <c r="B295" i="40"/>
  <c r="F295" i="40"/>
  <c r="C295" i="40"/>
  <c r="G295" i="40"/>
  <c r="D295" i="40"/>
  <c r="E295" i="40"/>
  <c r="A295" i="40"/>
  <c r="H50" i="40"/>
  <c r="E50" i="40"/>
  <c r="B50" i="40"/>
  <c r="F50" i="40"/>
  <c r="C50" i="40"/>
  <c r="G50" i="40"/>
  <c r="D50" i="40"/>
  <c r="H58" i="40"/>
  <c r="E58" i="40"/>
  <c r="B58" i="40"/>
  <c r="F58" i="40"/>
  <c r="C58" i="40"/>
  <c r="G58" i="40"/>
  <c r="D58" i="40"/>
  <c r="H66" i="40"/>
  <c r="B66" i="40"/>
  <c r="F66" i="40"/>
  <c r="C66" i="40"/>
  <c r="G66" i="40"/>
  <c r="D66" i="40"/>
  <c r="E66" i="40"/>
  <c r="H74" i="40"/>
  <c r="B74" i="40"/>
  <c r="F74" i="40"/>
  <c r="E74" i="40"/>
  <c r="G74" i="40"/>
  <c r="C74" i="40"/>
  <c r="D74" i="40"/>
  <c r="H82" i="40"/>
  <c r="B82" i="40"/>
  <c r="F82" i="40"/>
  <c r="C82" i="40"/>
  <c r="D82" i="40"/>
  <c r="E82" i="40"/>
  <c r="G82" i="40"/>
  <c r="H90" i="40"/>
  <c r="A90" i="40"/>
  <c r="E90" i="40"/>
  <c r="B90" i="40"/>
  <c r="F90" i="40"/>
  <c r="C90" i="40"/>
  <c r="G90" i="40"/>
  <c r="D90" i="40"/>
  <c r="H98" i="40"/>
  <c r="A98" i="40"/>
  <c r="E98" i="40"/>
  <c r="B98" i="40"/>
  <c r="F98" i="40"/>
  <c r="C98" i="40"/>
  <c r="G98" i="40"/>
  <c r="D98" i="40"/>
  <c r="H106" i="40"/>
  <c r="A106" i="40"/>
  <c r="E106" i="40"/>
  <c r="B106" i="40"/>
  <c r="F106" i="40"/>
  <c r="C106" i="40"/>
  <c r="G106" i="40"/>
  <c r="D106" i="40"/>
  <c r="H114" i="40"/>
  <c r="B114" i="40"/>
  <c r="F114" i="40"/>
  <c r="C114" i="40"/>
  <c r="D114" i="40"/>
  <c r="E114" i="40"/>
  <c r="A114" i="40"/>
  <c r="G114" i="40"/>
  <c r="H122" i="40"/>
  <c r="B122" i="40"/>
  <c r="F122" i="40"/>
  <c r="E122" i="40"/>
  <c r="A122" i="40"/>
  <c r="G122" i="40"/>
  <c r="C122" i="40"/>
  <c r="D122" i="40"/>
  <c r="H130" i="40"/>
  <c r="B130" i="40"/>
  <c r="F130" i="40"/>
  <c r="C130" i="40"/>
  <c r="D130" i="40"/>
  <c r="E130" i="40"/>
  <c r="G130" i="40"/>
  <c r="A130" i="40"/>
  <c r="H138" i="40"/>
  <c r="D138" i="40"/>
  <c r="A138" i="40"/>
  <c r="E138" i="40"/>
  <c r="B138" i="40"/>
  <c r="F138" i="40"/>
  <c r="C138" i="40"/>
  <c r="G138" i="40"/>
  <c r="H146" i="40"/>
  <c r="D146" i="40"/>
  <c r="A146" i="40"/>
  <c r="E146" i="40"/>
  <c r="B146" i="40"/>
  <c r="F146" i="40"/>
  <c r="G146" i="40"/>
  <c r="C146" i="40"/>
  <c r="H162" i="40"/>
  <c r="D162" i="40"/>
  <c r="A162" i="40"/>
  <c r="E162" i="40"/>
  <c r="B162" i="40"/>
  <c r="F162" i="40"/>
  <c r="G162" i="40"/>
  <c r="C162" i="40"/>
  <c r="H178" i="40"/>
  <c r="A178" i="40"/>
  <c r="E178" i="40"/>
  <c r="D178" i="40"/>
  <c r="F178" i="40"/>
  <c r="B178" i="40"/>
  <c r="G178" i="40"/>
  <c r="C178" i="40"/>
  <c r="H194" i="40"/>
  <c r="A194" i="40"/>
  <c r="E194" i="40"/>
  <c r="D194" i="40"/>
  <c r="F194" i="40"/>
  <c r="B194" i="40"/>
  <c r="G194" i="40"/>
  <c r="C194" i="40"/>
  <c r="H210" i="40"/>
  <c r="B210" i="40"/>
  <c r="F210" i="40"/>
  <c r="C210" i="40"/>
  <c r="G210" i="40"/>
  <c r="D210" i="40"/>
  <c r="E210" i="40"/>
  <c r="A210" i="40"/>
  <c r="H218" i="40"/>
  <c r="B218" i="40"/>
  <c r="F218" i="40"/>
  <c r="C218" i="40"/>
  <c r="G218" i="40"/>
  <c r="D218" i="40"/>
  <c r="A218" i="40"/>
  <c r="E218" i="40"/>
  <c r="H234" i="40"/>
  <c r="B234" i="40"/>
  <c r="F234" i="40"/>
  <c r="C234" i="40"/>
  <c r="G234" i="40"/>
  <c r="D234" i="40"/>
  <c r="A234" i="40"/>
  <c r="E234" i="40"/>
  <c r="H250" i="40"/>
  <c r="B250" i="40"/>
  <c r="F250" i="40"/>
  <c r="C250" i="40"/>
  <c r="G250" i="40"/>
  <c r="D250" i="40"/>
  <c r="A250" i="40"/>
  <c r="E250" i="40"/>
  <c r="H266" i="40"/>
  <c r="C266" i="40"/>
  <c r="G266" i="40"/>
  <c r="A266" i="40"/>
  <c r="F266" i="40"/>
  <c r="B266" i="40"/>
  <c r="D266" i="40"/>
  <c r="E266" i="40"/>
  <c r="H274" i="40"/>
  <c r="C274" i="40"/>
  <c r="G274" i="40"/>
  <c r="D274" i="40"/>
  <c r="E274" i="40"/>
  <c r="A274" i="40"/>
  <c r="F274" i="40"/>
  <c r="B274" i="40"/>
  <c r="H290" i="40"/>
  <c r="C290" i="40"/>
  <c r="G290" i="40"/>
  <c r="D290" i="40"/>
  <c r="E290" i="40"/>
  <c r="A290" i="40"/>
  <c r="F290" i="40"/>
  <c r="B290" i="40"/>
  <c r="H299" i="40"/>
  <c r="B299" i="40"/>
  <c r="F299" i="40"/>
  <c r="C299" i="40"/>
  <c r="G299" i="40"/>
  <c r="D299" i="40"/>
  <c r="E299" i="40"/>
  <c r="A299" i="40"/>
  <c r="H297" i="40"/>
  <c r="D297" i="40"/>
  <c r="A297" i="40"/>
  <c r="E297" i="40"/>
  <c r="B297" i="40"/>
  <c r="F297" i="40"/>
  <c r="G297" i="40"/>
  <c r="C297" i="40"/>
  <c r="H300" i="40"/>
  <c r="C300" i="40"/>
  <c r="G300" i="40"/>
  <c r="D300" i="40"/>
  <c r="A300" i="40"/>
  <c r="E300" i="40"/>
  <c r="B300" i="40"/>
  <c r="F300" i="40"/>
  <c r="H9" i="40"/>
  <c r="E9" i="40"/>
  <c r="B9" i="40"/>
  <c r="F9" i="40"/>
  <c r="C9" i="40"/>
  <c r="D9" i="40"/>
  <c r="G9" i="40"/>
  <c r="C20" i="40"/>
  <c r="G20" i="40"/>
  <c r="D20" i="40"/>
  <c r="E20" i="40"/>
  <c r="H20" i="40"/>
  <c r="B20" i="40"/>
  <c r="F20" i="40"/>
  <c r="H15" i="40"/>
  <c r="B15" i="40"/>
  <c r="F15" i="40"/>
  <c r="C15" i="40"/>
  <c r="G15" i="40"/>
  <c r="D15" i="40"/>
  <c r="E15" i="40"/>
  <c r="H4" i="40"/>
  <c r="E4" i="40"/>
  <c r="B4" i="40"/>
  <c r="F4" i="40"/>
  <c r="C4" i="40"/>
  <c r="G4" i="40"/>
  <c r="D4" i="40"/>
  <c r="C35" i="40"/>
  <c r="G35" i="40"/>
  <c r="F35" i="40"/>
  <c r="H35" i="40"/>
  <c r="D35" i="40"/>
  <c r="B35" i="40"/>
  <c r="E35" i="40"/>
  <c r="D24" i="40"/>
  <c r="G24" i="40"/>
  <c r="E24" i="40"/>
  <c r="H24" i="40"/>
  <c r="B24" i="40"/>
  <c r="F24" i="40"/>
  <c r="C24" i="40"/>
  <c r="E29" i="40"/>
  <c r="D29" i="40"/>
  <c r="B29" i="40"/>
  <c r="F29" i="40"/>
  <c r="H29" i="40"/>
  <c r="C29" i="40"/>
  <c r="G29" i="40"/>
  <c r="E37" i="40"/>
  <c r="H37" i="40"/>
  <c r="B37" i="40"/>
  <c r="F37" i="40"/>
  <c r="D37" i="40"/>
  <c r="C37" i="40"/>
  <c r="G37" i="40"/>
  <c r="D28" i="40"/>
  <c r="E28" i="40"/>
  <c r="C28" i="40"/>
  <c r="H28" i="40"/>
  <c r="B28" i="40"/>
  <c r="F28" i="40"/>
  <c r="G28" i="40"/>
  <c r="D36" i="40"/>
  <c r="C36" i="40"/>
  <c r="E36" i="40"/>
  <c r="H36" i="40"/>
  <c r="B36" i="40"/>
  <c r="F36" i="40"/>
  <c r="G36" i="40"/>
  <c r="C43" i="40"/>
  <c r="G43" i="40"/>
  <c r="B43" i="40"/>
  <c r="H43" i="40"/>
  <c r="D43" i="40"/>
  <c r="E43" i="40"/>
  <c r="F43" i="40"/>
  <c r="H30" i="40"/>
  <c r="B30" i="40"/>
  <c r="F30" i="40"/>
  <c r="C30" i="40"/>
  <c r="G30" i="40"/>
  <c r="E30" i="40"/>
  <c r="D30" i="40"/>
  <c r="H38" i="40"/>
  <c r="B38" i="40"/>
  <c r="F38" i="40"/>
  <c r="E38" i="40"/>
  <c r="C38" i="40"/>
  <c r="G38" i="40"/>
  <c r="D38" i="40"/>
  <c r="E25" i="40"/>
  <c r="H25" i="40"/>
  <c r="B25" i="40"/>
  <c r="F25" i="40"/>
  <c r="D25" i="40"/>
  <c r="C25" i="40"/>
  <c r="G25" i="40"/>
  <c r="C27" i="40"/>
  <c r="G27" i="40"/>
  <c r="F27" i="40"/>
  <c r="H27" i="40"/>
  <c r="D27" i="40"/>
  <c r="B27" i="40"/>
  <c r="E27" i="40"/>
  <c r="H26" i="40"/>
  <c r="B26" i="40"/>
  <c r="F26" i="40"/>
  <c r="C26" i="40"/>
  <c r="G26" i="40"/>
  <c r="D26" i="40"/>
  <c r="E26" i="40"/>
  <c r="E33" i="40"/>
  <c r="D33" i="40"/>
  <c r="B33" i="40"/>
  <c r="F33" i="40"/>
  <c r="C33" i="40"/>
  <c r="G33" i="40"/>
  <c r="H33" i="40"/>
  <c r="E41" i="40"/>
  <c r="H41" i="40"/>
  <c r="B41" i="40"/>
  <c r="F41" i="40"/>
  <c r="C41" i="40"/>
  <c r="G41" i="40"/>
  <c r="D41" i="40"/>
  <c r="D32" i="40"/>
  <c r="E32" i="40"/>
  <c r="C32" i="40"/>
  <c r="H32" i="40"/>
  <c r="B32" i="40"/>
  <c r="F32" i="40"/>
  <c r="G32" i="40"/>
  <c r="D40" i="40"/>
  <c r="C40" i="40"/>
  <c r="G40" i="40"/>
  <c r="E40" i="40"/>
  <c r="H40" i="40"/>
  <c r="B40" i="40"/>
  <c r="F40" i="40"/>
  <c r="C31" i="40"/>
  <c r="G31" i="40"/>
  <c r="B31" i="40"/>
  <c r="F31" i="40"/>
  <c r="H31" i="40"/>
  <c r="D31" i="40"/>
  <c r="E31" i="40"/>
  <c r="C39" i="40"/>
  <c r="G39" i="40"/>
  <c r="H39" i="40"/>
  <c r="D39" i="40"/>
  <c r="F39" i="40"/>
  <c r="E39" i="40"/>
  <c r="B39" i="40"/>
  <c r="H34" i="40"/>
  <c r="B34" i="40"/>
  <c r="F34" i="40"/>
  <c r="C34" i="40"/>
  <c r="G34" i="40"/>
  <c r="D34" i="40"/>
  <c r="E34" i="40"/>
  <c r="H42" i="40"/>
  <c r="B42" i="40"/>
  <c r="F42" i="40"/>
  <c r="E42" i="40"/>
  <c r="C42" i="40"/>
  <c r="G42" i="40"/>
  <c r="D42" i="40"/>
  <c r="B147" i="23"/>
  <c r="F176" i="23"/>
  <c r="F177" i="23"/>
  <c r="AG3" i="23" l="1"/>
  <c r="AG149" i="23"/>
  <c r="G139" i="23"/>
  <c r="W139" i="23"/>
  <c r="G104" i="23"/>
  <c r="G105" i="23" s="1"/>
  <c r="O104" i="23"/>
  <c r="O105" i="23" s="1"/>
  <c r="W104" i="23"/>
  <c r="W105" i="23" s="1"/>
  <c r="AE104" i="23"/>
  <c r="AE105" i="23" s="1"/>
  <c r="K104" i="23"/>
  <c r="K105" i="23" s="1"/>
  <c r="E104" i="23"/>
  <c r="E105" i="23" s="1"/>
  <c r="D139" i="23"/>
  <c r="M104" i="23"/>
  <c r="M105" i="23" s="1"/>
  <c r="AC104" i="23"/>
  <c r="AC105" i="23" s="1"/>
  <c r="K139" i="23"/>
  <c r="AA139" i="23"/>
  <c r="I104" i="23"/>
  <c r="I105" i="23" s="1"/>
  <c r="Q104" i="23"/>
  <c r="Q105" i="23" s="1"/>
  <c r="Y104" i="23"/>
  <c r="Y105" i="23" s="1"/>
  <c r="D104" i="23"/>
  <c r="D105" i="23" s="1"/>
  <c r="O139" i="23"/>
  <c r="AE139" i="23"/>
  <c r="S104" i="23"/>
  <c r="S105" i="23" s="1"/>
  <c r="AA104" i="23"/>
  <c r="AA105" i="23" s="1"/>
  <c r="S139" i="23"/>
  <c r="U104" i="23"/>
  <c r="U105" i="23" s="1"/>
  <c r="E139" i="23"/>
  <c r="U139" i="23"/>
  <c r="Y139" i="23"/>
  <c r="AC139" i="23"/>
  <c r="I139" i="23"/>
  <c r="M139" i="23"/>
  <c r="Q139" i="23"/>
  <c r="S149" i="23"/>
  <c r="AD149" i="23"/>
  <c r="I109" i="23"/>
  <c r="Y109" i="23"/>
  <c r="O109" i="23"/>
  <c r="E109" i="23"/>
  <c r="E140" i="23" s="1"/>
  <c r="AB149" i="23"/>
  <c r="Q109" i="23"/>
  <c r="Q140" i="23" s="1"/>
  <c r="AE109" i="23"/>
  <c r="AE140" i="23" s="1"/>
  <c r="AC149" i="23"/>
  <c r="U109" i="23"/>
  <c r="U140" i="23" s="1"/>
  <c r="D109" i="23"/>
  <c r="AE149" i="23"/>
  <c r="Y149" i="23"/>
  <c r="M109" i="23"/>
  <c r="M140" i="23" s="1"/>
  <c r="AC109" i="23"/>
  <c r="W109" i="23"/>
  <c r="K109" i="23"/>
  <c r="K140" i="23" s="1"/>
  <c r="H149" i="23"/>
  <c r="T149" i="23"/>
  <c r="AA109" i="23"/>
  <c r="D149" i="23"/>
  <c r="G109" i="23"/>
  <c r="G140" i="23" s="1"/>
  <c r="S109" i="23"/>
  <c r="S140" i="23" s="1"/>
  <c r="Z149" i="23"/>
  <c r="U149" i="23"/>
  <c r="G179" i="23"/>
  <c r="Q179" i="23"/>
  <c r="D179" i="23"/>
  <c r="AC179" i="23"/>
  <c r="M179" i="23"/>
  <c r="P179" i="23"/>
  <c r="I149" i="23"/>
  <c r="AE179" i="23"/>
  <c r="R179" i="23"/>
  <c r="T179" i="23"/>
  <c r="R149" i="23"/>
  <c r="X149" i="23"/>
  <c r="Y179" i="23"/>
  <c r="W149" i="23"/>
  <c r="X179" i="23"/>
  <c r="N149" i="23"/>
  <c r="U179" i="23"/>
  <c r="K179" i="23"/>
  <c r="E179" i="23"/>
  <c r="Q149" i="23"/>
  <c r="AA179" i="23"/>
  <c r="AF179" i="23"/>
  <c r="L179" i="23"/>
  <c r="V149" i="23"/>
  <c r="W179" i="23"/>
  <c r="N179" i="23"/>
  <c r="E149" i="23"/>
  <c r="E180" i="23" s="1"/>
  <c r="M149" i="23"/>
  <c r="AA149" i="23"/>
  <c r="AA180" i="23" s="1"/>
  <c r="AF149" i="23"/>
  <c r="AF180" i="23" s="1"/>
  <c r="AB179" i="23"/>
  <c r="L149" i="23"/>
  <c r="P149" i="23"/>
  <c r="O179" i="23"/>
  <c r="AD179" i="23"/>
  <c r="H179" i="23"/>
  <c r="K149" i="23"/>
  <c r="V179" i="23"/>
  <c r="I179" i="23"/>
  <c r="O149" i="23"/>
  <c r="S179" i="23"/>
  <c r="Z179" i="23"/>
  <c r="J179" i="23"/>
  <c r="J149" i="23"/>
  <c r="G149" i="23"/>
  <c r="G180" i="23" s="1"/>
  <c r="AD104" i="23"/>
  <c r="J104" i="23"/>
  <c r="H139" i="23"/>
  <c r="N139" i="23"/>
  <c r="AD109" i="23"/>
  <c r="P139" i="23"/>
  <c r="R109" i="23"/>
  <c r="I69" i="23"/>
  <c r="R69" i="23"/>
  <c r="AA69" i="23"/>
  <c r="Q39" i="23"/>
  <c r="X104" i="23"/>
  <c r="P39" i="23"/>
  <c r="T109" i="23"/>
  <c r="AD39" i="23"/>
  <c r="H69" i="23"/>
  <c r="X39" i="23"/>
  <c r="U69" i="23"/>
  <c r="AF109" i="23"/>
  <c r="AF104" i="23"/>
  <c r="AC39" i="23"/>
  <c r="W39" i="23"/>
  <c r="AB109" i="23"/>
  <c r="V69" i="23"/>
  <c r="V39" i="23"/>
  <c r="L69" i="23"/>
  <c r="P104" i="23"/>
  <c r="D69" i="23"/>
  <c r="V104" i="23"/>
  <c r="K69" i="23"/>
  <c r="G69" i="23"/>
  <c r="O39" i="23"/>
  <c r="L109" i="23"/>
  <c r="T104" i="23"/>
  <c r="L39" i="23"/>
  <c r="AD139" i="23"/>
  <c r="AF39" i="23"/>
  <c r="D39" i="23"/>
  <c r="X109" i="23"/>
  <c r="Z109" i="23"/>
  <c r="AB39" i="23"/>
  <c r="P69" i="23"/>
  <c r="S39" i="23"/>
  <c r="T139" i="23"/>
  <c r="AD69" i="23"/>
  <c r="X69" i="23"/>
  <c r="AF139" i="23"/>
  <c r="Z39" i="23"/>
  <c r="Z104" i="23"/>
  <c r="AC69" i="23"/>
  <c r="AB139" i="23"/>
  <c r="E69" i="23"/>
  <c r="H109" i="23"/>
  <c r="N109" i="23"/>
  <c r="P109" i="23"/>
  <c r="I39" i="23"/>
  <c r="I70" i="23" s="1"/>
  <c r="R39" i="23"/>
  <c r="R70" i="23" s="1"/>
  <c r="AA39" i="23"/>
  <c r="AA70" i="23" s="1"/>
  <c r="Y69" i="23"/>
  <c r="L104" i="23"/>
  <c r="N69" i="23"/>
  <c r="M69" i="23"/>
  <c r="V139" i="23"/>
  <c r="H39" i="23"/>
  <c r="H70" i="23" s="1"/>
  <c r="U39" i="23"/>
  <c r="H104" i="23"/>
  <c r="O69" i="23"/>
  <c r="L139" i="23"/>
  <c r="J139" i="23"/>
  <c r="E39" i="23"/>
  <c r="AF69" i="23"/>
  <c r="J69" i="23"/>
  <c r="T69" i="23"/>
  <c r="X139" i="23"/>
  <c r="Z139" i="23"/>
  <c r="AB69" i="23"/>
  <c r="Y39" i="23"/>
  <c r="N39" i="23"/>
  <c r="R104" i="23"/>
  <c r="S69" i="23"/>
  <c r="M39" i="23"/>
  <c r="V109" i="23"/>
  <c r="Z69" i="23"/>
  <c r="AE69" i="23"/>
  <c r="J109" i="23"/>
  <c r="J140" i="23" s="1"/>
  <c r="J39" i="23"/>
  <c r="N104" i="23"/>
  <c r="R139" i="23"/>
  <c r="T39" i="23"/>
  <c r="T70" i="23" s="1"/>
  <c r="AB104" i="23"/>
  <c r="Q69" i="23"/>
  <c r="K39" i="23"/>
  <c r="G39" i="23"/>
  <c r="W69" i="23"/>
  <c r="AE39" i="23"/>
  <c r="AT3" i="23"/>
  <c r="AS6" i="23"/>
  <c r="AS17" i="23"/>
  <c r="AS5" i="23"/>
  <c r="AS12" i="23"/>
  <c r="AS4" i="23"/>
  <c r="BE3" i="23"/>
  <c r="BA3" i="23"/>
  <c r="AW3" i="23"/>
  <c r="AS13" i="23"/>
  <c r="AZ3" i="23"/>
  <c r="AS16" i="23"/>
  <c r="BG3" i="23"/>
  <c r="BC3" i="23"/>
  <c r="AY3" i="23"/>
  <c r="AU3" i="23"/>
  <c r="AS15" i="23"/>
  <c r="AS11" i="23"/>
  <c r="AS7" i="23"/>
  <c r="AS3" i="23"/>
  <c r="BF3" i="23"/>
  <c r="AX3" i="23"/>
  <c r="AS14" i="23"/>
  <c r="AS10" i="23"/>
  <c r="AS9" i="23"/>
  <c r="BD3" i="23"/>
  <c r="AV3" i="23"/>
  <c r="AS8" i="23"/>
  <c r="C5" i="23"/>
  <c r="AG9" i="23"/>
  <c r="C11" i="23"/>
  <c r="AG13" i="23"/>
  <c r="C16" i="23"/>
  <c r="AG18" i="23"/>
  <c r="AG5" i="23"/>
  <c r="C7" i="23"/>
  <c r="AG7" i="23"/>
  <c r="C9" i="23"/>
  <c r="AG11" i="23"/>
  <c r="C13" i="23"/>
  <c r="AG16" i="23"/>
  <c r="C18" i="23"/>
  <c r="C6" i="23"/>
  <c r="C10" i="23"/>
  <c r="AG12" i="23"/>
  <c r="C19" i="23"/>
  <c r="C21" i="23"/>
  <c r="AG23" i="23"/>
  <c r="C25" i="23"/>
  <c r="AG27" i="23"/>
  <c r="C29" i="23"/>
  <c r="AG31" i="23"/>
  <c r="C33" i="23"/>
  <c r="G33" i="23"/>
  <c r="G34" i="23" s="1"/>
  <c r="K33" i="23"/>
  <c r="K34" i="23" s="1"/>
  <c r="O33" i="23"/>
  <c r="O34" i="23" s="1"/>
  <c r="S33" i="23"/>
  <c r="S34" i="23" s="1"/>
  <c r="W33" i="23"/>
  <c r="W34" i="23" s="1"/>
  <c r="AA33" i="23"/>
  <c r="AA34" i="23" s="1"/>
  <c r="AE33" i="23"/>
  <c r="AE34" i="23" s="1"/>
  <c r="H33" i="23"/>
  <c r="P33" i="23"/>
  <c r="T33" i="23"/>
  <c r="AB33" i="23"/>
  <c r="P3" i="23"/>
  <c r="AG21" i="23"/>
  <c r="C23" i="23"/>
  <c r="L3" i="23"/>
  <c r="AB3" i="23"/>
  <c r="C12" i="23"/>
  <c r="AG14" i="23"/>
  <c r="AG15" i="23"/>
  <c r="C20" i="23"/>
  <c r="AG22" i="23"/>
  <c r="C24" i="23"/>
  <c r="AG26" i="23"/>
  <c r="C28" i="23"/>
  <c r="AG30" i="23"/>
  <c r="C32" i="23"/>
  <c r="D33" i="23"/>
  <c r="L33" i="23"/>
  <c r="X33" i="23"/>
  <c r="AF33" i="23"/>
  <c r="C3" i="23"/>
  <c r="AF3" i="23"/>
  <c r="AG4" i="23"/>
  <c r="AG8" i="23"/>
  <c r="C14" i="23"/>
  <c r="C15" i="23"/>
  <c r="AG17" i="23"/>
  <c r="C4" i="23"/>
  <c r="C8" i="23"/>
  <c r="AG24" i="23"/>
  <c r="AG29" i="23"/>
  <c r="AG32" i="23"/>
  <c r="AG6" i="23"/>
  <c r="AG20" i="23"/>
  <c r="I33" i="23"/>
  <c r="I34" i="23" s="1"/>
  <c r="Q33" i="23"/>
  <c r="Q34" i="23" s="1"/>
  <c r="AG33" i="23"/>
  <c r="C22" i="23"/>
  <c r="C27" i="23"/>
  <c r="C30" i="23"/>
  <c r="E33" i="23"/>
  <c r="M33" i="23"/>
  <c r="M34" i="23" s="1"/>
  <c r="U33" i="23"/>
  <c r="U34" i="23" s="1"/>
  <c r="AC33" i="23"/>
  <c r="AC34" i="23" s="1"/>
  <c r="E3" i="23"/>
  <c r="AG19" i="23"/>
  <c r="AG25" i="23"/>
  <c r="AG28" i="23"/>
  <c r="T3" i="23"/>
  <c r="AG10" i="23"/>
  <c r="C17" i="23"/>
  <c r="C26" i="23"/>
  <c r="C31" i="23"/>
  <c r="Y33" i="23"/>
  <c r="Y34" i="23" s="1"/>
  <c r="V3" i="23"/>
  <c r="N3" i="23"/>
  <c r="F3" i="23"/>
  <c r="N33" i="23"/>
  <c r="AD3" i="23"/>
  <c r="R33" i="23"/>
  <c r="X3" i="23"/>
  <c r="Z3" i="23"/>
  <c r="R3" i="23"/>
  <c r="V33" i="23"/>
  <c r="Z33" i="23"/>
  <c r="D3" i="23"/>
  <c r="H3" i="23"/>
  <c r="F33" i="23"/>
  <c r="J33" i="23"/>
  <c r="AD33" i="23"/>
  <c r="J3" i="23"/>
  <c r="AT17" i="23"/>
  <c r="AY17" i="23"/>
  <c r="BF17" i="23"/>
  <c r="BB17" i="23"/>
  <c r="AX17" i="23"/>
  <c r="AV17" i="23"/>
  <c r="BE17" i="23"/>
  <c r="BA17" i="23"/>
  <c r="AW17" i="23"/>
  <c r="BD17" i="23"/>
  <c r="AZ17" i="23"/>
  <c r="AU17" i="23"/>
  <c r="BC17" i="23"/>
  <c r="BG16" i="23"/>
  <c r="BG4" i="23"/>
  <c r="BG15" i="23"/>
  <c r="BG11" i="23"/>
  <c r="BG7" i="23"/>
  <c r="BG14" i="23"/>
  <c r="BG10" i="23"/>
  <c r="BG6" i="23"/>
  <c r="BG13" i="23"/>
  <c r="BG9" i="23"/>
  <c r="BG5" i="23"/>
  <c r="BG12" i="23"/>
  <c r="BG8" i="23"/>
  <c r="BG17" i="23"/>
  <c r="C17" i="53"/>
  <c r="Q3" i="53"/>
  <c r="AP16" i="53"/>
  <c r="AP12" i="53"/>
  <c r="AB10" i="53"/>
  <c r="AP8" i="53"/>
  <c r="AB6" i="53"/>
  <c r="AP4" i="53"/>
  <c r="AO3" i="53"/>
  <c r="AK3" i="53"/>
  <c r="AG3" i="53"/>
  <c r="AC3" i="53"/>
  <c r="AP13" i="53"/>
  <c r="AB11" i="53"/>
  <c r="AP9" i="53"/>
  <c r="AB7" i="53"/>
  <c r="AP5" i="53"/>
  <c r="AN3" i="53"/>
  <c r="AJ3" i="53"/>
  <c r="AF3" i="53"/>
  <c r="AB3" i="53"/>
  <c r="AP14" i="53"/>
  <c r="AB12" i="53"/>
  <c r="AP10" i="53"/>
  <c r="AB8" i="53"/>
  <c r="AP6" i="53"/>
  <c r="AB4" i="53"/>
  <c r="AM3" i="53"/>
  <c r="AI3" i="53"/>
  <c r="AE3" i="53"/>
  <c r="AP15" i="53"/>
  <c r="AB13" i="53"/>
  <c r="AP11" i="53"/>
  <c r="AB9" i="53"/>
  <c r="AP7" i="53"/>
  <c r="AB5" i="53"/>
  <c r="AP3" i="53"/>
  <c r="AL3" i="53"/>
  <c r="AH3" i="53"/>
  <c r="AD3" i="53"/>
  <c r="C6" i="53"/>
  <c r="C10" i="53"/>
  <c r="C14" i="53"/>
  <c r="C3" i="53"/>
  <c r="AM17" i="53"/>
  <c r="AI17" i="53"/>
  <c r="AE17" i="53"/>
  <c r="AB14" i="53"/>
  <c r="Q17" i="53"/>
  <c r="C7" i="53"/>
  <c r="C11" i="53"/>
  <c r="C15" i="53"/>
  <c r="AP17" i="53"/>
  <c r="AL17" i="53"/>
  <c r="AH17" i="53"/>
  <c r="AD17" i="53"/>
  <c r="AB15" i="53"/>
  <c r="C8" i="53"/>
  <c r="C12" i="53"/>
  <c r="C16" i="53"/>
  <c r="AO17" i="53"/>
  <c r="AK17" i="53"/>
  <c r="AG17" i="53"/>
  <c r="AC17" i="53"/>
  <c r="AB16" i="53"/>
  <c r="C5" i="53"/>
  <c r="C9" i="53"/>
  <c r="C13" i="53"/>
  <c r="C4" i="53"/>
  <c r="AN17" i="53"/>
  <c r="AJ17" i="53"/>
  <c r="AF17" i="53"/>
  <c r="AB17" i="53"/>
  <c r="G17" i="53"/>
  <c r="K17" i="53"/>
  <c r="O17" i="53"/>
  <c r="H17" i="53"/>
  <c r="L17" i="53"/>
  <c r="P17" i="53"/>
  <c r="E17" i="53"/>
  <c r="I17" i="53"/>
  <c r="M17" i="53"/>
  <c r="D17" i="53"/>
  <c r="F17" i="53"/>
  <c r="J17" i="53"/>
  <c r="N17" i="53"/>
  <c r="AB23" i="53"/>
  <c r="AB34" i="53"/>
  <c r="AB36" i="53"/>
  <c r="AB24" i="53"/>
  <c r="AN39" i="53"/>
  <c r="AQ25" i="53"/>
  <c r="AB29" i="53"/>
  <c r="AB30" i="53"/>
  <c r="AB27" i="53"/>
  <c r="AQ28" i="53"/>
  <c r="AE23" i="53"/>
  <c r="AK39" i="53"/>
  <c r="AQ27" i="53"/>
  <c r="AQ36" i="53"/>
  <c r="AB37" i="53"/>
  <c r="AB33" i="53"/>
  <c r="AQ33" i="53"/>
  <c r="F69" i="23"/>
  <c r="AH23" i="53"/>
  <c r="AE39" i="53"/>
  <c r="AQ30" i="53"/>
  <c r="AQ38" i="53"/>
  <c r="AB32" i="53"/>
  <c r="AQ26" i="53"/>
  <c r="AB25" i="53"/>
  <c r="AB28" i="53"/>
  <c r="AK23" i="53"/>
  <c r="AH39" i="53"/>
  <c r="AB26" i="53"/>
  <c r="AQ34" i="53"/>
  <c r="AB31" i="53"/>
  <c r="AB35" i="53"/>
  <c r="AQ32" i="53"/>
  <c r="AN23" i="53"/>
  <c r="AQ35" i="53"/>
  <c r="AQ37" i="53"/>
  <c r="AQ29" i="53"/>
  <c r="AQ24" i="53"/>
  <c r="C106" i="53"/>
  <c r="C105" i="53"/>
  <c r="C103" i="53"/>
  <c r="C101" i="53"/>
  <c r="C94" i="53"/>
  <c r="C80" i="53"/>
  <c r="C91" i="53"/>
  <c r="C68" i="53"/>
  <c r="C66" i="53"/>
  <c r="C92" i="53"/>
  <c r="C79" i="53"/>
  <c r="C78" i="53"/>
  <c r="C77" i="53"/>
  <c r="C76" i="53"/>
  <c r="C75" i="53"/>
  <c r="C74" i="53"/>
  <c r="C73" i="53"/>
  <c r="C72" i="53"/>
  <c r="C71" i="53"/>
  <c r="C70" i="53"/>
  <c r="N80" i="53"/>
  <c r="F38" i="53"/>
  <c r="C59" i="53"/>
  <c r="C38" i="53"/>
  <c r="O90" i="53"/>
  <c r="I64" i="53"/>
  <c r="O3" i="53"/>
  <c r="L106" i="53"/>
  <c r="D3" i="53"/>
  <c r="N90" i="53"/>
  <c r="F90" i="53"/>
  <c r="Q93" i="53"/>
  <c r="L22" i="53"/>
  <c r="D90" i="53"/>
  <c r="F22" i="53"/>
  <c r="Q6" i="53"/>
  <c r="C33" i="53"/>
  <c r="C37" i="53"/>
  <c r="Q49" i="53"/>
  <c r="C51" i="53"/>
  <c r="L80" i="53"/>
  <c r="J106" i="53"/>
  <c r="N3" i="53"/>
  <c r="Q50" i="53"/>
  <c r="C54" i="53"/>
  <c r="Q56" i="53"/>
  <c r="F80" i="53"/>
  <c r="Q103" i="53"/>
  <c r="Q99" i="53"/>
  <c r="Q79" i="53"/>
  <c r="Q68" i="53"/>
  <c r="C97" i="53"/>
  <c r="Q92" i="53"/>
  <c r="Q96" i="53"/>
  <c r="C98" i="53"/>
  <c r="Q102" i="53"/>
  <c r="N106" i="53"/>
  <c r="H38" i="53"/>
  <c r="Q34" i="53"/>
  <c r="F106" i="53"/>
  <c r="D106" i="53"/>
  <c r="Q4" i="53"/>
  <c r="L38" i="53"/>
  <c r="L59" i="53"/>
  <c r="Q101" i="53"/>
  <c r="P3" i="53"/>
  <c r="L64" i="53"/>
  <c r="F64" i="53"/>
  <c r="Q16" i="53"/>
  <c r="C25" i="53"/>
  <c r="C27" i="53"/>
  <c r="C29" i="53"/>
  <c r="Q47" i="53"/>
  <c r="C49" i="53"/>
  <c r="Q53" i="53"/>
  <c r="C55" i="53"/>
  <c r="D80" i="53"/>
  <c r="H80" i="53"/>
  <c r="Q80" i="53"/>
  <c r="J3" i="53"/>
  <c r="Q24" i="53"/>
  <c r="C26" i="53"/>
  <c r="Q28" i="53"/>
  <c r="C30" i="53"/>
  <c r="J59" i="53"/>
  <c r="C48" i="53"/>
  <c r="C69" i="53"/>
  <c r="Q59" i="53"/>
  <c r="C67" i="53"/>
  <c r="Q95" i="53"/>
  <c r="I80" i="53"/>
  <c r="C95" i="53"/>
  <c r="C99" i="53"/>
  <c r="Q66" i="53"/>
  <c r="Q106" i="53"/>
  <c r="Q98" i="53"/>
  <c r="C100" i="53"/>
  <c r="C104" i="53"/>
  <c r="Q36" i="53"/>
  <c r="C45" i="53"/>
  <c r="L3" i="53"/>
  <c r="Q29" i="53"/>
  <c r="D59" i="53"/>
  <c r="C47" i="53"/>
  <c r="C57" i="53"/>
  <c r="Q57" i="53"/>
  <c r="P38" i="53"/>
  <c r="Q30" i="53"/>
  <c r="Q5" i="53"/>
  <c r="Q11" i="53"/>
  <c r="Q13" i="53"/>
  <c r="P80" i="53"/>
  <c r="Q104" i="53"/>
  <c r="Q38" i="53"/>
  <c r="I90" i="53"/>
  <c r="P90" i="53"/>
  <c r="Q90" i="53"/>
  <c r="L43" i="53"/>
  <c r="Q25" i="53"/>
  <c r="F43" i="53"/>
  <c r="Q51" i="53"/>
  <c r="Q45" i="53"/>
  <c r="J38" i="53"/>
  <c r="Q37" i="53"/>
  <c r="Q105" i="53"/>
  <c r="P106" i="53"/>
  <c r="L90" i="53"/>
  <c r="C35" i="53"/>
  <c r="C53" i="53"/>
  <c r="G59" i="53"/>
  <c r="Q26" i="53"/>
  <c r="C28" i="53"/>
  <c r="C50" i="53"/>
  <c r="Q54" i="53"/>
  <c r="C56" i="53"/>
  <c r="Q58" i="53"/>
  <c r="Q67" i="53"/>
  <c r="Q74" i="53"/>
  <c r="C96" i="53"/>
  <c r="C102" i="53"/>
  <c r="D38" i="53"/>
  <c r="H3" i="53"/>
  <c r="C90" i="53"/>
  <c r="O64" i="53"/>
  <c r="J90" i="53"/>
  <c r="Q55" i="53"/>
  <c r="C46" i="53"/>
  <c r="F3" i="53"/>
  <c r="Q46" i="53"/>
  <c r="C52" i="53"/>
  <c r="C58" i="53"/>
  <c r="Q94" i="53"/>
  <c r="G80" i="53"/>
  <c r="K80" i="53"/>
  <c r="Q71" i="53"/>
  <c r="Q75" i="53"/>
  <c r="Q77" i="53"/>
  <c r="Q91" i="53"/>
  <c r="C24" i="53"/>
  <c r="J80" i="53"/>
  <c r="Q7" i="53"/>
  <c r="Q9" i="53"/>
  <c r="Q15" i="53"/>
  <c r="C93" i="53"/>
  <c r="Q32" i="53"/>
  <c r="H106" i="53"/>
  <c r="Q8" i="53"/>
  <c r="Q10" i="53"/>
  <c r="C32" i="53"/>
  <c r="Q33" i="53"/>
  <c r="C34" i="53"/>
  <c r="Q35" i="53"/>
  <c r="C36" i="53"/>
  <c r="O80" i="53"/>
  <c r="Q69" i="53"/>
  <c r="H90" i="53"/>
  <c r="Q97" i="53"/>
  <c r="Q12" i="53"/>
  <c r="Q14" i="53"/>
  <c r="Q27" i="53"/>
  <c r="C31" i="53"/>
  <c r="O106" i="53"/>
  <c r="Q48" i="53"/>
  <c r="E80" i="53"/>
  <c r="Q70" i="53"/>
  <c r="Q72" i="53"/>
  <c r="Q76" i="53"/>
  <c r="Q78" i="53"/>
  <c r="Q100" i="53"/>
  <c r="O43" i="53"/>
  <c r="M80" i="53"/>
  <c r="M106" i="53"/>
  <c r="N38" i="53"/>
  <c r="M90" i="53"/>
  <c r="I3" i="53"/>
  <c r="I38" i="53"/>
  <c r="I22" i="53"/>
  <c r="G90" i="53"/>
  <c r="K3" i="53"/>
  <c r="I43" i="53"/>
  <c r="G106" i="53"/>
  <c r="G3" i="53"/>
  <c r="M59" i="53"/>
  <c r="K106" i="53"/>
  <c r="F59" i="53"/>
  <c r="K38" i="53"/>
  <c r="O22" i="53"/>
  <c r="P59" i="53"/>
  <c r="I59" i="53"/>
  <c r="M38" i="53"/>
  <c r="O38" i="53"/>
  <c r="M3" i="53"/>
  <c r="O59" i="53"/>
  <c r="H59" i="53"/>
  <c r="I106" i="53"/>
  <c r="E59" i="53"/>
  <c r="E38" i="53"/>
  <c r="K90" i="53"/>
  <c r="G38" i="53"/>
  <c r="E3" i="53"/>
  <c r="K59" i="53"/>
  <c r="E90" i="53"/>
  <c r="N59" i="53"/>
  <c r="E106" i="53"/>
  <c r="C149" i="23"/>
  <c r="F149" i="23"/>
  <c r="P74" i="23"/>
  <c r="J74" i="23"/>
  <c r="V74" i="23"/>
  <c r="AB74" i="23"/>
  <c r="AG102" i="23"/>
  <c r="AG67" i="23"/>
  <c r="AG150" i="23"/>
  <c r="AG137" i="23"/>
  <c r="AG103" i="23"/>
  <c r="AG159" i="23"/>
  <c r="AG175" i="23"/>
  <c r="AG86" i="23"/>
  <c r="AG47" i="23"/>
  <c r="AG152" i="23"/>
  <c r="AG113" i="23"/>
  <c r="AG83" i="23"/>
  <c r="AG100" i="23"/>
  <c r="AG61" i="23"/>
  <c r="AG48" i="23"/>
  <c r="AG122" i="23"/>
  <c r="AG111" i="23"/>
  <c r="AG77" i="23"/>
  <c r="AG88" i="23"/>
  <c r="AG178" i="23"/>
  <c r="AG115" i="23"/>
  <c r="AG64" i="23"/>
  <c r="AG44" i="23"/>
  <c r="AG57" i="23"/>
  <c r="AG119" i="23"/>
  <c r="AG128" i="23"/>
  <c r="AG170" i="23"/>
  <c r="AG104" i="23"/>
  <c r="AG120" i="23"/>
  <c r="AG65" i="23"/>
  <c r="AG93" i="23"/>
  <c r="AG156" i="23"/>
  <c r="AG117" i="23"/>
  <c r="AG79" i="23"/>
  <c r="AG163" i="23"/>
  <c r="AG94" i="23"/>
  <c r="AG160" i="23"/>
  <c r="AG96" i="23"/>
  <c r="AG46" i="23"/>
  <c r="AG80" i="23"/>
  <c r="AG157" i="23"/>
  <c r="AG131" i="23"/>
  <c r="AG89" i="23"/>
  <c r="AG66" i="23"/>
  <c r="AG154" i="23"/>
  <c r="AG82" i="23"/>
  <c r="AG164" i="23"/>
  <c r="AG151" i="23"/>
  <c r="AG63" i="23"/>
  <c r="AG99" i="23"/>
  <c r="AG41" i="23"/>
  <c r="AG123" i="23"/>
  <c r="AG49" i="23"/>
  <c r="AG118" i="23"/>
  <c r="AG174" i="23"/>
  <c r="AG114" i="23"/>
  <c r="AG50" i="23"/>
  <c r="AG45" i="23"/>
  <c r="AG97" i="23"/>
  <c r="AG116" i="23"/>
  <c r="AG59" i="23"/>
  <c r="AG172" i="23"/>
  <c r="AG133" i="23"/>
  <c r="AG95" i="23"/>
  <c r="AG155" i="23"/>
  <c r="AG171" i="23"/>
  <c r="AG78" i="23"/>
  <c r="AG176" i="23"/>
  <c r="AG69" i="23"/>
  <c r="AG76" i="23"/>
  <c r="AG68" i="23"/>
  <c r="AG60" i="23"/>
  <c r="AG138" i="23"/>
  <c r="AG58" i="23"/>
  <c r="AG53" i="23"/>
  <c r="AG92" i="23"/>
  <c r="AG54" i="23"/>
  <c r="AG158" i="23"/>
  <c r="AG165" i="23"/>
  <c r="AG85" i="23"/>
  <c r="AG161" i="23"/>
  <c r="AG166" i="23"/>
  <c r="AG173" i="23"/>
  <c r="AG127" i="23"/>
  <c r="AG42" i="23"/>
  <c r="AG43" i="23"/>
  <c r="AG179" i="23"/>
  <c r="AG121" i="23"/>
  <c r="AG101" i="23"/>
  <c r="AG84" i="23"/>
  <c r="AG52" i="23"/>
  <c r="AG132" i="23"/>
  <c r="AG130" i="23"/>
  <c r="AG135" i="23"/>
  <c r="AG169" i="23"/>
  <c r="AG62" i="23"/>
  <c r="AG162" i="23"/>
  <c r="AG51" i="23"/>
  <c r="AG87" i="23"/>
  <c r="AG167" i="23"/>
  <c r="AG98" i="23"/>
  <c r="AG168" i="23"/>
  <c r="AG129" i="23"/>
  <c r="AG124" i="23"/>
  <c r="AG81" i="23"/>
  <c r="AG136" i="23"/>
  <c r="AG177" i="23"/>
  <c r="AG112" i="23"/>
  <c r="AG139" i="23"/>
  <c r="AG153" i="23"/>
  <c r="AG134" i="23"/>
  <c r="F1556" i="48"/>
  <c r="F1560" i="48"/>
  <c r="F1564" i="48"/>
  <c r="F1549" i="48"/>
  <c r="F1551" i="48"/>
  <c r="F1553" i="48"/>
  <c r="F1555" i="48"/>
  <c r="F1559" i="48"/>
  <c r="F1563" i="48"/>
  <c r="F1567" i="48"/>
  <c r="F1571" i="48"/>
  <c r="F1575" i="48"/>
  <c r="F1552" i="48"/>
  <c r="F1558" i="48"/>
  <c r="F1566" i="48"/>
  <c r="F1569" i="48"/>
  <c r="F1572" i="48"/>
  <c r="F1579" i="48"/>
  <c r="F1583" i="48"/>
  <c r="F1587" i="48"/>
  <c r="F1591" i="48"/>
  <c r="F1595" i="48"/>
  <c r="F1599" i="48"/>
  <c r="F1603" i="48"/>
  <c r="F1607" i="48"/>
  <c r="F1611" i="48"/>
  <c r="F1615" i="48"/>
  <c r="F1619" i="48"/>
  <c r="F1623" i="48"/>
  <c r="F1627" i="48"/>
  <c r="F1631" i="48"/>
  <c r="F1635" i="48"/>
  <c r="F1639" i="48"/>
  <c r="F1643" i="48"/>
  <c r="F1647" i="48"/>
  <c r="F1651" i="48"/>
  <c r="F1655" i="48"/>
  <c r="F1659" i="48"/>
  <c r="F1663" i="48"/>
  <c r="F1667" i="48"/>
  <c r="F1671" i="48"/>
  <c r="F1675" i="48"/>
  <c r="F1679" i="48"/>
  <c r="F1683" i="48"/>
  <c r="F1687" i="48"/>
  <c r="F1691" i="48"/>
  <c r="F1695" i="48"/>
  <c r="F1699" i="48"/>
  <c r="F1703" i="48"/>
  <c r="F1707" i="48"/>
  <c r="F1711" i="48"/>
  <c r="F1715" i="48"/>
  <c r="F1719" i="48"/>
  <c r="F1723" i="48"/>
  <c r="F1727" i="48"/>
  <c r="F1731" i="48"/>
  <c r="F1735" i="48"/>
  <c r="F1739" i="48"/>
  <c r="F1743" i="48"/>
  <c r="F1747" i="48"/>
  <c r="F1550" i="48"/>
  <c r="F1557" i="48"/>
  <c r="F1565" i="48"/>
  <c r="F1568" i="48"/>
  <c r="F1578" i="48"/>
  <c r="F1582" i="48"/>
  <c r="F1586" i="48"/>
  <c r="F1590" i="48"/>
  <c r="F1594" i="48"/>
  <c r="F1598" i="48"/>
  <c r="F1602" i="48"/>
  <c r="F1606" i="48"/>
  <c r="F1610" i="48"/>
  <c r="F1614" i="48"/>
  <c r="F1618" i="48"/>
  <c r="F1622" i="48"/>
  <c r="F1626" i="48"/>
  <c r="F1630" i="48"/>
  <c r="F1634" i="48"/>
  <c r="F1638" i="48"/>
  <c r="F1642" i="48"/>
  <c r="F1646" i="48"/>
  <c r="F1650" i="48"/>
  <c r="F1654" i="48"/>
  <c r="F1658" i="48"/>
  <c r="F1662" i="48"/>
  <c r="F1666" i="48"/>
  <c r="F1670" i="48"/>
  <c r="F1674" i="48"/>
  <c r="F1678" i="48"/>
  <c r="F1682" i="48"/>
  <c r="F1686" i="48"/>
  <c r="F1690" i="48"/>
  <c r="F1694" i="48"/>
  <c r="F1698" i="48"/>
  <c r="F1702" i="48"/>
  <c r="F1706" i="48"/>
  <c r="F1710" i="48"/>
  <c r="F1714" i="48"/>
  <c r="F1718" i="48"/>
  <c r="F1722" i="48"/>
  <c r="F1726" i="48"/>
  <c r="F1730" i="48"/>
  <c r="F1734" i="48"/>
  <c r="F1738" i="48"/>
  <c r="F1742" i="48"/>
  <c r="F1746" i="48"/>
  <c r="F1750" i="48"/>
  <c r="F1754" i="48"/>
  <c r="F1758" i="48"/>
  <c r="F1762" i="48"/>
  <c r="F1766" i="48"/>
  <c r="F1770" i="48"/>
  <c r="F1774" i="48"/>
  <c r="F1778" i="48"/>
  <c r="F1782" i="48"/>
  <c r="F1786" i="48"/>
  <c r="F1790" i="48"/>
  <c r="F1794" i="48"/>
  <c r="F1798" i="48"/>
  <c r="F1802" i="48"/>
  <c r="F1806" i="48"/>
  <c r="F1810" i="48"/>
  <c r="F1814" i="48"/>
  <c r="F1818" i="48"/>
  <c r="F1822" i="48"/>
  <c r="F1826" i="48"/>
  <c r="F1830" i="48"/>
  <c r="F1834" i="48"/>
  <c r="F1838" i="48"/>
  <c r="F1842" i="48"/>
  <c r="F1548" i="48"/>
  <c r="F1561" i="48"/>
  <c r="F1570" i="48"/>
  <c r="F1581" i="48"/>
  <c r="F1589" i="48"/>
  <c r="F1597" i="48"/>
  <c r="F1605" i="48"/>
  <c r="F1613" i="48"/>
  <c r="F1621" i="48"/>
  <c r="F1629" i="48"/>
  <c r="F1637" i="48"/>
  <c r="F1645" i="48"/>
  <c r="F1653" i="48"/>
  <c r="F1661" i="48"/>
  <c r="F1669" i="48"/>
  <c r="F1677" i="48"/>
  <c r="F1685" i="48"/>
  <c r="F1693" i="48"/>
  <c r="F1701" i="48"/>
  <c r="F1709" i="48"/>
  <c r="F1717" i="48"/>
  <c r="F1725" i="48"/>
  <c r="F1733" i="48"/>
  <c r="F1741" i="48"/>
  <c r="F1749" i="48"/>
  <c r="F1752" i="48"/>
  <c r="F1755" i="48"/>
  <c r="F1765" i="48"/>
  <c r="F1768" i="48"/>
  <c r="F1771" i="48"/>
  <c r="F1781" i="48"/>
  <c r="F1784" i="48"/>
  <c r="F1787" i="48"/>
  <c r="F1797" i="48"/>
  <c r="F1800" i="48"/>
  <c r="F1803" i="48"/>
  <c r="F1813" i="48"/>
  <c r="F1816" i="48"/>
  <c r="F1819" i="48"/>
  <c r="F1829" i="48"/>
  <c r="F1832" i="48"/>
  <c r="F1835" i="48"/>
  <c r="F1580" i="48"/>
  <c r="F1588" i="48"/>
  <c r="F1596" i="48"/>
  <c r="F1604" i="48"/>
  <c r="F1612" i="48"/>
  <c r="F1620" i="48"/>
  <c r="F1628" i="48"/>
  <c r="F1636" i="48"/>
  <c r="F1644" i="48"/>
  <c r="F1652" i="48"/>
  <c r="F1660" i="48"/>
  <c r="F1668" i="48"/>
  <c r="F1676" i="48"/>
  <c r="F1684" i="48"/>
  <c r="F1692" i="48"/>
  <c r="F1700" i="48"/>
  <c r="F1708" i="48"/>
  <c r="F1716" i="48"/>
  <c r="F1724" i="48"/>
  <c r="F1732" i="48"/>
  <c r="F1740" i="48"/>
  <c r="F1748" i="48"/>
  <c r="F1751" i="48"/>
  <c r="F1761" i="48"/>
  <c r="F1764" i="48"/>
  <c r="F1767" i="48"/>
  <c r="F1777" i="48"/>
  <c r="F1780" i="48"/>
  <c r="F1783" i="48"/>
  <c r="F1793" i="48"/>
  <c r="F1796" i="48"/>
  <c r="F1799" i="48"/>
  <c r="F1809" i="48"/>
  <c r="F1812" i="48"/>
  <c r="F1815" i="48"/>
  <c r="F1825" i="48"/>
  <c r="F1828" i="48"/>
  <c r="F1831" i="48"/>
  <c r="F1841" i="48"/>
  <c r="F1844" i="48"/>
  <c r="F1573" i="48"/>
  <c r="F1576" i="48"/>
  <c r="F1592" i="48"/>
  <c r="F1608" i="48"/>
  <c r="F1624" i="48"/>
  <c r="F1640" i="48"/>
  <c r="F1656" i="48"/>
  <c r="F1672" i="48"/>
  <c r="F1688" i="48"/>
  <c r="F1704" i="48"/>
  <c r="F1720" i="48"/>
  <c r="F1736" i="48"/>
  <c r="F1757" i="48"/>
  <c r="F1760" i="48"/>
  <c r="F1769" i="48"/>
  <c r="F1789" i="48"/>
  <c r="F1792" i="48"/>
  <c r="F1801" i="48"/>
  <c r="F1821" i="48"/>
  <c r="F1824" i="48"/>
  <c r="F1833" i="48"/>
  <c r="F1554" i="48"/>
  <c r="F1562" i="48"/>
  <c r="F1585" i="48"/>
  <c r="F1601" i="48"/>
  <c r="F1617" i="48"/>
  <c r="F1633" i="48"/>
  <c r="F1649" i="48"/>
  <c r="F1665" i="48"/>
  <c r="F1681" i="48"/>
  <c r="F1697" i="48"/>
  <c r="F1713" i="48"/>
  <c r="F1729" i="48"/>
  <c r="F1745" i="48"/>
  <c r="F1756" i="48"/>
  <c r="F1759" i="48"/>
  <c r="F1779" i="48"/>
  <c r="F1788" i="48"/>
  <c r="F1791" i="48"/>
  <c r="F1811" i="48"/>
  <c r="F1820" i="48"/>
  <c r="F1823" i="48"/>
  <c r="F1843" i="48"/>
  <c r="F1584" i="48"/>
  <c r="F1600" i="48"/>
  <c r="F1616" i="48"/>
  <c r="F1632" i="48"/>
  <c r="F1648" i="48"/>
  <c r="F1664" i="48"/>
  <c r="F1680" i="48"/>
  <c r="F1696" i="48"/>
  <c r="F1712" i="48"/>
  <c r="F1728" i="48"/>
  <c r="F1744" i="48"/>
  <c r="F1753" i="48"/>
  <c r="F1773" i="48"/>
  <c r="F1776" i="48"/>
  <c r="F1785" i="48"/>
  <c r="F1805" i="48"/>
  <c r="F1808" i="48"/>
  <c r="F1817" i="48"/>
  <c r="F1837" i="48"/>
  <c r="F1840" i="48"/>
  <c r="F1574" i="48"/>
  <c r="F1577" i="48"/>
  <c r="F1593" i="48"/>
  <c r="F1609" i="48"/>
  <c r="F1625" i="48"/>
  <c r="F1641" i="48"/>
  <c r="F1657" i="48"/>
  <c r="F1673" i="48"/>
  <c r="F1689" i="48"/>
  <c r="F1705" i="48"/>
  <c r="F1721" i="48"/>
  <c r="F1737" i="48"/>
  <c r="F1763" i="48"/>
  <c r="F1772" i="48"/>
  <c r="F1775" i="48"/>
  <c r="F1795" i="48"/>
  <c r="F1804" i="48"/>
  <c r="F1807" i="48"/>
  <c r="F1827" i="48"/>
  <c r="F1836" i="48"/>
  <c r="F1839" i="48"/>
  <c r="F1261" i="48"/>
  <c r="F1265" i="48"/>
  <c r="F1269" i="48"/>
  <c r="F1273" i="48"/>
  <c r="F1277" i="48"/>
  <c r="F1281" i="48"/>
  <c r="F1285" i="48"/>
  <c r="F1289" i="48"/>
  <c r="F1293" i="48"/>
  <c r="F1297" i="48"/>
  <c r="F1301" i="48"/>
  <c r="F1305" i="48"/>
  <c r="F1309" i="48"/>
  <c r="F1313" i="48"/>
  <c r="F1317" i="48"/>
  <c r="F1321" i="48"/>
  <c r="F1325" i="48"/>
  <c r="F1329" i="48"/>
  <c r="F1333" i="48"/>
  <c r="F1337" i="48"/>
  <c r="F1341" i="48"/>
  <c r="F1345" i="48"/>
  <c r="F1349" i="48"/>
  <c r="F1353" i="48"/>
  <c r="F1357" i="48"/>
  <c r="F1361" i="48"/>
  <c r="F1365" i="48"/>
  <c r="F1369" i="48"/>
  <c r="F1373" i="48"/>
  <c r="F1377" i="48"/>
  <c r="F1381" i="48"/>
  <c r="F1385" i="48"/>
  <c r="F1389" i="48"/>
  <c r="F1393" i="48"/>
  <c r="F1397" i="48"/>
  <c r="F1259" i="48"/>
  <c r="F1262" i="48"/>
  <c r="F1272" i="48"/>
  <c r="F1275" i="48"/>
  <c r="F1278" i="48"/>
  <c r="F1288" i="48"/>
  <c r="F1291" i="48"/>
  <c r="F1294" i="48"/>
  <c r="F1304" i="48"/>
  <c r="F1307" i="48"/>
  <c r="F1310" i="48"/>
  <c r="F1320" i="48"/>
  <c r="F1323" i="48"/>
  <c r="F1326" i="48"/>
  <c r="F1336" i="48"/>
  <c r="F1339" i="48"/>
  <c r="F1342" i="48"/>
  <c r="F1352" i="48"/>
  <c r="F1355" i="48"/>
  <c r="F1358" i="48"/>
  <c r="F1368" i="48"/>
  <c r="F1371" i="48"/>
  <c r="F1374" i="48"/>
  <c r="F1384" i="48"/>
  <c r="F1387" i="48"/>
  <c r="F1390" i="48"/>
  <c r="F1400" i="48"/>
  <c r="F1404" i="48"/>
  <c r="F1408" i="48"/>
  <c r="F1412" i="48"/>
  <c r="F1416" i="48"/>
  <c r="F1420" i="48"/>
  <c r="F1424" i="48"/>
  <c r="F1428" i="48"/>
  <c r="F1432" i="48"/>
  <c r="F1436" i="48"/>
  <c r="F1440" i="48"/>
  <c r="F1444" i="48"/>
  <c r="F1448" i="48"/>
  <c r="F1452" i="48"/>
  <c r="F1456" i="48"/>
  <c r="F1460" i="48"/>
  <c r="F1464" i="48"/>
  <c r="F1468" i="48"/>
  <c r="F1472" i="48"/>
  <c r="F1476" i="48"/>
  <c r="F1480" i="48"/>
  <c r="F1484" i="48"/>
  <c r="F1488" i="48"/>
  <c r="F1492" i="48"/>
  <c r="F1496" i="48"/>
  <c r="F1500" i="48"/>
  <c r="F1504" i="48"/>
  <c r="F1508" i="48"/>
  <c r="F1512" i="48"/>
  <c r="F1516" i="48"/>
  <c r="F1520" i="48"/>
  <c r="F1524" i="48"/>
  <c r="F1528" i="48"/>
  <c r="F1532" i="48"/>
  <c r="F1536" i="48"/>
  <c r="F1540" i="48"/>
  <c r="F1544" i="48"/>
  <c r="F1252" i="48"/>
  <c r="F1254" i="48"/>
  <c r="F1256" i="48"/>
  <c r="F1258" i="48"/>
  <c r="F1268" i="48"/>
  <c r="F1271" i="48"/>
  <c r="F1274" i="48"/>
  <c r="F1284" i="48"/>
  <c r="F1287" i="48"/>
  <c r="F1290" i="48"/>
  <c r="F1300" i="48"/>
  <c r="F1303" i="48"/>
  <c r="F1306" i="48"/>
  <c r="F1316" i="48"/>
  <c r="F1319" i="48"/>
  <c r="F1322" i="48"/>
  <c r="F1332" i="48"/>
  <c r="F1335" i="48"/>
  <c r="F1338" i="48"/>
  <c r="F1348" i="48"/>
  <c r="F1351" i="48"/>
  <c r="F1354" i="48"/>
  <c r="F1364" i="48"/>
  <c r="F1367" i="48"/>
  <c r="F1370" i="48"/>
  <c r="F1380" i="48"/>
  <c r="F1383" i="48"/>
  <c r="F1386" i="48"/>
  <c r="F1396" i="48"/>
  <c r="F1399" i="48"/>
  <c r="F1403" i="48"/>
  <c r="F1407" i="48"/>
  <c r="F1411" i="48"/>
  <c r="F1415" i="48"/>
  <c r="F1419" i="48"/>
  <c r="F1423" i="48"/>
  <c r="F1427" i="48"/>
  <c r="F1431" i="48"/>
  <c r="F1435" i="48"/>
  <c r="F1439" i="48"/>
  <c r="F1443" i="48"/>
  <c r="F1447" i="48"/>
  <c r="F1451" i="48"/>
  <c r="F1455" i="48"/>
  <c r="F1459" i="48"/>
  <c r="F1463" i="48"/>
  <c r="F1467" i="48"/>
  <c r="F1471" i="48"/>
  <c r="F1475" i="48"/>
  <c r="F1479" i="48"/>
  <c r="F1483" i="48"/>
  <c r="F1487" i="48"/>
  <c r="F1491" i="48"/>
  <c r="F1495" i="48"/>
  <c r="F1499" i="48"/>
  <c r="F1503" i="48"/>
  <c r="F1507" i="48"/>
  <c r="F1511" i="48"/>
  <c r="F1515" i="48"/>
  <c r="F1519" i="48"/>
  <c r="F1523" i="48"/>
  <c r="F1527" i="48"/>
  <c r="F1531" i="48"/>
  <c r="F1535" i="48"/>
  <c r="F1539" i="48"/>
  <c r="F1543" i="48"/>
  <c r="F1547" i="48"/>
  <c r="F1253" i="48"/>
  <c r="F1260" i="48"/>
  <c r="F1280" i="48"/>
  <c r="F1283" i="48"/>
  <c r="F1292" i="48"/>
  <c r="F1312" i="48"/>
  <c r="F1315" i="48"/>
  <c r="F1324" i="48"/>
  <c r="F1344" i="48"/>
  <c r="F1347" i="48"/>
  <c r="F1356" i="48"/>
  <c r="F1376" i="48"/>
  <c r="F1379" i="48"/>
  <c r="F1388" i="48"/>
  <c r="F1401" i="48"/>
  <c r="F1409" i="48"/>
  <c r="F1417" i="48"/>
  <c r="F1425" i="48"/>
  <c r="F1433" i="48"/>
  <c r="F1441" i="48"/>
  <c r="F1449" i="48"/>
  <c r="F1457" i="48"/>
  <c r="F1465" i="48"/>
  <c r="F1473" i="48"/>
  <c r="F1481" i="48"/>
  <c r="F1489" i="48"/>
  <c r="F1497" i="48"/>
  <c r="F1505" i="48"/>
  <c r="F1513" i="48"/>
  <c r="F1521" i="48"/>
  <c r="F1529" i="48"/>
  <c r="F1537" i="48"/>
  <c r="F1545" i="48"/>
  <c r="F1270" i="48"/>
  <c r="F1279" i="48"/>
  <c r="F1282" i="48"/>
  <c r="F1302" i="48"/>
  <c r="F1311" i="48"/>
  <c r="F1314" i="48"/>
  <c r="F1334" i="48"/>
  <c r="F1343" i="48"/>
  <c r="F1346" i="48"/>
  <c r="F1366" i="48"/>
  <c r="F1375" i="48"/>
  <c r="F1378" i="48"/>
  <c r="F1398" i="48"/>
  <c r="F1406" i="48"/>
  <c r="F1414" i="48"/>
  <c r="F1422" i="48"/>
  <c r="F1430" i="48"/>
  <c r="F1438" i="48"/>
  <c r="F1446" i="48"/>
  <c r="F1454" i="48"/>
  <c r="F1462" i="48"/>
  <c r="F1470" i="48"/>
  <c r="F1478" i="48"/>
  <c r="F1486" i="48"/>
  <c r="F1494" i="48"/>
  <c r="F1502" i="48"/>
  <c r="F1510" i="48"/>
  <c r="F1518" i="48"/>
  <c r="F1526" i="48"/>
  <c r="F1534" i="48"/>
  <c r="F1542" i="48"/>
  <c r="F1257" i="48"/>
  <c r="F1264" i="48"/>
  <c r="F1267" i="48"/>
  <c r="F1276" i="48"/>
  <c r="F1296" i="48"/>
  <c r="F1299" i="48"/>
  <c r="F1308" i="48"/>
  <c r="F1328" i="48"/>
  <c r="F1331" i="48"/>
  <c r="F1340" i="48"/>
  <c r="F1360" i="48"/>
  <c r="F1363" i="48"/>
  <c r="F1372" i="48"/>
  <c r="F1392" i="48"/>
  <c r="F1395" i="48"/>
  <c r="F1405" i="48"/>
  <c r="F1413" i="48"/>
  <c r="F1421" i="48"/>
  <c r="F1429" i="48"/>
  <c r="F1437" i="48"/>
  <c r="F1445" i="48"/>
  <c r="F1453" i="48"/>
  <c r="F1461" i="48"/>
  <c r="F1469" i="48"/>
  <c r="F1477" i="48"/>
  <c r="F1485" i="48"/>
  <c r="F1493" i="48"/>
  <c r="F1501" i="48"/>
  <c r="F1509" i="48"/>
  <c r="F1517" i="48"/>
  <c r="F1525" i="48"/>
  <c r="F1533" i="48"/>
  <c r="F1541" i="48"/>
  <c r="F1255" i="48"/>
  <c r="F1263" i="48"/>
  <c r="F1266" i="48"/>
  <c r="F1286" i="48"/>
  <c r="F1295" i="48"/>
  <c r="F1298" i="48"/>
  <c r="F1318" i="48"/>
  <c r="F1327" i="48"/>
  <c r="F1330" i="48"/>
  <c r="F1350" i="48"/>
  <c r="F1359" i="48"/>
  <c r="F1362" i="48"/>
  <c r="F1382" i="48"/>
  <c r="F1391" i="48"/>
  <c r="F1394" i="48"/>
  <c r="F1402" i="48"/>
  <c r="F1410" i="48"/>
  <c r="F1418" i="48"/>
  <c r="F1426" i="48"/>
  <c r="F1434" i="48"/>
  <c r="F1442" i="48"/>
  <c r="F1450" i="48"/>
  <c r="F1458" i="48"/>
  <c r="F1466" i="48"/>
  <c r="F1474" i="48"/>
  <c r="F1482" i="48"/>
  <c r="F1490" i="48"/>
  <c r="F1498" i="48"/>
  <c r="F1506" i="48"/>
  <c r="F1514" i="48"/>
  <c r="F1522" i="48"/>
  <c r="F1530" i="48"/>
  <c r="F1538" i="48"/>
  <c r="F1546" i="48"/>
  <c r="F1251" i="48"/>
  <c r="F2135" i="48"/>
  <c r="F2139" i="48"/>
  <c r="F2123" i="48"/>
  <c r="F2127" i="48"/>
  <c r="F2131" i="48"/>
  <c r="F2113" i="48"/>
  <c r="F2117" i="48"/>
  <c r="F2121" i="48"/>
  <c r="F1855" i="48"/>
  <c r="F1859" i="48"/>
  <c r="F1863" i="48"/>
  <c r="F1867" i="48"/>
  <c r="F1871" i="48"/>
  <c r="F1875" i="48"/>
  <c r="F1879" i="48"/>
  <c r="F1883" i="48"/>
  <c r="F1887" i="48"/>
  <c r="F1891" i="48"/>
  <c r="F1895" i="48"/>
  <c r="F1899" i="48"/>
  <c r="F1903" i="48"/>
  <c r="F1907" i="48"/>
  <c r="F1911" i="48"/>
  <c r="F1915" i="48"/>
  <c r="F1919" i="48"/>
  <c r="F1923" i="48"/>
  <c r="F1927" i="48"/>
  <c r="F1931" i="48"/>
  <c r="F1935" i="48"/>
  <c r="F1939" i="48"/>
  <c r="F1943" i="48"/>
  <c r="F1947" i="48"/>
  <c r="F1951" i="48"/>
  <c r="F1955" i="48"/>
  <c r="F1959" i="48"/>
  <c r="F1963" i="48"/>
  <c r="F1967" i="48"/>
  <c r="F1971" i="48"/>
  <c r="F1975" i="48"/>
  <c r="F1979" i="48"/>
  <c r="F1983" i="48"/>
  <c r="F1987" i="48"/>
  <c r="F1991" i="48"/>
  <c r="F1995" i="48"/>
  <c r="F1999" i="48"/>
  <c r="F2003" i="48"/>
  <c r="F2007" i="48"/>
  <c r="F2011" i="48"/>
  <c r="F2015" i="48"/>
  <c r="F2019" i="48"/>
  <c r="F2023" i="48"/>
  <c r="F2027" i="48"/>
  <c r="F2031" i="48"/>
  <c r="F2035" i="48"/>
  <c r="F2039" i="48"/>
  <c r="F2043" i="48"/>
  <c r="F2047" i="48"/>
  <c r="F2051" i="48"/>
  <c r="F2055" i="48"/>
  <c r="F2059" i="48"/>
  <c r="F2063" i="48"/>
  <c r="F2067" i="48"/>
  <c r="F2071" i="48"/>
  <c r="F2075" i="48"/>
  <c r="F2079" i="48"/>
  <c r="F2083" i="48"/>
  <c r="F2087" i="48"/>
  <c r="F2091" i="48"/>
  <c r="F2095" i="48"/>
  <c r="F2099" i="48"/>
  <c r="F2103" i="48"/>
  <c r="F2107" i="48"/>
  <c r="F2111" i="48"/>
  <c r="F2134" i="48"/>
  <c r="F2138" i="48"/>
  <c r="F2122" i="48"/>
  <c r="F2126" i="48"/>
  <c r="F2130" i="48"/>
  <c r="F2112" i="48"/>
  <c r="F2116" i="48"/>
  <c r="F2120" i="48"/>
  <c r="F1847" i="48"/>
  <c r="F1849" i="48"/>
  <c r="F1851" i="48"/>
  <c r="F1854" i="48"/>
  <c r="F1858" i="48"/>
  <c r="F1862" i="48"/>
  <c r="F1866" i="48"/>
  <c r="F1870" i="48"/>
  <c r="F1874" i="48"/>
  <c r="F1878" i="48"/>
  <c r="F1882" i="48"/>
  <c r="F1886" i="48"/>
  <c r="F1890" i="48"/>
  <c r="F1894" i="48"/>
  <c r="F1898" i="48"/>
  <c r="F1902" i="48"/>
  <c r="F1906" i="48"/>
  <c r="F1910" i="48"/>
  <c r="F1914" i="48"/>
  <c r="F1918" i="48"/>
  <c r="F1922" i="48"/>
  <c r="F1926" i="48"/>
  <c r="F1930" i="48"/>
  <c r="F1934" i="48"/>
  <c r="F1938" i="48"/>
  <c r="F1942" i="48"/>
  <c r="F1946" i="48"/>
  <c r="F1950" i="48"/>
  <c r="F1954" i="48"/>
  <c r="F1958" i="48"/>
  <c r="F1962" i="48"/>
  <c r="F1966" i="48"/>
  <c r="F1970" i="48"/>
  <c r="F1974" i="48"/>
  <c r="F1978" i="48"/>
  <c r="F1982" i="48"/>
  <c r="F1986" i="48"/>
  <c r="F1990" i="48"/>
  <c r="F1994" i="48"/>
  <c r="F1998" i="48"/>
  <c r="F2002" i="48"/>
  <c r="F2006" i="48"/>
  <c r="F2010" i="48"/>
  <c r="F2014" i="48"/>
  <c r="F2018" i="48"/>
  <c r="F2022" i="48"/>
  <c r="F2026" i="48"/>
  <c r="F2030" i="48"/>
  <c r="F2034" i="48"/>
  <c r="F2038" i="48"/>
  <c r="F2042" i="48"/>
  <c r="F2046" i="48"/>
  <c r="F2050" i="48"/>
  <c r="F2054" i="48"/>
  <c r="F2058" i="48"/>
  <c r="F2062" i="48"/>
  <c r="F2066" i="48"/>
  <c r="F2070" i="48"/>
  <c r="F2074" i="48"/>
  <c r="F2078" i="48"/>
  <c r="F2082" i="48"/>
  <c r="F2086" i="48"/>
  <c r="F2090" i="48"/>
  <c r="F2094" i="48"/>
  <c r="F2098" i="48"/>
  <c r="F2102" i="48"/>
  <c r="F2106" i="48"/>
  <c r="F2110" i="48"/>
  <c r="F2137" i="48"/>
  <c r="F2125" i="48"/>
  <c r="F2133" i="48"/>
  <c r="F2119" i="48"/>
  <c r="F1852" i="48"/>
  <c r="F1860" i="48"/>
  <c r="F1868" i="48"/>
  <c r="F1876" i="48"/>
  <c r="F1884" i="48"/>
  <c r="F1892" i="48"/>
  <c r="F1900" i="48"/>
  <c r="F1908" i="48"/>
  <c r="F1916" i="48"/>
  <c r="F1924" i="48"/>
  <c r="F1932" i="48"/>
  <c r="F1940" i="48"/>
  <c r="F1948" i="48"/>
  <c r="F1956" i="48"/>
  <c r="F1964" i="48"/>
  <c r="F1972" i="48"/>
  <c r="F1980" i="48"/>
  <c r="F1988" i="48"/>
  <c r="F1996" i="48"/>
  <c r="F2004" i="48"/>
  <c r="F2012" i="48"/>
  <c r="F2020" i="48"/>
  <c r="F2028" i="48"/>
  <c r="F2036" i="48"/>
  <c r="F2044" i="48"/>
  <c r="F2052" i="48"/>
  <c r="F2060" i="48"/>
  <c r="F2068" i="48"/>
  <c r="F2076" i="48"/>
  <c r="F2084" i="48"/>
  <c r="F2092" i="48"/>
  <c r="F2100" i="48"/>
  <c r="F2108" i="48"/>
  <c r="F2136" i="48"/>
  <c r="F2124" i="48"/>
  <c r="F2132" i="48"/>
  <c r="F2118" i="48"/>
  <c r="F1850" i="48"/>
  <c r="F1857" i="48"/>
  <c r="F1865" i="48"/>
  <c r="F1873" i="48"/>
  <c r="F1881" i="48"/>
  <c r="F1889" i="48"/>
  <c r="F1897" i="48"/>
  <c r="F1905" i="48"/>
  <c r="F1913" i="48"/>
  <c r="F1921" i="48"/>
  <c r="F1929" i="48"/>
  <c r="F1937" i="48"/>
  <c r="F1945" i="48"/>
  <c r="F1953" i="48"/>
  <c r="F1961" i="48"/>
  <c r="F1969" i="48"/>
  <c r="F1977" i="48"/>
  <c r="F1985" i="48"/>
  <c r="F1993" i="48"/>
  <c r="F2001" i="48"/>
  <c r="F2009" i="48"/>
  <c r="F2017" i="48"/>
  <c r="F2025" i="48"/>
  <c r="F2033" i="48"/>
  <c r="F2041" i="48"/>
  <c r="F2049" i="48"/>
  <c r="F2057" i="48"/>
  <c r="F2065" i="48"/>
  <c r="F2073" i="48"/>
  <c r="F2081" i="48"/>
  <c r="F2089" i="48"/>
  <c r="F2097" i="48"/>
  <c r="F2105" i="48"/>
  <c r="F1845" i="48"/>
  <c r="F2141" i="48"/>
  <c r="F2115" i="48"/>
  <c r="F1856" i="48"/>
  <c r="F1872" i="48"/>
  <c r="F1888" i="48"/>
  <c r="F1904" i="48"/>
  <c r="F1920" i="48"/>
  <c r="F1936" i="48"/>
  <c r="F1952" i="48"/>
  <c r="F1968" i="48"/>
  <c r="F1984" i="48"/>
  <c r="F2000" i="48"/>
  <c r="F2016" i="48"/>
  <c r="F2032" i="48"/>
  <c r="F2048" i="48"/>
  <c r="F2064" i="48"/>
  <c r="F2080" i="48"/>
  <c r="F2096" i="48"/>
  <c r="F2140" i="48"/>
  <c r="F2114" i="48"/>
  <c r="F1853" i="48"/>
  <c r="F1869" i="48"/>
  <c r="F1885" i="48"/>
  <c r="F1901" i="48"/>
  <c r="F1917" i="48"/>
  <c r="F1933" i="48"/>
  <c r="F1949" i="48"/>
  <c r="F1965" i="48"/>
  <c r="F1981" i="48"/>
  <c r="F1997" i="48"/>
  <c r="F2013" i="48"/>
  <c r="F2029" i="48"/>
  <c r="F2045" i="48"/>
  <c r="F2061" i="48"/>
  <c r="F2077" i="48"/>
  <c r="F2093" i="48"/>
  <c r="F2109" i="48"/>
  <c r="F2129" i="48"/>
  <c r="F1864" i="48"/>
  <c r="F1896" i="48"/>
  <c r="F1928" i="48"/>
  <c r="F1960" i="48"/>
  <c r="F1992" i="48"/>
  <c r="F2024" i="48"/>
  <c r="F2056" i="48"/>
  <c r="F2088" i="48"/>
  <c r="F2128" i="48"/>
  <c r="F1861" i="48"/>
  <c r="F1893" i="48"/>
  <c r="F1925" i="48"/>
  <c r="F1957" i="48"/>
  <c r="F1989" i="48"/>
  <c r="F2021" i="48"/>
  <c r="F2053" i="48"/>
  <c r="F2085" i="48"/>
  <c r="F1848" i="48"/>
  <c r="F1880" i="48"/>
  <c r="F1912" i="48"/>
  <c r="F1944" i="48"/>
  <c r="F1976" i="48"/>
  <c r="F2008" i="48"/>
  <c r="F2040" i="48"/>
  <c r="F2072" i="48"/>
  <c r="F2104" i="48"/>
  <c r="F1846" i="48"/>
  <c r="F1877" i="48"/>
  <c r="F1909" i="48"/>
  <c r="F1941" i="48"/>
  <c r="F1973" i="48"/>
  <c r="F2005" i="48"/>
  <c r="F2037" i="48"/>
  <c r="F2069" i="48"/>
  <c r="F2101" i="48"/>
  <c r="F956" i="48"/>
  <c r="F958" i="48"/>
  <c r="F960" i="48"/>
  <c r="F963" i="48"/>
  <c r="F967" i="48"/>
  <c r="F971" i="48"/>
  <c r="F975" i="48"/>
  <c r="F979" i="48"/>
  <c r="F983" i="48"/>
  <c r="F987" i="48"/>
  <c r="F962" i="48"/>
  <c r="F966" i="48"/>
  <c r="F970" i="48"/>
  <c r="F974" i="48"/>
  <c r="F978" i="48"/>
  <c r="F982" i="48"/>
  <c r="F986" i="48"/>
  <c r="F990" i="48"/>
  <c r="F994" i="48"/>
  <c r="F998" i="48"/>
  <c r="F1002" i="48"/>
  <c r="F1006" i="48"/>
  <c r="F1010" i="48"/>
  <c r="F1014" i="48"/>
  <c r="F1018" i="48"/>
  <c r="F1022" i="48"/>
  <c r="F1026" i="48"/>
  <c r="F1030" i="48"/>
  <c r="F1034" i="48"/>
  <c r="F1038" i="48"/>
  <c r="F1042" i="48"/>
  <c r="F1046" i="48"/>
  <c r="F1050" i="48"/>
  <c r="F1054" i="48"/>
  <c r="F1058" i="48"/>
  <c r="F1062" i="48"/>
  <c r="F1066" i="48"/>
  <c r="F1070" i="48"/>
  <c r="F1074" i="48"/>
  <c r="F1078" i="48"/>
  <c r="F1082" i="48"/>
  <c r="F1086" i="48"/>
  <c r="F1090" i="48"/>
  <c r="F1094" i="48"/>
  <c r="F1098" i="48"/>
  <c r="F1102" i="48"/>
  <c r="F1106" i="48"/>
  <c r="F1110" i="48"/>
  <c r="F1114" i="48"/>
  <c r="F1118" i="48"/>
  <c r="F1122" i="48"/>
  <c r="F1126" i="48"/>
  <c r="F1130" i="48"/>
  <c r="F1134" i="48"/>
  <c r="F959" i="48"/>
  <c r="F968" i="48"/>
  <c r="F976" i="48"/>
  <c r="F984" i="48"/>
  <c r="F993" i="48"/>
  <c r="F996" i="48"/>
  <c r="F999" i="48"/>
  <c r="F1009" i="48"/>
  <c r="F1012" i="48"/>
  <c r="F1015" i="48"/>
  <c r="F1025" i="48"/>
  <c r="F1028" i="48"/>
  <c r="F1031" i="48"/>
  <c r="F1041" i="48"/>
  <c r="F1044" i="48"/>
  <c r="F1047" i="48"/>
  <c r="F1057" i="48"/>
  <c r="F1060" i="48"/>
  <c r="F1063" i="48"/>
  <c r="F1073" i="48"/>
  <c r="F1076" i="48"/>
  <c r="F1079" i="48"/>
  <c r="F1089" i="48"/>
  <c r="F1092" i="48"/>
  <c r="F1095" i="48"/>
  <c r="F1105" i="48"/>
  <c r="F1108" i="48"/>
  <c r="F1111" i="48"/>
  <c r="F1121" i="48"/>
  <c r="F1124" i="48"/>
  <c r="F1127" i="48"/>
  <c r="F1137" i="48"/>
  <c r="F1141" i="48"/>
  <c r="F1145" i="48"/>
  <c r="F1149" i="48"/>
  <c r="F1153" i="48"/>
  <c r="F1157" i="48"/>
  <c r="F1161" i="48"/>
  <c r="F1165" i="48"/>
  <c r="F1169" i="48"/>
  <c r="F1173" i="48"/>
  <c r="F1177" i="48"/>
  <c r="F1181" i="48"/>
  <c r="F1185" i="48"/>
  <c r="F1189" i="48"/>
  <c r="F1193" i="48"/>
  <c r="F1197" i="48"/>
  <c r="F1201" i="48"/>
  <c r="F1205" i="48"/>
  <c r="F1209" i="48"/>
  <c r="F1213" i="48"/>
  <c r="F1217" i="48"/>
  <c r="F1221" i="48"/>
  <c r="F1225" i="48"/>
  <c r="F1229" i="48"/>
  <c r="F1233" i="48"/>
  <c r="F1237" i="48"/>
  <c r="F1241" i="48"/>
  <c r="F1245" i="48"/>
  <c r="F1249" i="48"/>
  <c r="F1100" i="48"/>
  <c r="F957" i="48"/>
  <c r="F965" i="48"/>
  <c r="F973" i="48"/>
  <c r="F981" i="48"/>
  <c r="F989" i="48"/>
  <c r="F992" i="48"/>
  <c r="F995" i="48"/>
  <c r="F1005" i="48"/>
  <c r="F1008" i="48"/>
  <c r="F1011" i="48"/>
  <c r="F1021" i="48"/>
  <c r="F1024" i="48"/>
  <c r="F1027" i="48"/>
  <c r="F1037" i="48"/>
  <c r="F1040" i="48"/>
  <c r="F1043" i="48"/>
  <c r="F1053" i="48"/>
  <c r="F1056" i="48"/>
  <c r="F1059" i="48"/>
  <c r="F1069" i="48"/>
  <c r="F1072" i="48"/>
  <c r="F1075" i="48"/>
  <c r="F1085" i="48"/>
  <c r="F1088" i="48"/>
  <c r="F1091" i="48"/>
  <c r="F1101" i="48"/>
  <c r="F1104" i="48"/>
  <c r="F1107" i="48"/>
  <c r="F1117" i="48"/>
  <c r="F1120" i="48"/>
  <c r="F1123" i="48"/>
  <c r="F1133" i="48"/>
  <c r="F1136" i="48"/>
  <c r="F1140" i="48"/>
  <c r="F1144" i="48"/>
  <c r="F1148" i="48"/>
  <c r="F1152" i="48"/>
  <c r="F1156" i="48"/>
  <c r="F1160" i="48"/>
  <c r="F1164" i="48"/>
  <c r="F1168" i="48"/>
  <c r="F1172" i="48"/>
  <c r="F1176" i="48"/>
  <c r="F1180" i="48"/>
  <c r="F1184" i="48"/>
  <c r="F1188" i="48"/>
  <c r="F1192" i="48"/>
  <c r="F1196" i="48"/>
  <c r="F1200" i="48"/>
  <c r="F1204" i="48"/>
  <c r="F1208" i="48"/>
  <c r="F1212" i="48"/>
  <c r="F1216" i="48"/>
  <c r="F1220" i="48"/>
  <c r="F1224" i="48"/>
  <c r="F1228" i="48"/>
  <c r="F1232" i="48"/>
  <c r="F1236" i="48"/>
  <c r="F1240" i="48"/>
  <c r="F1244" i="48"/>
  <c r="F1248" i="48"/>
  <c r="F954" i="48"/>
  <c r="F955" i="48"/>
  <c r="F964" i="48"/>
  <c r="F972" i="48"/>
  <c r="F980" i="48"/>
  <c r="F988" i="48"/>
  <c r="F991" i="48"/>
  <c r="F1001" i="48"/>
  <c r="F1004" i="48"/>
  <c r="F1007" i="48"/>
  <c r="F1017" i="48"/>
  <c r="F1020" i="48"/>
  <c r="F1023" i="48"/>
  <c r="F1033" i="48"/>
  <c r="F1036" i="48"/>
  <c r="F1039" i="48"/>
  <c r="F1049" i="48"/>
  <c r="F1052" i="48"/>
  <c r="F1055" i="48"/>
  <c r="F1065" i="48"/>
  <c r="F1068" i="48"/>
  <c r="F1071" i="48"/>
  <c r="F1081" i="48"/>
  <c r="F1084" i="48"/>
  <c r="F1087" i="48"/>
  <c r="F1097" i="48"/>
  <c r="F1103" i="48"/>
  <c r="F1113" i="48"/>
  <c r="F1116" i="48"/>
  <c r="F1119" i="48"/>
  <c r="F1129" i="48"/>
  <c r="F1132" i="48"/>
  <c r="F1135" i="48"/>
  <c r="F1139" i="48"/>
  <c r="F1143" i="48"/>
  <c r="F1147" i="48"/>
  <c r="F1151" i="48"/>
  <c r="F1155" i="48"/>
  <c r="F1159" i="48"/>
  <c r="F1163" i="48"/>
  <c r="F1167" i="48"/>
  <c r="F1171" i="48"/>
  <c r="F1175" i="48"/>
  <c r="F1179" i="48"/>
  <c r="F1183" i="48"/>
  <c r="F1187" i="48"/>
  <c r="F1191" i="48"/>
  <c r="F1195" i="48"/>
  <c r="F1199" i="48"/>
  <c r="F1203" i="48"/>
  <c r="F1207" i="48"/>
  <c r="F1211" i="48"/>
  <c r="F1215" i="48"/>
  <c r="F1219" i="48"/>
  <c r="F1223" i="48"/>
  <c r="F1227" i="48"/>
  <c r="F1231" i="48"/>
  <c r="F1235" i="48"/>
  <c r="F1239" i="48"/>
  <c r="F1243" i="48"/>
  <c r="F1247" i="48"/>
  <c r="F961" i="48"/>
  <c r="F969" i="48"/>
  <c r="F977" i="48"/>
  <c r="F985" i="48"/>
  <c r="F997" i="48"/>
  <c r="F1000" i="48"/>
  <c r="F1003" i="48"/>
  <c r="F1013" i="48"/>
  <c r="F1016" i="48"/>
  <c r="F1019" i="48"/>
  <c r="F1029" i="48"/>
  <c r="F1032" i="48"/>
  <c r="F1035" i="48"/>
  <c r="F1045" i="48"/>
  <c r="F1048" i="48"/>
  <c r="F1051" i="48"/>
  <c r="F1061" i="48"/>
  <c r="F1064" i="48"/>
  <c r="F1067" i="48"/>
  <c r="F1077" i="48"/>
  <c r="F1080" i="48"/>
  <c r="F1083" i="48"/>
  <c r="F1093" i="48"/>
  <c r="F1096" i="48"/>
  <c r="F1099" i="48"/>
  <c r="F1109" i="48"/>
  <c r="F1112" i="48"/>
  <c r="F1115" i="48"/>
  <c r="F1125" i="48"/>
  <c r="F1128" i="48"/>
  <c r="F1131" i="48"/>
  <c r="F1142" i="48"/>
  <c r="F1158" i="48"/>
  <c r="F1174" i="48"/>
  <c r="F1190" i="48"/>
  <c r="F1206" i="48"/>
  <c r="F1222" i="48"/>
  <c r="F1238" i="48"/>
  <c r="F1154" i="48"/>
  <c r="F1202" i="48"/>
  <c r="F1234" i="48"/>
  <c r="F1146" i="48"/>
  <c r="F1162" i="48"/>
  <c r="F1178" i="48"/>
  <c r="F1194" i="48"/>
  <c r="F1210" i="48"/>
  <c r="F1226" i="48"/>
  <c r="F1242" i="48"/>
  <c r="F1150" i="48"/>
  <c r="F1166" i="48"/>
  <c r="F1182" i="48"/>
  <c r="F1198" i="48"/>
  <c r="F1214" i="48"/>
  <c r="F1230" i="48"/>
  <c r="F1246" i="48"/>
  <c r="F1138" i="48"/>
  <c r="F1170" i="48"/>
  <c r="F1186" i="48"/>
  <c r="F1218" i="48"/>
  <c r="F1250" i="48"/>
  <c r="F661" i="48"/>
  <c r="F665" i="48"/>
  <c r="F669" i="48"/>
  <c r="F673" i="48"/>
  <c r="F677" i="48"/>
  <c r="F681" i="48"/>
  <c r="F685" i="48"/>
  <c r="F689" i="48"/>
  <c r="F693" i="48"/>
  <c r="F697" i="48"/>
  <c r="F701" i="48"/>
  <c r="F705" i="48"/>
  <c r="F709" i="48"/>
  <c r="F713" i="48"/>
  <c r="F717" i="48"/>
  <c r="F721" i="48"/>
  <c r="F725" i="48"/>
  <c r="F729" i="48"/>
  <c r="F733" i="48"/>
  <c r="F737" i="48"/>
  <c r="F741" i="48"/>
  <c r="F745" i="48"/>
  <c r="F749" i="48"/>
  <c r="F753" i="48"/>
  <c r="F757" i="48"/>
  <c r="F761" i="48"/>
  <c r="F765" i="48"/>
  <c r="F769" i="48"/>
  <c r="F773" i="48"/>
  <c r="F777" i="48"/>
  <c r="F781" i="48"/>
  <c r="F785" i="48"/>
  <c r="F789" i="48"/>
  <c r="F793" i="48"/>
  <c r="F797" i="48"/>
  <c r="F801" i="48"/>
  <c r="F805" i="48"/>
  <c r="F809" i="48"/>
  <c r="F813" i="48"/>
  <c r="F817" i="48"/>
  <c r="F821" i="48"/>
  <c r="F825" i="48"/>
  <c r="F829" i="48"/>
  <c r="F833" i="48"/>
  <c r="F837" i="48"/>
  <c r="F841" i="48"/>
  <c r="F845" i="48"/>
  <c r="F849" i="48"/>
  <c r="F853" i="48"/>
  <c r="F857" i="48"/>
  <c r="F861" i="48"/>
  <c r="F865" i="48"/>
  <c r="F869" i="48"/>
  <c r="F873" i="48"/>
  <c r="F877" i="48"/>
  <c r="F881" i="48"/>
  <c r="F885" i="48"/>
  <c r="F889" i="48"/>
  <c r="F893" i="48"/>
  <c r="F897" i="48"/>
  <c r="F901" i="48"/>
  <c r="F905" i="48"/>
  <c r="F909" i="48"/>
  <c r="F913" i="48"/>
  <c r="F917" i="48"/>
  <c r="F921" i="48"/>
  <c r="F925" i="48"/>
  <c r="F929" i="48"/>
  <c r="F933" i="48"/>
  <c r="F937" i="48"/>
  <c r="F941" i="48"/>
  <c r="F945" i="48"/>
  <c r="F949" i="48"/>
  <c r="F953" i="48"/>
  <c r="F660" i="48"/>
  <c r="F664" i="48"/>
  <c r="F668" i="48"/>
  <c r="F672" i="48"/>
  <c r="F676" i="48"/>
  <c r="F680" i="48"/>
  <c r="F684" i="48"/>
  <c r="F688" i="48"/>
  <c r="F692" i="48"/>
  <c r="F696" i="48"/>
  <c r="F700" i="48"/>
  <c r="F704" i="48"/>
  <c r="F708" i="48"/>
  <c r="F712" i="48"/>
  <c r="F716" i="48"/>
  <c r="F720" i="48"/>
  <c r="F724" i="48"/>
  <c r="F728" i="48"/>
  <c r="F732" i="48"/>
  <c r="F736" i="48"/>
  <c r="F740" i="48"/>
  <c r="F744" i="48"/>
  <c r="F748" i="48"/>
  <c r="F752" i="48"/>
  <c r="F756" i="48"/>
  <c r="F760" i="48"/>
  <c r="F764" i="48"/>
  <c r="F768" i="48"/>
  <c r="F772" i="48"/>
  <c r="F776" i="48"/>
  <c r="F780" i="48"/>
  <c r="F784" i="48"/>
  <c r="F788" i="48"/>
  <c r="F792" i="48"/>
  <c r="F796" i="48"/>
  <c r="F800" i="48"/>
  <c r="F804" i="48"/>
  <c r="F808" i="48"/>
  <c r="F812" i="48"/>
  <c r="F816" i="48"/>
  <c r="F820" i="48"/>
  <c r="F824" i="48"/>
  <c r="F828" i="48"/>
  <c r="F832" i="48"/>
  <c r="F836" i="48"/>
  <c r="F840" i="48"/>
  <c r="F844" i="48"/>
  <c r="F848" i="48"/>
  <c r="F852" i="48"/>
  <c r="F856" i="48"/>
  <c r="F860" i="48"/>
  <c r="F864" i="48"/>
  <c r="F868" i="48"/>
  <c r="F872" i="48"/>
  <c r="F876" i="48"/>
  <c r="F880" i="48"/>
  <c r="F884" i="48"/>
  <c r="F888" i="48"/>
  <c r="F892" i="48"/>
  <c r="F896" i="48"/>
  <c r="F900" i="48"/>
  <c r="F904" i="48"/>
  <c r="F908" i="48"/>
  <c r="F912" i="48"/>
  <c r="F916" i="48"/>
  <c r="F920" i="48"/>
  <c r="F924" i="48"/>
  <c r="F928" i="48"/>
  <c r="F932" i="48"/>
  <c r="F936" i="48"/>
  <c r="F940" i="48"/>
  <c r="F944" i="48"/>
  <c r="F948" i="48"/>
  <c r="F952" i="48"/>
  <c r="F659" i="48"/>
  <c r="F663" i="48"/>
  <c r="F667" i="48"/>
  <c r="F671" i="48"/>
  <c r="F675" i="48"/>
  <c r="F679" i="48"/>
  <c r="F662" i="48"/>
  <c r="F678" i="48"/>
  <c r="F683" i="48"/>
  <c r="F691" i="48"/>
  <c r="F699" i="48"/>
  <c r="F707" i="48"/>
  <c r="F715" i="48"/>
  <c r="F723" i="48"/>
  <c r="F731" i="48"/>
  <c r="F739" i="48"/>
  <c r="F747" i="48"/>
  <c r="F755" i="48"/>
  <c r="F763" i="48"/>
  <c r="F771" i="48"/>
  <c r="F779" i="48"/>
  <c r="F787" i="48"/>
  <c r="F795" i="48"/>
  <c r="F803" i="48"/>
  <c r="F811" i="48"/>
  <c r="F819" i="48"/>
  <c r="F827" i="48"/>
  <c r="F835" i="48"/>
  <c r="F843" i="48"/>
  <c r="F851" i="48"/>
  <c r="F859" i="48"/>
  <c r="F867" i="48"/>
  <c r="F875" i="48"/>
  <c r="F883" i="48"/>
  <c r="F891" i="48"/>
  <c r="F899" i="48"/>
  <c r="F907" i="48"/>
  <c r="F915" i="48"/>
  <c r="F923" i="48"/>
  <c r="F931" i="48"/>
  <c r="F939" i="48"/>
  <c r="F947" i="48"/>
  <c r="F657" i="48"/>
  <c r="F718" i="48"/>
  <c r="F734" i="48"/>
  <c r="F742" i="48"/>
  <c r="F750" i="48"/>
  <c r="F758" i="48"/>
  <c r="F766" i="48"/>
  <c r="F774" i="48"/>
  <c r="F854" i="48"/>
  <c r="F862" i="48"/>
  <c r="F894" i="48"/>
  <c r="F902" i="48"/>
  <c r="F910" i="48"/>
  <c r="F926" i="48"/>
  <c r="F942" i="48"/>
  <c r="F950" i="48"/>
  <c r="F666" i="48"/>
  <c r="F682" i="48"/>
  <c r="F690" i="48"/>
  <c r="F698" i="48"/>
  <c r="F706" i="48"/>
  <c r="F714" i="48"/>
  <c r="F722" i="48"/>
  <c r="F730" i="48"/>
  <c r="F738" i="48"/>
  <c r="F746" i="48"/>
  <c r="F754" i="48"/>
  <c r="F762" i="48"/>
  <c r="F770" i="48"/>
  <c r="F778" i="48"/>
  <c r="F786" i="48"/>
  <c r="F794" i="48"/>
  <c r="F802" i="48"/>
  <c r="F810" i="48"/>
  <c r="F818" i="48"/>
  <c r="F826" i="48"/>
  <c r="F834" i="48"/>
  <c r="F842" i="48"/>
  <c r="F850" i="48"/>
  <c r="F858" i="48"/>
  <c r="F866" i="48"/>
  <c r="F874" i="48"/>
  <c r="F882" i="48"/>
  <c r="F890" i="48"/>
  <c r="F898" i="48"/>
  <c r="F906" i="48"/>
  <c r="F914" i="48"/>
  <c r="F922" i="48"/>
  <c r="F930" i="48"/>
  <c r="F938" i="48"/>
  <c r="F946" i="48"/>
  <c r="F670" i="48"/>
  <c r="F687" i="48"/>
  <c r="F695" i="48"/>
  <c r="F703" i="48"/>
  <c r="F711" i="48"/>
  <c r="F719" i="48"/>
  <c r="F727" i="48"/>
  <c r="F735" i="48"/>
  <c r="F743" i="48"/>
  <c r="F751" i="48"/>
  <c r="F759" i="48"/>
  <c r="F767" i="48"/>
  <c r="F775" i="48"/>
  <c r="F783" i="48"/>
  <c r="F791" i="48"/>
  <c r="F799" i="48"/>
  <c r="F807" i="48"/>
  <c r="F815" i="48"/>
  <c r="F823" i="48"/>
  <c r="F831" i="48"/>
  <c r="F839" i="48"/>
  <c r="F847" i="48"/>
  <c r="F855" i="48"/>
  <c r="F863" i="48"/>
  <c r="F871" i="48"/>
  <c r="F879" i="48"/>
  <c r="F887" i="48"/>
  <c r="F895" i="48"/>
  <c r="F903" i="48"/>
  <c r="F911" i="48"/>
  <c r="F919" i="48"/>
  <c r="F927" i="48"/>
  <c r="F935" i="48"/>
  <c r="F943" i="48"/>
  <c r="F951" i="48"/>
  <c r="F658" i="48"/>
  <c r="F674" i="48"/>
  <c r="F686" i="48"/>
  <c r="F694" i="48"/>
  <c r="F702" i="48"/>
  <c r="F710" i="48"/>
  <c r="F726" i="48"/>
  <c r="F782" i="48"/>
  <c r="F790" i="48"/>
  <c r="F798" i="48"/>
  <c r="F806" i="48"/>
  <c r="F814" i="48"/>
  <c r="F822" i="48"/>
  <c r="F830" i="48"/>
  <c r="F838" i="48"/>
  <c r="F846" i="48"/>
  <c r="F870" i="48"/>
  <c r="F878" i="48"/>
  <c r="F886" i="48"/>
  <c r="F918" i="48"/>
  <c r="F934" i="48"/>
  <c r="F549" i="48"/>
  <c r="F551" i="48"/>
  <c r="F553" i="48"/>
  <c r="F555" i="48"/>
  <c r="F557" i="48"/>
  <c r="F559" i="48"/>
  <c r="F561" i="48"/>
  <c r="F563" i="48"/>
  <c r="F565" i="48"/>
  <c r="F567" i="48"/>
  <c r="F569" i="48"/>
  <c r="F571" i="48"/>
  <c r="F573" i="48"/>
  <c r="F575" i="48"/>
  <c r="F577" i="48"/>
  <c r="F579" i="48"/>
  <c r="F581" i="48"/>
  <c r="F583" i="48"/>
  <c r="F585" i="48"/>
  <c r="F587" i="48"/>
  <c r="F589" i="48"/>
  <c r="F591" i="48"/>
  <c r="F593" i="48"/>
  <c r="F595" i="48"/>
  <c r="F597" i="48"/>
  <c r="F599" i="48"/>
  <c r="F601" i="48"/>
  <c r="F603" i="48"/>
  <c r="F605" i="48"/>
  <c r="F607" i="48"/>
  <c r="F609" i="48"/>
  <c r="F611" i="48"/>
  <c r="F613" i="48"/>
  <c r="F615" i="48"/>
  <c r="F617" i="48"/>
  <c r="F619" i="48"/>
  <c r="F621" i="48"/>
  <c r="F623" i="48"/>
  <c r="F625" i="48"/>
  <c r="F627" i="48"/>
  <c r="F629" i="48"/>
  <c r="F631" i="48"/>
  <c r="F633" i="48"/>
  <c r="F635" i="48"/>
  <c r="F637" i="48"/>
  <c r="F639" i="48"/>
  <c r="F641" i="48"/>
  <c r="F643" i="48"/>
  <c r="F645" i="48"/>
  <c r="F362" i="48"/>
  <c r="F364" i="48"/>
  <c r="F366" i="48"/>
  <c r="F368" i="48"/>
  <c r="F370" i="48"/>
  <c r="F372" i="48"/>
  <c r="F374" i="48"/>
  <c r="F376" i="48"/>
  <c r="F378" i="48"/>
  <c r="F380" i="48"/>
  <c r="F382" i="48"/>
  <c r="F384" i="48"/>
  <c r="F386" i="48"/>
  <c r="F388" i="48"/>
  <c r="F390" i="48"/>
  <c r="F392" i="48"/>
  <c r="F394" i="48"/>
  <c r="F396" i="48"/>
  <c r="F398" i="48"/>
  <c r="F400" i="48"/>
  <c r="F402" i="48"/>
  <c r="F404" i="48"/>
  <c r="F406" i="48"/>
  <c r="F408" i="48"/>
  <c r="F410" i="48"/>
  <c r="F412" i="48"/>
  <c r="F414" i="48"/>
  <c r="F416" i="48"/>
  <c r="F418" i="48"/>
  <c r="F420" i="48"/>
  <c r="F422" i="48"/>
  <c r="F424" i="48"/>
  <c r="F426" i="48"/>
  <c r="F428" i="48"/>
  <c r="F430" i="48"/>
  <c r="F432" i="48"/>
  <c r="F646" i="48"/>
  <c r="F648" i="48"/>
  <c r="F650" i="48"/>
  <c r="F652" i="48"/>
  <c r="F654" i="48"/>
  <c r="F656" i="48"/>
  <c r="F651" i="48"/>
  <c r="F548" i="48"/>
  <c r="F556" i="48"/>
  <c r="F564" i="48"/>
  <c r="F572" i="48"/>
  <c r="F580" i="48"/>
  <c r="F588" i="48"/>
  <c r="F596" i="48"/>
  <c r="F604" i="48"/>
  <c r="F612" i="48"/>
  <c r="F620" i="48"/>
  <c r="F628" i="48"/>
  <c r="F636" i="48"/>
  <c r="F644" i="48"/>
  <c r="F367" i="48"/>
  <c r="F375" i="48"/>
  <c r="F383" i="48"/>
  <c r="F391" i="48"/>
  <c r="F399" i="48"/>
  <c r="F407" i="48"/>
  <c r="F415" i="48"/>
  <c r="F423" i="48"/>
  <c r="F431" i="48"/>
  <c r="F647" i="48"/>
  <c r="F560" i="48"/>
  <c r="F568" i="48"/>
  <c r="F576" i="48"/>
  <c r="F608" i="48"/>
  <c r="F649" i="48"/>
  <c r="F554" i="48"/>
  <c r="F562" i="48"/>
  <c r="F570" i="48"/>
  <c r="F578" i="48"/>
  <c r="F586" i="48"/>
  <c r="F594" i="48"/>
  <c r="F602" i="48"/>
  <c r="F610" i="48"/>
  <c r="F618" i="48"/>
  <c r="F626" i="48"/>
  <c r="F634" i="48"/>
  <c r="F642" i="48"/>
  <c r="F365" i="48"/>
  <c r="F373" i="48"/>
  <c r="F381" i="48"/>
  <c r="F389" i="48"/>
  <c r="F397" i="48"/>
  <c r="F405" i="48"/>
  <c r="F413" i="48"/>
  <c r="F421" i="48"/>
  <c r="F429" i="48"/>
  <c r="F434" i="48"/>
  <c r="F436" i="48"/>
  <c r="F438" i="48"/>
  <c r="F440" i="48"/>
  <c r="F442" i="48"/>
  <c r="F444" i="48"/>
  <c r="F446" i="48"/>
  <c r="F448" i="48"/>
  <c r="F450" i="48"/>
  <c r="F452" i="48"/>
  <c r="F454" i="48"/>
  <c r="F456" i="48"/>
  <c r="F458" i="48"/>
  <c r="F460" i="48"/>
  <c r="F462" i="48"/>
  <c r="F464" i="48"/>
  <c r="F466" i="48"/>
  <c r="F468" i="48"/>
  <c r="F470" i="48"/>
  <c r="F472" i="48"/>
  <c r="F474" i="48"/>
  <c r="F476" i="48"/>
  <c r="F478" i="48"/>
  <c r="F480" i="48"/>
  <c r="F482" i="48"/>
  <c r="F484" i="48"/>
  <c r="F486" i="48"/>
  <c r="F488" i="48"/>
  <c r="F490" i="48"/>
  <c r="F492" i="48"/>
  <c r="F494" i="48"/>
  <c r="F496" i="48"/>
  <c r="F498" i="48"/>
  <c r="F500" i="48"/>
  <c r="F502" i="48"/>
  <c r="F504" i="48"/>
  <c r="F506" i="48"/>
  <c r="F508" i="48"/>
  <c r="F510" i="48"/>
  <c r="F512" i="48"/>
  <c r="F514" i="48"/>
  <c r="F516" i="48"/>
  <c r="F518" i="48"/>
  <c r="F520" i="48"/>
  <c r="F522" i="48"/>
  <c r="F524" i="48"/>
  <c r="F526" i="48"/>
  <c r="F528" i="48"/>
  <c r="F530" i="48"/>
  <c r="F532" i="48"/>
  <c r="F534" i="48"/>
  <c r="F536" i="48"/>
  <c r="F538" i="48"/>
  <c r="F540" i="48"/>
  <c r="F542" i="48"/>
  <c r="F544" i="48"/>
  <c r="F546" i="48"/>
  <c r="F360" i="48"/>
  <c r="F655" i="48"/>
  <c r="F552" i="48"/>
  <c r="F584" i="48"/>
  <c r="F592" i="48"/>
  <c r="F600" i="48"/>
  <c r="F653" i="48"/>
  <c r="F566" i="48"/>
  <c r="F598" i="48"/>
  <c r="F622" i="48"/>
  <c r="F638" i="48"/>
  <c r="F369" i="48"/>
  <c r="F385" i="48"/>
  <c r="F401" i="48"/>
  <c r="F417" i="48"/>
  <c r="F433" i="48"/>
  <c r="F441" i="48"/>
  <c r="F449" i="48"/>
  <c r="F457" i="48"/>
  <c r="F465" i="48"/>
  <c r="F473" i="48"/>
  <c r="F481" i="48"/>
  <c r="F489" i="48"/>
  <c r="F497" i="48"/>
  <c r="F505" i="48"/>
  <c r="F513" i="48"/>
  <c r="F521" i="48"/>
  <c r="F529" i="48"/>
  <c r="F537" i="48"/>
  <c r="F545" i="48"/>
  <c r="F558" i="48"/>
  <c r="F624" i="48"/>
  <c r="F387" i="48"/>
  <c r="F419" i="48"/>
  <c r="F435" i="48"/>
  <c r="F459" i="48"/>
  <c r="F475" i="48"/>
  <c r="F491" i="48"/>
  <c r="F515" i="48"/>
  <c r="F523" i="48"/>
  <c r="F539" i="48"/>
  <c r="F574" i="48"/>
  <c r="F606" i="48"/>
  <c r="F616" i="48"/>
  <c r="F632" i="48"/>
  <c r="F363" i="48"/>
  <c r="F379" i="48"/>
  <c r="F395" i="48"/>
  <c r="F411" i="48"/>
  <c r="F427" i="48"/>
  <c r="F439" i="48"/>
  <c r="F447" i="48"/>
  <c r="F455" i="48"/>
  <c r="F463" i="48"/>
  <c r="F471" i="48"/>
  <c r="F479" i="48"/>
  <c r="F487" i="48"/>
  <c r="F495" i="48"/>
  <c r="F503" i="48"/>
  <c r="F511" i="48"/>
  <c r="F519" i="48"/>
  <c r="F527" i="48"/>
  <c r="F535" i="48"/>
  <c r="F543" i="48"/>
  <c r="F550" i="48"/>
  <c r="F582" i="48"/>
  <c r="F614" i="48"/>
  <c r="F630" i="48"/>
  <c r="F361" i="48"/>
  <c r="F377" i="48"/>
  <c r="F393" i="48"/>
  <c r="F409" i="48"/>
  <c r="F425" i="48"/>
  <c r="F437" i="48"/>
  <c r="F445" i="48"/>
  <c r="F453" i="48"/>
  <c r="F461" i="48"/>
  <c r="F469" i="48"/>
  <c r="F477" i="48"/>
  <c r="F485" i="48"/>
  <c r="F493" i="48"/>
  <c r="F501" i="48"/>
  <c r="F509" i="48"/>
  <c r="F517" i="48"/>
  <c r="F525" i="48"/>
  <c r="F533" i="48"/>
  <c r="F541" i="48"/>
  <c r="F590" i="48"/>
  <c r="F640" i="48"/>
  <c r="F371" i="48"/>
  <c r="F403" i="48"/>
  <c r="F443" i="48"/>
  <c r="F451" i="48"/>
  <c r="F467" i="48"/>
  <c r="F483" i="48"/>
  <c r="F499" i="48"/>
  <c r="F507" i="48"/>
  <c r="F531" i="48"/>
  <c r="F547" i="48"/>
  <c r="F301" i="48"/>
  <c r="F303" i="48"/>
  <c r="F305" i="48"/>
  <c r="F307" i="48"/>
  <c r="F309" i="48"/>
  <c r="F311" i="48"/>
  <c r="F313" i="48"/>
  <c r="F315" i="48"/>
  <c r="F317" i="48"/>
  <c r="F319" i="48"/>
  <c r="F321" i="48"/>
  <c r="F323" i="48"/>
  <c r="F325" i="48"/>
  <c r="F327" i="48"/>
  <c r="F329" i="48"/>
  <c r="F331" i="48"/>
  <c r="F333" i="48"/>
  <c r="F335" i="48"/>
  <c r="F337" i="48"/>
  <c r="F339" i="48"/>
  <c r="F341" i="48"/>
  <c r="F343" i="48"/>
  <c r="F345" i="48"/>
  <c r="F347" i="48"/>
  <c r="F349" i="48"/>
  <c r="F351" i="48"/>
  <c r="F353" i="48"/>
  <c r="F355" i="48"/>
  <c r="F357" i="48"/>
  <c r="F359" i="48"/>
  <c r="F78" i="48"/>
  <c r="F80" i="48"/>
  <c r="F82" i="48"/>
  <c r="F84" i="48"/>
  <c r="F86" i="48"/>
  <c r="F88" i="48"/>
  <c r="F90" i="48"/>
  <c r="F92" i="48"/>
  <c r="F94" i="48"/>
  <c r="F96" i="48"/>
  <c r="F98" i="48"/>
  <c r="F100" i="48"/>
  <c r="F102" i="48"/>
  <c r="F104" i="48"/>
  <c r="F106" i="48"/>
  <c r="F108" i="48"/>
  <c r="F110" i="48"/>
  <c r="F112" i="48"/>
  <c r="F114" i="48"/>
  <c r="F116" i="48"/>
  <c r="F118" i="48"/>
  <c r="F120" i="48"/>
  <c r="F122" i="48"/>
  <c r="F124" i="48"/>
  <c r="F126" i="48"/>
  <c r="F128" i="48"/>
  <c r="F130" i="48"/>
  <c r="F132" i="48"/>
  <c r="F134" i="48"/>
  <c r="F136" i="48"/>
  <c r="F138" i="48"/>
  <c r="F140" i="48"/>
  <c r="F142" i="48"/>
  <c r="F144" i="48"/>
  <c r="F146" i="48"/>
  <c r="F148" i="48"/>
  <c r="F150" i="48"/>
  <c r="F152" i="48"/>
  <c r="F154" i="48"/>
  <c r="F156" i="48"/>
  <c r="F158" i="48"/>
  <c r="F160" i="48"/>
  <c r="F162" i="48"/>
  <c r="F164" i="48"/>
  <c r="F166" i="48"/>
  <c r="F168" i="48"/>
  <c r="F170" i="48"/>
  <c r="F172" i="48"/>
  <c r="F174" i="48"/>
  <c r="F176" i="48"/>
  <c r="F178" i="48"/>
  <c r="F180" i="48"/>
  <c r="F182" i="48"/>
  <c r="F184" i="48"/>
  <c r="F186" i="48"/>
  <c r="F64" i="48"/>
  <c r="F68" i="48"/>
  <c r="F72" i="48"/>
  <c r="F76" i="48"/>
  <c r="F304" i="48"/>
  <c r="F312" i="48"/>
  <c r="F320" i="48"/>
  <c r="F328" i="48"/>
  <c r="F336" i="48"/>
  <c r="F344" i="48"/>
  <c r="F352" i="48"/>
  <c r="F77" i="48"/>
  <c r="F85" i="48"/>
  <c r="F93" i="48"/>
  <c r="F101" i="48"/>
  <c r="F109" i="48"/>
  <c r="F117" i="48"/>
  <c r="F125" i="48"/>
  <c r="F133" i="48"/>
  <c r="F141" i="48"/>
  <c r="F149" i="48"/>
  <c r="F157" i="48"/>
  <c r="F165" i="48"/>
  <c r="F173" i="48"/>
  <c r="F181" i="48"/>
  <c r="F65" i="48"/>
  <c r="F70" i="48"/>
  <c r="F75" i="48"/>
  <c r="F213" i="48"/>
  <c r="F229" i="48"/>
  <c r="F235" i="48"/>
  <c r="F239" i="48"/>
  <c r="F241" i="48"/>
  <c r="F247" i="48"/>
  <c r="F251" i="48"/>
  <c r="F253" i="48"/>
  <c r="F257" i="48"/>
  <c r="F259" i="48"/>
  <c r="F261" i="48"/>
  <c r="F265" i="48"/>
  <c r="F267" i="48"/>
  <c r="F271" i="48"/>
  <c r="F273" i="48"/>
  <c r="F275" i="48"/>
  <c r="F279" i="48"/>
  <c r="F281" i="48"/>
  <c r="F285" i="48"/>
  <c r="F287" i="48"/>
  <c r="F291" i="48"/>
  <c r="F293" i="48"/>
  <c r="F295" i="48"/>
  <c r="F299" i="48"/>
  <c r="F66" i="48"/>
  <c r="F300" i="48"/>
  <c r="F332" i="48"/>
  <c r="F348" i="48"/>
  <c r="F356" i="48"/>
  <c r="F105" i="48"/>
  <c r="F113" i="48"/>
  <c r="F121" i="48"/>
  <c r="F153" i="48"/>
  <c r="F169" i="48"/>
  <c r="F177" i="48"/>
  <c r="F185" i="48"/>
  <c r="F73" i="48"/>
  <c r="F314" i="48"/>
  <c r="F330" i="48"/>
  <c r="F354" i="48"/>
  <c r="F87" i="48"/>
  <c r="F103" i="48"/>
  <c r="F119" i="48"/>
  <c r="F135" i="48"/>
  <c r="F151" i="48"/>
  <c r="F167" i="48"/>
  <c r="F175" i="48"/>
  <c r="F190" i="48"/>
  <c r="F194" i="48"/>
  <c r="F198" i="48"/>
  <c r="F302" i="48"/>
  <c r="F310" i="48"/>
  <c r="F318" i="48"/>
  <c r="F326" i="48"/>
  <c r="F334" i="48"/>
  <c r="F342" i="48"/>
  <c r="F350" i="48"/>
  <c r="F358" i="48"/>
  <c r="F83" i="48"/>
  <c r="F91" i="48"/>
  <c r="F99" i="48"/>
  <c r="F107" i="48"/>
  <c r="F115" i="48"/>
  <c r="F123" i="48"/>
  <c r="F131" i="48"/>
  <c r="F139" i="48"/>
  <c r="F147" i="48"/>
  <c r="F155" i="48"/>
  <c r="F163" i="48"/>
  <c r="F171" i="48"/>
  <c r="F179" i="48"/>
  <c r="F187" i="48"/>
  <c r="F189" i="48"/>
  <c r="F191" i="48"/>
  <c r="F193" i="48"/>
  <c r="F195" i="48"/>
  <c r="F197" i="48"/>
  <c r="F199" i="48"/>
  <c r="F201" i="48"/>
  <c r="F203" i="48"/>
  <c r="F205" i="48"/>
  <c r="F207" i="48"/>
  <c r="F209" i="48"/>
  <c r="F211" i="48"/>
  <c r="F215" i="48"/>
  <c r="F217" i="48"/>
  <c r="F219" i="48"/>
  <c r="F221" i="48"/>
  <c r="F223" i="48"/>
  <c r="F225" i="48"/>
  <c r="F227" i="48"/>
  <c r="F231" i="48"/>
  <c r="F233" i="48"/>
  <c r="F237" i="48"/>
  <c r="F243" i="48"/>
  <c r="F245" i="48"/>
  <c r="F249" i="48"/>
  <c r="F255" i="48"/>
  <c r="F263" i="48"/>
  <c r="F269" i="48"/>
  <c r="F277" i="48"/>
  <c r="F283" i="48"/>
  <c r="F289" i="48"/>
  <c r="F297" i="48"/>
  <c r="F71" i="48"/>
  <c r="F308" i="48"/>
  <c r="F316" i="48"/>
  <c r="F324" i="48"/>
  <c r="F340" i="48"/>
  <c r="F81" i="48"/>
  <c r="F89" i="48"/>
  <c r="F97" i="48"/>
  <c r="F129" i="48"/>
  <c r="F137" i="48"/>
  <c r="F145" i="48"/>
  <c r="F161" i="48"/>
  <c r="F67" i="48"/>
  <c r="F63" i="48"/>
  <c r="F306" i="48"/>
  <c r="F322" i="48"/>
  <c r="F338" i="48"/>
  <c r="F346" i="48"/>
  <c r="F79" i="48"/>
  <c r="F95" i="48"/>
  <c r="F111" i="48"/>
  <c r="F127" i="48"/>
  <c r="F143" i="48"/>
  <c r="F159" i="48"/>
  <c r="F183" i="48"/>
  <c r="F188" i="48"/>
  <c r="F192" i="48"/>
  <c r="F196" i="48"/>
  <c r="F200" i="48"/>
  <c r="F208" i="48"/>
  <c r="F216" i="48"/>
  <c r="F224" i="48"/>
  <c r="F232" i="48"/>
  <c r="F240" i="48"/>
  <c r="F248" i="48"/>
  <c r="F256" i="48"/>
  <c r="F264" i="48"/>
  <c r="F272" i="48"/>
  <c r="F280" i="48"/>
  <c r="F288" i="48"/>
  <c r="F296" i="48"/>
  <c r="F74" i="48"/>
  <c r="F298" i="48"/>
  <c r="F69" i="48"/>
  <c r="F206" i="48"/>
  <c r="F214" i="48"/>
  <c r="F222" i="48"/>
  <c r="F230" i="48"/>
  <c r="F238" i="48"/>
  <c r="F246" i="48"/>
  <c r="F254" i="48"/>
  <c r="F262" i="48"/>
  <c r="F270" i="48"/>
  <c r="F278" i="48"/>
  <c r="F286" i="48"/>
  <c r="F294" i="48"/>
  <c r="F204" i="48"/>
  <c r="F212" i="48"/>
  <c r="F220" i="48"/>
  <c r="F228" i="48"/>
  <c r="F236" i="48"/>
  <c r="F244" i="48"/>
  <c r="F252" i="48"/>
  <c r="F260" i="48"/>
  <c r="F268" i="48"/>
  <c r="F276" i="48"/>
  <c r="F284" i="48"/>
  <c r="F292" i="48"/>
  <c r="F202" i="48"/>
  <c r="F210" i="48"/>
  <c r="F218" i="48"/>
  <c r="F226" i="48"/>
  <c r="F234" i="48"/>
  <c r="F242" i="48"/>
  <c r="F250" i="48"/>
  <c r="F258" i="48"/>
  <c r="F266" i="48"/>
  <c r="F274" i="48"/>
  <c r="F282" i="48"/>
  <c r="F290" i="48"/>
  <c r="Y140" i="23" l="1"/>
  <c r="AA140" i="23"/>
  <c r="D140" i="23"/>
  <c r="J70" i="23"/>
  <c r="E70" i="23"/>
  <c r="N140" i="23"/>
  <c r="D70" i="23"/>
  <c r="R180" i="23"/>
  <c r="T140" i="23"/>
  <c r="N70" i="23"/>
  <c r="W140" i="23"/>
  <c r="O140" i="23"/>
  <c r="P105" i="23"/>
  <c r="V70" i="23"/>
  <c r="V140" i="23"/>
  <c r="Z180" i="23"/>
  <c r="AE180" i="23"/>
  <c r="S180" i="23"/>
  <c r="G70" i="23"/>
  <c r="Y70" i="23"/>
  <c r="H140" i="23"/>
  <c r="AF70" i="23"/>
  <c r="Z70" i="23"/>
  <c r="Z140" i="23"/>
  <c r="O70" i="23"/>
  <c r="K180" i="23"/>
  <c r="P180" i="23"/>
  <c r="H180" i="23"/>
  <c r="I140" i="23"/>
  <c r="J105" i="23"/>
  <c r="AB105" i="23"/>
  <c r="V105" i="23"/>
  <c r="AE70" i="23"/>
  <c r="P140" i="23"/>
  <c r="S70" i="23"/>
  <c r="X140" i="23"/>
  <c r="L70" i="23"/>
  <c r="AB140" i="23"/>
  <c r="AF140" i="23"/>
  <c r="AD70" i="23"/>
  <c r="Q70" i="23"/>
  <c r="R140" i="23"/>
  <c r="J180" i="23"/>
  <c r="O180" i="23"/>
  <c r="L180" i="23"/>
  <c r="M180" i="23"/>
  <c r="V180" i="23"/>
  <c r="Q180" i="23"/>
  <c r="N180" i="23"/>
  <c r="X180" i="23"/>
  <c r="U180" i="23"/>
  <c r="D180" i="23"/>
  <c r="Y180" i="23"/>
  <c r="AC180" i="23"/>
  <c r="AD180" i="23"/>
  <c r="W70" i="23"/>
  <c r="I180" i="23"/>
  <c r="M70" i="23"/>
  <c r="U70" i="23"/>
  <c r="AB70" i="23"/>
  <c r="L140" i="23"/>
  <c r="AC70" i="23"/>
  <c r="X70" i="23"/>
  <c r="P70" i="23"/>
  <c r="AD140" i="23"/>
  <c r="W180" i="23"/>
  <c r="T180" i="23"/>
  <c r="AC140" i="23"/>
  <c r="K70" i="23"/>
  <c r="AB180" i="23"/>
  <c r="E34" i="23"/>
  <c r="D34" i="23"/>
  <c r="AB34" i="23"/>
  <c r="J34" i="23"/>
  <c r="H34" i="23"/>
  <c r="R34" i="23"/>
  <c r="AD34" i="23"/>
  <c r="V34" i="23"/>
  <c r="Z34" i="23"/>
  <c r="AF34" i="23"/>
  <c r="T34" i="23"/>
  <c r="N34" i="23"/>
  <c r="P34" i="23"/>
  <c r="X34" i="23"/>
  <c r="F34" i="23"/>
  <c r="C34" i="23"/>
  <c r="L34" i="23"/>
  <c r="AG34" i="23"/>
  <c r="L18" i="53"/>
  <c r="BG18" i="23"/>
  <c r="AS18" i="23"/>
  <c r="N18" i="53"/>
  <c r="AG18" i="53"/>
  <c r="M18" i="53"/>
  <c r="G18" i="53"/>
  <c r="E18" i="53"/>
  <c r="F18" i="53"/>
  <c r="O18" i="53"/>
  <c r="I18" i="53"/>
  <c r="H18" i="53"/>
  <c r="J18" i="53"/>
  <c r="K18" i="53"/>
  <c r="P18" i="53"/>
  <c r="D18" i="53"/>
  <c r="Q18" i="53"/>
  <c r="C18" i="53"/>
  <c r="AO18" i="53"/>
  <c r="AH18" i="53"/>
  <c r="AC18" i="53"/>
  <c r="AP18" i="53"/>
  <c r="AI18" i="53"/>
  <c r="AM18" i="53"/>
  <c r="AN18" i="53"/>
  <c r="AN40" i="53"/>
  <c r="AL18" i="53"/>
  <c r="AD18" i="53"/>
  <c r="AB18" i="53"/>
  <c r="AH40" i="53"/>
  <c r="AF18" i="53"/>
  <c r="AK18" i="53"/>
  <c r="AE18" i="53"/>
  <c r="AK40" i="53"/>
  <c r="AJ18" i="53"/>
  <c r="AE40" i="53"/>
  <c r="L60" i="53"/>
  <c r="K107" i="53"/>
  <c r="M107" i="53"/>
  <c r="F39" i="53"/>
  <c r="L107" i="53"/>
  <c r="F81" i="53"/>
  <c r="N107" i="53"/>
  <c r="F107" i="53"/>
  <c r="O81" i="53"/>
  <c r="I107" i="53"/>
  <c r="L81" i="53"/>
  <c r="H107" i="53"/>
  <c r="C107" i="53"/>
  <c r="O107" i="53"/>
  <c r="E107" i="53"/>
  <c r="O60" i="53"/>
  <c r="J107" i="53"/>
  <c r="F60" i="53"/>
  <c r="D107" i="53"/>
  <c r="G107" i="53"/>
  <c r="Q107" i="53"/>
  <c r="L39" i="53"/>
  <c r="O39" i="53"/>
  <c r="I60" i="53"/>
  <c r="I39" i="53"/>
  <c r="P107" i="53"/>
  <c r="I81" i="53"/>
  <c r="AH34" i="23" l="1"/>
  <c r="R18" i="53"/>
  <c r="AR20" i="53"/>
  <c r="R109" i="53"/>
  <c r="C178" i="23"/>
  <c r="C158" i="23"/>
  <c r="C150" i="23"/>
  <c r="C172" i="23"/>
  <c r="C168" i="23"/>
  <c r="C160" i="23"/>
  <c r="C152" i="23"/>
  <c r="C173" i="23"/>
  <c r="C157" i="23"/>
  <c r="C175" i="23"/>
  <c r="C171" i="23"/>
  <c r="C163" i="23"/>
  <c r="C155" i="23"/>
  <c r="C151" i="23"/>
  <c r="C156" i="23"/>
  <c r="C169" i="23"/>
  <c r="C153" i="23"/>
  <c r="C162" i="23"/>
  <c r="C174" i="23"/>
  <c r="C159" i="23"/>
  <c r="C166" i="23"/>
  <c r="C170" i="23"/>
  <c r="H460" i="40"/>
  <c r="H461" i="40"/>
  <c r="H462" i="40"/>
  <c r="H463" i="40"/>
  <c r="H464" i="40"/>
  <c r="H465" i="40"/>
  <c r="H466" i="40"/>
  <c r="H467" i="40"/>
  <c r="H468" i="40"/>
  <c r="C179" i="23" l="1"/>
  <c r="F179" i="23"/>
  <c r="C161" i="23"/>
  <c r="C154" i="23"/>
  <c r="C176" i="23"/>
  <c r="C177" i="23"/>
  <c r="C164" i="23"/>
  <c r="C167" i="23"/>
  <c r="C165" i="23"/>
  <c r="C44" i="23"/>
  <c r="C52" i="23"/>
  <c r="C58" i="23"/>
  <c r="C68" i="23"/>
  <c r="C77" i="23"/>
  <c r="C112" i="23"/>
  <c r="C85" i="23"/>
  <c r="C120" i="23"/>
  <c r="C97" i="23"/>
  <c r="C132" i="23"/>
  <c r="C101" i="23"/>
  <c r="C66" i="23"/>
  <c r="C136" i="23"/>
  <c r="C113" i="23"/>
  <c r="C78" i="23"/>
  <c r="C117" i="23"/>
  <c r="C82" i="23"/>
  <c r="C121" i="23"/>
  <c r="C86" i="23"/>
  <c r="C125" i="23"/>
  <c r="C90" i="23"/>
  <c r="C55" i="23"/>
  <c r="C45" i="23"/>
  <c r="C49" i="23"/>
  <c r="C81" i="23"/>
  <c r="C116" i="23"/>
  <c r="C93" i="23"/>
  <c r="C128" i="23"/>
  <c r="C62" i="23"/>
  <c r="C79" i="23"/>
  <c r="C114" i="23"/>
  <c r="C87" i="23"/>
  <c r="C122" i="23"/>
  <c r="C99" i="23"/>
  <c r="C64" i="23"/>
  <c r="C134" i="23"/>
  <c r="C42" i="23"/>
  <c r="C46" i="23"/>
  <c r="C50" i="23"/>
  <c r="C80" i="23"/>
  <c r="C115" i="23"/>
  <c r="C84" i="23"/>
  <c r="C119" i="23"/>
  <c r="C96" i="23"/>
  <c r="C131" i="23"/>
  <c r="C100" i="23"/>
  <c r="C65" i="23"/>
  <c r="C135" i="23"/>
  <c r="C43" i="23"/>
  <c r="C47" i="23"/>
  <c r="C51" i="23"/>
  <c r="C61" i="23"/>
  <c r="C102" i="23"/>
  <c r="C103" i="23"/>
  <c r="C137" i="23"/>
  <c r="C138" i="23"/>
  <c r="C67" i="23"/>
  <c r="F104" i="23"/>
  <c r="F139" i="23"/>
  <c r="I194" i="40"/>
  <c r="I195" i="40"/>
  <c r="I196" i="40"/>
  <c r="I197" i="40"/>
  <c r="I198" i="40"/>
  <c r="I199" i="40"/>
  <c r="I200" i="40"/>
  <c r="I201" i="40"/>
  <c r="I202" i="40"/>
  <c r="I203" i="40"/>
  <c r="I204" i="40"/>
  <c r="I205" i="40"/>
  <c r="I206" i="40"/>
  <c r="I207" i="40"/>
  <c r="I208" i="40"/>
  <c r="I209" i="40"/>
  <c r="I210" i="40"/>
  <c r="I211" i="40"/>
  <c r="I212" i="40"/>
  <c r="I213" i="40"/>
  <c r="I214" i="40"/>
  <c r="I215" i="40"/>
  <c r="I216" i="40"/>
  <c r="I217" i="40"/>
  <c r="I218" i="40"/>
  <c r="I219" i="40"/>
  <c r="F180" i="23" l="1"/>
  <c r="C180" i="23"/>
  <c r="AG180" i="23"/>
  <c r="AH180" i="23" l="1"/>
  <c r="I5" i="40"/>
  <c r="I6" i="40"/>
  <c r="I7" i="40"/>
  <c r="I8" i="40"/>
  <c r="I9" i="40"/>
  <c r="I10" i="40"/>
  <c r="I11" i="40"/>
  <c r="I12" i="40"/>
  <c r="I13" i="40"/>
  <c r="I14" i="40"/>
  <c r="I15" i="40"/>
  <c r="I16" i="40"/>
  <c r="I17" i="40"/>
  <c r="I18" i="40"/>
  <c r="I19" i="40"/>
  <c r="I20" i="40"/>
  <c r="I21" i="40"/>
  <c r="I22" i="40"/>
  <c r="I23" i="40"/>
  <c r="I24" i="40"/>
  <c r="I25" i="40"/>
  <c r="I26" i="40"/>
  <c r="I27" i="40"/>
  <c r="I28" i="40"/>
  <c r="I29" i="40"/>
  <c r="I30" i="40"/>
  <c r="I31" i="40"/>
  <c r="I32" i="40"/>
  <c r="I33" i="40"/>
  <c r="I34" i="40"/>
  <c r="I35" i="40"/>
  <c r="I36" i="40"/>
  <c r="I37" i="40"/>
  <c r="I38" i="40"/>
  <c r="I39" i="40"/>
  <c r="I40" i="40"/>
  <c r="I41" i="40"/>
  <c r="I42" i="40"/>
  <c r="I43" i="40"/>
  <c r="I44" i="40"/>
  <c r="I45" i="40"/>
  <c r="I46" i="40"/>
  <c r="I47" i="40"/>
  <c r="I48" i="40"/>
  <c r="I49" i="40"/>
  <c r="I50" i="40"/>
  <c r="I51" i="40"/>
  <c r="I52" i="40"/>
  <c r="I53" i="40"/>
  <c r="I54" i="40"/>
  <c r="I55" i="40"/>
  <c r="I56" i="40"/>
  <c r="I57" i="40"/>
  <c r="I58" i="40"/>
  <c r="I59" i="40"/>
  <c r="I60" i="40"/>
  <c r="I61" i="40"/>
  <c r="I62" i="40"/>
  <c r="I63" i="40"/>
  <c r="I64" i="40"/>
  <c r="I65" i="40"/>
  <c r="I66" i="40"/>
  <c r="I67" i="40"/>
  <c r="I68" i="40"/>
  <c r="I69" i="40"/>
  <c r="I70" i="40"/>
  <c r="I71" i="40"/>
  <c r="I72" i="40"/>
  <c r="I73" i="40"/>
  <c r="I74" i="40"/>
  <c r="I75" i="40"/>
  <c r="I76" i="40"/>
  <c r="I77" i="40"/>
  <c r="I78" i="40"/>
  <c r="I79" i="40"/>
  <c r="I80" i="40"/>
  <c r="I81" i="40"/>
  <c r="I82" i="40"/>
  <c r="I83" i="40"/>
  <c r="I84" i="40"/>
  <c r="I85" i="40"/>
  <c r="I86" i="40"/>
  <c r="I87" i="40"/>
  <c r="I88" i="40"/>
  <c r="I89" i="40"/>
  <c r="I90" i="40"/>
  <c r="I91" i="40"/>
  <c r="I92" i="40"/>
  <c r="I93" i="40"/>
  <c r="I94" i="40"/>
  <c r="I95" i="40"/>
  <c r="I96" i="40"/>
  <c r="I97" i="40"/>
  <c r="I98" i="40"/>
  <c r="I99" i="40"/>
  <c r="I100" i="40"/>
  <c r="I101" i="40"/>
  <c r="I102" i="40"/>
  <c r="I103" i="40"/>
  <c r="I104" i="40"/>
  <c r="I105" i="40"/>
  <c r="I106" i="40"/>
  <c r="I107" i="40"/>
  <c r="I108" i="40"/>
  <c r="I109" i="40"/>
  <c r="I110" i="40"/>
  <c r="I111" i="40"/>
  <c r="I112" i="40"/>
  <c r="I113" i="40"/>
  <c r="I114" i="40"/>
  <c r="I115" i="40"/>
  <c r="I116" i="40"/>
  <c r="I117" i="40"/>
  <c r="I118" i="40"/>
  <c r="I119" i="40"/>
  <c r="I120" i="40"/>
  <c r="I121" i="40"/>
  <c r="I122" i="40"/>
  <c r="I123" i="40"/>
  <c r="I124" i="40"/>
  <c r="I125" i="40"/>
  <c r="I126" i="40"/>
  <c r="I127" i="40"/>
  <c r="I128" i="40"/>
  <c r="I129" i="40"/>
  <c r="I130" i="40"/>
  <c r="I131" i="40"/>
  <c r="I132" i="40"/>
  <c r="I133" i="40"/>
  <c r="I134" i="40"/>
  <c r="I135" i="40"/>
  <c r="I136" i="40"/>
  <c r="I137" i="40"/>
  <c r="I138" i="40"/>
  <c r="I139" i="40"/>
  <c r="I140" i="40"/>
  <c r="I141" i="40"/>
  <c r="I142" i="40"/>
  <c r="I143" i="40"/>
  <c r="I144" i="40"/>
  <c r="I145" i="40"/>
  <c r="I146" i="40"/>
  <c r="I147" i="40"/>
  <c r="I148" i="40"/>
  <c r="I149" i="40"/>
  <c r="I150" i="40"/>
  <c r="I151" i="40"/>
  <c r="I152" i="40"/>
  <c r="I153" i="40"/>
  <c r="I154" i="40"/>
  <c r="I155" i="40"/>
  <c r="I156" i="40"/>
  <c r="I157" i="40"/>
  <c r="I158" i="40"/>
  <c r="I159" i="40"/>
  <c r="I160" i="40"/>
  <c r="I161" i="40"/>
  <c r="I162" i="40"/>
  <c r="I163" i="40"/>
  <c r="I164" i="40"/>
  <c r="I165" i="40"/>
  <c r="I166" i="40"/>
  <c r="I167" i="40"/>
  <c r="I168" i="40"/>
  <c r="I169" i="40"/>
  <c r="I170" i="40"/>
  <c r="I171" i="40"/>
  <c r="I172" i="40"/>
  <c r="I173" i="40"/>
  <c r="I174" i="40"/>
  <c r="I175" i="40"/>
  <c r="I176" i="40"/>
  <c r="I177" i="40"/>
  <c r="I178" i="40"/>
  <c r="I179" i="40"/>
  <c r="I180" i="40"/>
  <c r="I181" i="40"/>
  <c r="I182" i="40"/>
  <c r="I183" i="40"/>
  <c r="I184" i="40"/>
  <c r="I185" i="40"/>
  <c r="I186" i="40"/>
  <c r="I187" i="40"/>
  <c r="I188" i="40"/>
  <c r="I189" i="40"/>
  <c r="I190" i="40"/>
  <c r="I191" i="40"/>
  <c r="I192" i="40"/>
  <c r="I193" i="40"/>
  <c r="I220" i="40"/>
  <c r="I221" i="40"/>
  <c r="I222" i="40"/>
  <c r="I223" i="40"/>
  <c r="I224" i="40"/>
  <c r="I225" i="40"/>
  <c r="I226" i="40"/>
  <c r="I227" i="40"/>
  <c r="I228" i="40"/>
  <c r="I229" i="40"/>
  <c r="I230" i="40"/>
  <c r="I231" i="40"/>
  <c r="I232" i="40"/>
  <c r="I233" i="40"/>
  <c r="I234" i="40"/>
  <c r="I235" i="40"/>
  <c r="I236" i="40"/>
  <c r="I237" i="40"/>
  <c r="I238" i="40"/>
  <c r="B460" i="40"/>
  <c r="B461" i="40"/>
  <c r="B462" i="40"/>
  <c r="A468" i="40"/>
  <c r="A467" i="40"/>
  <c r="A466" i="40"/>
  <c r="A465" i="40"/>
  <c r="A464" i="40"/>
  <c r="A463" i="40"/>
  <c r="A462" i="40"/>
  <c r="A461" i="40"/>
  <c r="A460" i="40"/>
  <c r="C111" i="23" l="1"/>
  <c r="C76" i="23"/>
  <c r="C41" i="23"/>
  <c r="AB38" i="53"/>
  <c r="C44" i="53"/>
  <c r="C23" i="53"/>
  <c r="C65" i="53"/>
  <c r="C75" i="23"/>
  <c r="C40" i="23"/>
  <c r="C110" i="23"/>
  <c r="AL39" i="53"/>
  <c r="M64" i="53"/>
  <c r="M81" i="53" s="1"/>
  <c r="M43" i="53"/>
  <c r="M60" i="53" s="1"/>
  <c r="M22" i="53"/>
  <c r="M39" i="53" s="1"/>
  <c r="X74" i="23"/>
  <c r="X105" i="23" s="1"/>
  <c r="AL23" i="53"/>
  <c r="E64" i="53"/>
  <c r="E81" i="53" s="1"/>
  <c r="H74" i="23"/>
  <c r="H105" i="23" s="1"/>
  <c r="AD39" i="53"/>
  <c r="E43" i="53"/>
  <c r="E60" i="53" s="1"/>
  <c r="E22" i="53"/>
  <c r="E39" i="53" s="1"/>
  <c r="AD23" i="53"/>
  <c r="AO23" i="53"/>
  <c r="P22" i="53"/>
  <c r="P39" i="53" s="1"/>
  <c r="AO39" i="53"/>
  <c r="P43" i="53"/>
  <c r="P60" i="53" s="1"/>
  <c r="P64" i="53"/>
  <c r="P81" i="53" s="1"/>
  <c r="AD74" i="23"/>
  <c r="AD105" i="23" s="1"/>
  <c r="AC23" i="53"/>
  <c r="D43" i="53"/>
  <c r="D60" i="53" s="1"/>
  <c r="D64" i="53"/>
  <c r="D81" i="53" s="1"/>
  <c r="D22" i="53"/>
  <c r="D39" i="53" s="1"/>
  <c r="F109" i="23"/>
  <c r="F74" i="23"/>
  <c r="AC39" i="53"/>
  <c r="F39" i="23"/>
  <c r="AG23" i="53"/>
  <c r="AG39" i="53"/>
  <c r="N74" i="23"/>
  <c r="N105" i="23" s="1"/>
  <c r="H64" i="53"/>
  <c r="H81" i="53" s="1"/>
  <c r="H43" i="53"/>
  <c r="H60" i="53" s="1"/>
  <c r="H22" i="53"/>
  <c r="H39" i="53" s="1"/>
  <c r="AF39" i="53"/>
  <c r="G64" i="53"/>
  <c r="G81" i="53" s="1"/>
  <c r="G43" i="53"/>
  <c r="G60" i="53" s="1"/>
  <c r="AF23" i="53"/>
  <c r="G22" i="53"/>
  <c r="G39" i="53" s="1"/>
  <c r="L74" i="23"/>
  <c r="L105" i="23" s="1"/>
  <c r="AJ23" i="53"/>
  <c r="AJ39" i="53"/>
  <c r="K64" i="53"/>
  <c r="K81" i="53" s="1"/>
  <c r="K43" i="53"/>
  <c r="K60" i="53" s="1"/>
  <c r="T74" i="23"/>
  <c r="T105" i="23" s="1"/>
  <c r="K22" i="53"/>
  <c r="K39" i="53" s="1"/>
  <c r="AI23" i="53"/>
  <c r="AI39" i="53"/>
  <c r="J43" i="53"/>
  <c r="J60" i="53" s="1"/>
  <c r="J64" i="53"/>
  <c r="J81" i="53" s="1"/>
  <c r="J22" i="53"/>
  <c r="J39" i="53" s="1"/>
  <c r="R74" i="23"/>
  <c r="R105" i="23" s="1"/>
  <c r="AM39" i="53"/>
  <c r="N22" i="53"/>
  <c r="N39" i="53" s="1"/>
  <c r="N64" i="53"/>
  <c r="N81" i="53" s="1"/>
  <c r="N43" i="53"/>
  <c r="N60" i="53" s="1"/>
  <c r="Z74" i="23"/>
  <c r="Z105" i="23" s="1"/>
  <c r="AM23" i="53"/>
  <c r="AU18" i="23"/>
  <c r="AT18" i="23"/>
  <c r="AG55" i="23"/>
  <c r="AG125" i="23"/>
  <c r="AG90" i="23"/>
  <c r="AG40" i="23"/>
  <c r="Q44" i="53"/>
  <c r="AG75" i="23"/>
  <c r="AQ39" i="53"/>
  <c r="Q65" i="53"/>
  <c r="Q23" i="53"/>
  <c r="AG110" i="23"/>
  <c r="Q43" i="53"/>
  <c r="Q22" i="53"/>
  <c r="AG109" i="23"/>
  <c r="Q64" i="53"/>
  <c r="AG74" i="23"/>
  <c r="AQ40" i="53"/>
  <c r="AG39" i="23"/>
  <c r="AP39" i="53"/>
  <c r="AF74" i="23"/>
  <c r="AF105" i="23" s="1"/>
  <c r="AP23" i="53"/>
  <c r="C98" i="23"/>
  <c r="C133" i="23"/>
  <c r="C63" i="23"/>
  <c r="C89" i="23"/>
  <c r="C124" i="23"/>
  <c r="C54" i="23"/>
  <c r="C53" i="23"/>
  <c r="C123" i="23"/>
  <c r="C88" i="23"/>
  <c r="C56" i="23"/>
  <c r="C91" i="23"/>
  <c r="C126" i="23"/>
  <c r="C60" i="23"/>
  <c r="C95" i="23"/>
  <c r="C130" i="23"/>
  <c r="C127" i="23"/>
  <c r="C92" i="23"/>
  <c r="C57" i="23"/>
  <c r="C129" i="23"/>
  <c r="C94" i="23"/>
  <c r="C59" i="23"/>
  <c r="C48" i="23"/>
  <c r="C83" i="23"/>
  <c r="C118" i="23"/>
  <c r="I4" i="40"/>
  <c r="AD40" i="53" l="1"/>
  <c r="AL40" i="53"/>
  <c r="AM40" i="53"/>
  <c r="AF40" i="53"/>
  <c r="AJ40" i="53"/>
  <c r="AB39" i="53"/>
  <c r="AB40" i="53" s="1"/>
  <c r="C43" i="53"/>
  <c r="C60" i="53" s="1"/>
  <c r="C109" i="23"/>
  <c r="C22" i="53"/>
  <c r="C39" i="53" s="1"/>
  <c r="C64" i="53"/>
  <c r="C81" i="53" s="1"/>
  <c r="C39" i="23"/>
  <c r="C74" i="23"/>
  <c r="AI40" i="53"/>
  <c r="AG40" i="53"/>
  <c r="AC40" i="53"/>
  <c r="AO40" i="53"/>
  <c r="AW18" i="23"/>
  <c r="AV18" i="23"/>
  <c r="AP40" i="53"/>
  <c r="C69" i="23"/>
  <c r="Q73" i="53"/>
  <c r="Q81" i="53" s="1"/>
  <c r="Q31" i="53"/>
  <c r="Q39" i="53" s="1"/>
  <c r="AG91" i="23"/>
  <c r="AG56" i="23"/>
  <c r="AG126" i="23"/>
  <c r="Q52" i="53"/>
  <c r="Q60" i="53" s="1"/>
  <c r="AQ31" i="53"/>
  <c r="AQ41" i="53" s="1"/>
  <c r="AR42" i="53" s="1"/>
  <c r="C104" i="23"/>
  <c r="C139" i="23"/>
  <c r="B1" i="23"/>
  <c r="BB3" i="23" s="1"/>
  <c r="B72" i="23"/>
  <c r="B107" i="23"/>
  <c r="R62" i="53" l="1"/>
  <c r="R41" i="53"/>
  <c r="R83" i="53"/>
  <c r="AY18" i="23"/>
  <c r="AX18" i="23"/>
  <c r="AZ18" i="23" l="1"/>
  <c r="BA18" i="23"/>
  <c r="BE18" i="23" l="1"/>
  <c r="BC18" i="23"/>
  <c r="BD18" i="23" l="1"/>
  <c r="BB18" i="23"/>
  <c r="F140" i="23"/>
  <c r="C140" i="23"/>
  <c r="AG140" i="23"/>
  <c r="AG105" i="23"/>
  <c r="F105" i="23"/>
  <c r="C105" i="23"/>
  <c r="BF18" i="23" l="1"/>
  <c r="BH18" i="23" s="1"/>
  <c r="AH105" i="23"/>
  <c r="AH140" i="23"/>
  <c r="C70" i="23" l="1"/>
  <c r="F70" i="23"/>
  <c r="AG70" i="23"/>
  <c r="AH70" i="23" l="1"/>
</calcChain>
</file>

<file path=xl/comments1.xml><?xml version="1.0" encoding="utf-8"?>
<comments xmlns="http://schemas.openxmlformats.org/spreadsheetml/2006/main">
  <authors>
    <author>BOUVIER Maxime</author>
  </authors>
  <commentList>
    <comment ref="AF4" authorId="0">
      <text>
        <r>
          <rPr>
            <b/>
            <sz val="26"/>
            <color indexed="81"/>
            <rFont val="Tahoma"/>
            <family val="2"/>
          </rPr>
          <t>BOUVIER Maxime:</t>
        </r>
        <r>
          <rPr>
            <sz val="26"/>
            <color indexed="81"/>
            <rFont val="Tahoma"/>
            <family val="2"/>
          </rPr>
          <t xml:space="preserve">
Pour avoir la mise en forme bleu / blanc /rouge, se placer sur la case AF3, puis cliquer sur le "piceaux" en haut a gauche qui permet de reprocuire la mise en forme, ensuite, sélectionner les cases ou l'ont veux appliquer cette mise en forme !</t>
        </r>
      </text>
    </comment>
    <comment ref="AF5" authorId="0">
      <text>
        <r>
          <rPr>
            <b/>
            <sz val="20"/>
            <color indexed="81"/>
            <rFont val="Tahoma"/>
            <family val="2"/>
          </rPr>
          <t>BOUVIER Maxime:</t>
        </r>
        <r>
          <rPr>
            <sz val="20"/>
            <color indexed="81"/>
            <rFont val="Tahoma"/>
            <family val="2"/>
          </rPr>
          <t xml:space="preserve">
Pour avoir la mise en forme Rouge / vert / orange, se placer sur la case AF4, puis cliquer sur le "piceaux" en haut a gauche qui permet de reprocuire la mise en forme, ensuite, sélectionner les cases ou l'ont veux appliquer cette mise en forme !</t>
        </r>
      </text>
    </comment>
  </commentList>
</comments>
</file>

<file path=xl/sharedStrings.xml><?xml version="1.0" encoding="utf-8"?>
<sst xmlns="http://schemas.openxmlformats.org/spreadsheetml/2006/main" count="884" uniqueCount="175">
  <si>
    <t>n° API</t>
  </si>
  <si>
    <t>CMI BMD µg/ml</t>
  </si>
  <si>
    <t xml:space="preserve">
CMI µg/ml</t>
  </si>
  <si>
    <t xml:space="preserve"> 
CMI µg/ml</t>
  </si>
  <si>
    <t xml:space="preserve">
 CMI µg/ml</t>
  </si>
  <si>
    <t>Formulation:</t>
  </si>
  <si>
    <t>Etest/Reference method</t>
  </si>
  <si>
    <t>&lt;=0,002</t>
  </si>
  <si>
    <t>0,004</t>
  </si>
  <si>
    <t>0,008</t>
  </si>
  <si>
    <t>0,016</t>
  </si>
  <si>
    <t>0,032</t>
  </si>
  <si>
    <t>0,064</t>
  </si>
  <si>
    <t>0,125</t>
  </si>
  <si>
    <t>0,25</t>
  </si>
  <si>
    <t>0,5</t>
  </si>
  <si>
    <t>1</t>
  </si>
  <si>
    <t>2</t>
  </si>
  <si>
    <t>4</t>
  </si>
  <si>
    <t>8</t>
  </si>
  <si>
    <t>16</t>
  </si>
  <si>
    <t>32</t>
  </si>
  <si>
    <t>64</t>
  </si>
  <si>
    <t>128</t>
  </si>
  <si>
    <t>256</t>
  </si>
  <si>
    <t>512</t>
  </si>
  <si>
    <t>1024</t>
  </si>
  <si>
    <t>&lt;=0,016</t>
  </si>
  <si>
    <t>&lt;=0,064</t>
  </si>
  <si>
    <t>&gt;32</t>
  </si>
  <si>
    <t>&gt;256</t>
  </si>
  <si>
    <t>&gt;1024</t>
  </si>
  <si>
    <t>0,002</t>
  </si>
  <si>
    <t>Impossible case</t>
  </si>
  <si>
    <t>0,003</t>
  </si>
  <si>
    <t>0,006</t>
  </si>
  <si>
    <t>0,012</t>
  </si>
  <si>
    <t>0,023</t>
  </si>
  <si>
    <t>0,047</t>
  </si>
  <si>
    <t>0,094</t>
  </si>
  <si>
    <t>0,19</t>
  </si>
  <si>
    <t>0,38</t>
  </si>
  <si>
    <t>0,75</t>
  </si>
  <si>
    <t>1,5</t>
  </si>
  <si>
    <t>3</t>
  </si>
  <si>
    <t>6</t>
  </si>
  <si>
    <t>12</t>
  </si>
  <si>
    <t>24</t>
  </si>
  <si>
    <t>48</t>
  </si>
  <si>
    <t>96</t>
  </si>
  <si>
    <t>192</t>
  </si>
  <si>
    <t>384</t>
  </si>
  <si>
    <t>768</t>
  </si>
  <si>
    <t>Enterobactéries</t>
  </si>
  <si>
    <t>Total strains</t>
  </si>
  <si>
    <t>Etest</t>
  </si>
  <si>
    <r>
      <rPr>
        <b/>
        <sz val="11"/>
        <color indexed="8"/>
        <rFont val="Calibri"/>
        <family val="2"/>
      </rPr>
      <t>&gt;=</t>
    </r>
    <r>
      <rPr>
        <b/>
        <sz val="11"/>
        <color indexed="8"/>
        <rFont val="Arial"/>
        <family val="2"/>
      </rPr>
      <t>32</t>
    </r>
  </si>
  <si>
    <t>Total général</t>
  </si>
  <si>
    <t>Étiquettes de colonnes</t>
  </si>
  <si>
    <t>Valeurs</t>
  </si>
  <si>
    <t>Somme de 0,5</t>
  </si>
  <si>
    <t>Somme de 1</t>
  </si>
  <si>
    <t>Somme de 1,5</t>
  </si>
  <si>
    <t>Somme de 2</t>
  </si>
  <si>
    <t>Somme de 2,5</t>
  </si>
  <si>
    <t>Somme de 3</t>
  </si>
  <si>
    <t>Somme de 3,5</t>
  </si>
  <si>
    <t>Somme de 4</t>
  </si>
  <si>
    <t>Somme de 4,5</t>
  </si>
  <si>
    <t>Somme de 5</t>
  </si>
  <si>
    <t>Somme de 5,5</t>
  </si>
  <si>
    <t>Somme de 6</t>
  </si>
  <si>
    <t>Somme de 6,5</t>
  </si>
  <si>
    <t>Somme de 7</t>
  </si>
  <si>
    <t>Somme de 7,5</t>
  </si>
  <si>
    <t>Somme de 8</t>
  </si>
  <si>
    <t>Somme de 8,5</t>
  </si>
  <si>
    <t>Somme de 9</t>
  </si>
  <si>
    <t>Somme de 9,5</t>
  </si>
  <si>
    <t>Somme de 10</t>
  </si>
  <si>
    <t>Somme de 10,5</t>
  </si>
  <si>
    <t>Somme de 11</t>
  </si>
  <si>
    <t>Somme de 11,5</t>
  </si>
  <si>
    <t>Somme de 12</t>
  </si>
  <si>
    <t>Somme de 12,5</t>
  </si>
  <si>
    <t>Somme de 13</t>
  </si>
  <si>
    <t>Somme de 13,5</t>
  </si>
  <si>
    <t>Somme de 14</t>
  </si>
  <si>
    <t>Somme de 14,5</t>
  </si>
  <si>
    <t>Somme de 15</t>
  </si>
  <si>
    <t xml:space="preserve"> -14</t>
  </si>
  <si>
    <t>&gt;=256</t>
  </si>
  <si>
    <t>&gt;=1024</t>
  </si>
  <si>
    <t>&lt;0,002</t>
  </si>
  <si>
    <t>&lt;0,016</t>
  </si>
  <si>
    <t>&lt;0,064</t>
  </si>
  <si>
    <t>Etest (µg/mL)</t>
  </si>
  <si>
    <t xml:space="preserve">
MIC µg/ml</t>
  </si>
  <si>
    <t>Strains</t>
  </si>
  <si>
    <t>Family</t>
  </si>
  <si>
    <t>Reference Method</t>
  </si>
  <si>
    <t xml:space="preserve">Lower Breakpoint
&lt; = </t>
  </si>
  <si>
    <t>Upper Breakpoint
&gt; =</t>
  </si>
  <si>
    <t xml:space="preserve">categories </t>
  </si>
  <si>
    <t>Gap</t>
  </si>
  <si>
    <t>1005303940 avant recentrage MHE/AD</t>
  </si>
  <si>
    <t>1005303940 avant recentrage MHBD/AD</t>
  </si>
  <si>
    <t>Somme de -13</t>
  </si>
  <si>
    <t>Somme de -12,5</t>
  </si>
  <si>
    <t>Somme de -12</t>
  </si>
  <si>
    <t>Somme de -11,5</t>
  </si>
  <si>
    <t>Somme de -11</t>
  </si>
  <si>
    <t>Somme de -10,5</t>
  </si>
  <si>
    <t>Somme de 0</t>
  </si>
  <si>
    <t>Somme de -0,5</t>
  </si>
  <si>
    <t>Somme de -1</t>
  </si>
  <si>
    <t>Somme de -1,5</t>
  </si>
  <si>
    <t>Somme de -2</t>
  </si>
  <si>
    <t>Somme de -2,5</t>
  </si>
  <si>
    <t>Somme de -3</t>
  </si>
  <si>
    <t>Somme de -3,5</t>
  </si>
  <si>
    <t>Somme de -4,5</t>
  </si>
  <si>
    <t xml:space="preserve"> -14,5</t>
  </si>
  <si>
    <t>Somme de -10</t>
  </si>
  <si>
    <t>Somme de -9,5</t>
  </si>
  <si>
    <t>Somme de -9</t>
  </si>
  <si>
    <t>Somme de -8,5</t>
  </si>
  <si>
    <t>Somme de -8</t>
  </si>
  <si>
    <t>Somme de -7,5</t>
  </si>
  <si>
    <t>Somme de -7</t>
  </si>
  <si>
    <t>Somme de -6,5</t>
  </si>
  <si>
    <t>Somme de -6</t>
  </si>
  <si>
    <t>Somme de -5,5</t>
  </si>
  <si>
    <t>Somme de -5</t>
  </si>
  <si>
    <t>Somme de -4</t>
  </si>
  <si>
    <t xml:space="preserve"> -15</t>
  </si>
  <si>
    <t>s-13,5</t>
  </si>
  <si>
    <t>N°Strain</t>
  </si>
  <si>
    <t>Resistance profile</t>
  </si>
  <si>
    <t>CMI µg/ml</t>
  </si>
  <si>
    <t>CMI µg/ml dil entière</t>
  </si>
  <si>
    <t>Mise en forme 1 :</t>
  </si>
  <si>
    <t>Mise en forme 2 :</t>
  </si>
  <si>
    <t xml:space="preserve">Prototyppe </t>
  </si>
  <si>
    <t>échelle</t>
  </si>
  <si>
    <t>Résultats Demi Dilution</t>
  </si>
  <si>
    <t>Résultats dilutions entieres</t>
  </si>
  <si>
    <t>BMD</t>
  </si>
  <si>
    <t>Somme.si(</t>
  </si>
  <si>
    <t>Filtre 1 :</t>
  </si>
  <si>
    <t xml:space="preserve">Filtre 2 : </t>
  </si>
  <si>
    <t xml:space="preserve">Filtre 3 : </t>
  </si>
  <si>
    <t xml:space="preserve">Analyse avec Filtre dans le Tableau Résults </t>
  </si>
  <si>
    <t>&gt;64</t>
  </si>
  <si>
    <t>&gt;=64</t>
  </si>
  <si>
    <t>&gt;=32</t>
  </si>
  <si>
    <t>&lt;0,004</t>
  </si>
  <si>
    <t>&lt;=0,004</t>
  </si>
  <si>
    <t>Int</t>
  </si>
  <si>
    <t>Max</t>
  </si>
  <si>
    <t>échelle feuille 2 BMD</t>
  </si>
  <si>
    <t>Format de la bandelette testé :</t>
  </si>
  <si>
    <t>SI(results!A19=0;"";results!A19)</t>
  </si>
  <si>
    <t>&gt;=25</t>
  </si>
  <si>
    <t>Formulation: 1/2 dil</t>
  </si>
  <si>
    <t>Formulation: 1 dil</t>
  </si>
  <si>
    <t>AD</t>
  </si>
  <si>
    <t>échelle 6  comparaison CMI BMD</t>
  </si>
  <si>
    <t>échelle 5 :  comparaison CMI Etest</t>
  </si>
  <si>
    <t>échelle 1 R/S Etest</t>
  </si>
  <si>
    <t>échelle 2 R/S BMD</t>
  </si>
  <si>
    <t>échelle 3 feuille 2 e test</t>
  </si>
  <si>
    <t>échelle 4 feuille 2 BMD</t>
  </si>
  <si>
    <t>échelle 7 feuille 2 1Dil</t>
  </si>
  <si>
    <t>Pour mise en forme  des cellules qui sont à -1,5 dilution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</si>
</sst>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30" x14ac:knownFonts="1">
    <font>
      <sz val="11"/>
      <color theme="1"/>
      <name val="Calibri"/>
      <family val="2"/>
      <scheme val="minor"/>
    </font>
    <font>
      <b/>
      <sz val="11"/>
      <color indexed="8"/>
      <name val="Arial"/>
      <family val="2"/>
    </font>
    <font>
      <sz val="12"/>
      <name val="Calibri"/>
      <family val="2"/>
    </font>
    <font>
      <b/>
      <sz val="12"/>
      <name val="Calibri"/>
      <family val="2"/>
    </font>
    <font>
      <b/>
      <sz val="11"/>
      <color indexed="8"/>
      <name val="Calibri"/>
      <family val="2"/>
    </font>
    <font>
      <b/>
      <sz val="11"/>
      <color theme="1"/>
      <name val="Calibri"/>
      <family val="2"/>
      <scheme val="minor"/>
    </font>
    <font>
      <i/>
      <sz val="11"/>
      <color theme="1"/>
      <name val="Arial"/>
      <family val="2"/>
    </font>
    <font>
      <sz val="11"/>
      <color theme="1"/>
      <name val="Arial"/>
      <family val="2"/>
    </font>
    <font>
      <b/>
      <sz val="12"/>
      <color theme="1"/>
      <name val="Calibri"/>
      <family val="2"/>
      <scheme val="minor"/>
    </font>
    <font>
      <b/>
      <sz val="11"/>
      <color theme="1"/>
      <name val="Arial"/>
      <family val="2"/>
    </font>
    <font>
      <b/>
      <sz val="14"/>
      <color theme="1"/>
      <name val="Calibri"/>
      <family val="2"/>
      <scheme val="minor"/>
    </font>
    <font>
      <sz val="11"/>
      <color theme="1"/>
      <name val="Calibri"/>
      <family val="2"/>
    </font>
    <font>
      <sz val="12"/>
      <color theme="0"/>
      <name val="Calibri"/>
      <family val="2"/>
    </font>
    <font>
      <sz val="8"/>
      <color rgb="FF000000"/>
      <name val="Calibri"/>
      <family val="2"/>
    </font>
    <font>
      <b/>
      <sz val="14"/>
      <color rgb="FFFF0000"/>
      <name val="Arial"/>
      <family val="2"/>
    </font>
    <font>
      <b/>
      <sz val="11"/>
      <color rgb="FF000000"/>
      <name val="Calibri"/>
      <family val="2"/>
    </font>
    <font>
      <sz val="8"/>
      <color theme="1"/>
      <name val="Arial"/>
      <family val="2"/>
    </font>
    <font>
      <sz val="20"/>
      <color theme="1"/>
      <name val="Calibri"/>
      <family val="2"/>
      <scheme val="minor"/>
    </font>
    <font>
      <sz val="11"/>
      <color theme="1"/>
      <name val="Bernard MT Condensed"/>
      <family val="1"/>
    </font>
    <font>
      <b/>
      <sz val="20"/>
      <color indexed="81"/>
      <name val="Tahoma"/>
      <family val="2"/>
    </font>
    <font>
      <sz val="20"/>
      <color indexed="81"/>
      <name val="Tahoma"/>
      <family val="2"/>
    </font>
    <font>
      <b/>
      <sz val="26"/>
      <color indexed="81"/>
      <name val="Tahoma"/>
      <family val="2"/>
    </font>
    <font>
      <sz val="26"/>
      <color indexed="81"/>
      <name val="Tahoma"/>
      <family val="2"/>
    </font>
    <font>
      <sz val="12"/>
      <color theme="1"/>
      <name val="Calibri"/>
      <family val="2"/>
      <scheme val="minor"/>
    </font>
    <font>
      <sz val="11"/>
      <name val="Calibri"/>
      <family val="2"/>
      <scheme val="minor"/>
    </font>
    <font>
      <sz val="11"/>
      <color rgb="FF000000"/>
      <name val="Calibri"/>
      <family val="2"/>
    </font>
    <font>
      <i/>
      <sz val="11"/>
      <color rgb="FF000000"/>
      <name val="Calibri"/>
      <family val="2"/>
    </font>
    <font>
      <sz val="10"/>
      <color theme="1"/>
      <name val="Times New Roman"/>
      <family val="1"/>
    </font>
    <font>
      <i/>
      <sz val="11"/>
      <color theme="1"/>
      <name val="Calibri"/>
      <family val="2"/>
      <scheme val="minor"/>
    </font>
    <font>
      <b/>
      <sz val="12"/>
      <color rgb="FFFF0000"/>
      <name val="Calibri"/>
      <family val="2"/>
    </font>
  </fonts>
  <fills count="26">
    <fill>
      <patternFill patternType="none"/>
    </fill>
    <fill>
      <patternFill patternType="gray125"/>
    </fill>
    <fill>
      <patternFill patternType="solid">
        <fgColor theme="8" tint="0.79998168889431442"/>
        <bgColor indexed="64"/>
      </patternFill>
    </fill>
    <fill>
      <patternFill patternType="solid">
        <fgColor rgb="FF92D050"/>
        <bgColor indexed="64"/>
      </patternFill>
    </fill>
    <fill>
      <patternFill patternType="solid">
        <fgColor theme="0" tint="-0.34998626667073579"/>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bgColor indexed="64"/>
      </patternFill>
    </fill>
    <fill>
      <patternFill patternType="solid">
        <fgColor theme="6" tint="0.79998168889431442"/>
        <bgColor indexed="64"/>
      </patternFill>
    </fill>
    <fill>
      <patternFill patternType="solid">
        <fgColor theme="3" tint="0.59999389629810485"/>
        <bgColor indexed="64"/>
      </patternFill>
    </fill>
    <fill>
      <patternFill patternType="solid">
        <fgColor theme="3" tint="-0.249977111117893"/>
        <bgColor indexed="64"/>
      </patternFill>
    </fill>
    <fill>
      <patternFill patternType="solid">
        <fgColor theme="8" tint="0.39997558519241921"/>
        <bgColor rgb="FF000000"/>
      </patternFill>
    </fill>
    <fill>
      <patternFill patternType="solid">
        <fgColor rgb="FFE6B8B7"/>
        <bgColor rgb="FF000000"/>
      </patternFill>
    </fill>
    <fill>
      <patternFill patternType="solid">
        <fgColor rgb="FFD9D9D9"/>
        <bgColor rgb="FF000000"/>
      </patternFill>
    </fill>
    <fill>
      <patternFill patternType="solid">
        <fgColor theme="7" tint="0.39997558519241921"/>
        <bgColor indexed="64"/>
      </patternFill>
    </fill>
    <fill>
      <patternFill patternType="solid">
        <fgColor theme="7" tint="0.39997558519241921"/>
        <bgColor rgb="FF000000"/>
      </patternFill>
    </fill>
    <fill>
      <gradientFill type="path" left="0.5" right="0.5" top="0.5" bottom="0.5">
        <stop position="0">
          <color rgb="FFFF0000"/>
        </stop>
        <stop position="1">
          <color theme="4"/>
        </stop>
      </gradientFill>
    </fill>
    <fill>
      <gradientFill type="path" left="0.5" right="0.5" top="0.5" bottom="0.5">
        <stop position="0">
          <color rgb="FF00B050"/>
        </stop>
        <stop position="1">
          <color rgb="FFFFC000"/>
        </stop>
      </gradientFill>
    </fill>
    <fill>
      <patternFill patternType="solid">
        <fgColor theme="4" tint="0.79998168889431442"/>
        <bgColor theme="4" tint="0.79998168889431442"/>
      </patternFill>
    </fill>
    <fill>
      <patternFill patternType="solid">
        <fgColor theme="0"/>
        <bgColor rgb="FF000000"/>
      </patternFill>
    </fill>
    <fill>
      <patternFill patternType="solid">
        <fgColor rgb="FFFFFF00"/>
        <bgColor indexed="64"/>
      </patternFill>
    </fill>
    <fill>
      <patternFill patternType="solid">
        <fgColor theme="5" tint="0.59999389629810485"/>
        <bgColor rgb="FF000000"/>
      </patternFill>
    </fill>
  </fills>
  <borders count="6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style="thick">
        <color indexed="64"/>
      </left>
      <right style="thick">
        <color indexed="64"/>
      </right>
      <top style="thin">
        <color indexed="64"/>
      </top>
      <bottom style="thin">
        <color indexed="64"/>
      </bottom>
      <diagonal/>
    </border>
    <border>
      <left/>
      <right/>
      <top style="thin">
        <color indexed="64"/>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cellStyleXfs>
  <cellXfs count="285">
    <xf numFmtId="0" fontId="0" fillId="0" borderId="0" xfId="0"/>
    <xf numFmtId="0" fontId="9" fillId="0" borderId="2" xfId="0" applyFont="1" applyBorder="1" applyAlignment="1" applyProtection="1">
      <alignment horizontal="center" vertical="center"/>
      <protection locked="0"/>
    </xf>
    <xf numFmtId="0" fontId="0" fillId="0" borderId="7" xfId="0" applyBorder="1" applyAlignment="1">
      <alignment horizontal="center"/>
    </xf>
    <xf numFmtId="0" fontId="9" fillId="2" borderId="9" xfId="0" applyFont="1" applyFill="1" applyBorder="1" applyAlignment="1">
      <alignment horizontal="center" vertical="center" wrapText="1"/>
    </xf>
    <xf numFmtId="49" fontId="9" fillId="0" borderId="10" xfId="0" applyNumberFormat="1" applyFont="1" applyBorder="1" applyAlignment="1">
      <alignment horizontal="center" vertical="center"/>
    </xf>
    <xf numFmtId="49" fontId="9" fillId="0" borderId="11" xfId="0" applyNumberFormat="1" applyFont="1" applyBorder="1" applyAlignment="1">
      <alignment horizontal="center" vertical="center"/>
    </xf>
    <xf numFmtId="49" fontId="9" fillId="0" borderId="8" xfId="0" applyNumberFormat="1" applyFont="1" applyBorder="1" applyAlignment="1">
      <alignment horizontal="center" vertical="center"/>
    </xf>
    <xf numFmtId="49" fontId="9" fillId="0" borderId="5"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9" fillId="0" borderId="12" xfId="0" applyNumberFormat="1" applyFont="1" applyBorder="1" applyAlignment="1">
      <alignment horizontal="center" vertical="center"/>
    </xf>
    <xf numFmtId="0" fontId="7" fillId="3" borderId="13" xfId="0" applyFont="1" applyFill="1" applyBorder="1" applyAlignment="1">
      <alignment horizontal="center" vertical="center"/>
    </xf>
    <xf numFmtId="0" fontId="7" fillId="4" borderId="14" xfId="0" applyFont="1" applyFill="1" applyBorder="1" applyAlignment="1">
      <alignment horizontal="center" vertical="center"/>
    </xf>
    <xf numFmtId="0" fontId="7" fillId="0" borderId="14" xfId="0" applyFont="1" applyBorder="1" applyAlignment="1">
      <alignment horizontal="center" vertical="center"/>
    </xf>
    <xf numFmtId="0" fontId="7" fillId="5" borderId="14" xfId="0" applyFont="1" applyFill="1" applyBorder="1" applyAlignment="1">
      <alignment horizontal="center" vertical="center"/>
    </xf>
    <xf numFmtId="0" fontId="7" fillId="6" borderId="14" xfId="0" applyFont="1" applyFill="1" applyBorder="1" applyAlignment="1">
      <alignment horizontal="center" vertical="center"/>
    </xf>
    <xf numFmtId="0" fontId="7" fillId="0" borderId="7"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7" borderId="6" xfId="0" applyFont="1" applyFill="1" applyBorder="1" applyAlignment="1">
      <alignment horizontal="center" vertical="center"/>
    </xf>
    <xf numFmtId="49" fontId="9" fillId="0" borderId="16" xfId="0" applyNumberFormat="1" applyFont="1" applyBorder="1" applyAlignment="1">
      <alignment horizontal="center" vertical="center"/>
    </xf>
    <xf numFmtId="0" fontId="7" fillId="4" borderId="5" xfId="0" applyFont="1" applyFill="1" applyBorder="1" applyAlignment="1">
      <alignment horizontal="center" vertical="center"/>
    </xf>
    <xf numFmtId="0" fontId="7"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0" borderId="1" xfId="0" applyFont="1" applyBorder="1" applyAlignment="1">
      <alignment horizontal="center" vertical="center"/>
    </xf>
    <xf numFmtId="0" fontId="7" fillId="6" borderId="1" xfId="0" applyFont="1" applyFill="1" applyBorder="1" applyAlignment="1">
      <alignment horizontal="center" vertical="center"/>
    </xf>
    <xf numFmtId="0" fontId="7" fillId="0" borderId="17"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8" borderId="5" xfId="0" applyFont="1" applyFill="1" applyBorder="1" applyAlignment="1">
      <alignment horizontal="center" vertical="center"/>
    </xf>
    <xf numFmtId="0" fontId="7" fillId="8"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3" borderId="5" xfId="0" applyFont="1" applyFill="1" applyBorder="1" applyAlignment="1">
      <alignment horizontal="center" vertical="center"/>
    </xf>
    <xf numFmtId="0" fontId="7" fillId="9" borderId="1" xfId="0" applyFont="1" applyFill="1" applyBorder="1" applyAlignment="1">
      <alignment horizontal="center" vertical="center"/>
    </xf>
    <xf numFmtId="0" fontId="7" fillId="10" borderId="5" xfId="0" applyFont="1" applyFill="1" applyBorder="1" applyAlignment="1">
      <alignment horizontal="center" vertical="center"/>
    </xf>
    <xf numFmtId="0" fontId="7" fillId="10" borderId="1" xfId="0" applyFont="1" applyFill="1" applyBorder="1" applyAlignment="1">
      <alignment horizontal="center" vertical="center"/>
    </xf>
    <xf numFmtId="0" fontId="7" fillId="0" borderId="17" xfId="0" applyFont="1" applyBorder="1" applyAlignment="1">
      <alignment horizontal="center" vertical="center"/>
    </xf>
    <xf numFmtId="0" fontId="7" fillId="11" borderId="1" xfId="0" applyFont="1" applyFill="1" applyBorder="1" applyAlignment="1">
      <alignment horizontal="center" vertical="center"/>
    </xf>
    <xf numFmtId="49" fontId="9" fillId="0" borderId="19" xfId="0" applyNumberFormat="1" applyFont="1" applyBorder="1" applyAlignment="1">
      <alignment horizontal="center" vertical="center"/>
    </xf>
    <xf numFmtId="0" fontId="7" fillId="4" borderId="6" xfId="0" applyFont="1" applyFill="1" applyBorder="1" applyAlignment="1">
      <alignment horizontal="center" vertical="center"/>
    </xf>
    <xf numFmtId="0" fontId="7" fillId="4" borderId="20" xfId="0" applyFont="1" applyFill="1" applyBorder="1" applyAlignment="1">
      <alignment horizontal="center" vertical="center"/>
    </xf>
    <xf numFmtId="0" fontId="7" fillId="0" borderId="4" xfId="0" applyFont="1" applyFill="1" applyBorder="1" applyAlignment="1">
      <alignment horizontal="center" vertical="center" wrapText="1"/>
    </xf>
    <xf numFmtId="0" fontId="7" fillId="12" borderId="1" xfId="0" applyFont="1" applyFill="1" applyBorder="1" applyAlignment="1">
      <alignment horizontal="center" vertical="center"/>
    </xf>
    <xf numFmtId="0" fontId="7" fillId="12" borderId="17"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21" xfId="0" applyFont="1" applyFill="1" applyBorder="1" applyAlignment="1">
      <alignment horizontal="center" vertical="center" wrapText="1"/>
    </xf>
    <xf numFmtId="0" fontId="7" fillId="5" borderId="8"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22" xfId="0" applyFont="1" applyFill="1" applyBorder="1" applyAlignment="1">
      <alignment horizontal="center" vertical="center" wrapText="1"/>
    </xf>
    <xf numFmtId="0" fontId="7" fillId="13" borderId="1" xfId="0" applyFont="1" applyFill="1" applyBorder="1" applyAlignment="1">
      <alignment horizontal="center" vertical="center"/>
    </xf>
    <xf numFmtId="0" fontId="7" fillId="4" borderId="17" xfId="0" applyFont="1" applyFill="1" applyBorder="1" applyAlignment="1">
      <alignment horizontal="center" vertical="center"/>
    </xf>
    <xf numFmtId="0" fontId="7" fillId="3" borderId="17" xfId="0" applyFont="1" applyFill="1" applyBorder="1" applyAlignment="1">
      <alignment horizontal="center" vertical="center"/>
    </xf>
    <xf numFmtId="49" fontId="9" fillId="0" borderId="23" xfId="0" applyNumberFormat="1" applyFont="1" applyBorder="1" applyAlignment="1">
      <alignment horizontal="center" vertical="center"/>
    </xf>
    <xf numFmtId="0" fontId="7" fillId="0" borderId="24"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7" fillId="6" borderId="25" xfId="0" applyFont="1" applyFill="1" applyBorder="1" applyAlignment="1">
      <alignment horizontal="center" vertical="center"/>
    </xf>
    <xf numFmtId="0" fontId="7" fillId="0" borderId="25" xfId="0" applyFont="1" applyBorder="1" applyAlignment="1">
      <alignment horizontal="center" vertical="center"/>
    </xf>
    <xf numFmtId="0" fontId="7" fillId="0" borderId="25" xfId="0" applyFont="1" applyFill="1" applyBorder="1" applyAlignment="1">
      <alignment horizontal="center" vertical="center"/>
    </xf>
    <xf numFmtId="0" fontId="7" fillId="7" borderId="25" xfId="0" applyFont="1" applyFill="1" applyBorder="1" applyAlignment="1">
      <alignment horizontal="center" vertical="center"/>
    </xf>
    <xf numFmtId="0" fontId="7" fillId="4" borderId="25" xfId="0" applyFont="1" applyFill="1" applyBorder="1" applyAlignment="1">
      <alignment horizontal="center" vertical="center"/>
    </xf>
    <xf numFmtId="0" fontId="7" fillId="3" borderId="26" xfId="0" applyFont="1" applyFill="1" applyBorder="1" applyAlignment="1">
      <alignment horizontal="center" vertical="center"/>
    </xf>
    <xf numFmtId="49" fontId="9" fillId="0" borderId="27" xfId="0" applyNumberFormat="1" applyFont="1" applyBorder="1" applyAlignment="1">
      <alignment horizontal="center" vertical="center"/>
    </xf>
    <xf numFmtId="0" fontId="7" fillId="3" borderId="7" xfId="0" applyFont="1" applyFill="1" applyBorder="1" applyAlignment="1">
      <alignment horizontal="center" vertical="center"/>
    </xf>
    <xf numFmtId="0" fontId="7" fillId="4" borderId="7" xfId="0" applyFont="1" applyFill="1" applyBorder="1" applyAlignment="1">
      <alignment horizontal="center" vertical="center"/>
    </xf>
    <xf numFmtId="49" fontId="9" fillId="0" borderId="28" xfId="0" applyNumberFormat="1" applyFont="1" applyBorder="1" applyAlignment="1">
      <alignment horizontal="center" vertical="center"/>
    </xf>
    <xf numFmtId="0" fontId="7" fillId="0" borderId="29" xfId="0" applyFont="1" applyFill="1" applyBorder="1" applyAlignment="1">
      <alignment horizontal="center" vertical="center" wrapText="1"/>
    </xf>
    <xf numFmtId="0" fontId="7" fillId="3" borderId="8" xfId="0" applyFont="1" applyFill="1" applyBorder="1" applyAlignment="1">
      <alignment horizontal="center" vertical="center"/>
    </xf>
    <xf numFmtId="0" fontId="12" fillId="14" borderId="1" xfId="0" applyFont="1" applyFill="1" applyBorder="1" applyAlignment="1">
      <alignment horizontal="center" vertical="center"/>
    </xf>
    <xf numFmtId="0" fontId="2" fillId="15" borderId="1" xfId="0" applyFont="1" applyFill="1" applyBorder="1" applyAlignment="1">
      <alignment horizontal="center" vertical="center"/>
    </xf>
    <xf numFmtId="0" fontId="3" fillId="16" borderId="1" xfId="0" applyFont="1" applyFill="1" applyBorder="1" applyAlignment="1">
      <alignment horizontal="center" vertical="center"/>
    </xf>
    <xf numFmtId="0" fontId="3" fillId="17"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0" xfId="0" applyAlignment="1">
      <alignment horizontal="center"/>
    </xf>
    <xf numFmtId="0" fontId="13" fillId="18" borderId="1" xfId="0" applyFont="1" applyFill="1" applyBorder="1" applyAlignment="1">
      <alignment horizontal="center" vertical="center"/>
    </xf>
    <xf numFmtId="0" fontId="3" fillId="19" borderId="1" xfId="0" applyFont="1" applyFill="1" applyBorder="1" applyAlignment="1">
      <alignment horizontal="center" vertical="center"/>
    </xf>
    <xf numFmtId="0" fontId="5" fillId="18" borderId="5" xfId="0" applyFont="1" applyFill="1" applyBorder="1" applyAlignment="1">
      <alignment horizontal="center"/>
    </xf>
    <xf numFmtId="0" fontId="14" fillId="0" borderId="0" xfId="0" applyFont="1"/>
    <xf numFmtId="0" fontId="0" fillId="0" borderId="0" xfId="0" applyAlignment="1">
      <alignment horizontal="center" wrapText="1"/>
    </xf>
    <xf numFmtId="49" fontId="6" fillId="11" borderId="1" xfId="0" applyNumberFormat="1" applyFont="1" applyFill="1" applyBorder="1" applyAlignment="1" applyProtection="1">
      <alignment horizontal="center" vertical="center"/>
      <protection locked="0"/>
    </xf>
    <xf numFmtId="0" fontId="13"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5" fillId="0" borderId="0" xfId="0" applyFont="1" applyFill="1" applyBorder="1" applyAlignment="1">
      <alignment horizontal="center"/>
    </xf>
    <xf numFmtId="0" fontId="0" fillId="0" borderId="0" xfId="0" applyProtection="1">
      <protection locked="0"/>
    </xf>
    <xf numFmtId="0" fontId="0" fillId="0" borderId="1" xfId="0" applyBorder="1" applyProtection="1">
      <protection locked="0"/>
    </xf>
    <xf numFmtId="0" fontId="0" fillId="11" borderId="1" xfId="0" applyFill="1" applyBorder="1" applyAlignment="1" applyProtection="1">
      <alignment horizontal="center" vertical="center"/>
      <protection locked="0"/>
    </xf>
    <xf numFmtId="49" fontId="1" fillId="0" borderId="28" xfId="0" applyNumberFormat="1" applyFont="1" applyBorder="1" applyAlignment="1">
      <alignment horizontal="center" vertical="center"/>
    </xf>
    <xf numFmtId="0" fontId="0" fillId="0" borderId="0" xfId="0" pivotButton="1"/>
    <xf numFmtId="0" fontId="0" fillId="0" borderId="0" xfId="0" applyNumberFormat="1"/>
    <xf numFmtId="0" fontId="8" fillId="0" borderId="1" xfId="0" applyFont="1" applyBorder="1" applyAlignment="1">
      <alignment horizontal="center" vertical="center" wrapText="1"/>
    </xf>
    <xf numFmtId="164" fontId="0" fillId="0" borderId="0" xfId="0" applyNumberFormat="1"/>
    <xf numFmtId="0" fontId="0" fillId="0" borderId="0" xfId="0" applyFill="1" applyBorder="1" applyAlignment="1">
      <alignment horizontal="center" vertical="center"/>
    </xf>
    <xf numFmtId="2" fontId="0" fillId="0" borderId="0" xfId="0" applyNumberFormat="1"/>
    <xf numFmtId="49" fontId="0" fillId="0" borderId="0" xfId="0" applyNumberFormat="1"/>
    <xf numFmtId="49" fontId="7" fillId="0" borderId="28" xfId="0" applyNumberFormat="1" applyFont="1" applyFill="1" applyBorder="1" applyAlignment="1" applyProtection="1">
      <alignment horizontal="center" vertical="center"/>
      <protection locked="0"/>
    </xf>
    <xf numFmtId="49" fontId="6" fillId="0" borderId="1" xfId="0" applyNumberFormat="1" applyFont="1" applyFill="1" applyBorder="1" applyAlignment="1" applyProtection="1">
      <alignment horizontal="center" vertical="center"/>
      <protection locked="0"/>
    </xf>
    <xf numFmtId="0" fontId="11" fillId="0" borderId="0" xfId="0" applyFont="1" applyFill="1" applyBorder="1" applyAlignment="1">
      <alignment vertical="center" wrapText="1"/>
    </xf>
    <xf numFmtId="0" fontId="8" fillId="0" borderId="34" xfId="0" applyFont="1" applyBorder="1" applyAlignment="1" applyProtection="1">
      <alignment vertical="center" wrapText="1"/>
      <protection locked="0"/>
    </xf>
    <xf numFmtId="0" fontId="0" fillId="0" borderId="36" xfId="0" applyBorder="1" applyProtection="1">
      <protection locked="0"/>
    </xf>
    <xf numFmtId="0" fontId="0" fillId="0" borderId="37" xfId="0" applyBorder="1" applyProtection="1">
      <protection locked="0"/>
    </xf>
    <xf numFmtId="0" fontId="0" fillId="0" borderId="35" xfId="0" applyBorder="1" applyProtection="1">
      <protection locked="0"/>
    </xf>
    <xf numFmtId="0" fontId="9" fillId="0" borderId="4" xfId="0" applyFont="1" applyBorder="1" applyAlignment="1" applyProtection="1">
      <alignment horizontal="center" vertical="center"/>
      <protection locked="0"/>
    </xf>
    <xf numFmtId="0" fontId="0" fillId="0" borderId="2" xfId="0" applyBorder="1" applyAlignment="1" applyProtection="1">
      <alignment horizontal="center"/>
      <protection locked="0"/>
    </xf>
    <xf numFmtId="0" fontId="0" fillId="11" borderId="40" xfId="0" applyFill="1" applyBorder="1" applyAlignment="1" applyProtection="1">
      <alignment horizontal="center" vertical="center"/>
      <protection locked="0"/>
    </xf>
    <xf numFmtId="0" fontId="0" fillId="0" borderId="3" xfId="0" applyBorder="1" applyAlignment="1" applyProtection="1">
      <alignment horizontal="center"/>
    </xf>
    <xf numFmtId="0" fontId="8" fillId="0" borderId="3" xfId="0" applyFont="1" applyBorder="1" applyAlignment="1" applyProtection="1">
      <alignment horizontal="center" vertical="center" wrapText="1"/>
      <protection locked="0"/>
    </xf>
    <xf numFmtId="49" fontId="16" fillId="0" borderId="1" xfId="0" quotePrefix="1" applyNumberFormat="1" applyFont="1" applyFill="1" applyBorder="1" applyAlignment="1" applyProtection="1">
      <alignment horizontal="center" vertical="center" wrapText="1"/>
      <protection locked="0"/>
    </xf>
    <xf numFmtId="1" fontId="0" fillId="0" borderId="0" xfId="0" applyNumberFormat="1" applyAlignment="1">
      <alignment horizontal="left"/>
    </xf>
    <xf numFmtId="0" fontId="10" fillId="0" borderId="0" xfId="0" applyFont="1" applyBorder="1" applyAlignment="1" applyProtection="1">
      <alignment vertical="center" wrapText="1"/>
      <protection locked="0"/>
    </xf>
    <xf numFmtId="0" fontId="0" fillId="0" borderId="0" xfId="0" applyBorder="1" applyProtection="1">
      <protection locked="0"/>
    </xf>
    <xf numFmtId="0" fontId="8" fillId="0" borderId="5" xfId="0" applyFont="1" applyBorder="1" applyAlignment="1" applyProtection="1">
      <alignment horizontal="center" vertical="center" wrapText="1"/>
      <protection locked="0"/>
    </xf>
    <xf numFmtId="0" fontId="17" fillId="0" borderId="2" xfId="0" applyFont="1" applyBorder="1" applyAlignment="1" applyProtection="1">
      <alignment horizontal="center"/>
    </xf>
    <xf numFmtId="0" fontId="18" fillId="0" borderId="0" xfId="0" applyFont="1" applyProtection="1">
      <protection locked="0"/>
    </xf>
    <xf numFmtId="0" fontId="17" fillId="0" borderId="2" xfId="0" applyFont="1" applyBorder="1" applyAlignment="1" applyProtection="1">
      <alignment horizontal="center"/>
      <protection locked="0"/>
    </xf>
    <xf numFmtId="0" fontId="0" fillId="20" borderId="0" xfId="0" applyFill="1" applyProtection="1">
      <protection locked="0"/>
    </xf>
    <xf numFmtId="0" fontId="0" fillId="21" borderId="0" xfId="0" applyFill="1" applyProtection="1">
      <protection locked="0"/>
    </xf>
    <xf numFmtId="0" fontId="0" fillId="0" borderId="1" xfId="0" applyBorder="1"/>
    <xf numFmtId="0" fontId="0" fillId="0" borderId="1" xfId="0" applyBorder="1" applyAlignment="1" applyProtection="1">
      <alignment horizontal="center"/>
      <protection locked="0"/>
    </xf>
    <xf numFmtId="0" fontId="0" fillId="0" borderId="0" xfId="0" applyNumberFormat="1" applyBorder="1" applyProtection="1">
      <protection locked="0"/>
    </xf>
    <xf numFmtId="0" fontId="8" fillId="0" borderId="47" xfId="0" applyNumberFormat="1" applyFont="1" applyBorder="1" applyAlignment="1" applyProtection="1">
      <alignment horizontal="center" vertical="center" wrapText="1"/>
      <protection locked="0"/>
    </xf>
    <xf numFmtId="0" fontId="0" fillId="22" borderId="53" xfId="0" applyNumberFormat="1" applyFont="1" applyFill="1" applyBorder="1"/>
    <xf numFmtId="0" fontId="0" fillId="0" borderId="31" xfId="0" applyNumberFormat="1" applyFont="1" applyBorder="1"/>
    <xf numFmtId="0" fontId="24" fillId="11" borderId="1" xfId="0" applyFont="1" applyFill="1" applyBorder="1" applyAlignment="1" applyProtection="1">
      <alignment horizontal="center" vertical="center"/>
      <protection locked="0"/>
    </xf>
    <xf numFmtId="0" fontId="5" fillId="0" borderId="45" xfId="0" applyNumberFormat="1" applyFont="1" applyBorder="1" applyAlignment="1" applyProtection="1">
      <alignment horizontal="center" vertical="center"/>
      <protection locked="0"/>
    </xf>
    <xf numFmtId="0" fontId="8" fillId="0" borderId="46" xfId="0" applyNumberFormat="1" applyFont="1" applyBorder="1" applyAlignment="1" applyProtection="1">
      <alignment horizontal="center" vertical="center" wrapText="1"/>
      <protection locked="0"/>
    </xf>
    <xf numFmtId="0" fontId="8" fillId="0" borderId="46" xfId="0" applyNumberFormat="1" applyFont="1" applyFill="1" applyBorder="1" applyAlignment="1" applyProtection="1">
      <alignment horizontal="center" vertical="center" wrapText="1"/>
    </xf>
    <xf numFmtId="0" fontId="23" fillId="0" borderId="51" xfId="0" applyNumberFormat="1" applyFont="1" applyFill="1" applyBorder="1" applyAlignment="1" applyProtection="1">
      <alignment horizontal="center" vertical="center" wrapText="1"/>
    </xf>
    <xf numFmtId="0" fontId="23" fillId="0" borderId="52" xfId="0" applyNumberFormat="1" applyFont="1" applyFill="1" applyBorder="1" applyAlignment="1" applyProtection="1">
      <alignment horizontal="center" vertical="center" wrapText="1"/>
    </xf>
    <xf numFmtId="0" fontId="0" fillId="0" borderId="52" xfId="0" applyNumberFormat="1" applyBorder="1" applyAlignment="1" applyProtection="1">
      <alignment horizontal="center" vertical="center"/>
    </xf>
    <xf numFmtId="0" fontId="0" fillId="0" borderId="53" xfId="0" applyNumberFormat="1" applyBorder="1" applyAlignment="1" applyProtection="1">
      <alignment horizontal="center" vertical="center"/>
    </xf>
    <xf numFmtId="0" fontId="23" fillId="0" borderId="3" xfId="0" applyNumberFormat="1" applyFont="1" applyFill="1" applyBorder="1" applyAlignment="1" applyProtection="1">
      <alignment horizontal="center" vertical="center" wrapText="1"/>
    </xf>
    <xf numFmtId="0" fontId="23" fillId="0" borderId="1" xfId="0" applyNumberFormat="1" applyFont="1" applyFill="1" applyBorder="1" applyAlignment="1" applyProtection="1">
      <alignment horizontal="center" vertical="center" wrapText="1"/>
    </xf>
    <xf numFmtId="0" fontId="0" fillId="0" borderId="1" xfId="0" applyNumberFormat="1" applyBorder="1" applyAlignment="1" applyProtection="1">
      <alignment horizontal="center" vertical="center"/>
    </xf>
    <xf numFmtId="0" fontId="0" fillId="0" borderId="31" xfId="0" applyNumberFormat="1" applyBorder="1" applyAlignment="1" applyProtection="1">
      <alignment horizontal="center" vertical="center"/>
    </xf>
    <xf numFmtId="0" fontId="23" fillId="0" borderId="48" xfId="0" applyNumberFormat="1" applyFont="1" applyFill="1" applyBorder="1" applyAlignment="1" applyProtection="1">
      <alignment horizontal="center" vertical="center" wrapText="1"/>
    </xf>
    <xf numFmtId="0" fontId="23" fillId="0" borderId="49" xfId="0" applyNumberFormat="1" applyFont="1" applyFill="1" applyBorder="1" applyAlignment="1" applyProtection="1">
      <alignment horizontal="center" vertical="center" wrapText="1"/>
    </xf>
    <xf numFmtId="0" fontId="0" fillId="0" borderId="49" xfId="0" applyNumberFormat="1" applyBorder="1" applyAlignment="1" applyProtection="1">
      <alignment horizontal="center" vertical="center"/>
    </xf>
    <xf numFmtId="0" fontId="0" fillId="0" borderId="50" xfId="0" applyNumberFormat="1" applyBorder="1" applyAlignment="1" applyProtection="1">
      <alignment horizontal="center" vertical="center"/>
    </xf>
    <xf numFmtId="0" fontId="0" fillId="0" borderId="51" xfId="0" applyNumberFormat="1" applyBorder="1" applyAlignment="1" applyProtection="1">
      <alignment horizontal="center" vertical="center"/>
    </xf>
    <xf numFmtId="0" fontId="0" fillId="0" borderId="52" xfId="0" applyNumberFormat="1" applyBorder="1" applyAlignment="1" applyProtection="1">
      <alignment horizontal="center" vertical="center"/>
      <protection locked="0"/>
    </xf>
    <xf numFmtId="0" fontId="0" fillId="0" borderId="53" xfId="0" applyNumberFormat="1" applyBorder="1" applyAlignment="1" applyProtection="1">
      <alignment horizontal="center" vertical="center"/>
      <protection locked="0"/>
    </xf>
    <xf numFmtId="0" fontId="0" fillId="0" borderId="3" xfId="0" applyNumberFormat="1" applyBorder="1" applyAlignment="1" applyProtection="1">
      <alignment horizontal="center" vertical="center"/>
    </xf>
    <xf numFmtId="0" fontId="0" fillId="0" borderId="1" xfId="0" applyNumberFormat="1" applyBorder="1" applyAlignment="1" applyProtection="1">
      <alignment horizontal="center" vertical="center"/>
      <protection locked="0"/>
    </xf>
    <xf numFmtId="0" fontId="0" fillId="0" borderId="31" xfId="0" applyNumberFormat="1" applyBorder="1" applyAlignment="1" applyProtection="1">
      <alignment horizontal="center" vertical="center"/>
      <protection locked="0"/>
    </xf>
    <xf numFmtId="0" fontId="0" fillId="0" borderId="31" xfId="0" applyBorder="1" applyAlignment="1">
      <alignment horizontal="center" vertical="center"/>
    </xf>
    <xf numFmtId="0" fontId="0" fillId="0" borderId="48" xfId="0" applyNumberFormat="1" applyBorder="1" applyAlignment="1" applyProtection="1">
      <alignment horizontal="center" vertical="center"/>
    </xf>
    <xf numFmtId="0" fontId="0" fillId="0" borderId="49" xfId="0" applyNumberFormat="1" applyBorder="1" applyAlignment="1" applyProtection="1">
      <alignment horizontal="center" vertical="center"/>
      <protection locked="0"/>
    </xf>
    <xf numFmtId="0" fontId="0" fillId="0" borderId="51" xfId="0" applyBorder="1" applyProtection="1"/>
    <xf numFmtId="0" fontId="0" fillId="0" borderId="3" xfId="0" applyBorder="1" applyProtection="1"/>
    <xf numFmtId="0" fontId="0" fillId="0" borderId="55" xfId="0" applyBorder="1" applyAlignment="1" applyProtection="1"/>
    <xf numFmtId="0" fontId="0" fillId="0" borderId="56" xfId="0" applyBorder="1" applyAlignment="1" applyProtection="1"/>
    <xf numFmtId="0" fontId="0" fillId="0" borderId="58" xfId="0" applyBorder="1" applyAlignment="1" applyProtection="1"/>
    <xf numFmtId="0" fontId="0" fillId="0" borderId="59" xfId="0" applyBorder="1" applyAlignment="1" applyProtection="1"/>
    <xf numFmtId="0" fontId="0" fillId="0" borderId="28" xfId="0" applyBorder="1" applyAlignment="1" applyProtection="1"/>
    <xf numFmtId="0" fontId="0" fillId="0" borderId="5" xfId="0" applyBorder="1" applyAlignment="1" applyProtection="1"/>
    <xf numFmtId="0" fontId="0" fillId="0" borderId="57" xfId="0" applyBorder="1" applyAlignment="1" applyProtection="1"/>
    <xf numFmtId="0" fontId="3" fillId="23" borderId="0"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right" vertical="center"/>
    </xf>
    <xf numFmtId="0" fontId="0" fillId="11" borderId="1" xfId="0" applyFill="1" applyBorder="1" applyProtection="1">
      <protection locked="0"/>
    </xf>
    <xf numFmtId="0" fontId="0" fillId="0" borderId="0" xfId="0" applyAlignment="1">
      <alignment horizontal="center" vertical="center"/>
    </xf>
    <xf numFmtId="0" fontId="25" fillId="0" borderId="1" xfId="0" applyFont="1" applyFill="1" applyBorder="1" applyAlignment="1" applyProtection="1">
      <alignment horizontal="center" vertical="center"/>
    </xf>
    <xf numFmtId="0" fontId="0" fillId="0" borderId="1" xfId="0" applyFont="1" applyBorder="1" applyAlignment="1">
      <alignment horizontal="center" vertical="center"/>
    </xf>
    <xf numFmtId="0" fontId="0" fillId="0" borderId="0" xfId="0" applyFont="1" applyAlignment="1">
      <alignment horizontal="center" vertical="center"/>
    </xf>
    <xf numFmtId="0" fontId="5" fillId="24" borderId="1" xfId="0" applyFont="1" applyFill="1" applyBorder="1" applyAlignment="1">
      <alignment horizontal="center" vertical="center"/>
    </xf>
    <xf numFmtId="0" fontId="0" fillId="24" borderId="1" xfId="0" applyFill="1" applyBorder="1" applyAlignment="1">
      <alignment horizontal="center" vertical="center"/>
    </xf>
    <xf numFmtId="0" fontId="5" fillId="0" borderId="29" xfId="0" applyFont="1" applyBorder="1" applyAlignment="1">
      <alignment horizontal="center" vertical="center" textRotation="90"/>
    </xf>
    <xf numFmtId="0" fontId="15" fillId="0" borderId="28"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xf>
    <xf numFmtId="0" fontId="5" fillId="0" borderId="29" xfId="0" applyFont="1" applyBorder="1" applyAlignment="1">
      <alignment vertical="center" textRotation="90"/>
    </xf>
    <xf numFmtId="0" fontId="5" fillId="0" borderId="20" xfId="0" applyFont="1" applyBorder="1" applyAlignment="1">
      <alignment vertical="center" textRotation="90"/>
    </xf>
    <xf numFmtId="0" fontId="5" fillId="0" borderId="0" xfId="0" applyFont="1" applyBorder="1" applyAlignment="1">
      <alignment vertical="center" textRotation="90"/>
    </xf>
    <xf numFmtId="0" fontId="8" fillId="0" borderId="1" xfId="0" applyFont="1" applyBorder="1" applyAlignment="1">
      <alignment horizontal="center" vertical="center" wrapText="1"/>
    </xf>
    <xf numFmtId="0" fontId="5" fillId="0" borderId="29" xfId="0" applyFont="1" applyBorder="1" applyAlignment="1">
      <alignment horizontal="center" vertical="center" textRotation="90"/>
    </xf>
    <xf numFmtId="0" fontId="15" fillId="0" borderId="5" xfId="0" applyFont="1" applyFill="1" applyBorder="1" applyAlignment="1">
      <alignment horizontal="center" vertical="center" wrapText="1"/>
    </xf>
    <xf numFmtId="0" fontId="26" fillId="11" borderId="1" xfId="0" applyFont="1" applyFill="1" applyBorder="1" applyAlignment="1" applyProtection="1">
      <alignment horizontal="left" vertical="center"/>
      <protection locked="0"/>
    </xf>
    <xf numFmtId="49" fontId="0" fillId="0" borderId="28" xfId="0" applyNumberFormat="1" applyFill="1" applyBorder="1" applyAlignment="1" applyProtection="1">
      <alignment horizontal="center" vertical="center"/>
      <protection locked="0"/>
    </xf>
    <xf numFmtId="0" fontId="28" fillId="11" borderId="1" xfId="0" applyFont="1" applyFill="1" applyBorder="1" applyAlignment="1" applyProtection="1">
      <alignment horizontal="left" vertical="center" wrapText="1"/>
      <protection locked="0"/>
    </xf>
    <xf numFmtId="0" fontId="0" fillId="0" borderId="28" xfId="0" quotePrefix="1" applyFill="1" applyBorder="1" applyAlignment="1" applyProtection="1">
      <alignment horizontal="center" vertical="center" wrapText="1"/>
      <protection locked="0"/>
    </xf>
    <xf numFmtId="49" fontId="25" fillId="0" borderId="28" xfId="0" applyNumberFormat="1" applyFont="1" applyFill="1" applyBorder="1" applyAlignment="1" applyProtection="1">
      <alignment horizontal="center" vertical="center"/>
      <protection locked="0"/>
    </xf>
    <xf numFmtId="0" fontId="0" fillId="11" borderId="1" xfId="0" applyFill="1" applyBorder="1" applyAlignment="1" applyProtection="1">
      <alignment horizontal="left" vertical="center"/>
      <protection locked="0"/>
    </xf>
    <xf numFmtId="0" fontId="0" fillId="0" borderId="28" xfId="0" applyFill="1" applyBorder="1" applyAlignment="1" applyProtection="1">
      <alignment horizontal="center" vertical="center"/>
      <protection locked="0"/>
    </xf>
    <xf numFmtId="0" fontId="0" fillId="0" borderId="1" xfId="0" quotePrefix="1" applyFill="1" applyBorder="1" applyAlignment="1" applyProtection="1">
      <alignment horizontal="center" vertical="center" wrapText="1"/>
      <protection locked="0"/>
    </xf>
    <xf numFmtId="49" fontId="25" fillId="0" borderId="1" xfId="0" applyNumberFormat="1" applyFont="1" applyFill="1" applyBorder="1" applyAlignment="1" applyProtection="1">
      <alignment horizontal="center" vertical="center"/>
      <protection locked="0"/>
    </xf>
    <xf numFmtId="0" fontId="5" fillId="0" borderId="8" xfId="0" applyFont="1" applyBorder="1" applyAlignment="1">
      <alignment vertical="center" textRotation="90"/>
    </xf>
    <xf numFmtId="0" fontId="5" fillId="0" borderId="7" xfId="0" applyFont="1" applyBorder="1" applyAlignment="1">
      <alignment vertical="center" textRotation="90"/>
    </xf>
    <xf numFmtId="0" fontId="5" fillId="18" borderId="0" xfId="0" applyFont="1" applyFill="1" applyBorder="1" applyAlignment="1">
      <alignment horizontal="center"/>
    </xf>
    <xf numFmtId="0" fontId="13" fillId="18" borderId="0" xfId="0" applyFont="1" applyFill="1" applyBorder="1" applyAlignment="1">
      <alignment horizontal="center" vertical="center"/>
    </xf>
    <xf numFmtId="0" fontId="3" fillId="19" borderId="0" xfId="0" applyFont="1" applyFill="1" applyBorder="1" applyAlignment="1">
      <alignment horizontal="center" vertical="center"/>
    </xf>
    <xf numFmtId="0" fontId="3" fillId="19" borderId="29"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5" xfId="0" applyFont="1" applyFill="1" applyBorder="1" applyAlignment="1">
      <alignment horizontal="center" vertical="center"/>
    </xf>
    <xf numFmtId="0" fontId="0" fillId="0" borderId="0" xfId="0" applyFill="1" applyBorder="1" applyAlignment="1">
      <alignment horizontal="center" wrapText="1"/>
    </xf>
    <xf numFmtId="0" fontId="25" fillId="0" borderId="0" xfId="0" applyFont="1" applyFill="1" applyBorder="1" applyAlignment="1" applyProtection="1">
      <alignment horizontal="center" vertical="center"/>
    </xf>
    <xf numFmtId="0" fontId="0" fillId="0" borderId="0" xfId="0" applyFill="1" applyBorder="1"/>
    <xf numFmtId="0" fontId="5" fillId="0" borderId="0" xfId="0" applyFont="1" applyFill="1" applyBorder="1" applyAlignment="1">
      <alignment vertical="center" textRotation="90"/>
    </xf>
    <xf numFmtId="0" fontId="2"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5" fillId="0" borderId="0" xfId="0" applyFont="1" applyFill="1" applyBorder="1" applyAlignment="1">
      <alignment vertical="center" wrapText="1"/>
    </xf>
    <xf numFmtId="0" fontId="0" fillId="0" borderId="0" xfId="0" applyBorder="1" applyAlignment="1" applyProtection="1"/>
    <xf numFmtId="0" fontId="5" fillId="0" borderId="0" xfId="0" applyFont="1" applyFill="1" applyBorder="1" applyAlignment="1">
      <alignment horizontal="center" vertical="center" textRotation="90"/>
    </xf>
    <xf numFmtId="0" fontId="3" fillId="17" borderId="28" xfId="0" applyFont="1" applyFill="1" applyBorder="1" applyAlignment="1">
      <alignment horizontal="center" vertical="center"/>
    </xf>
    <xf numFmtId="0" fontId="29" fillId="25" borderId="1" xfId="0" applyFont="1" applyFill="1" applyBorder="1" applyAlignment="1">
      <alignment horizontal="center" vertical="center"/>
    </xf>
    <xf numFmtId="0" fontId="0" fillId="0" borderId="0" xfId="0" applyFill="1" applyBorder="1" applyProtection="1">
      <protection locked="0"/>
    </xf>
    <xf numFmtId="0" fontId="0" fillId="0" borderId="0" xfId="0" applyFill="1" applyBorder="1" applyAlignment="1" applyProtection="1"/>
    <xf numFmtId="0" fontId="0" fillId="0" borderId="0" xfId="0" applyFill="1" applyBorder="1" applyProtection="1"/>
    <xf numFmtId="0" fontId="0" fillId="0" borderId="0" xfId="0" applyBorder="1"/>
    <xf numFmtId="0" fontId="0" fillId="0" borderId="0" xfId="0" applyBorder="1" applyAlignment="1">
      <alignment horizontal="center" wrapText="1"/>
    </xf>
    <xf numFmtId="0" fontId="0" fillId="0" borderId="56" xfId="0" applyBorder="1" applyAlignment="1" applyProtection="1">
      <protection locked="0"/>
    </xf>
    <xf numFmtId="0" fontId="0" fillId="0" borderId="59" xfId="0" applyBorder="1" applyAlignment="1" applyProtection="1">
      <protection locked="0"/>
    </xf>
    <xf numFmtId="0" fontId="0" fillId="0" borderId="55" xfId="0" applyBorder="1" applyAlignment="1" applyProtection="1">
      <protection locked="0"/>
    </xf>
    <xf numFmtId="0" fontId="0" fillId="0" borderId="58" xfId="0" applyBorder="1" applyAlignment="1" applyProtection="1">
      <protection locked="0"/>
    </xf>
    <xf numFmtId="0" fontId="0" fillId="0" borderId="28" xfId="0" applyBorder="1" applyAlignment="1" applyProtection="1">
      <protection locked="0"/>
    </xf>
    <xf numFmtId="0" fontId="0" fillId="0" borderId="5" xfId="0" applyBorder="1" applyAlignment="1" applyProtection="1">
      <protection locked="0"/>
    </xf>
    <xf numFmtId="0" fontId="0" fillId="24" borderId="1" xfId="0" applyFill="1" applyBorder="1" applyAlignment="1" applyProtection="1">
      <alignment horizontal="center" vertical="center"/>
      <protection locked="0"/>
    </xf>
    <xf numFmtId="0" fontId="0" fillId="0" borderId="5" xfId="0" applyBorder="1" applyAlignment="1">
      <alignment horizontal="center" wrapText="1"/>
    </xf>
    <xf numFmtId="0" fontId="8" fillId="0" borderId="1" xfId="0" applyFont="1" applyBorder="1" applyAlignment="1" applyProtection="1">
      <alignment horizontal="center" vertical="center" wrapText="1"/>
      <protection locked="0"/>
    </xf>
    <xf numFmtId="0" fontId="0" fillId="0" borderId="4" xfId="0" applyBorder="1" applyAlignment="1" applyProtection="1">
      <alignment horizontal="center"/>
      <protection locked="0"/>
    </xf>
    <xf numFmtId="0" fontId="0" fillId="0" borderId="0" xfId="0" applyBorder="1" applyAlignment="1" applyProtection="1">
      <alignment horizontal="center"/>
      <protection locked="0"/>
    </xf>
    <xf numFmtId="0" fontId="0" fillId="0" borderId="5" xfId="0" applyBorder="1" applyAlignment="1" applyProtection="1">
      <alignment horizontal="center"/>
      <protection locked="0"/>
    </xf>
    <xf numFmtId="0" fontId="9" fillId="0" borderId="3"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17" fillId="0" borderId="3" xfId="0" applyFont="1" applyBorder="1" applyAlignment="1" applyProtection="1">
      <alignment horizontal="center"/>
    </xf>
    <xf numFmtId="0" fontId="0" fillId="11" borderId="5" xfId="0" applyFill="1" applyBorder="1" applyProtection="1">
      <protection locked="0"/>
    </xf>
    <xf numFmtId="0" fontId="0" fillId="11" borderId="5" xfId="0" applyFill="1" applyBorder="1" applyAlignment="1" applyProtection="1">
      <alignment horizontal="center" vertical="center"/>
      <protection locked="0"/>
    </xf>
    <xf numFmtId="0" fontId="0" fillId="11" borderId="6" xfId="0" applyFill="1" applyBorder="1" applyAlignment="1" applyProtection="1">
      <alignment horizontal="center" vertical="center"/>
      <protection locked="0"/>
    </xf>
    <xf numFmtId="0" fontId="27" fillId="0" borderId="31" xfId="0" applyFont="1" applyBorder="1" applyAlignment="1" applyProtection="1">
      <alignment horizontal="center" vertical="center" wrapText="1"/>
      <protection locked="0"/>
    </xf>
    <xf numFmtId="0" fontId="0" fillId="0" borderId="31" xfId="0" applyFill="1" applyBorder="1" applyAlignment="1" applyProtection="1">
      <alignment horizontal="center" vertical="center" wrapText="1"/>
      <protection locked="0"/>
    </xf>
    <xf numFmtId="0" fontId="0" fillId="0" borderId="31" xfId="0" applyBorder="1" applyAlignment="1" applyProtection="1">
      <alignment horizontal="center" vertical="center"/>
      <protection locked="0"/>
    </xf>
    <xf numFmtId="0" fontId="0" fillId="11" borderId="31" xfId="0" applyFill="1" applyBorder="1" applyProtection="1">
      <protection locked="0"/>
    </xf>
    <xf numFmtId="49" fontId="7" fillId="0" borderId="31" xfId="0" applyNumberFormat="1" applyFont="1" applyFill="1" applyBorder="1" applyAlignment="1" applyProtection="1">
      <alignment horizontal="center" vertical="center"/>
      <protection locked="0"/>
    </xf>
    <xf numFmtId="0" fontId="8" fillId="0" borderId="28" xfId="0" applyFont="1" applyBorder="1" applyAlignment="1" applyProtection="1">
      <alignment horizontal="center" vertical="center" wrapText="1"/>
      <protection locked="0"/>
    </xf>
    <xf numFmtId="0" fontId="8" fillId="0" borderId="3" xfId="0" applyFont="1" applyBorder="1" applyAlignment="1" applyProtection="1">
      <alignment vertical="center" wrapText="1"/>
      <protection locked="0"/>
    </xf>
    <xf numFmtId="0" fontId="0" fillId="0" borderId="3" xfId="0" applyBorder="1" applyAlignment="1" applyProtection="1">
      <alignment horizontal="center" vertical="center" wrapText="1"/>
      <protection locked="0"/>
    </xf>
    <xf numFmtId="0" fontId="17" fillId="0" borderId="62" xfId="0" applyFont="1" applyBorder="1" applyAlignment="1" applyProtection="1">
      <alignment horizontal="center"/>
    </xf>
    <xf numFmtId="0" fontId="17" fillId="0" borderId="40" xfId="0" applyFont="1" applyBorder="1" applyAlignment="1" applyProtection="1">
      <alignment horizontal="center"/>
    </xf>
    <xf numFmtId="0" fontId="8" fillId="0" borderId="30"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63" xfId="0" applyFont="1" applyFill="1" applyBorder="1" applyAlignment="1" applyProtection="1">
      <alignment horizontal="center" vertical="center" wrapText="1"/>
      <protection locked="0"/>
    </xf>
    <xf numFmtId="0" fontId="8" fillId="0" borderId="64" xfId="0" applyFont="1" applyFill="1" applyBorder="1" applyAlignment="1" applyProtection="1">
      <alignment horizontal="center" vertical="center" wrapText="1"/>
      <protection locked="0"/>
    </xf>
    <xf numFmtId="0" fontId="8" fillId="0" borderId="65" xfId="0" applyFont="1" applyFill="1" applyBorder="1" applyAlignment="1" applyProtection="1">
      <alignment horizontal="center" vertical="center" wrapText="1"/>
      <protection locked="0"/>
    </xf>
    <xf numFmtId="0" fontId="8" fillId="0" borderId="66" xfId="0" applyFont="1" applyFill="1" applyBorder="1" applyAlignment="1" applyProtection="1">
      <alignment horizontal="center" vertical="center" wrapText="1"/>
      <protection locked="0"/>
    </xf>
    <xf numFmtId="0" fontId="8" fillId="0" borderId="60" xfId="0" applyFont="1" applyFill="1" applyBorder="1" applyAlignment="1" applyProtection="1">
      <alignment horizontal="center" vertical="center" wrapText="1"/>
      <protection locked="0"/>
    </xf>
    <xf numFmtId="0" fontId="8" fillId="0" borderId="67" xfId="0" applyFont="1" applyFill="1" applyBorder="1" applyAlignment="1" applyProtection="1">
      <alignment horizontal="center" vertical="center" wrapText="1"/>
      <protection locked="0"/>
    </xf>
    <xf numFmtId="0" fontId="10" fillId="0" borderId="54"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61" xfId="0" applyFont="1" applyBorder="1" applyAlignment="1" applyProtection="1">
      <alignment horizontal="center" vertical="center" wrapText="1"/>
      <protection locked="0"/>
    </xf>
    <xf numFmtId="0" fontId="10" fillId="0" borderId="66" xfId="0" applyFont="1" applyBorder="1" applyAlignment="1" applyProtection="1">
      <alignment horizontal="center" vertical="center" wrapText="1"/>
      <protection locked="0"/>
    </xf>
    <xf numFmtId="0" fontId="10" fillId="0" borderId="60" xfId="0" applyFont="1" applyBorder="1" applyAlignment="1" applyProtection="1">
      <alignment horizontal="center" vertical="center" wrapText="1"/>
      <protection locked="0"/>
    </xf>
    <xf numFmtId="0" fontId="10" fillId="0" borderId="67"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8" fillId="0" borderId="31" xfId="0" applyFont="1" applyBorder="1" applyAlignment="1" applyProtection="1">
      <alignment horizontal="center" vertical="center" wrapText="1"/>
      <protection locked="0"/>
    </xf>
    <xf numFmtId="0" fontId="8" fillId="0" borderId="38" xfId="0" applyFont="1" applyFill="1" applyBorder="1" applyAlignment="1" applyProtection="1">
      <alignment horizontal="center" vertical="center" wrapText="1"/>
    </xf>
    <xf numFmtId="0" fontId="8" fillId="0" borderId="39" xfId="0" applyFont="1" applyFill="1" applyBorder="1" applyAlignment="1" applyProtection="1">
      <alignment horizontal="center" vertical="center" wrapText="1"/>
    </xf>
    <xf numFmtId="0" fontId="8" fillId="0" borderId="1" xfId="0" applyFont="1" applyBorder="1" applyAlignment="1" applyProtection="1">
      <alignment horizontal="center" vertical="center" wrapText="1"/>
      <protection locked="0"/>
    </xf>
    <xf numFmtId="0" fontId="8" fillId="0" borderId="41" xfId="0" applyFont="1" applyBorder="1" applyAlignment="1" applyProtection="1">
      <alignment horizontal="center" vertical="center" wrapText="1"/>
      <protection locked="0"/>
    </xf>
    <xf numFmtId="0" fontId="8" fillId="0" borderId="42" xfId="0" applyFont="1" applyBorder="1" applyAlignment="1" applyProtection="1">
      <alignment horizontal="center" vertical="center" wrapText="1"/>
      <protection locked="0"/>
    </xf>
    <xf numFmtId="0" fontId="8" fillId="0" borderId="39" xfId="0" applyFont="1" applyBorder="1" applyAlignment="1" applyProtection="1">
      <alignment horizontal="center" vertical="center" wrapText="1"/>
      <protection locked="0"/>
    </xf>
    <xf numFmtId="0" fontId="8" fillId="0" borderId="43" xfId="0" applyFont="1" applyBorder="1" applyAlignment="1" applyProtection="1">
      <alignment horizontal="center" vertical="center" wrapText="1"/>
      <protection locked="0"/>
    </xf>
    <xf numFmtId="0" fontId="8" fillId="0" borderId="32" xfId="0" applyFont="1" applyBorder="1" applyAlignment="1" applyProtection="1">
      <alignment horizontal="center" vertical="center" wrapText="1"/>
      <protection locked="0"/>
    </xf>
    <xf numFmtId="0" fontId="8" fillId="0" borderId="44" xfId="0" applyFont="1" applyBorder="1" applyAlignment="1" applyProtection="1">
      <alignment horizontal="center" vertical="center" wrapText="1"/>
      <protection locked="0"/>
    </xf>
    <xf numFmtId="0" fontId="8" fillId="0" borderId="2" xfId="0" applyFont="1" applyBorder="1" applyAlignment="1" applyProtection="1">
      <alignment horizontal="center" vertical="center" wrapText="1"/>
      <protection locked="0"/>
    </xf>
    <xf numFmtId="0" fontId="10" fillId="0" borderId="36"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0" borderId="37" xfId="0" applyFont="1" applyBorder="1" applyAlignment="1" applyProtection="1">
      <alignment horizontal="center" vertical="center" wrapText="1"/>
      <protection locked="0"/>
    </xf>
    <xf numFmtId="0" fontId="0" fillId="0" borderId="0" xfId="0" applyAlignment="1">
      <alignment horizontal="center"/>
    </xf>
    <xf numFmtId="0" fontId="5" fillId="0" borderId="33" xfId="0" applyFont="1" applyBorder="1" applyAlignment="1">
      <alignment horizontal="center" vertical="center" textRotation="90"/>
    </xf>
    <xf numFmtId="0" fontId="5" fillId="0" borderId="32" xfId="0" applyFont="1" applyBorder="1" applyAlignment="1">
      <alignment horizontal="center" vertical="center" textRotation="90"/>
    </xf>
    <xf numFmtId="0" fontId="5" fillId="0" borderId="1" xfId="0" applyFont="1" applyBorder="1" applyAlignment="1">
      <alignment horizontal="center" vertical="center" textRotation="90"/>
    </xf>
    <xf numFmtId="0" fontId="15" fillId="0" borderId="1" xfId="0" applyFont="1" applyFill="1" applyBorder="1" applyAlignment="1">
      <alignment horizontal="center" vertical="center" wrapText="1"/>
    </xf>
    <xf numFmtId="0" fontId="5" fillId="0" borderId="8" xfId="0" applyFont="1" applyBorder="1" applyAlignment="1">
      <alignment horizontal="center" vertical="center" textRotation="90"/>
    </xf>
    <xf numFmtId="0" fontId="5" fillId="0" borderId="29" xfId="0" applyFont="1" applyBorder="1" applyAlignment="1">
      <alignment horizontal="center" vertical="center" textRotation="90"/>
    </xf>
    <xf numFmtId="0" fontId="15" fillId="0" borderId="60" xfId="0" applyFont="1" applyFill="1" applyBorder="1" applyAlignment="1">
      <alignment horizontal="center" vertical="center" wrapText="1"/>
    </xf>
    <xf numFmtId="0" fontId="10" fillId="0" borderId="2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textRotation="90"/>
    </xf>
    <xf numFmtId="0" fontId="15" fillId="0" borderId="28"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0" xfId="0" applyFont="1" applyFill="1" applyBorder="1" applyAlignment="1">
      <alignment horizontal="center" vertical="center" wrapText="1"/>
    </xf>
  </cellXfs>
  <cellStyles count="1">
    <cellStyle name="Normal" xfId="0" builtinId="0"/>
  </cellStyles>
  <dxfs count="3630">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ill>
        <patternFill>
          <bgColor theme="7" tint="0.39994506668294322"/>
        </patternFill>
      </fill>
      <border>
        <left/>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0"/>
      </font>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ill>
        <patternFill>
          <bgColor theme="7" tint="0.39994506668294322"/>
        </patternFill>
      </fill>
      <border>
        <left/>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0"/>
      </font>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ill>
        <patternFill>
          <bgColor theme="7" tint="0.39994506668294322"/>
        </patternFill>
      </fill>
      <border>
        <left/>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0"/>
      </font>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ill>
        <patternFill>
          <bgColor theme="7" tint="0.39994506668294322"/>
        </patternFill>
      </fill>
      <border>
        <left/>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0"/>
      </font>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dxf>
    <dxf>
      <font>
        <color auto="1"/>
      </font>
      <fill>
        <patternFill>
          <bgColor theme="0" tint="-0.14996795556505021"/>
        </patternFill>
      </fill>
      <border>
        <left/>
        <right style="thin">
          <color auto="1"/>
        </right>
        <top style="thin">
          <color auto="1"/>
        </top>
        <bottom style="thin">
          <color auto="1"/>
        </bottom>
        <vertical/>
        <horizontal/>
      </border>
    </dxf>
    <dxf>
      <fill>
        <patternFill>
          <bgColor theme="7" tint="0.39994506668294322"/>
        </patternFill>
      </fill>
      <border>
        <left/>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ill>
        <patternFill>
          <bgColor theme="7" tint="0.39994506668294322"/>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fill>
        <patternFill>
          <bgColor theme="0" tint="-0.14996795556505021"/>
        </patternFill>
      </fill>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ont>
        <color auto="1"/>
      </font>
      <border>
        <left/>
        <right style="thin">
          <color auto="1"/>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ont>
        <color theme="0" tint="-0.14996795556505021"/>
      </font>
      <fill>
        <patternFill>
          <bgColor theme="0" tint="-0.14996795556505021"/>
        </patternFill>
      </fill>
      <border>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style="thin">
          <color auto="1"/>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theme="5" tint="0.59996337778862885"/>
      </font>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ill>
        <patternFill>
          <bgColor theme="5" tint="0.59996337778862885"/>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0"/>
      </font>
      <border>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theme="0"/>
      </font>
      <border>
        <left style="thin">
          <color auto="1"/>
        </left>
        <right/>
        <top style="thin">
          <color auto="1"/>
        </top>
        <bottom style="thin">
          <color auto="1"/>
        </bottom>
        <vertical/>
        <horizontal/>
      </border>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F0000"/>
      </font>
    </dxf>
    <dxf>
      <font>
        <color theme="5" tint="0.59996337778862885"/>
      </font>
    </dxf>
    <dxf>
      <font>
        <color rgb="FFFF0000"/>
      </font>
    </dxf>
    <dxf>
      <font>
        <color theme="8"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14996795556505021"/>
      </font>
    </dxf>
    <dxf>
      <font>
        <color theme="0" tint="-0.14996795556505021"/>
      </font>
    </dxf>
    <dxf>
      <font>
        <color theme="0" tint="-0.14996795556505021"/>
      </font>
    </dxf>
    <dxf>
      <font>
        <color theme="0"/>
      </font>
    </dxf>
    <dxf>
      <font>
        <color theme="0" tint="-0.14996795556505021"/>
      </font>
    </dxf>
    <dxf>
      <font>
        <color theme="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theme="0" tint="-0.14996795556505021"/>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8" tint="0.39994506668294322"/>
      </font>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5" tint="0.59996337778862885"/>
      </font>
    </dxf>
    <dxf>
      <font>
        <color rgb="FFFF0000"/>
      </font>
    </dxf>
    <dxf>
      <font>
        <color rgb="FFFF0000"/>
      </font>
    </dxf>
    <dxf>
      <font>
        <color theme="0"/>
      </font>
    </dxf>
    <dxf>
      <font>
        <color theme="0" tint="-0.14996795556505021"/>
      </font>
    </dxf>
    <dxf>
      <font>
        <color theme="5" tint="0.59996337778862885"/>
      </font>
    </dxf>
    <dxf>
      <font>
        <color theme="8" tint="0.39994506668294322"/>
      </font>
    </dxf>
    <dxf>
      <font>
        <color theme="7" tint="0.39994506668294322"/>
      </font>
      <border>
        <bottom style="thin">
          <color auto="1"/>
        </bottom>
      </border>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F0000"/>
      </font>
    </dxf>
    <dxf>
      <font>
        <color theme="5" tint="0.59996337778862885"/>
      </font>
    </dxf>
    <dxf>
      <font>
        <color rgb="FFFF0000"/>
      </font>
    </dxf>
    <dxf>
      <font>
        <color theme="8"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14996795556505021"/>
      </font>
    </dxf>
    <dxf>
      <font>
        <color theme="0" tint="-0.14996795556505021"/>
      </font>
    </dxf>
    <dxf>
      <font>
        <color theme="0" tint="-0.14996795556505021"/>
      </font>
    </dxf>
    <dxf>
      <font>
        <color theme="0"/>
      </font>
    </dxf>
    <dxf>
      <font>
        <color theme="0" tint="-0.14996795556505021"/>
      </font>
    </dxf>
    <dxf>
      <font>
        <color theme="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theme="0" tint="-0.14996795556505021"/>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8" tint="0.39994506668294322"/>
      </font>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5" tint="0.59996337778862885"/>
      </font>
    </dxf>
    <dxf>
      <font>
        <color rgb="FFFF0000"/>
      </font>
    </dxf>
    <dxf>
      <font>
        <color rgb="FFFF0000"/>
      </font>
    </dxf>
    <dxf>
      <font>
        <color theme="0"/>
      </font>
    </dxf>
    <dxf>
      <font>
        <color theme="0" tint="-0.14996795556505021"/>
      </font>
    </dxf>
    <dxf>
      <font>
        <color theme="5" tint="0.59996337778862885"/>
      </font>
    </dxf>
    <dxf>
      <font>
        <color theme="8" tint="0.39994506668294322"/>
      </font>
    </dxf>
    <dxf>
      <font>
        <color theme="7" tint="0.39994506668294322"/>
      </font>
      <border>
        <bottom style="thin">
          <color auto="1"/>
        </bottom>
      </border>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F0000"/>
      </font>
    </dxf>
    <dxf>
      <font>
        <color theme="5" tint="0.59996337778862885"/>
      </font>
    </dxf>
    <dxf>
      <font>
        <color rgb="FFFF0000"/>
      </font>
    </dxf>
    <dxf>
      <font>
        <color theme="8"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14996795556505021"/>
      </font>
    </dxf>
    <dxf>
      <font>
        <color theme="0" tint="-0.14996795556505021"/>
      </font>
    </dxf>
    <dxf>
      <font>
        <color theme="0" tint="-0.14996795556505021"/>
      </font>
    </dxf>
    <dxf>
      <font>
        <color theme="0"/>
      </font>
    </dxf>
    <dxf>
      <font>
        <color theme="0" tint="-0.14996795556505021"/>
      </font>
    </dxf>
    <dxf>
      <font>
        <color theme="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theme="0" tint="-0.14996795556505021"/>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8" tint="0.39994506668294322"/>
      </font>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5" tint="0.59996337778862885"/>
      </font>
    </dxf>
    <dxf>
      <font>
        <color rgb="FFFF0000"/>
      </font>
    </dxf>
    <dxf>
      <font>
        <color rgb="FFFF0000"/>
      </font>
    </dxf>
    <dxf>
      <font>
        <color theme="0"/>
      </font>
    </dxf>
    <dxf>
      <font>
        <color theme="0" tint="-0.14996795556505021"/>
      </font>
    </dxf>
    <dxf>
      <font>
        <color theme="5" tint="0.59996337778862885"/>
      </font>
    </dxf>
    <dxf>
      <font>
        <color theme="8" tint="0.39994506668294322"/>
      </font>
    </dxf>
    <dxf>
      <font>
        <color theme="7" tint="0.39994506668294322"/>
      </font>
      <border>
        <bottom style="thin">
          <color auto="1"/>
        </bottom>
      </border>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F0000"/>
      </font>
    </dxf>
    <dxf>
      <font>
        <color theme="5" tint="0.59996337778862885"/>
      </font>
    </dxf>
    <dxf>
      <font>
        <color rgb="FFFF0000"/>
      </font>
    </dxf>
    <dxf>
      <font>
        <color theme="8"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14996795556505021"/>
      </font>
    </dxf>
    <dxf>
      <font>
        <color theme="0" tint="-0.14996795556505021"/>
      </font>
    </dxf>
    <dxf>
      <font>
        <color theme="0" tint="-0.14996795556505021"/>
      </font>
    </dxf>
    <dxf>
      <font>
        <color theme="0"/>
      </font>
    </dxf>
    <dxf>
      <font>
        <color theme="0" tint="-0.14996795556505021"/>
      </font>
    </dxf>
    <dxf>
      <font>
        <color theme="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theme="0" tint="-0.14996795556505021"/>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8" tint="0.39994506668294322"/>
      </font>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5" tint="0.59996337778862885"/>
      </font>
    </dxf>
    <dxf>
      <font>
        <color rgb="FFFF0000"/>
      </font>
    </dxf>
    <dxf>
      <font>
        <color theme="5" tint="0.59996337778862885"/>
      </font>
    </dxf>
    <dxf>
      <font>
        <color rgb="FFFF0000"/>
      </font>
    </dxf>
    <dxf>
      <font>
        <color theme="5" tint="0.59996337778862885"/>
      </font>
    </dxf>
    <dxf>
      <font>
        <color theme="5" tint="0.59996337778862885"/>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5" tint="0.59996337778862885"/>
      </font>
    </dxf>
    <dxf>
      <font>
        <color rgb="FFFF0000"/>
      </font>
    </dxf>
    <dxf>
      <font>
        <color theme="0"/>
      </font>
    </dxf>
    <dxf>
      <font>
        <color theme="0" tint="-0.14996795556505021"/>
      </font>
    </dxf>
    <dxf>
      <font>
        <color theme="5" tint="0.59996337778862885"/>
      </font>
    </dxf>
    <dxf>
      <font>
        <color theme="8" tint="0.39994506668294322"/>
      </font>
    </dxf>
    <dxf>
      <font>
        <color theme="7" tint="0.39994506668294322"/>
      </font>
      <border>
        <bottom style="thin">
          <color auto="1"/>
        </bottom>
      </border>
    </dxf>
    <dxf>
      <font>
        <color rgb="FFFF000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rgb="FFFF0000"/>
      </font>
    </dxf>
    <dxf>
      <font>
        <color theme="5" tint="0.59996337778862885"/>
      </font>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ill>
        <patternFill>
          <bgColor rgb="FFFFC000"/>
        </patternFill>
      </fill>
    </dxf>
    <dxf>
      <fill>
        <patternFill>
          <bgColor theme="4" tint="0.59996337778862885"/>
        </patternFill>
      </fill>
    </dxf>
    <dxf>
      <fill>
        <patternFill>
          <bgColor rgb="FFFFC000"/>
        </patternFill>
      </fill>
    </dxf>
    <dxf>
      <font>
        <color theme="0"/>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tint="-0.14996795556505021"/>
      </font>
    </dxf>
    <dxf>
      <font>
        <color theme="0"/>
      </font>
    </dxf>
    <dxf>
      <font>
        <color theme="0"/>
      </font>
    </dxf>
    <dxf>
      <font>
        <color rgb="FFFF0000"/>
      </font>
    </dxf>
    <dxf>
      <font>
        <color theme="5" tint="0.59996337778862885"/>
      </font>
    </dxf>
    <dxf>
      <font>
        <color rgb="FFFF0000"/>
      </font>
    </dxf>
    <dxf>
      <font>
        <color theme="5" tint="0.59996337778862885"/>
      </font>
    </dxf>
    <dxf>
      <font>
        <color rgb="FFFF0000"/>
      </font>
    </dxf>
    <dxf>
      <font>
        <color theme="0" tint="-0.14996795556505021"/>
      </font>
    </dxf>
    <dxf>
      <font>
        <color theme="5" tint="0.59996337778862885"/>
      </font>
    </dxf>
    <dxf>
      <font>
        <color rgb="FFF72009"/>
      </font>
      <fill>
        <patternFill>
          <bgColor theme="5" tint="0.59996337778862885"/>
        </patternFill>
      </fill>
    </dxf>
    <dxf>
      <font>
        <color theme="0" tint="-0.14996795556505021"/>
      </font>
    </dxf>
    <dxf>
      <font>
        <color theme="5" tint="0.59996337778862885"/>
      </font>
      <fill>
        <patternFill>
          <bgColor theme="5" tint="0.59996337778862885"/>
        </patternFill>
      </fill>
    </dxf>
    <dxf>
      <font>
        <color rgb="FFFF0000"/>
      </font>
    </dxf>
    <dxf>
      <font>
        <color theme="5" tint="0.59996337778862885"/>
      </font>
    </dxf>
    <dxf>
      <font>
        <color rgb="FFFF0000"/>
      </font>
    </dxf>
    <dxf>
      <font>
        <color theme="8"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14996795556505021"/>
      </font>
    </dxf>
    <dxf>
      <font>
        <color theme="0" tint="-0.14996795556505021"/>
      </font>
    </dxf>
    <dxf>
      <font>
        <color theme="0" tint="-0.14996795556505021"/>
      </font>
    </dxf>
    <dxf>
      <font>
        <color theme="0"/>
      </font>
    </dxf>
    <dxf>
      <font>
        <color theme="0" tint="-0.14996795556505021"/>
      </font>
    </dxf>
    <dxf>
      <font>
        <color theme="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4"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rgb="FFFF0000"/>
      </font>
    </dxf>
    <dxf>
      <font>
        <color theme="5" tint="0.59996337778862885"/>
      </font>
    </dxf>
    <dxf>
      <font>
        <color theme="0" tint="-0.14996795556505021"/>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8" tint="0.39994506668294322"/>
      </font>
    </dxf>
    <dxf>
      <font>
        <color theme="8" tint="0.39994506668294322"/>
      </font>
      <fill>
        <patternFill>
          <bgColor theme="8" tint="0.39994506668294322"/>
        </patternFill>
      </fill>
      <border>
        <left/>
        <right/>
        <top style="thin">
          <color auto="1"/>
        </top>
        <bottom style="thin">
          <color auto="1"/>
        </bottom>
        <vertical/>
        <horizontal/>
      </border>
    </dxf>
    <dxf>
      <font>
        <color theme="8" tint="0.39994506668294322"/>
      </font>
      <fill>
        <patternFill>
          <bgColor theme="8" tint="0.39994506668294322"/>
        </patternFill>
      </fill>
      <border>
        <left style="thin">
          <color auto="1"/>
        </left>
        <right/>
        <top style="thin">
          <color auto="1"/>
        </top>
        <bottom style="thin">
          <color auto="1"/>
        </bottom>
        <vertical/>
        <horizontal/>
      </border>
    </dxf>
    <dxf>
      <font>
        <color theme="5" tint="0.59996337778862885"/>
      </font>
      <fill>
        <patternFill>
          <bgColor theme="5" tint="0.59996337778862885"/>
        </patternFill>
      </fill>
      <border>
        <left/>
        <right/>
        <top style="thin">
          <color auto="1"/>
        </top>
        <bottom style="thin">
          <color auto="1"/>
        </bottom>
        <vertical/>
        <horizontal/>
      </border>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8" tint="0.39994506668294322"/>
      </font>
      <fill>
        <patternFill>
          <bgColor theme="8" tint="0.39994506668294322"/>
        </patternFill>
      </fill>
      <border>
        <left/>
        <right/>
        <top style="thin">
          <color auto="1"/>
        </top>
        <bottom style="thin">
          <color auto="1"/>
        </bottom>
        <vertical/>
        <horizontal/>
      </border>
    </dxf>
    <dxf>
      <font>
        <color rgb="FFFF0000"/>
      </font>
    </dxf>
    <dxf>
      <font>
        <color theme="5" tint="0.59996337778862885"/>
      </font>
    </dxf>
    <dxf>
      <font>
        <color rgb="FFFF0000"/>
      </font>
    </dxf>
    <dxf>
      <font>
        <color rgb="FFFF0000"/>
      </font>
    </dxf>
    <dxf>
      <font>
        <color theme="0"/>
      </font>
    </dxf>
    <dxf>
      <font>
        <color theme="0" tint="-0.14996795556505021"/>
      </font>
    </dxf>
    <dxf>
      <font>
        <color theme="5" tint="0.59996337778862885"/>
      </font>
    </dxf>
    <dxf>
      <font>
        <color theme="8" tint="0.39994506668294322"/>
      </font>
    </dxf>
    <dxf>
      <font>
        <color theme="7" tint="0.39994506668294322"/>
      </font>
      <border>
        <bottom style="thin">
          <color auto="1"/>
        </bottom>
      </border>
    </dxf>
    <dxf>
      <font>
        <color theme="0"/>
      </font>
    </dxf>
    <dxf>
      <font>
        <color theme="0"/>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font>
    </dxf>
    <dxf>
      <font>
        <color theme="0" tint="-0.14996795556505021"/>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7" tint="0.39994506668294322"/>
      </font>
    </dxf>
    <dxf>
      <font>
        <color rgb="FFFF0000"/>
      </font>
    </dxf>
    <dxf>
      <font>
        <color theme="5" tint="0.59996337778862885"/>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theme="7" tint="0.39994506668294322"/>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7" tint="0.39994506668294322"/>
      </font>
    </dxf>
    <dxf>
      <font>
        <color rgb="FFFF0000"/>
      </font>
    </dxf>
    <dxf>
      <font>
        <color theme="5" tint="0.59996337778862885"/>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theme="7" tint="0.39994506668294322"/>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7" tint="0.39994506668294322"/>
      </font>
    </dxf>
    <dxf>
      <font>
        <color rgb="FFFF0000"/>
      </font>
    </dxf>
    <dxf>
      <font>
        <color theme="5" tint="0.59996337778862885"/>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theme="7" tint="0.39994506668294322"/>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7" tint="0.39994506668294322"/>
      </font>
    </dxf>
    <dxf>
      <font>
        <color rgb="FFFF0000"/>
      </font>
    </dxf>
    <dxf>
      <font>
        <color theme="5" tint="0.59996337778862885"/>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theme="7" tint="0.39994506668294322"/>
      </font>
    </dxf>
    <dxf>
      <font>
        <color rgb="FFFF0000"/>
      </font>
    </dxf>
    <dxf>
      <font>
        <color theme="5" tint="0.59996337778862885"/>
      </font>
    </dxf>
    <dxf>
      <font>
        <color theme="0"/>
      </font>
    </dxf>
    <dxf>
      <font>
        <color theme="0"/>
      </font>
    </dxf>
    <dxf>
      <font>
        <color theme="7"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rgb="FFFF0000"/>
      </font>
    </dxf>
    <dxf>
      <font>
        <color theme="8" tint="0.39994506668294322"/>
      </font>
    </dxf>
    <dxf>
      <font>
        <color theme="7" tint="0.39994506668294322"/>
      </font>
    </dxf>
    <dxf>
      <font>
        <color rgb="FFFF0000"/>
      </font>
    </dxf>
    <dxf>
      <font>
        <color theme="0"/>
      </font>
    </dxf>
    <dxf>
      <font>
        <color theme="0" tint="-0.14996795556505021"/>
      </font>
    </dxf>
    <dxf>
      <font>
        <color theme="8" tint="0.39994506668294322"/>
      </font>
    </dxf>
    <dxf>
      <font>
        <color theme="0"/>
      </font>
    </dxf>
    <dxf>
      <font>
        <color theme="0"/>
      </font>
    </dxf>
    <dxf>
      <font>
        <color rgb="FFFF0000"/>
      </font>
    </dxf>
    <dxf>
      <font>
        <color theme="8" tint="0.39994506668294322"/>
      </font>
    </dxf>
    <dxf>
      <font>
        <color theme="0" tint="-0.14996795556505021"/>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FF0000"/>
      </font>
    </dxf>
    <dxf>
      <font>
        <color theme="0"/>
      </font>
    </dxf>
    <dxf>
      <font>
        <color theme="0" tint="-0.14996795556505021"/>
      </font>
    </dxf>
    <dxf>
      <font>
        <color theme="5" tint="0.59996337778862885"/>
      </font>
    </dxf>
    <dxf>
      <font>
        <color rgb="FFFF0000"/>
      </font>
    </dxf>
    <dxf>
      <font>
        <color rgb="FFFF0000"/>
      </font>
    </dxf>
    <dxf>
      <font>
        <color theme="8" tint="0.39994506668294322"/>
      </font>
    </dxf>
    <dxf>
      <font>
        <color theme="7" tint="0.39994506668294322"/>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tint="-0.14996795556505021"/>
      </font>
    </dxf>
    <dxf>
      <font>
        <color rgb="FFFF0000"/>
      </font>
    </dxf>
    <dxf>
      <font>
        <color theme="8" tint="0.39994506668294322"/>
      </font>
    </dxf>
    <dxf>
      <font>
        <color theme="7"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5" tint="0.59996337778862885"/>
      </font>
    </dxf>
    <dxf>
      <font>
        <color rgb="FFFF0000"/>
      </font>
    </dxf>
    <dxf>
      <font>
        <color rgb="FFFF0000"/>
      </font>
    </dxf>
    <dxf>
      <font>
        <color rgb="FFFF0000"/>
      </font>
    </dxf>
    <dxf>
      <font>
        <color theme="0"/>
      </font>
    </dxf>
    <dxf>
      <font>
        <color theme="5" tint="0.59996337778862885"/>
      </font>
    </dxf>
    <dxf>
      <font>
        <color theme="8" tint="0.39994506668294322"/>
      </font>
    </dxf>
    <dxf>
      <font>
        <color theme="0" tint="-0.14996795556505021"/>
      </font>
    </dxf>
    <dxf>
      <font>
        <color rgb="FFFF0000"/>
      </font>
    </dxf>
    <dxf>
      <font>
        <color theme="8" tint="0.39994506668294322"/>
      </font>
    </dxf>
    <dxf>
      <font>
        <color rgb="FFFF0000"/>
      </font>
    </dxf>
    <dxf>
      <font>
        <color theme="0" tint="-0.14996795556505021"/>
      </font>
    </dxf>
    <dxf>
      <font>
        <color theme="5" tint="0.59996337778862885"/>
      </font>
    </dxf>
    <dxf>
      <font>
        <color theme="8" tint="0.39994506668294322"/>
      </font>
    </dxf>
    <dxf>
      <font>
        <color rgb="FFFF0000"/>
      </font>
    </dxf>
    <dxf>
      <font>
        <color theme="5" tint="0.59996337778862885"/>
      </font>
    </dxf>
    <dxf>
      <font>
        <color rgb="FFFF0000"/>
      </font>
    </dxf>
    <dxf>
      <font>
        <color theme="0"/>
      </font>
    </dxf>
    <dxf>
      <font>
        <color theme="0" tint="-0.14996795556505021"/>
      </font>
    </dxf>
    <dxf>
      <font>
        <color theme="5" tint="0.59996337778862885"/>
      </font>
    </dxf>
    <dxf>
      <font>
        <color theme="8" tint="0.39994506668294322"/>
      </font>
    </dxf>
    <dxf>
      <font>
        <color theme="7" tint="0.39994506668294322"/>
      </font>
    </dxf>
    <dxf>
      <font>
        <color theme="7" tint="0.39994506668294322"/>
      </font>
    </dxf>
    <dxf>
      <font>
        <color theme="7" tint="0.39994506668294322"/>
      </font>
    </dxf>
    <dxf>
      <font>
        <color theme="7" tint="0.39994506668294322"/>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14996795556505021"/>
      </font>
    </dxf>
    <dxf>
      <font>
        <color theme="0"/>
      </font>
    </dxf>
    <dxf>
      <font>
        <color theme="0" tint="-0.14996795556505021"/>
      </font>
    </dxf>
    <dxf>
      <font>
        <color theme="8" tint="0.39994506668294322"/>
      </font>
    </dxf>
    <dxf>
      <font>
        <color theme="0" tint="-0.14996795556505021"/>
      </font>
    </dxf>
    <dxf>
      <font>
        <color theme="0"/>
      </font>
    </dxf>
    <dxf>
      <font>
        <color rgb="FFFF0000"/>
      </font>
    </dxf>
    <dxf>
      <font>
        <color theme="0" tint="-0.14996795556505021"/>
      </font>
    </dxf>
    <dxf>
      <font>
        <color theme="5" tint="0.59996337778862885"/>
      </font>
    </dxf>
    <dxf>
      <font>
        <color theme="8" tint="0.39994506668294322"/>
      </font>
    </dxf>
    <dxf>
      <font>
        <color theme="0"/>
      </font>
    </dxf>
    <dxf>
      <font>
        <color theme="8" tint="0.39994506668294322"/>
      </font>
    </dxf>
    <dxf>
      <font>
        <color theme="0" tint="-0.14996795556505021"/>
      </font>
    </dxf>
    <dxf>
      <font>
        <color rgb="FFFF0000"/>
      </font>
    </dxf>
    <dxf>
      <font>
        <color theme="5" tint="0.59996337778862885"/>
      </font>
    </dxf>
    <dxf>
      <font>
        <color rgb="FFFF0000"/>
      </font>
    </dxf>
    <dxf>
      <font>
        <color theme="8"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FF0000"/>
      </font>
    </dxf>
    <dxf>
      <font>
        <color theme="0"/>
      </font>
    </dxf>
    <dxf>
      <font>
        <color theme="0" tint="-0.14996795556505021"/>
      </font>
    </dxf>
    <dxf>
      <font>
        <color theme="5" tint="0.59996337778862885"/>
      </font>
    </dxf>
    <dxf>
      <font>
        <color theme="8" tint="0.39994506668294322"/>
      </font>
    </dxf>
    <dxf>
      <font>
        <color rgb="FFFF0000"/>
      </font>
    </dxf>
    <dxf>
      <font>
        <color theme="0" tint="-0.14996795556505021"/>
      </font>
    </dxf>
    <dxf>
      <font>
        <color theme="5" tint="0.59996337778862885"/>
      </font>
    </dxf>
    <dxf>
      <font>
        <color theme="8" tint="0.39994506668294322"/>
      </font>
    </dxf>
    <dxf>
      <font>
        <color rgb="FFFF0000"/>
      </font>
    </dxf>
    <dxf>
      <font>
        <color theme="5" tint="0.59996337778862885"/>
      </font>
    </dxf>
    <dxf>
      <font>
        <color rgb="FFFF0000"/>
      </font>
    </dxf>
    <dxf>
      <font>
        <color theme="5" tint="0.59996337778862885"/>
      </font>
    </dxf>
    <dxf>
      <font>
        <color rgb="FFFF0000"/>
      </font>
    </dxf>
    <dxf>
      <font>
        <color theme="5" tint="0.59996337778862885"/>
      </font>
    </dxf>
    <dxf>
      <font>
        <color rgb="FFFF0000"/>
      </font>
    </dxf>
    <dxf>
      <font>
        <color theme="0"/>
      </font>
    </dxf>
    <dxf>
      <font>
        <color theme="0" tint="-0.14996795556505021"/>
      </font>
    </dxf>
    <dxf>
      <font>
        <color theme="5" tint="0.59996337778862885"/>
      </font>
    </dxf>
    <dxf>
      <font>
        <color theme="8" tint="0.39994506668294322"/>
      </font>
    </dxf>
    <dxf>
      <font>
        <color rgb="FFFF0000"/>
      </font>
    </dxf>
    <dxf>
      <font>
        <color theme="0"/>
      </font>
    </dxf>
    <dxf>
      <font>
        <color theme="0" tint="-0.14996795556505021"/>
      </font>
    </dxf>
    <dxf>
      <font>
        <color theme="5" tint="0.59996337778862885"/>
      </font>
    </dxf>
    <dxf>
      <font>
        <color theme="8" tint="0.39994506668294322"/>
      </font>
    </dxf>
    <dxf>
      <font>
        <color rgb="FFFF0000"/>
      </font>
    </dxf>
    <dxf>
      <font>
        <color theme="0"/>
      </font>
    </dxf>
    <dxf>
      <font>
        <color theme="0" tint="-0.14996795556505021"/>
      </font>
    </dxf>
    <dxf>
      <font>
        <color theme="5" tint="0.59996337778862885"/>
      </font>
    </dxf>
    <dxf>
      <font>
        <color theme="8" tint="0.39994506668294322"/>
      </font>
    </dxf>
    <dxf>
      <font>
        <color rgb="FFFF0000"/>
      </font>
    </dxf>
    <dxf>
      <font>
        <color theme="0"/>
      </font>
    </dxf>
    <dxf>
      <font>
        <color theme="0" tint="-0.14996795556505021"/>
      </font>
    </dxf>
    <dxf>
      <font>
        <color theme="5" tint="0.59996337778862885"/>
      </font>
    </dxf>
    <dxf>
      <font>
        <color theme="8" tint="0.39994506668294322"/>
      </font>
    </dxf>
    <dxf>
      <font>
        <color rgb="FFFF0000"/>
      </font>
    </dxf>
    <dxf>
      <font>
        <color theme="0" tint="-0.14996795556505021"/>
      </font>
    </dxf>
    <dxf>
      <font>
        <color theme="5" tint="0.59996337778862885"/>
      </font>
    </dxf>
    <dxf>
      <font>
        <color theme="8" tint="0.39994506668294322"/>
      </font>
    </dxf>
    <dxf>
      <font>
        <color theme="7" tint="0.39994506668294322"/>
      </font>
    </dxf>
    <dxf>
      <font>
        <color theme="7" tint="0.39994506668294322"/>
      </font>
    </dxf>
    <dxf>
      <font>
        <color theme="7" tint="0.39994506668294322"/>
      </font>
    </dxf>
    <dxf>
      <font>
        <color theme="7" tint="0.39994506668294322"/>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numFmt numFmtId="0" formatCode="General"/>
      <alignment horizontal="center" vertical="center" textRotation="0" indent="0" justifyLastLine="0" shrinkToFit="0" readingOrder="0"/>
      <protection locked="0" hidden="0"/>
    </dxf>
    <dxf>
      <numFmt numFmtId="0" formatCode="General"/>
      <alignment horizontal="center" vertical="center" textRotation="0" indent="0" justifyLastLine="0" shrinkToFit="0" readingOrder="0"/>
      <border diagonalUp="0" diagonalDown="0" outline="0">
        <left/>
        <right style="thin">
          <color indexed="64"/>
        </right>
        <top/>
        <bottom/>
      </border>
      <protection locked="0" hidden="0"/>
    </dxf>
    <dxf>
      <numFmt numFmtId="0" formatCode="General"/>
      <alignment horizontal="center" vertical="center" textRotation="0" indent="0" justifyLastLine="0" shrinkToFit="0" readingOrder="0"/>
      <protection locked="0" hidden="0"/>
    </dxf>
    <dxf>
      <numFmt numFmtId="0" formatCode="General"/>
      <alignment horizontal="center" vertical="center" textRotation="0" indent="0" justifyLastLine="0" shrinkToFit="0" readingOrder="0"/>
      <protection locked="1" hidden="0"/>
    </dxf>
    <dxf>
      <numFmt numFmtId="0" formatCode="General"/>
      <alignment horizontal="center" vertical="center" textRotation="0" indent="0" justifyLastLine="0" shrinkToFit="0" readingOrder="0"/>
      <protection locked="1" hidden="0"/>
    </dxf>
    <dxf>
      <numFmt numFmtId="0" formatCode="General"/>
      <alignment horizontal="center" vertical="center" textRotation="0" indent="0" justifyLastLine="0" shrinkToFit="0" readingOrder="0"/>
      <protection locked="1" hidden="0"/>
    </dxf>
    <dxf>
      <numFmt numFmtId="0" formatCode="General"/>
      <alignment horizontal="center" vertical="center" textRotation="0" indent="0" justifyLastLine="0" shrinkToFit="0" readingOrder="0"/>
      <protection locked="1" hidden="0"/>
    </dxf>
    <dxf>
      <numFmt numFmtId="0" formatCode="General"/>
      <alignment horizontal="center" vertical="center" textRotation="0" indent="0" justifyLastLine="0" shrinkToFit="0" readingOrder="0"/>
      <border diagonalUp="0" diagonalDown="0" outline="0">
        <left style="thin">
          <color indexed="64"/>
        </left>
        <right/>
        <top/>
        <bottom/>
      </border>
      <protection locked="1" hidden="0"/>
    </dxf>
    <dxf>
      <border outline="0">
        <top style="thin">
          <color indexed="64"/>
        </top>
      </border>
    </dxf>
    <dxf>
      <alignment horizontal="center" vertical="center" textRotation="0" indent="0" justifyLastLine="0" shrinkToFit="0" readingOrder="0"/>
    </dxf>
    <dxf>
      <border>
        <bottom style="medium">
          <color indexed="64"/>
        </bottom>
      </border>
    </dxf>
    <dxf>
      <alignment horizontal="center" vertical="center" textRotation="0" indent="0" justifyLastLine="0" shrinkToFit="0" readingOrder="0"/>
      <border diagonalUp="0" diagonalDown="0" outline="0">
        <left style="thin">
          <color indexed="64"/>
        </left>
        <right style="thin">
          <color indexed="64"/>
        </right>
        <top/>
        <bottom/>
      </border>
    </dxf>
    <dxf>
      <fill>
        <patternFill>
          <bgColor rgb="FFFF0000"/>
        </patternFill>
      </fill>
    </dxf>
    <dxf>
      <fill>
        <patternFill>
          <bgColor rgb="FFF1F15D"/>
        </patternFill>
      </fill>
    </dxf>
    <dxf>
      <fill>
        <patternFill>
          <bgColor theme="0" tint="-0.24994659260841701"/>
        </patternFill>
      </fill>
    </dxf>
    <dxf>
      <fill>
        <patternFill>
          <bgColor rgb="FFFF0000"/>
        </patternFill>
      </fill>
    </dxf>
    <dxf>
      <fill>
        <patternFill>
          <bgColor rgb="FFF1F15D"/>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0000"/>
        </patternFill>
      </fill>
    </dxf>
    <dxf>
      <fill>
        <patternFill>
          <bgColor rgb="FFF1F15D"/>
        </patternFill>
      </fill>
    </dxf>
    <dxf>
      <fill>
        <patternFill>
          <bgColor theme="0" tint="-0.24994659260841701"/>
        </patternFill>
      </fill>
    </dxf>
    <dxf>
      <fill>
        <patternFill>
          <bgColor rgb="FFFF0000"/>
        </patternFill>
      </fill>
    </dxf>
    <dxf>
      <fill>
        <patternFill>
          <bgColor rgb="FFF1F15D"/>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9" tint="0.39994506668294322"/>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9" tint="0.39994506668294322"/>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9" tint="0.39994506668294322"/>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9" tint="0.39994506668294322"/>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9" tint="0.39994506668294322"/>
        </patternFill>
      </fill>
    </dxf>
    <dxf>
      <numFmt numFmtId="1" formatCode="0"/>
    </dxf>
    <dxf>
      <numFmt numFmtId="1" formatCode="0"/>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3" tint="0.79998168889431442"/>
        </patternFill>
      </fill>
    </dxf>
    <dxf>
      <fill>
        <patternFill>
          <bgColor theme="3" tint="0.59996337778862885"/>
        </patternFill>
      </fill>
    </dxf>
    <dxf>
      <fill>
        <patternFill>
          <bgColor theme="3" tint="0.39994506668294322"/>
        </patternFill>
      </fill>
    </dxf>
    <dxf>
      <fill>
        <patternFill>
          <bgColor theme="5" tint="0.79998168889431442"/>
        </patternFill>
      </fill>
    </dxf>
    <dxf>
      <fill>
        <patternFill>
          <bgColor theme="5" tint="0.59996337778862885"/>
        </patternFill>
      </fill>
    </dxf>
    <dxf>
      <fill>
        <patternFill>
          <bgColor theme="5" tint="0.39994506668294322"/>
        </patternFill>
      </fill>
    </dxf>
    <dxf>
      <font>
        <b/>
        <i val="0"/>
        <color theme="0"/>
      </font>
      <fill>
        <patternFill>
          <bgColor rgb="FF0070C0"/>
        </patternFill>
      </fill>
    </dxf>
    <dxf>
      <font>
        <b/>
        <i val="0"/>
        <color theme="0"/>
      </font>
      <fill>
        <patternFill>
          <bgColor theme="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3" tint="0.79998168889431442"/>
        </patternFill>
      </fill>
    </dxf>
    <dxf>
      <fill>
        <patternFill>
          <bgColor theme="3" tint="0.59996337778862885"/>
        </patternFill>
      </fill>
    </dxf>
    <dxf>
      <fill>
        <patternFill>
          <bgColor theme="3" tint="0.39994506668294322"/>
        </patternFill>
      </fill>
    </dxf>
    <dxf>
      <fill>
        <patternFill>
          <bgColor theme="5" tint="0.79998168889431442"/>
        </patternFill>
      </fill>
    </dxf>
    <dxf>
      <fill>
        <patternFill>
          <bgColor theme="5" tint="0.59996337778862885"/>
        </patternFill>
      </fill>
    </dxf>
    <dxf>
      <fill>
        <patternFill>
          <bgColor theme="5" tint="0.39994506668294322"/>
        </patternFill>
      </fill>
    </dxf>
    <dxf>
      <font>
        <b/>
        <i val="0"/>
        <color theme="0"/>
      </font>
      <fill>
        <patternFill>
          <bgColor rgb="FF0070C0"/>
        </patternFill>
      </fill>
    </dxf>
    <dxf>
      <font>
        <b/>
        <i val="0"/>
        <color theme="0"/>
      </font>
      <fill>
        <patternFill>
          <bgColor theme="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3" tint="0.79998168889431442"/>
        </patternFill>
      </fill>
    </dxf>
    <dxf>
      <fill>
        <patternFill>
          <bgColor theme="3" tint="0.59996337778862885"/>
        </patternFill>
      </fill>
    </dxf>
    <dxf>
      <fill>
        <patternFill>
          <bgColor theme="3" tint="0.39994506668294322"/>
        </patternFill>
      </fill>
    </dxf>
    <dxf>
      <fill>
        <patternFill>
          <bgColor theme="5" tint="0.79998168889431442"/>
        </patternFill>
      </fill>
    </dxf>
    <dxf>
      <fill>
        <patternFill>
          <bgColor theme="5" tint="0.59996337778862885"/>
        </patternFill>
      </fill>
    </dxf>
    <dxf>
      <fill>
        <patternFill>
          <bgColor theme="5" tint="0.39994506668294322"/>
        </patternFill>
      </fill>
    </dxf>
    <dxf>
      <font>
        <b/>
        <i val="0"/>
        <color theme="0"/>
      </font>
      <fill>
        <patternFill>
          <bgColor rgb="FF0070C0"/>
        </patternFill>
      </fill>
    </dxf>
    <dxf>
      <font>
        <b/>
        <i val="0"/>
        <color theme="0"/>
      </font>
      <fill>
        <patternFill>
          <bgColor theme="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0000"/>
        </patternFill>
      </fill>
    </dxf>
    <dxf>
      <fill>
        <patternFill>
          <bgColor rgb="FFFFC000"/>
        </patternFill>
      </fill>
    </dxf>
    <dxf>
      <fill>
        <patternFill>
          <bgColor rgb="FF92D050"/>
        </patternFill>
      </fill>
    </dxf>
    <dxf>
      <fill>
        <patternFill>
          <bgColor theme="0" tint="-0.24994659260841701"/>
        </patternFill>
      </fill>
    </dxf>
    <dxf>
      <fill>
        <patternFill>
          <bgColor theme="0" tint="-0.24994659260841701"/>
        </patternFill>
      </fill>
    </dxf>
    <dxf>
      <fill>
        <patternFill>
          <bgColor theme="3" tint="0.79998168889431442"/>
        </patternFill>
      </fill>
    </dxf>
    <dxf>
      <fill>
        <patternFill>
          <bgColor theme="3" tint="0.59996337778862885"/>
        </patternFill>
      </fill>
    </dxf>
    <dxf>
      <fill>
        <patternFill>
          <bgColor theme="3" tint="0.39994506668294322"/>
        </patternFill>
      </fill>
    </dxf>
    <dxf>
      <fill>
        <patternFill>
          <bgColor theme="5" tint="0.79998168889431442"/>
        </patternFill>
      </fill>
    </dxf>
    <dxf>
      <fill>
        <patternFill>
          <bgColor theme="5" tint="0.59996337778862885"/>
        </patternFill>
      </fill>
    </dxf>
    <dxf>
      <fill>
        <patternFill>
          <bgColor theme="5" tint="0.39994506668294322"/>
        </patternFill>
      </fill>
    </dxf>
    <dxf>
      <font>
        <b/>
        <i val="0"/>
        <color theme="0"/>
      </font>
      <fill>
        <patternFill>
          <bgColor rgb="FF0070C0"/>
        </patternFill>
      </fill>
    </dxf>
    <dxf>
      <font>
        <b/>
        <i val="0"/>
        <color theme="0"/>
      </font>
      <fill>
        <patternFill>
          <bgColor theme="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1F15D"/>
        </patternFill>
      </fill>
    </dxf>
    <dxf>
      <fill>
        <patternFill>
          <bgColor rgb="FFFF0000"/>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CC99"/>
      <color rgb="FFF72009"/>
      <color rgb="FFFF9999"/>
      <color rgb="FFFFFFCC"/>
      <color rgb="FFCCFFCC"/>
      <color rgb="FF66CCFF"/>
      <color rgb="FF3DE351"/>
      <color rgb="FFFE4844"/>
      <color rgb="FFF4492C"/>
      <color rgb="FFF7A80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Outil d'Analyse Etest  V2.xlsm]Feuil8!Tableau croisé dynamique5</c:name>
    <c:fmtId val="0"/>
  </c:pivotSource>
  <c:chart>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
        <c:idx val="18"/>
        <c:marker>
          <c:symbol val="none"/>
        </c:marker>
      </c:pivotFmt>
      <c:pivotFmt>
        <c:idx val="19"/>
        <c:marker>
          <c:symbol val="none"/>
        </c:marker>
      </c:pivotFmt>
      <c:pivotFmt>
        <c:idx val="20"/>
        <c:marker>
          <c:symbol val="none"/>
        </c:marker>
      </c:pivotFmt>
      <c:pivotFmt>
        <c:idx val="21"/>
        <c:marker>
          <c:symbol val="none"/>
        </c:marker>
      </c:pivotFmt>
      <c:pivotFmt>
        <c:idx val="22"/>
        <c:marker>
          <c:symbol val="none"/>
        </c:marker>
      </c:pivotFmt>
      <c:pivotFmt>
        <c:idx val="23"/>
        <c:marker>
          <c:symbol val="none"/>
        </c:marker>
      </c:pivotFmt>
      <c:pivotFmt>
        <c:idx val="24"/>
        <c:marker>
          <c:symbol val="none"/>
        </c:marker>
      </c:pivotFmt>
      <c:pivotFmt>
        <c:idx val="25"/>
        <c:marker>
          <c:symbol val="none"/>
        </c:marker>
      </c:pivotFmt>
      <c:pivotFmt>
        <c:idx val="26"/>
        <c:marker>
          <c:symbol val="none"/>
        </c:marker>
      </c:pivotFmt>
      <c:pivotFmt>
        <c:idx val="27"/>
        <c:marker>
          <c:symbol val="none"/>
        </c:marker>
      </c:pivotFmt>
      <c:pivotFmt>
        <c:idx val="28"/>
        <c:marker>
          <c:symbol val="none"/>
        </c:marker>
      </c:pivotFmt>
      <c:pivotFmt>
        <c:idx val="29"/>
        <c:marker>
          <c:symbol val="none"/>
        </c:marker>
      </c:pivotFmt>
      <c:pivotFmt>
        <c:idx val="30"/>
        <c:marker>
          <c:symbol val="none"/>
        </c:marker>
      </c:pivotFmt>
    </c:pivotFmts>
    <c:plotArea>
      <c:layout/>
      <c:barChart>
        <c:barDir val="col"/>
        <c:grouping val="clustered"/>
        <c:varyColors val="0"/>
        <c:ser>
          <c:idx val="0"/>
          <c:order val="0"/>
          <c:tx>
            <c:strRef>
              <c:f>Feuil8!$B$3:$B$4</c:f>
              <c:strCache>
                <c:ptCount val="1"/>
                <c:pt idx="0">
                  <c:v>1005303940 avant recentrage MHBD/AD</c:v>
                </c:pt>
              </c:strCache>
            </c:strRef>
          </c:tx>
          <c:invertIfNegative val="0"/>
          <c:cat>
            <c:strRef>
              <c:f>Feuil8!$A$5:$A$65</c:f>
              <c:strCache>
                <c:ptCount val="61"/>
                <c:pt idx="0">
                  <c:v> -15</c:v>
                </c:pt>
                <c:pt idx="1">
                  <c:v> -14,5</c:v>
                </c:pt>
                <c:pt idx="2">
                  <c:v> -14</c:v>
                </c:pt>
                <c:pt idx="3">
                  <c:v>s-13,5</c:v>
                </c:pt>
                <c:pt idx="4">
                  <c:v>Somme de -13</c:v>
                </c:pt>
                <c:pt idx="5">
                  <c:v>Somme de -12,5</c:v>
                </c:pt>
                <c:pt idx="6">
                  <c:v>Somme de -12</c:v>
                </c:pt>
                <c:pt idx="7">
                  <c:v>Somme de -11,5</c:v>
                </c:pt>
                <c:pt idx="8">
                  <c:v>Somme de -11</c:v>
                </c:pt>
                <c:pt idx="9">
                  <c:v>Somme de -10,5</c:v>
                </c:pt>
                <c:pt idx="10">
                  <c:v>Somme de -10</c:v>
                </c:pt>
                <c:pt idx="11">
                  <c:v>Somme de -9,5</c:v>
                </c:pt>
                <c:pt idx="12">
                  <c:v>Somme de -9</c:v>
                </c:pt>
                <c:pt idx="13">
                  <c:v>Somme de -8,5</c:v>
                </c:pt>
                <c:pt idx="14">
                  <c:v>Somme de -8</c:v>
                </c:pt>
                <c:pt idx="15">
                  <c:v>Somme de -7,5</c:v>
                </c:pt>
                <c:pt idx="16">
                  <c:v>Somme de -7</c:v>
                </c:pt>
                <c:pt idx="17">
                  <c:v>Somme de -6,5</c:v>
                </c:pt>
                <c:pt idx="18">
                  <c:v>Somme de -6</c:v>
                </c:pt>
                <c:pt idx="19">
                  <c:v>Somme de -5,5</c:v>
                </c:pt>
                <c:pt idx="20">
                  <c:v>Somme de -5</c:v>
                </c:pt>
                <c:pt idx="21">
                  <c:v>Somme de -4,5</c:v>
                </c:pt>
                <c:pt idx="22">
                  <c:v>Somme de -4</c:v>
                </c:pt>
                <c:pt idx="23">
                  <c:v>Somme de -3,5</c:v>
                </c:pt>
                <c:pt idx="24">
                  <c:v>Somme de -3</c:v>
                </c:pt>
                <c:pt idx="25">
                  <c:v>Somme de -2,5</c:v>
                </c:pt>
                <c:pt idx="26">
                  <c:v>Somme de -2</c:v>
                </c:pt>
                <c:pt idx="27">
                  <c:v>Somme de -1,5</c:v>
                </c:pt>
                <c:pt idx="28">
                  <c:v>Somme de -1</c:v>
                </c:pt>
                <c:pt idx="29">
                  <c:v>Somme de -0,5</c:v>
                </c:pt>
                <c:pt idx="30">
                  <c:v>Somme de 0</c:v>
                </c:pt>
                <c:pt idx="31">
                  <c:v>Somme de 0,5</c:v>
                </c:pt>
                <c:pt idx="32">
                  <c:v>Somme de 1</c:v>
                </c:pt>
                <c:pt idx="33">
                  <c:v>Somme de 1,5</c:v>
                </c:pt>
                <c:pt idx="34">
                  <c:v>Somme de 2</c:v>
                </c:pt>
                <c:pt idx="35">
                  <c:v>Somme de 2,5</c:v>
                </c:pt>
                <c:pt idx="36">
                  <c:v>Somme de 3</c:v>
                </c:pt>
                <c:pt idx="37">
                  <c:v>Somme de 3,5</c:v>
                </c:pt>
                <c:pt idx="38">
                  <c:v>Somme de 4</c:v>
                </c:pt>
                <c:pt idx="39">
                  <c:v>Somme de 4,5</c:v>
                </c:pt>
                <c:pt idx="40">
                  <c:v>Somme de 5</c:v>
                </c:pt>
                <c:pt idx="41">
                  <c:v>Somme de 5,5</c:v>
                </c:pt>
                <c:pt idx="42">
                  <c:v>Somme de 6</c:v>
                </c:pt>
                <c:pt idx="43">
                  <c:v>Somme de 6,5</c:v>
                </c:pt>
                <c:pt idx="44">
                  <c:v>Somme de 7</c:v>
                </c:pt>
                <c:pt idx="45">
                  <c:v>Somme de 7,5</c:v>
                </c:pt>
                <c:pt idx="46">
                  <c:v>Somme de 8</c:v>
                </c:pt>
                <c:pt idx="47">
                  <c:v>Somme de 8,5</c:v>
                </c:pt>
                <c:pt idx="48">
                  <c:v>Somme de 9</c:v>
                </c:pt>
                <c:pt idx="49">
                  <c:v>Somme de 9,5</c:v>
                </c:pt>
                <c:pt idx="50">
                  <c:v>Somme de 10</c:v>
                </c:pt>
                <c:pt idx="51">
                  <c:v>Somme de 10,5</c:v>
                </c:pt>
                <c:pt idx="52">
                  <c:v>Somme de 11</c:v>
                </c:pt>
                <c:pt idx="53">
                  <c:v>Somme de 11,5</c:v>
                </c:pt>
                <c:pt idx="54">
                  <c:v>Somme de 12</c:v>
                </c:pt>
                <c:pt idx="55">
                  <c:v>Somme de 12,5</c:v>
                </c:pt>
                <c:pt idx="56">
                  <c:v>Somme de 13</c:v>
                </c:pt>
                <c:pt idx="57">
                  <c:v>Somme de 13,5</c:v>
                </c:pt>
                <c:pt idx="58">
                  <c:v>Somme de 14</c:v>
                </c:pt>
                <c:pt idx="59">
                  <c:v>Somme de 14,5</c:v>
                </c:pt>
                <c:pt idx="60">
                  <c:v>Somme de 15</c:v>
                </c:pt>
              </c:strCache>
            </c:strRef>
          </c:cat>
          <c:val>
            <c:numRef>
              <c:f>Feuil8!$B$5:$B$65</c:f>
              <c:numCache>
                <c:formatCode>General</c:formatCode>
                <c:ptCount val="61"/>
                <c:pt idx="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5</c:v>
                </c:pt>
                <c:pt idx="29">
                  <c:v>7</c:v>
                </c:pt>
                <c:pt idx="30">
                  <c:v>24</c:v>
                </c:pt>
                <c:pt idx="31">
                  <c:v>26</c:v>
                </c:pt>
                <c:pt idx="32">
                  <c:v>11</c:v>
                </c:pt>
                <c:pt idx="33">
                  <c:v>12</c:v>
                </c:pt>
                <c:pt idx="34">
                  <c:v>2</c:v>
                </c:pt>
                <c:pt idx="35">
                  <c:v>0</c:v>
                </c:pt>
                <c:pt idx="36">
                  <c:v>1</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numCache>
            </c:numRef>
          </c:val>
        </c:ser>
        <c:ser>
          <c:idx val="1"/>
          <c:order val="1"/>
          <c:tx>
            <c:strRef>
              <c:f>Feuil8!$C$3:$C$4</c:f>
              <c:strCache>
                <c:ptCount val="1"/>
                <c:pt idx="0">
                  <c:v>1005303940 avant recentrage MHE/AD</c:v>
                </c:pt>
              </c:strCache>
            </c:strRef>
          </c:tx>
          <c:invertIfNegative val="0"/>
          <c:cat>
            <c:strRef>
              <c:f>Feuil8!$A$5:$A$65</c:f>
              <c:strCache>
                <c:ptCount val="61"/>
                <c:pt idx="0">
                  <c:v> -15</c:v>
                </c:pt>
                <c:pt idx="1">
                  <c:v> -14,5</c:v>
                </c:pt>
                <c:pt idx="2">
                  <c:v> -14</c:v>
                </c:pt>
                <c:pt idx="3">
                  <c:v>s-13,5</c:v>
                </c:pt>
                <c:pt idx="4">
                  <c:v>Somme de -13</c:v>
                </c:pt>
                <c:pt idx="5">
                  <c:v>Somme de -12,5</c:v>
                </c:pt>
                <c:pt idx="6">
                  <c:v>Somme de -12</c:v>
                </c:pt>
                <c:pt idx="7">
                  <c:v>Somme de -11,5</c:v>
                </c:pt>
                <c:pt idx="8">
                  <c:v>Somme de -11</c:v>
                </c:pt>
                <c:pt idx="9">
                  <c:v>Somme de -10,5</c:v>
                </c:pt>
                <c:pt idx="10">
                  <c:v>Somme de -10</c:v>
                </c:pt>
                <c:pt idx="11">
                  <c:v>Somme de -9,5</c:v>
                </c:pt>
                <c:pt idx="12">
                  <c:v>Somme de -9</c:v>
                </c:pt>
                <c:pt idx="13">
                  <c:v>Somme de -8,5</c:v>
                </c:pt>
                <c:pt idx="14">
                  <c:v>Somme de -8</c:v>
                </c:pt>
                <c:pt idx="15">
                  <c:v>Somme de -7,5</c:v>
                </c:pt>
                <c:pt idx="16">
                  <c:v>Somme de -7</c:v>
                </c:pt>
                <c:pt idx="17">
                  <c:v>Somme de -6,5</c:v>
                </c:pt>
                <c:pt idx="18">
                  <c:v>Somme de -6</c:v>
                </c:pt>
                <c:pt idx="19">
                  <c:v>Somme de -5,5</c:v>
                </c:pt>
                <c:pt idx="20">
                  <c:v>Somme de -5</c:v>
                </c:pt>
                <c:pt idx="21">
                  <c:v>Somme de -4,5</c:v>
                </c:pt>
                <c:pt idx="22">
                  <c:v>Somme de -4</c:v>
                </c:pt>
                <c:pt idx="23">
                  <c:v>Somme de -3,5</c:v>
                </c:pt>
                <c:pt idx="24">
                  <c:v>Somme de -3</c:v>
                </c:pt>
                <c:pt idx="25">
                  <c:v>Somme de -2,5</c:v>
                </c:pt>
                <c:pt idx="26">
                  <c:v>Somme de -2</c:v>
                </c:pt>
                <c:pt idx="27">
                  <c:v>Somme de -1,5</c:v>
                </c:pt>
                <c:pt idx="28">
                  <c:v>Somme de -1</c:v>
                </c:pt>
                <c:pt idx="29">
                  <c:v>Somme de -0,5</c:v>
                </c:pt>
                <c:pt idx="30">
                  <c:v>Somme de 0</c:v>
                </c:pt>
                <c:pt idx="31">
                  <c:v>Somme de 0,5</c:v>
                </c:pt>
                <c:pt idx="32">
                  <c:v>Somme de 1</c:v>
                </c:pt>
                <c:pt idx="33">
                  <c:v>Somme de 1,5</c:v>
                </c:pt>
                <c:pt idx="34">
                  <c:v>Somme de 2</c:v>
                </c:pt>
                <c:pt idx="35">
                  <c:v>Somme de 2,5</c:v>
                </c:pt>
                <c:pt idx="36">
                  <c:v>Somme de 3</c:v>
                </c:pt>
                <c:pt idx="37">
                  <c:v>Somme de 3,5</c:v>
                </c:pt>
                <c:pt idx="38">
                  <c:v>Somme de 4</c:v>
                </c:pt>
                <c:pt idx="39">
                  <c:v>Somme de 4,5</c:v>
                </c:pt>
                <c:pt idx="40">
                  <c:v>Somme de 5</c:v>
                </c:pt>
                <c:pt idx="41">
                  <c:v>Somme de 5,5</c:v>
                </c:pt>
                <c:pt idx="42">
                  <c:v>Somme de 6</c:v>
                </c:pt>
                <c:pt idx="43">
                  <c:v>Somme de 6,5</c:v>
                </c:pt>
                <c:pt idx="44">
                  <c:v>Somme de 7</c:v>
                </c:pt>
                <c:pt idx="45">
                  <c:v>Somme de 7,5</c:v>
                </c:pt>
                <c:pt idx="46">
                  <c:v>Somme de 8</c:v>
                </c:pt>
                <c:pt idx="47">
                  <c:v>Somme de 8,5</c:v>
                </c:pt>
                <c:pt idx="48">
                  <c:v>Somme de 9</c:v>
                </c:pt>
                <c:pt idx="49">
                  <c:v>Somme de 9,5</c:v>
                </c:pt>
                <c:pt idx="50">
                  <c:v>Somme de 10</c:v>
                </c:pt>
                <c:pt idx="51">
                  <c:v>Somme de 10,5</c:v>
                </c:pt>
                <c:pt idx="52">
                  <c:v>Somme de 11</c:v>
                </c:pt>
                <c:pt idx="53">
                  <c:v>Somme de 11,5</c:v>
                </c:pt>
                <c:pt idx="54">
                  <c:v>Somme de 12</c:v>
                </c:pt>
                <c:pt idx="55">
                  <c:v>Somme de 12,5</c:v>
                </c:pt>
                <c:pt idx="56">
                  <c:v>Somme de 13</c:v>
                </c:pt>
                <c:pt idx="57">
                  <c:v>Somme de 13,5</c:v>
                </c:pt>
                <c:pt idx="58">
                  <c:v>Somme de 14</c:v>
                </c:pt>
                <c:pt idx="59">
                  <c:v>Somme de 14,5</c:v>
                </c:pt>
                <c:pt idx="60">
                  <c:v>Somme de 15</c:v>
                </c:pt>
              </c:strCache>
            </c:strRef>
          </c:cat>
          <c:val>
            <c:numRef>
              <c:f>Feuil8!$C$5:$C$65</c:f>
              <c:numCache>
                <c:formatCode>General</c:formatCode>
                <c:ptCount val="61"/>
                <c:pt idx="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2</c:v>
                </c:pt>
                <c:pt idx="28">
                  <c:v>7</c:v>
                </c:pt>
                <c:pt idx="29">
                  <c:v>14</c:v>
                </c:pt>
                <c:pt idx="30">
                  <c:v>29</c:v>
                </c:pt>
                <c:pt idx="31">
                  <c:v>21</c:v>
                </c:pt>
                <c:pt idx="32">
                  <c:v>11</c:v>
                </c:pt>
                <c:pt idx="33">
                  <c:v>3</c:v>
                </c:pt>
                <c:pt idx="34">
                  <c:v>1</c:v>
                </c:pt>
                <c:pt idx="35">
                  <c:v>0</c:v>
                </c:pt>
                <c:pt idx="36">
                  <c:v>1</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numCache>
            </c:numRef>
          </c:val>
        </c:ser>
        <c:dLbls>
          <c:showLegendKey val="0"/>
          <c:showVal val="0"/>
          <c:showCatName val="0"/>
          <c:showSerName val="0"/>
          <c:showPercent val="0"/>
          <c:showBubbleSize val="0"/>
        </c:dLbls>
        <c:gapWidth val="150"/>
        <c:axId val="112015616"/>
        <c:axId val="109985792"/>
      </c:barChart>
      <c:catAx>
        <c:axId val="112015616"/>
        <c:scaling>
          <c:orientation val="minMax"/>
        </c:scaling>
        <c:delete val="0"/>
        <c:axPos val="b"/>
        <c:numFmt formatCode="#,##0.0" sourceLinked="0"/>
        <c:majorTickMark val="out"/>
        <c:minorTickMark val="none"/>
        <c:tickLblPos val="nextTo"/>
        <c:crossAx val="109985792"/>
        <c:crosses val="autoZero"/>
        <c:auto val="1"/>
        <c:lblAlgn val="ctr"/>
        <c:lblOffset val="100"/>
        <c:noMultiLvlLbl val="0"/>
      </c:catAx>
      <c:valAx>
        <c:axId val="109985792"/>
        <c:scaling>
          <c:orientation val="minMax"/>
        </c:scaling>
        <c:delete val="0"/>
        <c:axPos val="l"/>
        <c:majorGridlines/>
        <c:numFmt formatCode="General" sourceLinked="1"/>
        <c:majorTickMark val="out"/>
        <c:minorTickMark val="none"/>
        <c:tickLblPos val="nextTo"/>
        <c:crossAx val="11201561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Series val="1"/>
        <c14:dropZonesVisible val="1"/>
      </c14:pivotOptions>
    </c:ext>
  </c:extLst>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385762</xdr:colOff>
      <xdr:row>10</xdr:row>
      <xdr:rowOff>42862</xdr:rowOff>
    </xdr:from>
    <xdr:to>
      <xdr:col>6</xdr:col>
      <xdr:colOff>1128712</xdr:colOff>
      <xdr:row>24</xdr:row>
      <xdr:rowOff>119062</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33</xdr:col>
      <xdr:colOff>268941</xdr:colOff>
      <xdr:row>7</xdr:row>
      <xdr:rowOff>134471</xdr:rowOff>
    </xdr:from>
    <xdr:to>
      <xdr:col>34</xdr:col>
      <xdr:colOff>549088</xdr:colOff>
      <xdr:row>11</xdr:row>
      <xdr:rowOff>67235</xdr:rowOff>
    </xdr:to>
    <xdr:sp macro="[0]!démasquer" textlink="">
      <xdr:nvSpPr>
        <xdr:cNvPr id="2" name="Flèche droite 1"/>
        <xdr:cNvSpPr/>
      </xdr:nvSpPr>
      <xdr:spPr>
        <a:xfrm>
          <a:off x="20316265" y="1714500"/>
          <a:ext cx="1042147" cy="739588"/>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33</xdr:col>
      <xdr:colOff>246529</xdr:colOff>
      <xdr:row>12</xdr:row>
      <xdr:rowOff>186017</xdr:rowOff>
    </xdr:from>
    <xdr:to>
      <xdr:col>34</xdr:col>
      <xdr:colOff>499782</xdr:colOff>
      <xdr:row>16</xdr:row>
      <xdr:rowOff>134470</xdr:rowOff>
    </xdr:to>
    <xdr:sp macro="[0]!masquer1" textlink="">
      <xdr:nvSpPr>
        <xdr:cNvPr id="3" name="Flèche droite 2"/>
        <xdr:cNvSpPr/>
      </xdr:nvSpPr>
      <xdr:spPr>
        <a:xfrm flipH="1">
          <a:off x="20293853" y="2774576"/>
          <a:ext cx="1015253" cy="75527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Outil%20d'Analyse%20Etest%204%20&#233;chelle%20256V1.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UTIVET Emilie" refreshedDate="42758.616277777779" createdVersion="4" refreshedVersion="4" minRefreshableVersion="3" recordCount="7">
  <cacheSource type="worksheet">
    <worksheetSource ref="B1:BN8" sheet="gap" r:id="rId2"/>
  </cacheSource>
  <cacheFields count="65">
    <cacheField name="Total Strains" numFmtId="49">
      <sharedItems count="5">
        <s v="1005303940 avant recentrage MHE/AD"/>
        <s v="1005303990 après recentrage MHE/AD"/>
        <s v="1005303940 avant recentrage MHBD/AD"/>
        <s v="1005303990 après recentrage MHBD/AD"/>
        <s v="/AD"/>
      </sharedItems>
    </cacheField>
    <cacheField name="-15" numFmtId="0">
      <sharedItems containsSemiMixedTypes="0" containsString="0" containsNumber="1" containsInteger="1" minValue="0" maxValue="0" count="1">
        <n v="0"/>
      </sharedItems>
    </cacheField>
    <cacheField name="-14,5" numFmtId="0">
      <sharedItems containsSemiMixedTypes="0" containsString="0" containsNumber="1" containsInteger="1" minValue="0" maxValue="0"/>
    </cacheField>
    <cacheField name="-14" numFmtId="0">
      <sharedItems containsSemiMixedTypes="0" containsString="0" containsNumber="1" containsInteger="1" minValue="0" maxValue="0"/>
    </cacheField>
    <cacheField name="-13,5" numFmtId="0">
      <sharedItems containsSemiMixedTypes="0" containsString="0" containsNumber="1" containsInteger="1" minValue="0" maxValue="0"/>
    </cacheField>
    <cacheField name="-13" numFmtId="0">
      <sharedItems containsSemiMixedTypes="0" containsString="0" containsNumber="1" containsInteger="1" minValue="0" maxValue="0"/>
    </cacheField>
    <cacheField name="-12,5" numFmtId="0">
      <sharedItems containsSemiMixedTypes="0" containsString="0" containsNumber="1" containsInteger="1" minValue="0" maxValue="0"/>
    </cacheField>
    <cacheField name="-12" numFmtId="0">
      <sharedItems containsSemiMixedTypes="0" containsString="0" containsNumber="1" containsInteger="1" minValue="0" maxValue="0"/>
    </cacheField>
    <cacheField name="-11,5" numFmtId="0">
      <sharedItems containsSemiMixedTypes="0" containsString="0" containsNumber="1" containsInteger="1" minValue="0" maxValue="0"/>
    </cacheField>
    <cacheField name="-11" numFmtId="0">
      <sharedItems containsSemiMixedTypes="0" containsString="0" containsNumber="1" containsInteger="1" minValue="0" maxValue="0"/>
    </cacheField>
    <cacheField name="-10,5" numFmtId="0">
      <sharedItems containsSemiMixedTypes="0" containsString="0" containsNumber="1" containsInteger="1" minValue="0" maxValue="0"/>
    </cacheField>
    <cacheField name="-10" numFmtId="0">
      <sharedItems containsSemiMixedTypes="0" containsString="0" containsNumber="1" containsInteger="1" minValue="0" maxValue="0"/>
    </cacheField>
    <cacheField name="-9,5" numFmtId="0">
      <sharedItems containsSemiMixedTypes="0" containsString="0" containsNumber="1" containsInteger="1" minValue="0" maxValue="0"/>
    </cacheField>
    <cacheField name="-9" numFmtId="0">
      <sharedItems containsSemiMixedTypes="0" containsString="0" containsNumber="1" containsInteger="1" minValue="0" maxValue="0"/>
    </cacheField>
    <cacheField name="-8,5" numFmtId="0">
      <sharedItems containsSemiMixedTypes="0" containsString="0" containsNumber="1" containsInteger="1" minValue="0" maxValue="0"/>
    </cacheField>
    <cacheField name="-8" numFmtId="0">
      <sharedItems containsSemiMixedTypes="0" containsString="0" containsNumber="1" containsInteger="1" minValue="0" maxValue="0"/>
    </cacheField>
    <cacheField name="-7,5" numFmtId="0">
      <sharedItems containsSemiMixedTypes="0" containsString="0" containsNumber="1" containsInteger="1" minValue="0" maxValue="0"/>
    </cacheField>
    <cacheField name="-7" numFmtId="0">
      <sharedItems containsSemiMixedTypes="0" containsString="0" containsNumber="1" containsInteger="1" minValue="0" maxValue="0"/>
    </cacheField>
    <cacheField name="-6,5" numFmtId="0">
      <sharedItems containsSemiMixedTypes="0" containsString="0" containsNumber="1" containsInteger="1" minValue="0" maxValue="0"/>
    </cacheField>
    <cacheField name="-6" numFmtId="0">
      <sharedItems containsSemiMixedTypes="0" containsString="0" containsNumber="1" containsInteger="1" minValue="0" maxValue="0"/>
    </cacheField>
    <cacheField name="-5,5" numFmtId="0">
      <sharedItems containsSemiMixedTypes="0" containsString="0" containsNumber="1" containsInteger="1" minValue="0" maxValue="0"/>
    </cacheField>
    <cacheField name="-5" numFmtId="0">
      <sharedItems containsSemiMixedTypes="0" containsString="0" containsNumber="1" containsInteger="1" minValue="0" maxValue="0"/>
    </cacheField>
    <cacheField name="-4,5" numFmtId="0">
      <sharedItems containsSemiMixedTypes="0" containsString="0" containsNumber="1" containsInteger="1" minValue="0" maxValue="0"/>
    </cacheField>
    <cacheField name="-4" numFmtId="0">
      <sharedItems containsSemiMixedTypes="0" containsString="0" containsNumber="1" containsInteger="1" minValue="0" maxValue="0"/>
    </cacheField>
    <cacheField name="-3,5" numFmtId="0">
      <sharedItems containsSemiMixedTypes="0" containsString="0" containsNumber="1" containsInteger="1" minValue="0" maxValue="0"/>
    </cacheField>
    <cacheField name="-3" numFmtId="0">
      <sharedItems containsSemiMixedTypes="0" containsString="0" containsNumber="1" containsInteger="1" minValue="0" maxValue="0"/>
    </cacheField>
    <cacheField name="-2,5" numFmtId="0">
      <sharedItems containsSemiMixedTypes="0" containsString="0" containsNumber="1" containsInteger="1" minValue="0" maxValue="0"/>
    </cacheField>
    <cacheField name="-2" numFmtId="0">
      <sharedItems containsSemiMixedTypes="0" containsString="0" containsNumber="1" containsInteger="1" minValue="0" maxValue="2"/>
    </cacheField>
    <cacheField name="-1,5" numFmtId="0">
      <sharedItems containsSemiMixedTypes="0" containsString="0" containsNumber="1" containsInteger="1" minValue="0" maxValue="8"/>
    </cacheField>
    <cacheField name="-1" numFmtId="0">
      <sharedItems containsSemiMixedTypes="0" containsString="0" containsNumber="1" containsInteger="1" minValue="0" maxValue="16"/>
    </cacheField>
    <cacheField name="-0,5" numFmtId="0">
      <sharedItems containsSemiMixedTypes="0" containsString="0" containsNumber="1" containsInteger="1" minValue="0" maxValue="28"/>
    </cacheField>
    <cacheField name="0" numFmtId="0">
      <sharedItems containsSemiMixedTypes="0" containsString="0" containsNumber="1" containsInteger="1" minValue="0" maxValue="29" count="5">
        <n v="29"/>
        <n v="14"/>
        <n v="24"/>
        <n v="25"/>
        <n v="0"/>
      </sharedItems>
    </cacheField>
    <cacheField name="0,5" numFmtId="0">
      <sharedItems containsSemiMixedTypes="0" containsString="0" containsNumber="1" containsInteger="1" minValue="0" maxValue="26"/>
    </cacheField>
    <cacheField name="1" numFmtId="0">
      <sharedItems containsSemiMixedTypes="0" containsString="0" containsNumber="1" containsInteger="1" minValue="0" maxValue="11"/>
    </cacheField>
    <cacheField name="1,5" numFmtId="0">
      <sharedItems containsSemiMixedTypes="0" containsString="0" containsNumber="1" containsInteger="1" minValue="0" maxValue="12"/>
    </cacheField>
    <cacheField name="2" numFmtId="0">
      <sharedItems containsSemiMixedTypes="0" containsString="0" containsNumber="1" containsInteger="1" minValue="0" maxValue="2"/>
    </cacheField>
    <cacheField name="2,5" numFmtId="0">
      <sharedItems containsSemiMixedTypes="0" containsString="0" containsNumber="1" containsInteger="1" minValue="0" maxValue="0"/>
    </cacheField>
    <cacheField name="3" numFmtId="0">
      <sharedItems containsSemiMixedTypes="0" containsString="0" containsNumber="1" containsInteger="1" minValue="0" maxValue="1"/>
    </cacheField>
    <cacheField name="3,5" numFmtId="0">
      <sharedItems containsSemiMixedTypes="0" containsString="0" containsNumber="1" containsInteger="1" minValue="0" maxValue="0"/>
    </cacheField>
    <cacheField name="4" numFmtId="0">
      <sharedItems containsSemiMixedTypes="0" containsString="0" containsNumber="1" containsInteger="1" minValue="0" maxValue="0"/>
    </cacheField>
    <cacheField name="4,5" numFmtId="0">
      <sharedItems containsSemiMixedTypes="0" containsString="0" containsNumber="1" containsInteger="1" minValue="0" maxValue="0"/>
    </cacheField>
    <cacheField name="5" numFmtId="0">
      <sharedItems containsSemiMixedTypes="0" containsString="0" containsNumber="1" containsInteger="1" minValue="0" maxValue="0"/>
    </cacheField>
    <cacheField name="5,5" numFmtId="0">
      <sharedItems containsSemiMixedTypes="0" containsString="0" containsNumber="1" containsInteger="1" minValue="0" maxValue="0"/>
    </cacheField>
    <cacheField name="6" numFmtId="0">
      <sharedItems containsSemiMixedTypes="0" containsString="0" containsNumber="1" containsInteger="1" minValue="0" maxValue="0"/>
    </cacheField>
    <cacheField name="6,5" numFmtId="0">
      <sharedItems containsSemiMixedTypes="0" containsString="0" containsNumber="1" containsInteger="1" minValue="0" maxValue="0"/>
    </cacheField>
    <cacheField name="7" numFmtId="0">
      <sharedItems containsSemiMixedTypes="0" containsString="0" containsNumber="1" containsInteger="1" minValue="0" maxValue="0"/>
    </cacheField>
    <cacheField name="7,5" numFmtId="0">
      <sharedItems containsSemiMixedTypes="0" containsString="0" containsNumber="1" containsInteger="1" minValue="0" maxValue="0"/>
    </cacheField>
    <cacheField name="8" numFmtId="0">
      <sharedItems containsSemiMixedTypes="0" containsString="0" containsNumber="1" containsInteger="1" minValue="0" maxValue="0"/>
    </cacheField>
    <cacheField name="8,5" numFmtId="0">
      <sharedItems containsSemiMixedTypes="0" containsString="0" containsNumber="1" containsInteger="1" minValue="0" maxValue="0"/>
    </cacheField>
    <cacheField name="9" numFmtId="0">
      <sharedItems containsSemiMixedTypes="0" containsString="0" containsNumber="1" containsInteger="1" minValue="0" maxValue="0"/>
    </cacheField>
    <cacheField name="9,5" numFmtId="0">
      <sharedItems containsSemiMixedTypes="0" containsString="0" containsNumber="1" containsInteger="1" minValue="0" maxValue="0"/>
    </cacheField>
    <cacheField name="10" numFmtId="0">
      <sharedItems containsSemiMixedTypes="0" containsString="0" containsNumber="1" containsInteger="1" minValue="0" maxValue="0"/>
    </cacheField>
    <cacheField name="10,5" numFmtId="0">
      <sharedItems containsSemiMixedTypes="0" containsString="0" containsNumber="1" containsInteger="1" minValue="0" maxValue="0"/>
    </cacheField>
    <cacheField name="11" numFmtId="0">
      <sharedItems containsSemiMixedTypes="0" containsString="0" containsNumber="1" containsInteger="1" minValue="0" maxValue="0"/>
    </cacheField>
    <cacheField name="11,5" numFmtId="0">
      <sharedItems containsSemiMixedTypes="0" containsString="0" containsNumber="1" containsInteger="1" minValue="0" maxValue="0"/>
    </cacheField>
    <cacheField name="12" numFmtId="0">
      <sharedItems containsSemiMixedTypes="0" containsString="0" containsNumber="1" containsInteger="1" minValue="0" maxValue="0"/>
    </cacheField>
    <cacheField name="12,5" numFmtId="0">
      <sharedItems containsSemiMixedTypes="0" containsString="0" containsNumber="1" containsInteger="1" minValue="0" maxValue="0"/>
    </cacheField>
    <cacheField name="13" numFmtId="0">
      <sharedItems containsSemiMixedTypes="0" containsString="0" containsNumber="1" containsInteger="1" minValue="0" maxValue="0"/>
    </cacheField>
    <cacheField name="13,5" numFmtId="0">
      <sharedItems containsSemiMixedTypes="0" containsString="0" containsNumber="1" containsInteger="1" minValue="0" maxValue="0"/>
    </cacheField>
    <cacheField name="14" numFmtId="0">
      <sharedItems containsSemiMixedTypes="0" containsString="0" containsNumber="1" containsInteger="1" minValue="0" maxValue="0"/>
    </cacheField>
    <cacheField name="14,5" numFmtId="0">
      <sharedItems containsSemiMixedTypes="0" containsString="0" containsNumber="1" containsInteger="1" minValue="0" maxValue="0"/>
    </cacheField>
    <cacheField name="15" numFmtId="0">
      <sharedItems containsSemiMixedTypes="0" containsString="0" containsNumber="1" containsInteger="1" minValue="0" maxValue="0"/>
    </cacheField>
    <cacheField name="total" numFmtId="0">
      <sharedItems containsSemiMixedTypes="0" containsString="0" containsNumber="1" containsInteger="1" minValue="0" maxValue="89"/>
    </cacheField>
    <cacheField name="concordance" numFmtId="2">
      <sharedItems containsMixedTypes="1" containsNumber="1" minValue="82.954545454545453" maxValue="97.727272727272734"/>
    </cacheField>
    <cacheField name="concordance (0 dil)" numFmtId="2">
      <sharedItems containsMixedTypes="1" containsNumber="1" minValue="35.227272727272727" maxValue="54.5454545454545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
  <r>
    <x v="0"/>
    <x v="0"/>
    <n v="0"/>
    <n v="0"/>
    <n v="0"/>
    <n v="0"/>
    <n v="0"/>
    <n v="0"/>
    <n v="0"/>
    <n v="0"/>
    <n v="0"/>
    <n v="0"/>
    <n v="0"/>
    <n v="0"/>
    <n v="0"/>
    <n v="0"/>
    <n v="0"/>
    <n v="0"/>
    <n v="0"/>
    <n v="0"/>
    <n v="0"/>
    <n v="0"/>
    <n v="0"/>
    <n v="0"/>
    <n v="0"/>
    <n v="0"/>
    <n v="0"/>
    <n v="0"/>
    <n v="2"/>
    <n v="7"/>
    <n v="14"/>
    <x v="0"/>
    <n v="21"/>
    <n v="11"/>
    <n v="3"/>
    <n v="1"/>
    <n v="0"/>
    <n v="1"/>
    <n v="0"/>
    <n v="0"/>
    <n v="0"/>
    <n v="0"/>
    <n v="0"/>
    <n v="0"/>
    <n v="0"/>
    <n v="0"/>
    <n v="0"/>
    <n v="0"/>
    <n v="0"/>
    <n v="0"/>
    <n v="0"/>
    <n v="0"/>
    <n v="0"/>
    <n v="0"/>
    <n v="0"/>
    <n v="0"/>
    <n v="0"/>
    <n v="0"/>
    <n v="0"/>
    <n v="0"/>
    <n v="0"/>
    <n v="0"/>
    <n v="89"/>
    <n v="94.382022471910105"/>
    <n v="48.314606741573037"/>
  </r>
  <r>
    <x v="1"/>
    <x v="0"/>
    <n v="0"/>
    <n v="0"/>
    <n v="0"/>
    <n v="0"/>
    <n v="0"/>
    <n v="0"/>
    <n v="0"/>
    <n v="0"/>
    <n v="0"/>
    <n v="0"/>
    <n v="0"/>
    <n v="0"/>
    <n v="0"/>
    <n v="0"/>
    <n v="0"/>
    <n v="0"/>
    <n v="0"/>
    <n v="0"/>
    <n v="0"/>
    <n v="0"/>
    <n v="0"/>
    <n v="0"/>
    <n v="0"/>
    <n v="0"/>
    <n v="0"/>
    <n v="2"/>
    <n v="8"/>
    <n v="16"/>
    <n v="28"/>
    <x v="1"/>
    <n v="16"/>
    <n v="4"/>
    <n v="0"/>
    <n v="0"/>
    <n v="0"/>
    <n v="1"/>
    <n v="0"/>
    <n v="0"/>
    <n v="0"/>
    <n v="0"/>
    <n v="0"/>
    <n v="0"/>
    <n v="0"/>
    <n v="0"/>
    <n v="0"/>
    <n v="0"/>
    <n v="0"/>
    <n v="0"/>
    <n v="0"/>
    <n v="0"/>
    <n v="0"/>
    <n v="0"/>
    <n v="0"/>
    <n v="0"/>
    <n v="0"/>
    <n v="0"/>
    <n v="0"/>
    <n v="0"/>
    <n v="0"/>
    <n v="0"/>
    <n v="89"/>
    <n v="96.629213483146074"/>
    <n v="47.191011235955052"/>
  </r>
  <r>
    <x v="2"/>
    <x v="0"/>
    <n v="0"/>
    <n v="0"/>
    <n v="0"/>
    <n v="0"/>
    <n v="0"/>
    <n v="0"/>
    <n v="0"/>
    <n v="0"/>
    <n v="0"/>
    <n v="0"/>
    <n v="0"/>
    <n v="0"/>
    <n v="0"/>
    <n v="0"/>
    <n v="0"/>
    <n v="0"/>
    <n v="0"/>
    <n v="0"/>
    <n v="0"/>
    <n v="0"/>
    <n v="0"/>
    <n v="0"/>
    <n v="0"/>
    <n v="0"/>
    <n v="0"/>
    <n v="0"/>
    <n v="0"/>
    <n v="5"/>
    <n v="7"/>
    <x v="2"/>
    <n v="26"/>
    <n v="11"/>
    <n v="12"/>
    <n v="2"/>
    <n v="0"/>
    <n v="1"/>
    <n v="0"/>
    <n v="0"/>
    <n v="0"/>
    <n v="0"/>
    <n v="0"/>
    <n v="0"/>
    <n v="0"/>
    <n v="0"/>
    <n v="0"/>
    <n v="0"/>
    <n v="0"/>
    <n v="0"/>
    <n v="0"/>
    <n v="0"/>
    <n v="0"/>
    <n v="0"/>
    <n v="0"/>
    <n v="0"/>
    <n v="0"/>
    <n v="0"/>
    <n v="0"/>
    <n v="0"/>
    <n v="0"/>
    <n v="0"/>
    <n v="88"/>
    <n v="82.954545454545453"/>
    <n v="35.227272727272727"/>
  </r>
  <r>
    <x v="3"/>
    <x v="0"/>
    <n v="0"/>
    <n v="0"/>
    <n v="0"/>
    <n v="0"/>
    <n v="0"/>
    <n v="0"/>
    <n v="0"/>
    <n v="0"/>
    <n v="0"/>
    <n v="0"/>
    <n v="0"/>
    <n v="0"/>
    <n v="0"/>
    <n v="0"/>
    <n v="0"/>
    <n v="0"/>
    <n v="0"/>
    <n v="0"/>
    <n v="0"/>
    <n v="0"/>
    <n v="0"/>
    <n v="0"/>
    <n v="0"/>
    <n v="0"/>
    <n v="0"/>
    <n v="0"/>
    <n v="4"/>
    <n v="9"/>
    <n v="23"/>
    <x v="3"/>
    <n v="15"/>
    <n v="10"/>
    <n v="1"/>
    <n v="0"/>
    <n v="0"/>
    <n v="1"/>
    <n v="0"/>
    <n v="0"/>
    <n v="0"/>
    <n v="0"/>
    <n v="0"/>
    <n v="0"/>
    <n v="0"/>
    <n v="0"/>
    <n v="0"/>
    <n v="0"/>
    <n v="0"/>
    <n v="0"/>
    <n v="0"/>
    <n v="0"/>
    <n v="0"/>
    <n v="0"/>
    <n v="0"/>
    <n v="0"/>
    <n v="0"/>
    <n v="0"/>
    <n v="0"/>
    <n v="0"/>
    <n v="0"/>
    <n v="0"/>
    <n v="88"/>
    <n v="97.727272727272734"/>
    <n v="54.54545454545454"/>
  </r>
  <r>
    <x v="4"/>
    <x v="0"/>
    <n v="0"/>
    <n v="0"/>
    <n v="0"/>
    <n v="0"/>
    <n v="0"/>
    <n v="0"/>
    <n v="0"/>
    <n v="0"/>
    <n v="0"/>
    <n v="0"/>
    <n v="0"/>
    <n v="0"/>
    <n v="0"/>
    <n v="0"/>
    <n v="0"/>
    <n v="0"/>
    <n v="0"/>
    <n v="0"/>
    <n v="0"/>
    <n v="0"/>
    <n v="0"/>
    <n v="0"/>
    <n v="0"/>
    <n v="0"/>
    <n v="0"/>
    <n v="0"/>
    <n v="0"/>
    <n v="0"/>
    <n v="0"/>
    <x v="4"/>
    <n v="0"/>
    <n v="0"/>
    <n v="0"/>
    <n v="0"/>
    <n v="0"/>
    <n v="0"/>
    <n v="0"/>
    <n v="0"/>
    <n v="0"/>
    <n v="0"/>
    <n v="0"/>
    <n v="0"/>
    <n v="0"/>
    <n v="0"/>
    <n v="0"/>
    <n v="0"/>
    <n v="0"/>
    <n v="0"/>
    <n v="0"/>
    <n v="0"/>
    <n v="0"/>
    <n v="0"/>
    <n v="0"/>
    <n v="0"/>
    <n v="0"/>
    <n v="0"/>
    <n v="0"/>
    <n v="0"/>
    <n v="0"/>
    <n v="0"/>
    <n v="0"/>
    <e v="#DIV/0!"/>
    <e v="#DIV/0!"/>
  </r>
  <r>
    <x v="4"/>
    <x v="0"/>
    <n v="0"/>
    <n v="0"/>
    <n v="0"/>
    <n v="0"/>
    <n v="0"/>
    <n v="0"/>
    <n v="0"/>
    <n v="0"/>
    <n v="0"/>
    <n v="0"/>
    <n v="0"/>
    <n v="0"/>
    <n v="0"/>
    <n v="0"/>
    <n v="0"/>
    <n v="0"/>
    <n v="0"/>
    <n v="0"/>
    <n v="0"/>
    <n v="0"/>
    <n v="0"/>
    <n v="0"/>
    <n v="0"/>
    <n v="0"/>
    <n v="0"/>
    <n v="0"/>
    <n v="0"/>
    <n v="0"/>
    <n v="0"/>
    <x v="4"/>
    <n v="0"/>
    <n v="0"/>
    <n v="0"/>
    <n v="0"/>
    <n v="0"/>
    <n v="0"/>
    <n v="0"/>
    <n v="0"/>
    <n v="0"/>
    <n v="0"/>
    <n v="0"/>
    <n v="0"/>
    <n v="0"/>
    <n v="0"/>
    <n v="0"/>
    <n v="0"/>
    <n v="0"/>
    <n v="0"/>
    <n v="0"/>
    <n v="0"/>
    <n v="0"/>
    <n v="0"/>
    <n v="0"/>
    <n v="0"/>
    <n v="0"/>
    <n v="0"/>
    <n v="0"/>
    <n v="0"/>
    <n v="0"/>
    <n v="0"/>
    <n v="0"/>
    <e v="#DIV/0!"/>
    <e v="#DIV/0!"/>
  </r>
  <r>
    <x v="4"/>
    <x v="0"/>
    <n v="0"/>
    <n v="0"/>
    <n v="0"/>
    <n v="0"/>
    <n v="0"/>
    <n v="0"/>
    <n v="0"/>
    <n v="0"/>
    <n v="0"/>
    <n v="0"/>
    <n v="0"/>
    <n v="0"/>
    <n v="0"/>
    <n v="0"/>
    <n v="0"/>
    <n v="0"/>
    <n v="0"/>
    <n v="0"/>
    <n v="0"/>
    <n v="0"/>
    <n v="0"/>
    <n v="0"/>
    <n v="0"/>
    <n v="0"/>
    <n v="0"/>
    <n v="0"/>
    <n v="0"/>
    <n v="0"/>
    <n v="0"/>
    <x v="4"/>
    <n v="0"/>
    <n v="0"/>
    <n v="0"/>
    <n v="0"/>
    <n v="0"/>
    <n v="0"/>
    <n v="0"/>
    <n v="0"/>
    <n v="0"/>
    <n v="0"/>
    <n v="0"/>
    <n v="0"/>
    <n v="0"/>
    <n v="0"/>
    <n v="0"/>
    <n v="0"/>
    <n v="0"/>
    <n v="0"/>
    <n v="0"/>
    <n v="0"/>
    <n v="0"/>
    <n v="0"/>
    <n v="0"/>
    <n v="0"/>
    <n v="0"/>
    <n v="0"/>
    <n v="0"/>
    <n v="0"/>
    <n v="0"/>
    <n v="0"/>
    <n v="0"/>
    <e v="#DIV/0!"/>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5" cacheId="0" dataOnRows="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location ref="A3:D65" firstHeaderRow="1" firstDataRow="2" firstDataCol="1"/>
  <pivotFields count="65">
    <pivotField axis="axisCol" showAll="0">
      <items count="6">
        <item h="1" x="4"/>
        <item x="2"/>
        <item x="0"/>
        <item h="1" x="3"/>
        <item h="1" x="1"/>
        <item t="default"/>
      </items>
    </pivotField>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items count="6">
        <item x="4"/>
        <item x="1"/>
        <item x="2"/>
        <item x="3"/>
        <item x="0"/>
        <item t="default"/>
      </items>
    </pivotField>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showAll="0"/>
    <pivotField showAll="0"/>
    <pivotField showAll="0"/>
  </pivotFields>
  <rowFields count="1">
    <field x="-2"/>
  </rowFields>
  <rowItems count="61">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i i="23">
      <x v="23"/>
    </i>
    <i i="24">
      <x v="24"/>
    </i>
    <i i="25">
      <x v="25"/>
    </i>
    <i i="26">
      <x v="26"/>
    </i>
    <i i="27">
      <x v="27"/>
    </i>
    <i i="28">
      <x v="28"/>
    </i>
    <i i="29">
      <x v="29"/>
    </i>
    <i i="30">
      <x v="30"/>
    </i>
    <i i="31">
      <x v="31"/>
    </i>
    <i i="32">
      <x v="32"/>
    </i>
    <i i="33">
      <x v="33"/>
    </i>
    <i i="34">
      <x v="34"/>
    </i>
    <i i="35">
      <x v="35"/>
    </i>
    <i i="36">
      <x v="36"/>
    </i>
    <i i="37">
      <x v="37"/>
    </i>
    <i i="38">
      <x v="38"/>
    </i>
    <i i="39">
      <x v="39"/>
    </i>
    <i i="40">
      <x v="40"/>
    </i>
    <i i="41">
      <x v="41"/>
    </i>
    <i i="42">
      <x v="42"/>
    </i>
    <i i="43">
      <x v="43"/>
    </i>
    <i i="44">
      <x v="44"/>
    </i>
    <i i="45">
      <x v="45"/>
    </i>
    <i i="46">
      <x v="46"/>
    </i>
    <i i="47">
      <x v="47"/>
    </i>
    <i i="48">
      <x v="48"/>
    </i>
    <i i="49">
      <x v="49"/>
    </i>
    <i i="50">
      <x v="50"/>
    </i>
    <i i="51">
      <x v="51"/>
    </i>
    <i i="52">
      <x v="52"/>
    </i>
    <i i="53">
      <x v="53"/>
    </i>
    <i i="54">
      <x v="54"/>
    </i>
    <i i="55">
      <x v="55"/>
    </i>
    <i i="56">
      <x v="56"/>
    </i>
    <i i="57">
      <x v="57"/>
    </i>
    <i i="58">
      <x v="58"/>
    </i>
    <i i="59">
      <x v="59"/>
    </i>
    <i i="60">
      <x v="60"/>
    </i>
  </rowItems>
  <colFields count="1">
    <field x="0"/>
  </colFields>
  <colItems count="3">
    <i>
      <x v="1"/>
    </i>
    <i>
      <x v="2"/>
    </i>
    <i t="grand">
      <x/>
    </i>
  </colItems>
  <dataFields count="61">
    <dataField name=" -15" fld="1" baseField="0" baseItem="0">
      <extLst>
        <ext xmlns:x14="http://schemas.microsoft.com/office/spreadsheetml/2009/9/main" uri="{E15A36E0-9728-4e99-A89B-3F7291B0FE68}">
          <x14:dataField pivotShowAs="rankAscending"/>
        </ext>
      </extLst>
    </dataField>
    <dataField name=" -14,5" fld="2" baseField="0" baseItem="0"/>
    <dataField name=" -14" fld="3" baseField="0" baseItem="0"/>
    <dataField name="s-13,5" fld="4" baseField="0" baseItem="0"/>
    <dataField name="Somme de -13" fld="5" baseField="0" baseItem="0"/>
    <dataField name="Somme de -12,5" fld="6" baseField="0" baseItem="0"/>
    <dataField name="Somme de -12" fld="7" baseField="0" baseItem="0"/>
    <dataField name="Somme de -11,5" fld="8" baseField="0" baseItem="0"/>
    <dataField name="Somme de -11" fld="9" baseField="0" baseItem="0"/>
    <dataField name="Somme de -10,5" fld="10" baseField="0" baseItem="0"/>
    <dataField name="Somme de -10" fld="11" baseField="0" baseItem="0"/>
    <dataField name="Somme de -9,5" fld="12" baseField="0" baseItem="0"/>
    <dataField name="Somme de -9" fld="13" baseField="0" baseItem="0"/>
    <dataField name="Somme de -8,5" fld="14" baseField="0" baseItem="0"/>
    <dataField name="Somme de -8" fld="15" baseField="0" baseItem="0"/>
    <dataField name="Somme de -7,5" fld="16" baseField="0" baseItem="0"/>
    <dataField name="Somme de -7" fld="17" baseField="0" baseItem="0"/>
    <dataField name="Somme de -6,5" fld="18" baseField="0" baseItem="0"/>
    <dataField name="Somme de -6" fld="19" baseField="0" baseItem="0"/>
    <dataField name="Somme de -5,5" fld="20" baseField="0" baseItem="0"/>
    <dataField name="Somme de -5" fld="21" baseField="0" baseItem="0"/>
    <dataField name="Somme de -4,5" fld="22" baseField="0" baseItem="0"/>
    <dataField name="Somme de -4" fld="23" baseField="0" baseItem="0"/>
    <dataField name="Somme de -3,5" fld="24" baseField="0" baseItem="0"/>
    <dataField name="Somme de -3" fld="25" baseField="0" baseItem="0"/>
    <dataField name="Somme de -2,5" fld="26" baseField="0" baseItem="0"/>
    <dataField name="Somme de -2" fld="27" baseField="0" baseItem="0"/>
    <dataField name="Somme de -1,5" fld="28" baseField="0" baseItem="0"/>
    <dataField name="Somme de -1" fld="29" baseField="0" baseItem="0"/>
    <dataField name="Somme de -0,5" fld="30" baseField="0" baseItem="0"/>
    <dataField name="Somme de 0" fld="31" baseField="0" baseItem="0"/>
    <dataField name="Somme de 0,5" fld="32" baseField="0" baseItem="0"/>
    <dataField name="Somme de 1" fld="33" baseField="0" baseItem="0"/>
    <dataField name="Somme de 1,5" fld="34" baseField="0" baseItem="0"/>
    <dataField name="Somme de 2" fld="35" baseField="0" baseItem="0"/>
    <dataField name="Somme de 2,5" fld="36" baseField="0" baseItem="0"/>
    <dataField name="Somme de 3" fld="37" baseField="0" baseItem="0"/>
    <dataField name="Somme de 3,5" fld="38" baseField="0" baseItem="0"/>
    <dataField name="Somme de 4" fld="39" baseField="0" baseItem="0"/>
    <dataField name="Somme de 4,5" fld="40" baseField="0" baseItem="0"/>
    <dataField name="Somme de 5" fld="41" baseField="0" baseItem="0"/>
    <dataField name="Somme de 5,5" fld="42" baseField="0" baseItem="0"/>
    <dataField name="Somme de 6" fld="43" baseField="0" baseItem="0"/>
    <dataField name="Somme de 6,5" fld="44" baseField="0" baseItem="0"/>
    <dataField name="Somme de 7" fld="45" baseField="0" baseItem="0"/>
    <dataField name="Somme de 7,5" fld="46" baseField="0" baseItem="0"/>
    <dataField name="Somme de 8" fld="47" baseField="0" baseItem="0"/>
    <dataField name="Somme de 8,5" fld="48" baseField="0" baseItem="0"/>
    <dataField name="Somme de 9" fld="49" baseField="0" baseItem="0"/>
    <dataField name="Somme de 9,5" fld="50" baseField="0" baseItem="0"/>
    <dataField name="Somme de 10" fld="51" baseField="0" baseItem="0"/>
    <dataField name="Somme de 10,5" fld="52" baseField="0" baseItem="0"/>
    <dataField name="Somme de 11" fld="53" baseField="0" baseItem="0"/>
    <dataField name="Somme de 11,5" fld="54" baseField="0" baseItem="0"/>
    <dataField name="Somme de 12" fld="55" baseField="0" baseItem="0"/>
    <dataField name="Somme de 12,5" fld="56" baseField="0" baseItem="0"/>
    <dataField name="Somme de 13" fld="57" baseField="0" baseItem="0"/>
    <dataField name="Somme de 13,5" fld="58" baseField="0" baseItem="0"/>
    <dataField name="Somme de 14" fld="59" baseField="0" baseItem="0"/>
    <dataField name="Somme de 14,5" fld="60" baseField="0" baseItem="0"/>
    <dataField name="Somme de 15" fld="61" baseField="0" baseItem="0"/>
  </dataFields>
  <formats count="2">
    <format dxfId="2991">
      <pivotArea dataOnly="0" labelOnly="1" outline="0" fieldPosition="0">
        <references count="1">
          <reference field="429496729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2990">
      <pivotArea dataOnly="0" labelOnly="1" outline="0" fieldPosition="0">
        <references count="1">
          <reference field="4294967294" count="11">
            <x v="50"/>
            <x v="51"/>
            <x v="52"/>
            <x v="53"/>
            <x v="54"/>
            <x v="55"/>
            <x v="56"/>
            <x v="57"/>
            <x v="58"/>
            <x v="59"/>
            <x v="60"/>
          </reference>
        </references>
      </pivotArea>
    </format>
  </formats>
  <chartFormats count="2">
    <chartFormat chart="0" format="29" series="1">
      <pivotArea type="data" outline="0" fieldPosition="0">
        <references count="1">
          <reference field="0" count="1" selected="0">
            <x v="1"/>
          </reference>
        </references>
      </pivotArea>
    </chartFormat>
    <chartFormat chart="0" format="30" series="1">
      <pivotArea type="data" outline="0" fieldPosition="0">
        <references count="1">
          <reference field="0"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4" name="Base" displayName="Base" ref="A1:H2141" totalsRowShown="0" headerRowDxfId="2945" dataDxfId="2943" headerRowBorderDxfId="2944" tableBorderDxfId="2942">
  <autoFilter ref="A1:H2141"/>
  <tableColumns count="8">
    <tableColumn id="1" name="N°Strain" dataDxfId="2941"/>
    <tableColumn id="2" name="Family" dataDxfId="2940"/>
    <tableColumn id="3" name="Strains" dataDxfId="2939"/>
    <tableColumn id="4" name="n° API" dataDxfId="2938"/>
    <tableColumn id="5" name="Resistance profile" dataDxfId="2937"/>
    <tableColumn id="6" name="Prototyppe " dataDxfId="2936">
      <calculatedColumnFormula>results!$AD$3</calculatedColumnFormula>
    </tableColumn>
    <tableColumn id="7" name="Résultats Demi Dilution" dataDxfId="2935"/>
    <tableColumn id="8" name="Résultats dilutions entieres" dataDxfId="2934"/>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G2205"/>
  <sheetViews>
    <sheetView tabSelected="1" topLeftCell="F1" zoomScale="70" zoomScaleNormal="70" workbookViewId="0">
      <selection activeCell="AF15" sqref="AF15"/>
    </sheetView>
  </sheetViews>
  <sheetFormatPr baseColWidth="10" defaultRowHeight="15" x14ac:dyDescent="0.25"/>
  <cols>
    <col min="1" max="1" width="12.7109375" style="82" customWidth="1"/>
    <col min="2" max="2" width="15.85546875" style="82" bestFit="1" customWidth="1"/>
    <col min="3" max="3" width="41.42578125" style="82" bestFit="1" customWidth="1"/>
    <col min="4" max="4" width="16.140625" style="82" customWidth="1"/>
    <col min="5" max="5" width="26.85546875" style="82" customWidth="1"/>
    <col min="6" max="6" width="14.7109375" style="97" customWidth="1"/>
    <col min="7" max="7" width="17.140625" style="98" customWidth="1"/>
    <col min="8" max="8" width="14.7109375" style="82" customWidth="1"/>
    <col min="9" max="9" width="19.85546875" style="82" customWidth="1"/>
    <col min="10" max="12" width="14.7109375" style="82" customWidth="1"/>
    <col min="13" max="13" width="14.7109375" style="99" customWidth="1"/>
    <col min="14" max="14" width="20.7109375" style="97" customWidth="1"/>
    <col min="15" max="15" width="21.42578125" style="98" customWidth="1"/>
    <col min="16" max="16" width="11.42578125" style="97" customWidth="1"/>
    <col min="17" max="22" width="11.42578125" style="108" customWidth="1"/>
    <col min="23" max="23" width="11.42578125" style="98" customWidth="1"/>
    <col min="24" max="24" width="12" style="97" customWidth="1"/>
    <col min="25" max="25" width="11.42578125" style="98" customWidth="1"/>
    <col min="26" max="30" width="11.42578125" style="82" customWidth="1"/>
    <col min="31" max="31" width="11.42578125" style="82" hidden="1" customWidth="1"/>
    <col min="32" max="32" width="33.85546875" style="82" customWidth="1"/>
    <col min="33" max="33" width="17.42578125" style="82" customWidth="1"/>
    <col min="34" max="16384" width="11.42578125" style="82"/>
  </cols>
  <sheetData>
    <row r="1" spans="1:33" ht="31.5" customHeight="1" x14ac:dyDescent="0.25">
      <c r="A1" s="253" t="s">
        <v>137</v>
      </c>
      <c r="B1" s="257" t="s">
        <v>99</v>
      </c>
      <c r="C1" s="257" t="s">
        <v>98</v>
      </c>
      <c r="D1" s="257" t="s">
        <v>0</v>
      </c>
      <c r="E1" s="254" t="s">
        <v>138</v>
      </c>
      <c r="F1" s="247" t="s">
        <v>5</v>
      </c>
      <c r="G1" s="248"/>
      <c r="H1" s="248"/>
      <c r="I1" s="248"/>
      <c r="J1" s="248"/>
      <c r="K1" s="248"/>
      <c r="L1" s="249"/>
      <c r="M1" s="96" t="s">
        <v>100</v>
      </c>
      <c r="N1" s="261" t="s">
        <v>101</v>
      </c>
      <c r="O1" s="258" t="s">
        <v>102</v>
      </c>
      <c r="P1" s="241" t="s">
        <v>103</v>
      </c>
      <c r="Q1" s="242"/>
      <c r="R1" s="242"/>
      <c r="S1" s="242"/>
      <c r="T1" s="242"/>
      <c r="U1" s="242"/>
      <c r="V1" s="242"/>
      <c r="W1" s="243"/>
      <c r="X1" s="247" t="s">
        <v>104</v>
      </c>
      <c r="Y1" s="248"/>
      <c r="Z1" s="248"/>
      <c r="AA1" s="248"/>
      <c r="AB1" s="248"/>
      <c r="AC1" s="248"/>
      <c r="AD1" s="249"/>
      <c r="AE1" s="107"/>
    </row>
    <row r="2" spans="1:33" ht="17.25" customHeight="1" x14ac:dyDescent="0.25">
      <c r="A2" s="253"/>
      <c r="B2" s="257"/>
      <c r="C2" s="257"/>
      <c r="D2" s="257"/>
      <c r="E2" s="254"/>
      <c r="F2" s="265"/>
      <c r="G2" s="266"/>
      <c r="H2" s="266"/>
      <c r="I2" s="266"/>
      <c r="J2" s="266"/>
      <c r="K2" s="266"/>
      <c r="L2" s="267"/>
      <c r="M2" s="235"/>
      <c r="N2" s="262"/>
      <c r="O2" s="259"/>
      <c r="P2" s="244"/>
      <c r="Q2" s="245"/>
      <c r="R2" s="245"/>
      <c r="S2" s="245"/>
      <c r="T2" s="245"/>
      <c r="U2" s="245"/>
      <c r="V2" s="245"/>
      <c r="W2" s="246"/>
      <c r="X2" s="250"/>
      <c r="Y2" s="251"/>
      <c r="Z2" s="251"/>
      <c r="AA2" s="251"/>
      <c r="AB2" s="251"/>
      <c r="AC2" s="251"/>
      <c r="AD2" s="252"/>
      <c r="AE2" s="107"/>
    </row>
    <row r="3" spans="1:33" ht="36" customHeight="1" x14ac:dyDescent="0.25">
      <c r="A3" s="253"/>
      <c r="B3" s="257"/>
      <c r="C3" s="257"/>
      <c r="D3" s="257"/>
      <c r="E3" s="254"/>
      <c r="F3" s="235"/>
      <c r="G3" s="235"/>
      <c r="H3" s="235"/>
      <c r="I3" s="235"/>
      <c r="J3" s="235"/>
      <c r="K3" s="235"/>
      <c r="L3" s="235"/>
      <c r="M3" s="236" t="s">
        <v>147</v>
      </c>
      <c r="N3" s="263"/>
      <c r="O3" s="259"/>
      <c r="P3" s="239">
        <f>F3</f>
        <v>0</v>
      </c>
      <c r="Q3" s="239">
        <f t="shared" ref="Q3:V3" si="0">G3</f>
        <v>0</v>
      </c>
      <c r="R3" s="239">
        <f t="shared" si="0"/>
        <v>0</v>
      </c>
      <c r="S3" s="239">
        <f t="shared" si="0"/>
        <v>0</v>
      </c>
      <c r="T3" s="239">
        <f t="shared" si="0"/>
        <v>0</v>
      </c>
      <c r="U3" s="239">
        <f t="shared" si="0"/>
        <v>0</v>
      </c>
      <c r="V3" s="239">
        <f t="shared" si="0"/>
        <v>0</v>
      </c>
      <c r="W3" s="255" t="str">
        <f t="shared" ref="W3" si="1">M3</f>
        <v>BMD</v>
      </c>
      <c r="X3" s="239" t="str">
        <f>CONCATENATE(F3, "/",$W$3)</f>
        <v>/BMD</v>
      </c>
      <c r="Y3" s="239" t="str">
        <f t="shared" ref="Y3:AD3" si="2">CONCATENATE(G3, "/",$W$3)</f>
        <v>/BMD</v>
      </c>
      <c r="Z3" s="239" t="str">
        <f t="shared" si="2"/>
        <v>/BMD</v>
      </c>
      <c r="AA3" s="239" t="str">
        <f t="shared" si="2"/>
        <v>/BMD</v>
      </c>
      <c r="AB3" s="239" t="str">
        <f t="shared" si="2"/>
        <v>/BMD</v>
      </c>
      <c r="AC3" s="239" t="str">
        <f t="shared" si="2"/>
        <v>/BMD</v>
      </c>
      <c r="AD3" s="239" t="str">
        <f t="shared" si="2"/>
        <v>/BMD</v>
      </c>
    </row>
    <row r="4" spans="1:33" ht="47.25" customHeight="1" x14ac:dyDescent="0.4">
      <c r="A4" s="253"/>
      <c r="B4" s="257"/>
      <c r="C4" s="257"/>
      <c r="D4" s="257"/>
      <c r="E4" s="254"/>
      <c r="F4" s="109" t="s">
        <v>97</v>
      </c>
      <c r="G4" s="219" t="s">
        <v>97</v>
      </c>
      <c r="H4" s="219" t="s">
        <v>97</v>
      </c>
      <c r="I4" s="219" t="s">
        <v>97</v>
      </c>
      <c r="J4" s="219" t="s">
        <v>97</v>
      </c>
      <c r="K4" s="219" t="s">
        <v>97</v>
      </c>
      <c r="L4" s="234" t="s">
        <v>97</v>
      </c>
      <c r="M4" s="104" t="s">
        <v>97</v>
      </c>
      <c r="N4" s="264"/>
      <c r="O4" s="260"/>
      <c r="P4" s="240"/>
      <c r="Q4" s="240"/>
      <c r="R4" s="240"/>
      <c r="S4" s="240"/>
      <c r="T4" s="240"/>
      <c r="U4" s="240"/>
      <c r="V4" s="240"/>
      <c r="W4" s="256"/>
      <c r="X4" s="240"/>
      <c r="Y4" s="240"/>
      <c r="Z4" s="240"/>
      <c r="AA4" s="240"/>
      <c r="AB4" s="240"/>
      <c r="AC4" s="240"/>
      <c r="AD4" s="240"/>
      <c r="AF4" s="112" t="s">
        <v>141</v>
      </c>
      <c r="AG4" s="113"/>
    </row>
    <row r="5" spans="1:33" ht="24.95" customHeight="1" x14ac:dyDescent="0.4">
      <c r="A5" s="105"/>
      <c r="B5" s="83"/>
      <c r="C5" s="177"/>
      <c r="D5" s="178"/>
      <c r="E5" s="229"/>
      <c r="F5" s="226"/>
      <c r="G5" s="158"/>
      <c r="H5" s="158"/>
      <c r="I5" s="158"/>
      <c r="J5" s="158"/>
      <c r="K5" s="158"/>
      <c r="L5" s="158"/>
      <c r="M5" s="102"/>
      <c r="N5" s="1"/>
      <c r="O5" s="100"/>
      <c r="P5" s="103" t="str">
        <f t="shared" ref="P5:P68" si="3">IF(OR(F5="",$N5=""),"",IF(VLOOKUP(F5,echelle1,2)&lt;=$N5,"S",IF(AND(VLOOKUP(F5,echelle1,2)&gt;$N5,VLOOKUP(F5,echelle1,2)&lt;$O5),"I","R")))</f>
        <v/>
      </c>
      <c r="Q5" s="103" t="str">
        <f t="shared" ref="Q5:Q68" si="4">IF(OR(G5="",$N5=""),"",IF(VLOOKUP(G5,echelle1,2)&lt;=$N5,"S",IF(AND(VLOOKUP(G5,echelle1,2)&gt;$N5,VLOOKUP(G5,echelle1,2)&lt;$O5),"I","R")))</f>
        <v/>
      </c>
      <c r="R5" s="103" t="str">
        <f t="shared" ref="R5:R68" si="5">IF(OR(H5="",$N5=""),"",IF(VLOOKUP(H5,echelle1,2)&lt;=$N5,"S",IF(AND(VLOOKUP(H5,echelle1,2)&gt;$N5,VLOOKUP(H5,echelle1,2)&lt;$O5),"I","R")))</f>
        <v/>
      </c>
      <c r="S5" s="103" t="str">
        <f t="shared" ref="S5:S68" si="6">IF(OR(I5="",$N5=""),"",IF(VLOOKUP(I5,echelle1,2)&lt;=$N5,"S",IF(AND(VLOOKUP(I5,echelle1,2)&gt;$N5,VLOOKUP(I5,echelle1,2)&lt;$O5),"I","R")))</f>
        <v/>
      </c>
      <c r="T5" s="103" t="str">
        <f t="shared" ref="T5:T68" si="7">IF(OR(J5="",$N5=""),"",IF(VLOOKUP(J5,echelle1,2)&lt;=$N5,"S",IF(AND(VLOOKUP(J5,echelle1,2)&gt;$N5,VLOOKUP(J5,echelle1,2)&lt;$O5),"I","R")))</f>
        <v/>
      </c>
      <c r="U5" s="103" t="str">
        <f t="shared" ref="U5:U68" si="8">IF(OR(K5="",$N5=""),"",IF(VLOOKUP(K5,echelle1,2)&lt;=$N5,"S",IF(AND(VLOOKUP(K5,echelle1,2)&gt;$N5,VLOOKUP(K5,echelle1,2)&lt;$O5),"I","R")))</f>
        <v/>
      </c>
      <c r="V5" s="103" t="str">
        <f t="shared" ref="V5:V68" si="9">IF(OR(L5="",$N5=""),"",IF(VLOOKUP(L5,echelle1,2)&lt;=$N5,"S",IF(AND(VLOOKUP(L5,echelle1,2)&gt;$N5,VLOOKUP(L5,echelle1,2)&lt;$O5),"I","R")))</f>
        <v/>
      </c>
      <c r="W5" s="103" t="str">
        <f t="shared" ref="W5:W68" si="10">IF(OR(M5="",$N5=""),"",IF(OR($M$3="BMD",$M$3="AD"),(IF(VLOOKUP(M5,echelle2,2)&lt;=$N5,"S",IF(AND(VLOOKUP(M5,echelle2,2)&gt;$N5,VLOOKUP(M5,echelle2,2)&lt;$O5),"I","R"))),(IF(VLOOKUP(M5,echelle1,2)&lt;=$N5,"S",IF(AND(VLOOKUP(M5,echelle1,2)&gt;$N5,VLOOKUP(M5,echelle1,2)&lt;$O5),"I","R")))))</f>
        <v/>
      </c>
      <c r="X5" s="110" t="str">
        <f t="shared" ref="X5:X12" si="11">IF(OR(F5="",$M5=""),"",IF(OR($M$3="BMD",$M$3="AD"),(VLOOKUP($M5,echelle6,2)-VLOOKUP(F5,echelle5,2)),(VLOOKUP($M5,echelle5,2)-VLOOKUP(F5,echelle5,2))))</f>
        <v/>
      </c>
      <c r="Y5" s="110" t="str">
        <f t="shared" ref="Y5:Y68" si="12">IF(OR(G5="",$M5=""),"",IF(OR($M$3="BMD",$M$3="AD"),(VLOOKUP($M5,echelle6,2)-VLOOKUP(G5,echelle5,2)),(VLOOKUP($M5,echelle5,2)-VLOOKUP(G5,echelle5,2))))</f>
        <v/>
      </c>
      <c r="Z5" s="110" t="str">
        <f t="shared" ref="Z5:Z68" si="13">IF(OR(H5="",$M5=""),"",IF(OR($M$3="BMD",$M$3="AD"),(VLOOKUP($M5,echelle6,2)-VLOOKUP(H5,echelle5,2)),(VLOOKUP($M5,echelle5,2)-VLOOKUP(H5,echelle5,2))))</f>
        <v/>
      </c>
      <c r="AA5" s="110" t="str">
        <f t="shared" ref="AA5:AA68" si="14">IF(OR(I5="",$M5=""),"",IF(OR($M$3="BMD",$M$3="AD"),(VLOOKUP($M5,echelle6,2)-VLOOKUP(I5,echelle5,2)),(VLOOKUP($M5,echelle5,2)-VLOOKUP(I5,echelle5,2))))</f>
        <v/>
      </c>
      <c r="AB5" s="110" t="str">
        <f t="shared" ref="AB5:AB68" si="15">IF(OR(J5="",$M5=""),"",IF(OR($M$3="BMD",$M$3="AD"),(VLOOKUP($M5,echelle6,2)-VLOOKUP(J5,echelle5,2)),(VLOOKUP($M5,echelle5,2)-VLOOKUP(J5,echelle5,2))))</f>
        <v/>
      </c>
      <c r="AC5" s="110" t="str">
        <f t="shared" ref="AC5:AC68" si="16">IF(OR(K5="",$M5=""),"",IF(OR($M$3="BMD",$M$3="AD"),(VLOOKUP($M5,echelle6,2)-VLOOKUP(K5,echelle5,2)),(VLOOKUP($M5,echelle5,2)-VLOOKUP(K5,echelle5,2))))</f>
        <v/>
      </c>
      <c r="AD5" s="237" t="str">
        <f t="shared" ref="AD5:AD68" si="17">IF(OR(L5="",$M5=""),"",IF(OR($M$3="BMD",$M$3="AD"),(VLOOKUP($M5,echelle6,2)-VLOOKUP(L5,echelle5,2)),(VLOOKUP($M5,echelle5,2)-VLOOKUP(L5,echelle5,2))))</f>
        <v/>
      </c>
      <c r="AE5" s="82">
        <f>SUBTOTAL(3,X5)</f>
        <v>1</v>
      </c>
      <c r="AF5" s="101" t="s">
        <v>142</v>
      </c>
      <c r="AG5" s="114"/>
    </row>
    <row r="6" spans="1:33" ht="24.95" customHeight="1" x14ac:dyDescent="0.4">
      <c r="A6" s="105"/>
      <c r="B6" s="83"/>
      <c r="C6" s="177"/>
      <c r="D6" s="178"/>
      <c r="E6" s="229"/>
      <c r="F6" s="226"/>
      <c r="G6" s="158"/>
      <c r="H6" s="158"/>
      <c r="I6" s="158"/>
      <c r="J6" s="158"/>
      <c r="K6" s="158"/>
      <c r="L6" s="158"/>
      <c r="M6" s="102"/>
      <c r="N6" s="1"/>
      <c r="O6" s="100"/>
      <c r="P6" s="103" t="str">
        <f t="shared" si="3"/>
        <v/>
      </c>
      <c r="Q6" s="103" t="str">
        <f t="shared" si="4"/>
        <v/>
      </c>
      <c r="R6" s="103" t="str">
        <f t="shared" si="5"/>
        <v/>
      </c>
      <c r="S6" s="103" t="str">
        <f t="shared" si="6"/>
        <v/>
      </c>
      <c r="T6" s="103" t="str">
        <f t="shared" si="7"/>
        <v/>
      </c>
      <c r="U6" s="103" t="str">
        <f t="shared" si="8"/>
        <v/>
      </c>
      <c r="V6" s="103" t="str">
        <f t="shared" si="9"/>
        <v/>
      </c>
      <c r="W6" s="103" t="str">
        <f t="shared" si="10"/>
        <v/>
      </c>
      <c r="X6" s="110" t="str">
        <f t="shared" si="11"/>
        <v/>
      </c>
      <c r="Y6" s="110" t="str">
        <f t="shared" si="12"/>
        <v/>
      </c>
      <c r="Z6" s="110" t="str">
        <f t="shared" si="13"/>
        <v/>
      </c>
      <c r="AA6" s="110" t="str">
        <f t="shared" si="14"/>
        <v/>
      </c>
      <c r="AB6" s="110" t="str">
        <f t="shared" si="15"/>
        <v/>
      </c>
      <c r="AC6" s="110" t="str">
        <f t="shared" si="16"/>
        <v/>
      </c>
      <c r="AD6" s="237" t="str">
        <f t="shared" si="17"/>
        <v/>
      </c>
      <c r="AE6" s="82">
        <f t="shared" ref="AE6:AE69" si="18">SUBTOTAL(3,X6)</f>
        <v>1</v>
      </c>
      <c r="AF6" s="111"/>
    </row>
    <row r="7" spans="1:33" ht="24.95" customHeight="1" x14ac:dyDescent="0.4">
      <c r="A7" s="105"/>
      <c r="B7" s="83"/>
      <c r="C7" s="179"/>
      <c r="D7" s="180"/>
      <c r="E7" s="230"/>
      <c r="F7" s="226"/>
      <c r="G7" s="158"/>
      <c r="H7" s="158"/>
      <c r="I7" s="158"/>
      <c r="J7" s="158"/>
      <c r="K7" s="158"/>
      <c r="L7" s="158"/>
      <c r="M7" s="102"/>
      <c r="N7" s="1"/>
      <c r="O7" s="100"/>
      <c r="P7" s="103" t="str">
        <f t="shared" si="3"/>
        <v/>
      </c>
      <c r="Q7" s="103" t="str">
        <f t="shared" si="4"/>
        <v/>
      </c>
      <c r="R7" s="103" t="str">
        <f t="shared" si="5"/>
        <v/>
      </c>
      <c r="S7" s="103" t="str">
        <f t="shared" si="6"/>
        <v/>
      </c>
      <c r="T7" s="103" t="str">
        <f t="shared" si="7"/>
        <v/>
      </c>
      <c r="U7" s="103" t="str">
        <f t="shared" si="8"/>
        <v/>
      </c>
      <c r="V7" s="103" t="str">
        <f t="shared" si="9"/>
        <v/>
      </c>
      <c r="W7" s="103" t="str">
        <f t="shared" si="10"/>
        <v/>
      </c>
      <c r="X7" s="110" t="str">
        <f t="shared" si="11"/>
        <v/>
      </c>
      <c r="Y7" s="110" t="str">
        <f t="shared" si="12"/>
        <v/>
      </c>
      <c r="Z7" s="110" t="str">
        <f t="shared" si="13"/>
        <v/>
      </c>
      <c r="AA7" s="110" t="str">
        <f t="shared" si="14"/>
        <v/>
      </c>
      <c r="AB7" s="110" t="str">
        <f t="shared" si="15"/>
        <v/>
      </c>
      <c r="AC7" s="110" t="str">
        <f t="shared" si="16"/>
        <v/>
      </c>
      <c r="AD7" s="237" t="str">
        <f t="shared" si="17"/>
        <v/>
      </c>
      <c r="AE7" s="82">
        <f t="shared" si="18"/>
        <v>1</v>
      </c>
    </row>
    <row r="8" spans="1:33" ht="24.95" customHeight="1" x14ac:dyDescent="0.4">
      <c r="A8" s="105"/>
      <c r="B8" s="83"/>
      <c r="C8" s="179"/>
      <c r="D8" s="180"/>
      <c r="E8" s="230"/>
      <c r="F8" s="226"/>
      <c r="G8" s="158"/>
      <c r="H8" s="158"/>
      <c r="I8" s="158"/>
      <c r="J8" s="158"/>
      <c r="K8" s="158"/>
      <c r="L8" s="158"/>
      <c r="M8" s="102"/>
      <c r="N8" s="1"/>
      <c r="O8" s="100"/>
      <c r="P8" s="103" t="str">
        <f t="shared" si="3"/>
        <v/>
      </c>
      <c r="Q8" s="103" t="str">
        <f t="shared" si="4"/>
        <v/>
      </c>
      <c r="R8" s="103" t="str">
        <f t="shared" si="5"/>
        <v/>
      </c>
      <c r="S8" s="103" t="str">
        <f t="shared" si="6"/>
        <v/>
      </c>
      <c r="T8" s="103" t="str">
        <f t="shared" si="7"/>
        <v/>
      </c>
      <c r="U8" s="103" t="str">
        <f t="shared" si="8"/>
        <v/>
      </c>
      <c r="V8" s="103" t="str">
        <f t="shared" si="9"/>
        <v/>
      </c>
      <c r="W8" s="103" t="str">
        <f t="shared" si="10"/>
        <v/>
      </c>
      <c r="X8" s="110" t="str">
        <f t="shared" si="11"/>
        <v/>
      </c>
      <c r="Y8" s="110" t="str">
        <f t="shared" si="12"/>
        <v/>
      </c>
      <c r="Z8" s="110" t="str">
        <f t="shared" si="13"/>
        <v/>
      </c>
      <c r="AA8" s="110" t="str">
        <f t="shared" si="14"/>
        <v/>
      </c>
      <c r="AB8" s="110" t="str">
        <f t="shared" si="15"/>
        <v/>
      </c>
      <c r="AC8" s="110" t="str">
        <f t="shared" si="16"/>
        <v/>
      </c>
      <c r="AD8" s="237" t="str">
        <f t="shared" si="17"/>
        <v/>
      </c>
      <c r="AE8" s="82">
        <f t="shared" si="18"/>
        <v>1</v>
      </c>
    </row>
    <row r="9" spans="1:33" ht="22.5" customHeight="1" x14ac:dyDescent="0.4">
      <c r="A9" s="105"/>
      <c r="B9" s="83"/>
      <c r="C9" s="177"/>
      <c r="D9" s="178"/>
      <c r="E9" s="229"/>
      <c r="F9" s="226"/>
      <c r="G9" s="158"/>
      <c r="H9" s="158"/>
      <c r="I9" s="158"/>
      <c r="J9" s="158"/>
      <c r="K9" s="158"/>
      <c r="L9" s="158"/>
      <c r="M9" s="102"/>
      <c r="N9" s="1"/>
      <c r="O9" s="100"/>
      <c r="P9" s="103" t="str">
        <f t="shared" si="3"/>
        <v/>
      </c>
      <c r="Q9" s="103" t="str">
        <f t="shared" si="4"/>
        <v/>
      </c>
      <c r="R9" s="103" t="str">
        <f t="shared" si="5"/>
        <v/>
      </c>
      <c r="S9" s="103" t="str">
        <f t="shared" si="6"/>
        <v/>
      </c>
      <c r="T9" s="103" t="str">
        <f t="shared" si="7"/>
        <v/>
      </c>
      <c r="U9" s="103" t="str">
        <f t="shared" si="8"/>
        <v/>
      </c>
      <c r="V9" s="103" t="str">
        <f t="shared" si="9"/>
        <v/>
      </c>
      <c r="W9" s="103" t="str">
        <f t="shared" si="10"/>
        <v/>
      </c>
      <c r="X9" s="110" t="str">
        <f t="shared" si="11"/>
        <v/>
      </c>
      <c r="Y9" s="110" t="str">
        <f t="shared" si="12"/>
        <v/>
      </c>
      <c r="Z9" s="110" t="str">
        <f t="shared" si="13"/>
        <v/>
      </c>
      <c r="AA9" s="110" t="str">
        <f t="shared" si="14"/>
        <v/>
      </c>
      <c r="AB9" s="110" t="str">
        <f t="shared" si="15"/>
        <v/>
      </c>
      <c r="AC9" s="110" t="str">
        <f t="shared" si="16"/>
        <v/>
      </c>
      <c r="AD9" s="237" t="str">
        <f t="shared" si="17"/>
        <v/>
      </c>
      <c r="AE9" s="82">
        <f t="shared" si="18"/>
        <v>1</v>
      </c>
    </row>
    <row r="10" spans="1:33" ht="24.95" customHeight="1" x14ac:dyDescent="0.4">
      <c r="A10" s="105"/>
      <c r="B10" s="83"/>
      <c r="C10" s="177"/>
      <c r="D10" s="178"/>
      <c r="E10" s="229"/>
      <c r="F10" s="226"/>
      <c r="G10" s="158"/>
      <c r="H10" s="158"/>
      <c r="I10" s="158"/>
      <c r="J10" s="158"/>
      <c r="K10" s="158"/>
      <c r="L10" s="158"/>
      <c r="M10" s="102"/>
      <c r="N10" s="1"/>
      <c r="O10" s="100"/>
      <c r="P10" s="103" t="str">
        <f t="shared" si="3"/>
        <v/>
      </c>
      <c r="Q10" s="103" t="str">
        <f t="shared" si="4"/>
        <v/>
      </c>
      <c r="R10" s="103" t="str">
        <f t="shared" si="5"/>
        <v/>
      </c>
      <c r="S10" s="103" t="str">
        <f t="shared" si="6"/>
        <v/>
      </c>
      <c r="T10" s="103" t="str">
        <f t="shared" si="7"/>
        <v/>
      </c>
      <c r="U10" s="103" t="str">
        <f t="shared" si="8"/>
        <v/>
      </c>
      <c r="V10" s="103" t="str">
        <f t="shared" si="9"/>
        <v/>
      </c>
      <c r="W10" s="103" t="str">
        <f t="shared" si="10"/>
        <v/>
      </c>
      <c r="X10" s="110" t="str">
        <f t="shared" si="11"/>
        <v/>
      </c>
      <c r="Y10" s="110" t="str">
        <f t="shared" si="12"/>
        <v/>
      </c>
      <c r="Z10" s="110" t="str">
        <f t="shared" si="13"/>
        <v/>
      </c>
      <c r="AA10" s="110" t="str">
        <f t="shared" si="14"/>
        <v/>
      </c>
      <c r="AB10" s="110" t="str">
        <f t="shared" si="15"/>
        <v/>
      </c>
      <c r="AC10" s="110" t="str">
        <f t="shared" si="16"/>
        <v/>
      </c>
      <c r="AD10" s="237" t="str">
        <f t="shared" si="17"/>
        <v/>
      </c>
      <c r="AE10" s="82">
        <f t="shared" si="18"/>
        <v>1</v>
      </c>
    </row>
    <row r="11" spans="1:33" ht="24.95" customHeight="1" x14ac:dyDescent="0.4">
      <c r="A11" s="105"/>
      <c r="B11" s="83"/>
      <c r="C11" s="177"/>
      <c r="D11" s="178"/>
      <c r="E11" s="229"/>
      <c r="F11" s="226"/>
      <c r="G11" s="158"/>
      <c r="H11" s="158"/>
      <c r="I11" s="158"/>
      <c r="J11" s="158"/>
      <c r="K11" s="158"/>
      <c r="L11" s="158"/>
      <c r="M11" s="102"/>
      <c r="N11" s="1"/>
      <c r="O11" s="100"/>
      <c r="P11" s="103" t="str">
        <f t="shared" si="3"/>
        <v/>
      </c>
      <c r="Q11" s="103" t="str">
        <f t="shared" si="4"/>
        <v/>
      </c>
      <c r="R11" s="103" t="str">
        <f t="shared" si="5"/>
        <v/>
      </c>
      <c r="S11" s="103" t="str">
        <f t="shared" si="6"/>
        <v/>
      </c>
      <c r="T11" s="103" t="str">
        <f t="shared" si="7"/>
        <v/>
      </c>
      <c r="U11" s="103" t="str">
        <f t="shared" si="8"/>
        <v/>
      </c>
      <c r="V11" s="103" t="str">
        <f t="shared" si="9"/>
        <v/>
      </c>
      <c r="W11" s="103" t="str">
        <f t="shared" si="10"/>
        <v/>
      </c>
      <c r="X11" s="110" t="str">
        <f t="shared" si="11"/>
        <v/>
      </c>
      <c r="Y11" s="110" t="str">
        <f t="shared" si="12"/>
        <v/>
      </c>
      <c r="Z11" s="110" t="str">
        <f t="shared" si="13"/>
        <v/>
      </c>
      <c r="AA11" s="110" t="str">
        <f t="shared" si="14"/>
        <v/>
      </c>
      <c r="AB11" s="110" t="str">
        <f t="shared" si="15"/>
        <v/>
      </c>
      <c r="AC11" s="110" t="str">
        <f t="shared" si="16"/>
        <v/>
      </c>
      <c r="AD11" s="237" t="str">
        <f t="shared" si="17"/>
        <v/>
      </c>
      <c r="AE11" s="82">
        <f t="shared" si="18"/>
        <v>1</v>
      </c>
    </row>
    <row r="12" spans="1:33" ht="24.95" customHeight="1" x14ac:dyDescent="0.4">
      <c r="A12" s="105"/>
      <c r="B12" s="83"/>
      <c r="C12" s="177"/>
      <c r="D12" s="178"/>
      <c r="E12" s="229"/>
      <c r="F12" s="226"/>
      <c r="G12" s="158"/>
      <c r="H12" s="158"/>
      <c r="I12" s="158"/>
      <c r="J12" s="158"/>
      <c r="K12" s="158"/>
      <c r="L12" s="158"/>
      <c r="M12" s="102"/>
      <c r="N12" s="1"/>
      <c r="O12" s="100"/>
      <c r="P12" s="103" t="str">
        <f t="shared" si="3"/>
        <v/>
      </c>
      <c r="Q12" s="103" t="str">
        <f t="shared" si="4"/>
        <v/>
      </c>
      <c r="R12" s="103" t="str">
        <f t="shared" si="5"/>
        <v/>
      </c>
      <c r="S12" s="103" t="str">
        <f t="shared" si="6"/>
        <v/>
      </c>
      <c r="T12" s="103" t="str">
        <f t="shared" si="7"/>
        <v/>
      </c>
      <c r="U12" s="103" t="str">
        <f t="shared" si="8"/>
        <v/>
      </c>
      <c r="V12" s="103" t="str">
        <f t="shared" si="9"/>
        <v/>
      </c>
      <c r="W12" s="103" t="str">
        <f t="shared" si="10"/>
        <v/>
      </c>
      <c r="X12" s="110" t="str">
        <f t="shared" si="11"/>
        <v/>
      </c>
      <c r="Y12" s="110" t="str">
        <f t="shared" si="12"/>
        <v/>
      </c>
      <c r="Z12" s="110" t="str">
        <f t="shared" si="13"/>
        <v/>
      </c>
      <c r="AA12" s="110" t="str">
        <f t="shared" si="14"/>
        <v/>
      </c>
      <c r="AB12" s="110" t="str">
        <f t="shared" si="15"/>
        <v/>
      </c>
      <c r="AC12" s="110" t="str">
        <f t="shared" si="16"/>
        <v/>
      </c>
      <c r="AD12" s="237" t="str">
        <f t="shared" si="17"/>
        <v/>
      </c>
      <c r="AE12" s="82">
        <f t="shared" si="18"/>
        <v>1</v>
      </c>
    </row>
    <row r="13" spans="1:33" ht="24.95" customHeight="1" x14ac:dyDescent="0.4">
      <c r="A13" s="105"/>
      <c r="B13" s="83"/>
      <c r="C13" s="177"/>
      <c r="D13" s="178"/>
      <c r="E13" s="229"/>
      <c r="F13" s="226"/>
      <c r="G13" s="158"/>
      <c r="H13" s="158"/>
      <c r="I13" s="158"/>
      <c r="J13" s="158"/>
      <c r="K13" s="158"/>
      <c r="L13" s="158"/>
      <c r="M13" s="102"/>
      <c r="N13" s="1"/>
      <c r="O13" s="100"/>
      <c r="P13" s="103" t="str">
        <f t="shared" si="3"/>
        <v/>
      </c>
      <c r="Q13" s="103" t="str">
        <f t="shared" si="4"/>
        <v/>
      </c>
      <c r="R13" s="103" t="str">
        <f t="shared" si="5"/>
        <v/>
      </c>
      <c r="S13" s="103" t="str">
        <f t="shared" si="6"/>
        <v/>
      </c>
      <c r="T13" s="103" t="str">
        <f t="shared" si="7"/>
        <v/>
      </c>
      <c r="U13" s="103" t="str">
        <f t="shared" si="8"/>
        <v/>
      </c>
      <c r="V13" s="103" t="str">
        <f t="shared" si="9"/>
        <v/>
      </c>
      <c r="W13" s="103" t="str">
        <f t="shared" si="10"/>
        <v/>
      </c>
      <c r="X13" s="110" t="str">
        <f t="shared" ref="X13:X68" si="19">IF(OR(F13="",$M13=""),"",IF(OR($M$3="BMD",$M$3="AD"),(VLOOKUP($M13,echelle6,2)-VLOOKUP(F13,echelle5,2)),(VLOOKUP($M13,echelle5,2)-VLOOKUP(F13,echelle5,2))))</f>
        <v/>
      </c>
      <c r="Y13" s="110" t="str">
        <f t="shared" si="12"/>
        <v/>
      </c>
      <c r="Z13" s="110" t="str">
        <f t="shared" si="13"/>
        <v/>
      </c>
      <c r="AA13" s="110" t="str">
        <f t="shared" si="14"/>
        <v/>
      </c>
      <c r="AB13" s="110" t="str">
        <f t="shared" si="15"/>
        <v/>
      </c>
      <c r="AC13" s="110" t="str">
        <f t="shared" si="16"/>
        <v/>
      </c>
      <c r="AD13" s="237" t="str">
        <f t="shared" si="17"/>
        <v/>
      </c>
      <c r="AE13" s="82">
        <f t="shared" si="18"/>
        <v>1</v>
      </c>
    </row>
    <row r="14" spans="1:33" ht="24.95" customHeight="1" x14ac:dyDescent="0.4">
      <c r="A14" s="105"/>
      <c r="B14" s="83"/>
      <c r="C14" s="177"/>
      <c r="D14" s="178"/>
      <c r="E14" s="229"/>
      <c r="F14" s="226"/>
      <c r="G14" s="158"/>
      <c r="H14" s="158"/>
      <c r="I14" s="158"/>
      <c r="J14" s="158"/>
      <c r="K14" s="158"/>
      <c r="L14" s="158"/>
      <c r="M14" s="102"/>
      <c r="N14" s="1"/>
      <c r="O14" s="100"/>
      <c r="P14" s="103" t="str">
        <f t="shared" si="3"/>
        <v/>
      </c>
      <c r="Q14" s="103" t="str">
        <f t="shared" si="4"/>
        <v/>
      </c>
      <c r="R14" s="103" t="str">
        <f t="shared" si="5"/>
        <v/>
      </c>
      <c r="S14" s="103" t="str">
        <f t="shared" si="6"/>
        <v/>
      </c>
      <c r="T14" s="103" t="str">
        <f t="shared" si="7"/>
        <v/>
      </c>
      <c r="U14" s="103" t="str">
        <f t="shared" si="8"/>
        <v/>
      </c>
      <c r="V14" s="103" t="str">
        <f t="shared" si="9"/>
        <v/>
      </c>
      <c r="W14" s="103" t="str">
        <f t="shared" si="10"/>
        <v/>
      </c>
      <c r="X14" s="110" t="str">
        <f t="shared" si="19"/>
        <v/>
      </c>
      <c r="Y14" s="110" t="str">
        <f t="shared" si="12"/>
        <v/>
      </c>
      <c r="Z14" s="110" t="str">
        <f t="shared" si="13"/>
        <v/>
      </c>
      <c r="AA14" s="110" t="str">
        <f t="shared" si="14"/>
        <v/>
      </c>
      <c r="AB14" s="110" t="str">
        <f t="shared" si="15"/>
        <v/>
      </c>
      <c r="AC14" s="110" t="str">
        <f t="shared" si="16"/>
        <v/>
      </c>
      <c r="AD14" s="237" t="str">
        <f t="shared" si="17"/>
        <v/>
      </c>
      <c r="AE14" s="82">
        <f t="shared" si="18"/>
        <v>1</v>
      </c>
    </row>
    <row r="15" spans="1:33" ht="24.95" customHeight="1" x14ac:dyDescent="0.4">
      <c r="A15" s="105"/>
      <c r="B15" s="83"/>
      <c r="C15" s="177"/>
      <c r="D15" s="178"/>
      <c r="E15" s="229"/>
      <c r="F15" s="226"/>
      <c r="G15" s="158"/>
      <c r="H15" s="158"/>
      <c r="I15" s="158"/>
      <c r="J15" s="158"/>
      <c r="K15" s="158"/>
      <c r="L15" s="158"/>
      <c r="M15" s="102"/>
      <c r="N15" s="1"/>
      <c r="O15" s="100"/>
      <c r="P15" s="103" t="str">
        <f t="shared" si="3"/>
        <v/>
      </c>
      <c r="Q15" s="103" t="str">
        <f t="shared" si="4"/>
        <v/>
      </c>
      <c r="R15" s="103" t="str">
        <f t="shared" si="5"/>
        <v/>
      </c>
      <c r="S15" s="103" t="str">
        <f t="shared" si="6"/>
        <v/>
      </c>
      <c r="T15" s="103" t="str">
        <f t="shared" si="7"/>
        <v/>
      </c>
      <c r="U15" s="103" t="str">
        <f t="shared" si="8"/>
        <v/>
      </c>
      <c r="V15" s="103" t="str">
        <f t="shared" si="9"/>
        <v/>
      </c>
      <c r="W15" s="103" t="str">
        <f t="shared" si="10"/>
        <v/>
      </c>
      <c r="X15" s="110" t="str">
        <f t="shared" si="19"/>
        <v/>
      </c>
      <c r="Y15" s="110" t="str">
        <f t="shared" si="12"/>
        <v/>
      </c>
      <c r="Z15" s="110" t="str">
        <f t="shared" si="13"/>
        <v/>
      </c>
      <c r="AA15" s="110" t="str">
        <f t="shared" si="14"/>
        <v/>
      </c>
      <c r="AB15" s="110" t="str">
        <f t="shared" si="15"/>
        <v/>
      </c>
      <c r="AC15" s="110" t="str">
        <f t="shared" si="16"/>
        <v/>
      </c>
      <c r="AD15" s="237" t="str">
        <f t="shared" si="17"/>
        <v/>
      </c>
      <c r="AE15" s="82">
        <f t="shared" si="18"/>
        <v>1</v>
      </c>
    </row>
    <row r="16" spans="1:33" ht="24.95" customHeight="1" x14ac:dyDescent="0.4">
      <c r="A16" s="105"/>
      <c r="B16" s="83"/>
      <c r="C16" s="177"/>
      <c r="D16" s="178"/>
      <c r="E16" s="229"/>
      <c r="F16" s="226"/>
      <c r="G16" s="158"/>
      <c r="H16" s="158"/>
      <c r="I16" s="158"/>
      <c r="J16" s="158"/>
      <c r="K16" s="158"/>
      <c r="L16" s="158"/>
      <c r="M16" s="102"/>
      <c r="N16" s="1"/>
      <c r="O16" s="100"/>
      <c r="P16" s="103" t="str">
        <f t="shared" si="3"/>
        <v/>
      </c>
      <c r="Q16" s="103" t="str">
        <f t="shared" si="4"/>
        <v/>
      </c>
      <c r="R16" s="103" t="str">
        <f t="shared" si="5"/>
        <v/>
      </c>
      <c r="S16" s="103" t="str">
        <f t="shared" si="6"/>
        <v/>
      </c>
      <c r="T16" s="103" t="str">
        <f t="shared" si="7"/>
        <v/>
      </c>
      <c r="U16" s="103" t="str">
        <f t="shared" si="8"/>
        <v/>
      </c>
      <c r="V16" s="103" t="str">
        <f t="shared" si="9"/>
        <v/>
      </c>
      <c r="W16" s="103" t="str">
        <f t="shared" si="10"/>
        <v/>
      </c>
      <c r="X16" s="110" t="str">
        <f t="shared" si="19"/>
        <v/>
      </c>
      <c r="Y16" s="110" t="str">
        <f t="shared" si="12"/>
        <v/>
      </c>
      <c r="Z16" s="110" t="str">
        <f t="shared" si="13"/>
        <v/>
      </c>
      <c r="AA16" s="110" t="str">
        <f t="shared" si="14"/>
        <v/>
      </c>
      <c r="AB16" s="110" t="str">
        <f t="shared" si="15"/>
        <v/>
      </c>
      <c r="AC16" s="110" t="str">
        <f t="shared" si="16"/>
        <v/>
      </c>
      <c r="AD16" s="237" t="str">
        <f t="shared" si="17"/>
        <v/>
      </c>
      <c r="AE16" s="82">
        <f t="shared" si="18"/>
        <v>1</v>
      </c>
    </row>
    <row r="17" spans="1:31" ht="24.95" customHeight="1" x14ac:dyDescent="0.4">
      <c r="A17" s="105"/>
      <c r="B17" s="83"/>
      <c r="C17" s="177"/>
      <c r="D17" s="178"/>
      <c r="E17" s="229"/>
      <c r="F17" s="226"/>
      <c r="G17" s="158"/>
      <c r="H17" s="158"/>
      <c r="I17" s="158"/>
      <c r="J17" s="158"/>
      <c r="K17" s="158"/>
      <c r="L17" s="158"/>
      <c r="M17" s="102"/>
      <c r="N17" s="1"/>
      <c r="O17" s="100"/>
      <c r="P17" s="103" t="str">
        <f t="shared" si="3"/>
        <v/>
      </c>
      <c r="Q17" s="103" t="str">
        <f t="shared" si="4"/>
        <v/>
      </c>
      <c r="R17" s="103" t="str">
        <f t="shared" si="5"/>
        <v/>
      </c>
      <c r="S17" s="103" t="str">
        <f t="shared" si="6"/>
        <v/>
      </c>
      <c r="T17" s="103" t="str">
        <f t="shared" si="7"/>
        <v/>
      </c>
      <c r="U17" s="103" t="str">
        <f t="shared" si="8"/>
        <v/>
      </c>
      <c r="V17" s="103" t="str">
        <f t="shared" si="9"/>
        <v/>
      </c>
      <c r="W17" s="103" t="str">
        <f t="shared" si="10"/>
        <v/>
      </c>
      <c r="X17" s="110" t="str">
        <f t="shared" si="19"/>
        <v/>
      </c>
      <c r="Y17" s="110" t="str">
        <f t="shared" si="12"/>
        <v/>
      </c>
      <c r="Z17" s="110" t="str">
        <f t="shared" si="13"/>
        <v/>
      </c>
      <c r="AA17" s="110" t="str">
        <f t="shared" si="14"/>
        <v/>
      </c>
      <c r="AB17" s="110" t="str">
        <f t="shared" si="15"/>
        <v/>
      </c>
      <c r="AC17" s="110" t="str">
        <f t="shared" si="16"/>
        <v/>
      </c>
      <c r="AD17" s="237" t="str">
        <f t="shared" si="17"/>
        <v/>
      </c>
      <c r="AE17" s="82">
        <f>SUBTOTAL(3,X17)</f>
        <v>1</v>
      </c>
    </row>
    <row r="18" spans="1:31" ht="24.95" customHeight="1" x14ac:dyDescent="0.4">
      <c r="A18" s="105"/>
      <c r="B18" s="83"/>
      <c r="C18" s="177"/>
      <c r="D18" s="178"/>
      <c r="E18" s="229"/>
      <c r="F18" s="226"/>
      <c r="G18" s="158"/>
      <c r="H18" s="158"/>
      <c r="I18" s="158"/>
      <c r="J18" s="158"/>
      <c r="K18" s="158"/>
      <c r="L18" s="158"/>
      <c r="M18" s="102"/>
      <c r="N18" s="1"/>
      <c r="O18" s="100"/>
      <c r="P18" s="103" t="str">
        <f t="shared" si="3"/>
        <v/>
      </c>
      <c r="Q18" s="103" t="str">
        <f t="shared" si="4"/>
        <v/>
      </c>
      <c r="R18" s="103" t="str">
        <f t="shared" si="5"/>
        <v/>
      </c>
      <c r="S18" s="103" t="str">
        <f t="shared" si="6"/>
        <v/>
      </c>
      <c r="T18" s="103" t="str">
        <f t="shared" si="7"/>
        <v/>
      </c>
      <c r="U18" s="103" t="str">
        <f t="shared" si="8"/>
        <v/>
      </c>
      <c r="V18" s="103" t="str">
        <f t="shared" si="9"/>
        <v/>
      </c>
      <c r="W18" s="103" t="str">
        <f t="shared" si="10"/>
        <v/>
      </c>
      <c r="X18" s="110" t="str">
        <f t="shared" si="19"/>
        <v/>
      </c>
      <c r="Y18" s="110" t="str">
        <f t="shared" si="12"/>
        <v/>
      </c>
      <c r="Z18" s="110" t="str">
        <f t="shared" si="13"/>
        <v/>
      </c>
      <c r="AA18" s="110" t="str">
        <f t="shared" si="14"/>
        <v/>
      </c>
      <c r="AB18" s="110" t="str">
        <f t="shared" si="15"/>
        <v/>
      </c>
      <c r="AC18" s="110" t="str">
        <f t="shared" si="16"/>
        <v/>
      </c>
      <c r="AD18" s="237" t="str">
        <f t="shared" si="17"/>
        <v/>
      </c>
      <c r="AE18" s="82">
        <f>SUBTOTAL(3,X18)</f>
        <v>1</v>
      </c>
    </row>
    <row r="19" spans="1:31" ht="24.95" customHeight="1" x14ac:dyDescent="0.4">
      <c r="A19" s="105"/>
      <c r="B19" s="83"/>
      <c r="C19" s="177"/>
      <c r="D19" s="178"/>
      <c r="E19" s="229"/>
      <c r="F19" s="226"/>
      <c r="G19" s="158"/>
      <c r="H19" s="158"/>
      <c r="I19" s="158"/>
      <c r="J19" s="158"/>
      <c r="K19" s="158"/>
      <c r="L19" s="158"/>
      <c r="M19" s="102"/>
      <c r="N19" s="1"/>
      <c r="O19" s="100"/>
      <c r="P19" s="103" t="str">
        <f t="shared" si="3"/>
        <v/>
      </c>
      <c r="Q19" s="103" t="str">
        <f t="shared" si="4"/>
        <v/>
      </c>
      <c r="R19" s="103" t="str">
        <f t="shared" si="5"/>
        <v/>
      </c>
      <c r="S19" s="103" t="str">
        <f t="shared" si="6"/>
        <v/>
      </c>
      <c r="T19" s="103" t="str">
        <f t="shared" si="7"/>
        <v/>
      </c>
      <c r="U19" s="103" t="str">
        <f t="shared" si="8"/>
        <v/>
      </c>
      <c r="V19" s="103" t="str">
        <f t="shared" si="9"/>
        <v/>
      </c>
      <c r="W19" s="103" t="str">
        <f t="shared" si="10"/>
        <v/>
      </c>
      <c r="X19" s="110" t="str">
        <f t="shared" si="19"/>
        <v/>
      </c>
      <c r="Y19" s="110" t="str">
        <f t="shared" si="12"/>
        <v/>
      </c>
      <c r="Z19" s="110" t="str">
        <f t="shared" si="13"/>
        <v/>
      </c>
      <c r="AA19" s="110" t="str">
        <f t="shared" si="14"/>
        <v/>
      </c>
      <c r="AB19" s="110" t="str">
        <f t="shared" si="15"/>
        <v/>
      </c>
      <c r="AC19" s="110" t="str">
        <f t="shared" si="16"/>
        <v/>
      </c>
      <c r="AD19" s="237" t="str">
        <f t="shared" si="17"/>
        <v/>
      </c>
      <c r="AE19" s="82">
        <f t="shared" si="18"/>
        <v>1</v>
      </c>
    </row>
    <row r="20" spans="1:31" ht="24.95" customHeight="1" x14ac:dyDescent="0.4">
      <c r="A20" s="105"/>
      <c r="B20" s="83"/>
      <c r="C20" s="177"/>
      <c r="D20" s="178"/>
      <c r="E20" s="229"/>
      <c r="F20" s="226"/>
      <c r="G20" s="158"/>
      <c r="H20" s="158"/>
      <c r="I20" s="158"/>
      <c r="J20" s="158"/>
      <c r="K20" s="158"/>
      <c r="L20" s="158"/>
      <c r="M20" s="102"/>
      <c r="N20" s="1"/>
      <c r="O20" s="100"/>
      <c r="P20" s="103" t="str">
        <f t="shared" si="3"/>
        <v/>
      </c>
      <c r="Q20" s="103" t="str">
        <f t="shared" si="4"/>
        <v/>
      </c>
      <c r="R20" s="103" t="str">
        <f t="shared" si="5"/>
        <v/>
      </c>
      <c r="S20" s="103" t="str">
        <f t="shared" si="6"/>
        <v/>
      </c>
      <c r="T20" s="103" t="str">
        <f t="shared" si="7"/>
        <v/>
      </c>
      <c r="U20" s="103" t="str">
        <f t="shared" si="8"/>
        <v/>
      </c>
      <c r="V20" s="103" t="str">
        <f t="shared" si="9"/>
        <v/>
      </c>
      <c r="W20" s="103" t="str">
        <f t="shared" si="10"/>
        <v/>
      </c>
      <c r="X20" s="110" t="str">
        <f t="shared" si="19"/>
        <v/>
      </c>
      <c r="Y20" s="110" t="str">
        <f t="shared" si="12"/>
        <v/>
      </c>
      <c r="Z20" s="110" t="str">
        <f t="shared" si="13"/>
        <v/>
      </c>
      <c r="AA20" s="110" t="str">
        <f t="shared" si="14"/>
        <v/>
      </c>
      <c r="AB20" s="110" t="str">
        <f t="shared" si="15"/>
        <v/>
      </c>
      <c r="AC20" s="110" t="str">
        <f t="shared" si="16"/>
        <v/>
      </c>
      <c r="AD20" s="237" t="str">
        <f t="shared" si="17"/>
        <v/>
      </c>
      <c r="AE20" s="82">
        <f t="shared" si="18"/>
        <v>1</v>
      </c>
    </row>
    <row r="21" spans="1:31" ht="24.95" customHeight="1" x14ac:dyDescent="0.4">
      <c r="A21" s="105"/>
      <c r="B21" s="83"/>
      <c r="C21" s="177"/>
      <c r="D21" s="181"/>
      <c r="E21" s="230"/>
      <c r="F21" s="226"/>
      <c r="G21" s="158"/>
      <c r="H21" s="158"/>
      <c r="I21" s="158"/>
      <c r="J21" s="158"/>
      <c r="K21" s="158"/>
      <c r="L21" s="158"/>
      <c r="M21" s="102"/>
      <c r="N21" s="1"/>
      <c r="O21" s="100"/>
      <c r="P21" s="103" t="str">
        <f t="shared" si="3"/>
        <v/>
      </c>
      <c r="Q21" s="103" t="str">
        <f t="shared" si="4"/>
        <v/>
      </c>
      <c r="R21" s="103" t="str">
        <f t="shared" si="5"/>
        <v/>
      </c>
      <c r="S21" s="103" t="str">
        <f t="shared" si="6"/>
        <v/>
      </c>
      <c r="T21" s="103" t="str">
        <f t="shared" si="7"/>
        <v/>
      </c>
      <c r="U21" s="103" t="str">
        <f t="shared" si="8"/>
        <v/>
      </c>
      <c r="V21" s="103" t="str">
        <f t="shared" si="9"/>
        <v/>
      </c>
      <c r="W21" s="103" t="str">
        <f t="shared" si="10"/>
        <v/>
      </c>
      <c r="X21" s="110" t="str">
        <f t="shared" si="19"/>
        <v/>
      </c>
      <c r="Y21" s="110" t="str">
        <f t="shared" si="12"/>
        <v/>
      </c>
      <c r="Z21" s="110" t="str">
        <f t="shared" si="13"/>
        <v/>
      </c>
      <c r="AA21" s="110" t="str">
        <f t="shared" si="14"/>
        <v/>
      </c>
      <c r="AB21" s="110" t="str">
        <f t="shared" si="15"/>
        <v/>
      </c>
      <c r="AC21" s="110" t="str">
        <f t="shared" si="16"/>
        <v/>
      </c>
      <c r="AD21" s="237" t="str">
        <f t="shared" si="17"/>
        <v/>
      </c>
      <c r="AE21" s="82">
        <f t="shared" si="18"/>
        <v>1</v>
      </c>
    </row>
    <row r="22" spans="1:31" ht="24.95" customHeight="1" x14ac:dyDescent="0.4">
      <c r="A22" s="105"/>
      <c r="B22" s="83"/>
      <c r="C22" s="177"/>
      <c r="D22" s="181"/>
      <c r="E22" s="230"/>
      <c r="F22" s="226"/>
      <c r="G22" s="158"/>
      <c r="H22" s="158"/>
      <c r="I22" s="158"/>
      <c r="J22" s="158"/>
      <c r="K22" s="158"/>
      <c r="L22" s="158"/>
      <c r="M22" s="102"/>
      <c r="N22" s="1"/>
      <c r="O22" s="100"/>
      <c r="P22" s="103" t="str">
        <f t="shared" si="3"/>
        <v/>
      </c>
      <c r="Q22" s="103" t="str">
        <f t="shared" si="4"/>
        <v/>
      </c>
      <c r="R22" s="103" t="str">
        <f t="shared" si="5"/>
        <v/>
      </c>
      <c r="S22" s="103" t="str">
        <f t="shared" si="6"/>
        <v/>
      </c>
      <c r="T22" s="103" t="str">
        <f t="shared" si="7"/>
        <v/>
      </c>
      <c r="U22" s="103" t="str">
        <f t="shared" si="8"/>
        <v/>
      </c>
      <c r="V22" s="103" t="str">
        <f t="shared" si="9"/>
        <v/>
      </c>
      <c r="W22" s="103" t="str">
        <f t="shared" si="10"/>
        <v/>
      </c>
      <c r="X22" s="110" t="str">
        <f t="shared" si="19"/>
        <v/>
      </c>
      <c r="Y22" s="110" t="str">
        <f t="shared" si="12"/>
        <v/>
      </c>
      <c r="Z22" s="110" t="str">
        <f t="shared" si="13"/>
        <v/>
      </c>
      <c r="AA22" s="110" t="str">
        <f t="shared" si="14"/>
        <v/>
      </c>
      <c r="AB22" s="110" t="str">
        <f t="shared" si="15"/>
        <v/>
      </c>
      <c r="AC22" s="110" t="str">
        <f t="shared" si="16"/>
        <v/>
      </c>
      <c r="AD22" s="237" t="str">
        <f t="shared" si="17"/>
        <v/>
      </c>
      <c r="AE22" s="82">
        <f t="shared" si="18"/>
        <v>1</v>
      </c>
    </row>
    <row r="23" spans="1:31" ht="24.95" customHeight="1" x14ac:dyDescent="0.4">
      <c r="A23" s="105"/>
      <c r="B23" s="83"/>
      <c r="C23" s="177"/>
      <c r="D23" s="181"/>
      <c r="E23" s="231"/>
      <c r="F23" s="226"/>
      <c r="G23" s="158"/>
      <c r="H23" s="158"/>
      <c r="I23" s="158"/>
      <c r="J23" s="158"/>
      <c r="K23" s="158"/>
      <c r="L23" s="158"/>
      <c r="M23" s="102"/>
      <c r="N23" s="1"/>
      <c r="O23" s="100"/>
      <c r="P23" s="103" t="str">
        <f t="shared" si="3"/>
        <v/>
      </c>
      <c r="Q23" s="103" t="str">
        <f t="shared" si="4"/>
        <v/>
      </c>
      <c r="R23" s="103" t="str">
        <f t="shared" si="5"/>
        <v/>
      </c>
      <c r="S23" s="103" t="str">
        <f t="shared" si="6"/>
        <v/>
      </c>
      <c r="T23" s="103" t="str">
        <f t="shared" si="7"/>
        <v/>
      </c>
      <c r="U23" s="103" t="str">
        <f t="shared" si="8"/>
        <v/>
      </c>
      <c r="V23" s="103" t="str">
        <f t="shared" si="9"/>
        <v/>
      </c>
      <c r="W23" s="103" t="str">
        <f t="shared" si="10"/>
        <v/>
      </c>
      <c r="X23" s="110" t="str">
        <f t="shared" si="19"/>
        <v/>
      </c>
      <c r="Y23" s="110" t="str">
        <f t="shared" si="12"/>
        <v/>
      </c>
      <c r="Z23" s="110" t="str">
        <f t="shared" si="13"/>
        <v/>
      </c>
      <c r="AA23" s="110" t="str">
        <f t="shared" si="14"/>
        <v/>
      </c>
      <c r="AB23" s="110" t="str">
        <f t="shared" si="15"/>
        <v/>
      </c>
      <c r="AC23" s="110" t="str">
        <f t="shared" si="16"/>
        <v/>
      </c>
      <c r="AD23" s="237" t="str">
        <f t="shared" si="17"/>
        <v/>
      </c>
      <c r="AE23" s="82">
        <f t="shared" si="18"/>
        <v>1</v>
      </c>
    </row>
    <row r="24" spans="1:31" ht="24.95" customHeight="1" x14ac:dyDescent="0.4">
      <c r="A24" s="105"/>
      <c r="B24" s="83"/>
      <c r="C24" s="177"/>
      <c r="D24" s="181"/>
      <c r="E24" s="231"/>
      <c r="F24" s="226"/>
      <c r="G24" s="158"/>
      <c r="H24" s="158"/>
      <c r="I24" s="158"/>
      <c r="J24" s="158"/>
      <c r="K24" s="158"/>
      <c r="L24" s="158"/>
      <c r="M24" s="102"/>
      <c r="N24" s="1"/>
      <c r="O24" s="100"/>
      <c r="P24" s="103" t="str">
        <f t="shared" si="3"/>
        <v/>
      </c>
      <c r="Q24" s="103" t="str">
        <f t="shared" si="4"/>
        <v/>
      </c>
      <c r="R24" s="103" t="str">
        <f t="shared" si="5"/>
        <v/>
      </c>
      <c r="S24" s="103" t="str">
        <f t="shared" si="6"/>
        <v/>
      </c>
      <c r="T24" s="103" t="str">
        <f t="shared" si="7"/>
        <v/>
      </c>
      <c r="U24" s="103" t="str">
        <f t="shared" si="8"/>
        <v/>
      </c>
      <c r="V24" s="103" t="str">
        <f t="shared" si="9"/>
        <v/>
      </c>
      <c r="W24" s="103" t="str">
        <f t="shared" si="10"/>
        <v/>
      </c>
      <c r="X24" s="110" t="str">
        <f t="shared" si="19"/>
        <v/>
      </c>
      <c r="Y24" s="110" t="str">
        <f t="shared" si="12"/>
        <v/>
      </c>
      <c r="Z24" s="110" t="str">
        <f t="shared" si="13"/>
        <v/>
      </c>
      <c r="AA24" s="110" t="str">
        <f t="shared" si="14"/>
        <v/>
      </c>
      <c r="AB24" s="110" t="str">
        <f t="shared" si="15"/>
        <v/>
      </c>
      <c r="AC24" s="110" t="str">
        <f t="shared" si="16"/>
        <v/>
      </c>
      <c r="AD24" s="237" t="str">
        <f t="shared" si="17"/>
        <v/>
      </c>
      <c r="AE24" s="82">
        <f t="shared" si="18"/>
        <v>1</v>
      </c>
    </row>
    <row r="25" spans="1:31" ht="24.95" customHeight="1" x14ac:dyDescent="0.4">
      <c r="A25" s="105"/>
      <c r="B25" s="83"/>
      <c r="C25" s="177"/>
      <c r="D25" s="181"/>
      <c r="E25" s="231"/>
      <c r="F25" s="226"/>
      <c r="G25" s="158"/>
      <c r="H25" s="158"/>
      <c r="I25" s="158"/>
      <c r="J25" s="158"/>
      <c r="K25" s="158"/>
      <c r="L25" s="158"/>
      <c r="M25" s="102"/>
      <c r="N25" s="1"/>
      <c r="O25" s="100"/>
      <c r="P25" s="103" t="str">
        <f t="shared" si="3"/>
        <v/>
      </c>
      <c r="Q25" s="103" t="str">
        <f t="shared" si="4"/>
        <v/>
      </c>
      <c r="R25" s="103" t="str">
        <f t="shared" si="5"/>
        <v/>
      </c>
      <c r="S25" s="103" t="str">
        <f t="shared" si="6"/>
        <v/>
      </c>
      <c r="T25" s="103" t="str">
        <f t="shared" si="7"/>
        <v/>
      </c>
      <c r="U25" s="103" t="str">
        <f t="shared" si="8"/>
        <v/>
      </c>
      <c r="V25" s="103" t="str">
        <f t="shared" si="9"/>
        <v/>
      </c>
      <c r="W25" s="103" t="str">
        <f t="shared" si="10"/>
        <v/>
      </c>
      <c r="X25" s="110" t="str">
        <f t="shared" si="19"/>
        <v/>
      </c>
      <c r="Y25" s="110" t="str">
        <f t="shared" si="12"/>
        <v/>
      </c>
      <c r="Z25" s="110" t="str">
        <f t="shared" si="13"/>
        <v/>
      </c>
      <c r="AA25" s="110" t="str">
        <f t="shared" si="14"/>
        <v/>
      </c>
      <c r="AB25" s="110" t="str">
        <f t="shared" si="15"/>
        <v/>
      </c>
      <c r="AC25" s="110" t="str">
        <f t="shared" si="16"/>
        <v/>
      </c>
      <c r="AD25" s="237" t="str">
        <f t="shared" si="17"/>
        <v/>
      </c>
      <c r="AE25" s="82">
        <f t="shared" si="18"/>
        <v>1</v>
      </c>
    </row>
    <row r="26" spans="1:31" ht="24.95" customHeight="1" x14ac:dyDescent="0.4">
      <c r="A26" s="105"/>
      <c r="B26" s="83"/>
      <c r="C26" s="177"/>
      <c r="D26" s="181"/>
      <c r="E26" s="231"/>
      <c r="F26" s="226"/>
      <c r="G26" s="158"/>
      <c r="H26" s="158"/>
      <c r="I26" s="158"/>
      <c r="J26" s="158"/>
      <c r="K26" s="158"/>
      <c r="L26" s="158"/>
      <c r="M26" s="102"/>
      <c r="N26" s="1"/>
      <c r="O26" s="100"/>
      <c r="P26" s="103" t="str">
        <f t="shared" si="3"/>
        <v/>
      </c>
      <c r="Q26" s="103" t="str">
        <f t="shared" si="4"/>
        <v/>
      </c>
      <c r="R26" s="103" t="str">
        <f t="shared" si="5"/>
        <v/>
      </c>
      <c r="S26" s="103" t="str">
        <f t="shared" si="6"/>
        <v/>
      </c>
      <c r="T26" s="103" t="str">
        <f t="shared" si="7"/>
        <v/>
      </c>
      <c r="U26" s="103" t="str">
        <f t="shared" si="8"/>
        <v/>
      </c>
      <c r="V26" s="103" t="str">
        <f t="shared" si="9"/>
        <v/>
      </c>
      <c r="W26" s="103" t="str">
        <f t="shared" si="10"/>
        <v/>
      </c>
      <c r="X26" s="110" t="str">
        <f t="shared" si="19"/>
        <v/>
      </c>
      <c r="Y26" s="110" t="str">
        <f t="shared" si="12"/>
        <v/>
      </c>
      <c r="Z26" s="110" t="str">
        <f t="shared" si="13"/>
        <v/>
      </c>
      <c r="AA26" s="110" t="str">
        <f t="shared" si="14"/>
        <v/>
      </c>
      <c r="AB26" s="110" t="str">
        <f t="shared" si="15"/>
        <v/>
      </c>
      <c r="AC26" s="110" t="str">
        <f t="shared" si="16"/>
        <v/>
      </c>
      <c r="AD26" s="237" t="str">
        <f t="shared" si="17"/>
        <v/>
      </c>
      <c r="AE26" s="82">
        <f t="shared" si="18"/>
        <v>1</v>
      </c>
    </row>
    <row r="27" spans="1:31" ht="24.95" customHeight="1" x14ac:dyDescent="0.4">
      <c r="A27" s="105"/>
      <c r="B27" s="83"/>
      <c r="C27" s="177"/>
      <c r="D27" s="181"/>
      <c r="E27" s="231"/>
      <c r="F27" s="226"/>
      <c r="G27" s="158"/>
      <c r="H27" s="158"/>
      <c r="I27" s="158"/>
      <c r="J27" s="158"/>
      <c r="K27" s="158"/>
      <c r="L27" s="158"/>
      <c r="M27" s="102"/>
      <c r="N27" s="1"/>
      <c r="O27" s="100"/>
      <c r="P27" s="103" t="str">
        <f t="shared" si="3"/>
        <v/>
      </c>
      <c r="Q27" s="103" t="str">
        <f t="shared" si="4"/>
        <v/>
      </c>
      <c r="R27" s="103" t="str">
        <f t="shared" si="5"/>
        <v/>
      </c>
      <c r="S27" s="103" t="str">
        <f t="shared" si="6"/>
        <v/>
      </c>
      <c r="T27" s="103" t="str">
        <f t="shared" si="7"/>
        <v/>
      </c>
      <c r="U27" s="103" t="str">
        <f t="shared" si="8"/>
        <v/>
      </c>
      <c r="V27" s="103" t="str">
        <f t="shared" si="9"/>
        <v/>
      </c>
      <c r="W27" s="103" t="str">
        <f t="shared" si="10"/>
        <v/>
      </c>
      <c r="X27" s="110" t="str">
        <f t="shared" si="19"/>
        <v/>
      </c>
      <c r="Y27" s="110" t="str">
        <f t="shared" si="12"/>
        <v/>
      </c>
      <c r="Z27" s="110" t="str">
        <f t="shared" si="13"/>
        <v/>
      </c>
      <c r="AA27" s="110" t="str">
        <f t="shared" si="14"/>
        <v/>
      </c>
      <c r="AB27" s="110" t="str">
        <f t="shared" si="15"/>
        <v/>
      </c>
      <c r="AC27" s="110" t="str">
        <f t="shared" si="16"/>
        <v/>
      </c>
      <c r="AD27" s="237" t="str">
        <f t="shared" si="17"/>
        <v/>
      </c>
      <c r="AE27" s="82">
        <f t="shared" si="18"/>
        <v>1</v>
      </c>
    </row>
    <row r="28" spans="1:31" ht="24.95" customHeight="1" x14ac:dyDescent="0.4">
      <c r="A28" s="105"/>
      <c r="B28" s="83"/>
      <c r="C28" s="182"/>
      <c r="D28" s="183"/>
      <c r="E28" s="231"/>
      <c r="F28" s="226"/>
      <c r="G28" s="158"/>
      <c r="H28" s="158"/>
      <c r="I28" s="158"/>
      <c r="J28" s="158"/>
      <c r="K28" s="158"/>
      <c r="L28" s="158"/>
      <c r="M28" s="102"/>
      <c r="N28" s="1"/>
      <c r="O28" s="100"/>
      <c r="P28" s="103" t="str">
        <f t="shared" si="3"/>
        <v/>
      </c>
      <c r="Q28" s="103" t="str">
        <f t="shared" si="4"/>
        <v/>
      </c>
      <c r="R28" s="103" t="str">
        <f t="shared" si="5"/>
        <v/>
      </c>
      <c r="S28" s="103" t="str">
        <f t="shared" si="6"/>
        <v/>
      </c>
      <c r="T28" s="103" t="str">
        <f t="shared" si="7"/>
        <v/>
      </c>
      <c r="U28" s="103" t="str">
        <f t="shared" si="8"/>
        <v/>
      </c>
      <c r="V28" s="103" t="str">
        <f t="shared" si="9"/>
        <v/>
      </c>
      <c r="W28" s="103" t="str">
        <f t="shared" si="10"/>
        <v/>
      </c>
      <c r="X28" s="110" t="str">
        <f t="shared" si="19"/>
        <v/>
      </c>
      <c r="Y28" s="110" t="str">
        <f t="shared" si="12"/>
        <v/>
      </c>
      <c r="Z28" s="110" t="str">
        <f t="shared" si="13"/>
        <v/>
      </c>
      <c r="AA28" s="110" t="str">
        <f t="shared" si="14"/>
        <v/>
      </c>
      <c r="AB28" s="110" t="str">
        <f t="shared" si="15"/>
        <v/>
      </c>
      <c r="AC28" s="110" t="str">
        <f t="shared" si="16"/>
        <v/>
      </c>
      <c r="AD28" s="237" t="str">
        <f t="shared" si="17"/>
        <v/>
      </c>
      <c r="AE28" s="82">
        <f t="shared" si="18"/>
        <v>1</v>
      </c>
    </row>
    <row r="29" spans="1:31" ht="24.95" customHeight="1" x14ac:dyDescent="0.4">
      <c r="A29" s="105"/>
      <c r="B29" s="83"/>
      <c r="C29" s="182"/>
      <c r="D29" s="183"/>
      <c r="E29" s="231"/>
      <c r="F29" s="226"/>
      <c r="G29" s="158"/>
      <c r="H29" s="158"/>
      <c r="I29" s="158"/>
      <c r="J29" s="158"/>
      <c r="K29" s="158"/>
      <c r="L29" s="158"/>
      <c r="M29" s="102"/>
      <c r="N29" s="1"/>
      <c r="O29" s="100"/>
      <c r="P29" s="103" t="str">
        <f t="shared" si="3"/>
        <v/>
      </c>
      <c r="Q29" s="103" t="str">
        <f t="shared" si="4"/>
        <v/>
      </c>
      <c r="R29" s="103" t="str">
        <f t="shared" si="5"/>
        <v/>
      </c>
      <c r="S29" s="103" t="str">
        <f t="shared" si="6"/>
        <v/>
      </c>
      <c r="T29" s="103" t="str">
        <f t="shared" si="7"/>
        <v/>
      </c>
      <c r="U29" s="103" t="str">
        <f t="shared" si="8"/>
        <v/>
      </c>
      <c r="V29" s="103" t="str">
        <f t="shared" si="9"/>
        <v/>
      </c>
      <c r="W29" s="103" t="str">
        <f t="shared" si="10"/>
        <v/>
      </c>
      <c r="X29" s="110" t="str">
        <f t="shared" si="19"/>
        <v/>
      </c>
      <c r="Y29" s="110" t="str">
        <f t="shared" si="12"/>
        <v/>
      </c>
      <c r="Z29" s="110" t="str">
        <f t="shared" si="13"/>
        <v/>
      </c>
      <c r="AA29" s="110" t="str">
        <f t="shared" si="14"/>
        <v/>
      </c>
      <c r="AB29" s="110" t="str">
        <f t="shared" si="15"/>
        <v/>
      </c>
      <c r="AC29" s="110" t="str">
        <f t="shared" si="16"/>
        <v/>
      </c>
      <c r="AD29" s="237" t="str">
        <f t="shared" si="17"/>
        <v/>
      </c>
      <c r="AE29" s="82">
        <f t="shared" si="18"/>
        <v>1</v>
      </c>
    </row>
    <row r="30" spans="1:31" ht="24.95" customHeight="1" x14ac:dyDescent="0.4">
      <c r="A30" s="105"/>
      <c r="B30" s="83"/>
      <c r="C30" s="182"/>
      <c r="D30" s="183"/>
      <c r="E30" s="231"/>
      <c r="F30" s="226"/>
      <c r="G30" s="158"/>
      <c r="H30" s="158"/>
      <c r="I30" s="158"/>
      <c r="J30" s="158"/>
      <c r="K30" s="158"/>
      <c r="L30" s="158"/>
      <c r="M30" s="102"/>
      <c r="N30" s="1"/>
      <c r="O30" s="100"/>
      <c r="P30" s="103" t="str">
        <f t="shared" si="3"/>
        <v/>
      </c>
      <c r="Q30" s="103" t="str">
        <f t="shared" si="4"/>
        <v/>
      </c>
      <c r="R30" s="103" t="str">
        <f t="shared" si="5"/>
        <v/>
      </c>
      <c r="S30" s="103" t="str">
        <f t="shared" si="6"/>
        <v/>
      </c>
      <c r="T30" s="103" t="str">
        <f t="shared" si="7"/>
        <v/>
      </c>
      <c r="U30" s="103" t="str">
        <f t="shared" si="8"/>
        <v/>
      </c>
      <c r="V30" s="103" t="str">
        <f t="shared" si="9"/>
        <v/>
      </c>
      <c r="W30" s="103" t="str">
        <f t="shared" si="10"/>
        <v/>
      </c>
      <c r="X30" s="110" t="str">
        <f t="shared" si="19"/>
        <v/>
      </c>
      <c r="Y30" s="110" t="str">
        <f t="shared" si="12"/>
        <v/>
      </c>
      <c r="Z30" s="110" t="str">
        <f t="shared" si="13"/>
        <v/>
      </c>
      <c r="AA30" s="110" t="str">
        <f t="shared" si="14"/>
        <v/>
      </c>
      <c r="AB30" s="110" t="str">
        <f t="shared" si="15"/>
        <v/>
      </c>
      <c r="AC30" s="110" t="str">
        <f t="shared" si="16"/>
        <v/>
      </c>
      <c r="AD30" s="237" t="str">
        <f t="shared" si="17"/>
        <v/>
      </c>
      <c r="AE30" s="82">
        <f t="shared" si="18"/>
        <v>1</v>
      </c>
    </row>
    <row r="31" spans="1:31" ht="24.95" customHeight="1" x14ac:dyDescent="0.4">
      <c r="A31" s="105"/>
      <c r="B31" s="83"/>
      <c r="C31" s="182"/>
      <c r="D31" s="183"/>
      <c r="E31" s="231"/>
      <c r="F31" s="226"/>
      <c r="G31" s="158"/>
      <c r="H31" s="158"/>
      <c r="I31" s="158"/>
      <c r="J31" s="158"/>
      <c r="K31" s="158"/>
      <c r="L31" s="158"/>
      <c r="M31" s="102"/>
      <c r="N31" s="1"/>
      <c r="O31" s="100"/>
      <c r="P31" s="103" t="str">
        <f t="shared" si="3"/>
        <v/>
      </c>
      <c r="Q31" s="103" t="str">
        <f t="shared" si="4"/>
        <v/>
      </c>
      <c r="R31" s="103" t="str">
        <f t="shared" si="5"/>
        <v/>
      </c>
      <c r="S31" s="103" t="str">
        <f t="shared" si="6"/>
        <v/>
      </c>
      <c r="T31" s="103" t="str">
        <f t="shared" si="7"/>
        <v/>
      </c>
      <c r="U31" s="103" t="str">
        <f t="shared" si="8"/>
        <v/>
      </c>
      <c r="V31" s="103" t="str">
        <f t="shared" si="9"/>
        <v/>
      </c>
      <c r="W31" s="103" t="str">
        <f t="shared" si="10"/>
        <v/>
      </c>
      <c r="X31" s="110" t="str">
        <f t="shared" si="19"/>
        <v/>
      </c>
      <c r="Y31" s="110" t="str">
        <f t="shared" si="12"/>
        <v/>
      </c>
      <c r="Z31" s="110" t="str">
        <f t="shared" si="13"/>
        <v/>
      </c>
      <c r="AA31" s="110" t="str">
        <f t="shared" si="14"/>
        <v/>
      </c>
      <c r="AB31" s="110" t="str">
        <f t="shared" si="15"/>
        <v/>
      </c>
      <c r="AC31" s="110" t="str">
        <f t="shared" si="16"/>
        <v/>
      </c>
      <c r="AD31" s="237" t="str">
        <f t="shared" si="17"/>
        <v/>
      </c>
      <c r="AE31" s="82">
        <f t="shared" si="18"/>
        <v>1</v>
      </c>
    </row>
    <row r="32" spans="1:31" ht="24.95" customHeight="1" x14ac:dyDescent="0.4">
      <c r="A32" s="105"/>
      <c r="B32" s="83"/>
      <c r="C32" s="179"/>
      <c r="D32" s="184"/>
      <c r="E32" s="230"/>
      <c r="F32" s="226"/>
      <c r="G32" s="158"/>
      <c r="H32" s="158"/>
      <c r="I32" s="158"/>
      <c r="J32" s="158"/>
      <c r="K32" s="158"/>
      <c r="L32" s="158"/>
      <c r="M32" s="102"/>
      <c r="N32" s="1"/>
      <c r="O32" s="100"/>
      <c r="P32" s="103" t="str">
        <f t="shared" si="3"/>
        <v/>
      </c>
      <c r="Q32" s="103" t="str">
        <f t="shared" si="4"/>
        <v/>
      </c>
      <c r="R32" s="103" t="str">
        <f t="shared" si="5"/>
        <v/>
      </c>
      <c r="S32" s="103" t="str">
        <f t="shared" si="6"/>
        <v/>
      </c>
      <c r="T32" s="103" t="str">
        <f t="shared" si="7"/>
        <v/>
      </c>
      <c r="U32" s="103" t="str">
        <f t="shared" si="8"/>
        <v/>
      </c>
      <c r="V32" s="103" t="str">
        <f t="shared" si="9"/>
        <v/>
      </c>
      <c r="W32" s="103" t="str">
        <f t="shared" si="10"/>
        <v/>
      </c>
      <c r="X32" s="110" t="str">
        <f t="shared" si="19"/>
        <v/>
      </c>
      <c r="Y32" s="110" t="str">
        <f t="shared" si="12"/>
        <v/>
      </c>
      <c r="Z32" s="110" t="str">
        <f t="shared" si="13"/>
        <v/>
      </c>
      <c r="AA32" s="110" t="str">
        <f t="shared" si="14"/>
        <v/>
      </c>
      <c r="AB32" s="110" t="str">
        <f t="shared" si="15"/>
        <v/>
      </c>
      <c r="AC32" s="110" t="str">
        <f t="shared" si="16"/>
        <v/>
      </c>
      <c r="AD32" s="237" t="str">
        <f t="shared" si="17"/>
        <v/>
      </c>
      <c r="AE32" s="82">
        <f t="shared" si="18"/>
        <v>1</v>
      </c>
    </row>
    <row r="33" spans="1:31" ht="24.95" customHeight="1" x14ac:dyDescent="0.4">
      <c r="A33" s="105"/>
      <c r="B33" s="83"/>
      <c r="C33" s="177"/>
      <c r="D33" s="185"/>
      <c r="E33" s="229"/>
      <c r="F33" s="226"/>
      <c r="G33" s="158"/>
      <c r="H33" s="158"/>
      <c r="I33" s="158"/>
      <c r="J33" s="158"/>
      <c r="K33" s="158"/>
      <c r="L33" s="158"/>
      <c r="M33" s="102"/>
      <c r="N33" s="1"/>
      <c r="O33" s="100"/>
      <c r="P33" s="103" t="str">
        <f t="shared" si="3"/>
        <v/>
      </c>
      <c r="Q33" s="103" t="str">
        <f t="shared" si="4"/>
        <v/>
      </c>
      <c r="R33" s="103" t="str">
        <f t="shared" si="5"/>
        <v/>
      </c>
      <c r="S33" s="103" t="str">
        <f t="shared" si="6"/>
        <v/>
      </c>
      <c r="T33" s="103" t="str">
        <f t="shared" si="7"/>
        <v/>
      </c>
      <c r="U33" s="103" t="str">
        <f t="shared" si="8"/>
        <v/>
      </c>
      <c r="V33" s="103" t="str">
        <f t="shared" si="9"/>
        <v/>
      </c>
      <c r="W33" s="103" t="str">
        <f t="shared" si="10"/>
        <v/>
      </c>
      <c r="X33" s="110" t="str">
        <f t="shared" si="19"/>
        <v/>
      </c>
      <c r="Y33" s="110" t="str">
        <f t="shared" si="12"/>
        <v/>
      </c>
      <c r="Z33" s="110" t="str">
        <f t="shared" si="13"/>
        <v/>
      </c>
      <c r="AA33" s="110" t="str">
        <f t="shared" si="14"/>
        <v/>
      </c>
      <c r="AB33" s="110" t="str">
        <f t="shared" si="15"/>
        <v/>
      </c>
      <c r="AC33" s="110" t="str">
        <f t="shared" si="16"/>
        <v/>
      </c>
      <c r="AD33" s="237" t="str">
        <f t="shared" si="17"/>
        <v/>
      </c>
      <c r="AE33" s="82">
        <f t="shared" si="18"/>
        <v>1</v>
      </c>
    </row>
    <row r="34" spans="1:31" ht="24.95" customHeight="1" x14ac:dyDescent="0.4">
      <c r="A34" s="105"/>
      <c r="B34" s="83"/>
      <c r="C34" s="177"/>
      <c r="D34" s="185"/>
      <c r="E34" s="229"/>
      <c r="F34" s="226"/>
      <c r="G34" s="158"/>
      <c r="H34" s="158"/>
      <c r="I34" s="158"/>
      <c r="J34" s="158"/>
      <c r="K34" s="158"/>
      <c r="L34" s="158"/>
      <c r="M34" s="102"/>
      <c r="N34" s="1"/>
      <c r="O34" s="100"/>
      <c r="P34" s="103" t="str">
        <f t="shared" si="3"/>
        <v/>
      </c>
      <c r="Q34" s="103" t="str">
        <f t="shared" si="4"/>
        <v/>
      </c>
      <c r="R34" s="103" t="str">
        <f t="shared" si="5"/>
        <v/>
      </c>
      <c r="S34" s="103" t="str">
        <f t="shared" si="6"/>
        <v/>
      </c>
      <c r="T34" s="103" t="str">
        <f t="shared" si="7"/>
        <v/>
      </c>
      <c r="U34" s="103" t="str">
        <f t="shared" si="8"/>
        <v/>
      </c>
      <c r="V34" s="103" t="str">
        <f t="shared" si="9"/>
        <v/>
      </c>
      <c r="W34" s="103" t="str">
        <f t="shared" si="10"/>
        <v/>
      </c>
      <c r="X34" s="110" t="str">
        <f t="shared" si="19"/>
        <v/>
      </c>
      <c r="Y34" s="110" t="str">
        <f t="shared" si="12"/>
        <v/>
      </c>
      <c r="Z34" s="110" t="str">
        <f t="shared" si="13"/>
        <v/>
      </c>
      <c r="AA34" s="110" t="str">
        <f t="shared" si="14"/>
        <v/>
      </c>
      <c r="AB34" s="110" t="str">
        <f t="shared" si="15"/>
        <v/>
      </c>
      <c r="AC34" s="110" t="str">
        <f t="shared" si="16"/>
        <v/>
      </c>
      <c r="AD34" s="237" t="str">
        <f t="shared" si="17"/>
        <v/>
      </c>
      <c r="AE34" s="82">
        <f t="shared" si="18"/>
        <v>1</v>
      </c>
    </row>
    <row r="35" spans="1:31" ht="24.95" customHeight="1" x14ac:dyDescent="0.4">
      <c r="A35" s="158"/>
      <c r="B35" s="83"/>
      <c r="C35" s="158"/>
      <c r="D35" s="158"/>
      <c r="E35" s="232"/>
      <c r="F35" s="226"/>
      <c r="G35" s="158"/>
      <c r="H35" s="158"/>
      <c r="I35" s="158"/>
      <c r="J35" s="158"/>
      <c r="K35" s="158"/>
      <c r="L35" s="158"/>
      <c r="M35" s="102"/>
      <c r="N35" s="1"/>
      <c r="O35" s="100"/>
      <c r="P35" s="103" t="str">
        <f t="shared" si="3"/>
        <v/>
      </c>
      <c r="Q35" s="103" t="str">
        <f t="shared" si="4"/>
        <v/>
      </c>
      <c r="R35" s="103" t="str">
        <f t="shared" si="5"/>
        <v/>
      </c>
      <c r="S35" s="103" t="str">
        <f t="shared" si="6"/>
        <v/>
      </c>
      <c r="T35" s="103" t="str">
        <f t="shared" si="7"/>
        <v/>
      </c>
      <c r="U35" s="103" t="str">
        <f t="shared" si="8"/>
        <v/>
      </c>
      <c r="V35" s="103" t="str">
        <f t="shared" si="9"/>
        <v/>
      </c>
      <c r="W35" s="103" t="str">
        <f t="shared" si="10"/>
        <v/>
      </c>
      <c r="X35" s="110" t="str">
        <f t="shared" si="19"/>
        <v/>
      </c>
      <c r="Y35" s="110" t="str">
        <f t="shared" si="12"/>
        <v/>
      </c>
      <c r="Z35" s="110" t="str">
        <f t="shared" si="13"/>
        <v/>
      </c>
      <c r="AA35" s="110" t="str">
        <f t="shared" si="14"/>
        <v/>
      </c>
      <c r="AB35" s="110" t="str">
        <f t="shared" si="15"/>
        <v/>
      </c>
      <c r="AC35" s="110" t="str">
        <f t="shared" si="16"/>
        <v/>
      </c>
      <c r="AD35" s="237" t="str">
        <f t="shared" si="17"/>
        <v/>
      </c>
      <c r="AE35" s="82">
        <f t="shared" si="18"/>
        <v>1</v>
      </c>
    </row>
    <row r="36" spans="1:31" ht="24.95" customHeight="1" x14ac:dyDescent="0.4">
      <c r="A36" s="158"/>
      <c r="B36" s="83"/>
      <c r="C36" s="158"/>
      <c r="D36" s="158"/>
      <c r="E36" s="232"/>
      <c r="F36" s="226"/>
      <c r="G36" s="158"/>
      <c r="H36" s="158"/>
      <c r="I36" s="158"/>
      <c r="J36" s="158"/>
      <c r="K36" s="158"/>
      <c r="L36" s="158"/>
      <c r="M36" s="102"/>
      <c r="N36" s="1"/>
      <c r="O36" s="100"/>
      <c r="P36" s="103" t="str">
        <f t="shared" si="3"/>
        <v/>
      </c>
      <c r="Q36" s="103" t="str">
        <f t="shared" si="4"/>
        <v/>
      </c>
      <c r="R36" s="103" t="str">
        <f t="shared" si="5"/>
        <v/>
      </c>
      <c r="S36" s="103" t="str">
        <f t="shared" si="6"/>
        <v/>
      </c>
      <c r="T36" s="103" t="str">
        <f t="shared" si="7"/>
        <v/>
      </c>
      <c r="U36" s="103" t="str">
        <f t="shared" si="8"/>
        <v/>
      </c>
      <c r="V36" s="103" t="str">
        <f t="shared" si="9"/>
        <v/>
      </c>
      <c r="W36" s="103" t="str">
        <f t="shared" si="10"/>
        <v/>
      </c>
      <c r="X36" s="110" t="str">
        <f t="shared" si="19"/>
        <v/>
      </c>
      <c r="Y36" s="110" t="str">
        <f t="shared" si="12"/>
        <v/>
      </c>
      <c r="Z36" s="110" t="str">
        <f t="shared" si="13"/>
        <v/>
      </c>
      <c r="AA36" s="110" t="str">
        <f t="shared" si="14"/>
        <v/>
      </c>
      <c r="AB36" s="110" t="str">
        <f t="shared" si="15"/>
        <v/>
      </c>
      <c r="AC36" s="110" t="str">
        <f t="shared" si="16"/>
        <v/>
      </c>
      <c r="AD36" s="237" t="str">
        <f t="shared" si="17"/>
        <v/>
      </c>
      <c r="AE36" s="82">
        <f t="shared" si="18"/>
        <v>1</v>
      </c>
    </row>
    <row r="37" spans="1:31" ht="24.95" customHeight="1" x14ac:dyDescent="0.4">
      <c r="A37" s="158"/>
      <c r="B37" s="83"/>
      <c r="C37" s="158"/>
      <c r="D37" s="158"/>
      <c r="E37" s="232"/>
      <c r="F37" s="226"/>
      <c r="G37" s="158"/>
      <c r="H37" s="158"/>
      <c r="I37" s="158"/>
      <c r="J37" s="158"/>
      <c r="K37" s="158"/>
      <c r="L37" s="158"/>
      <c r="M37" s="102"/>
      <c r="N37" s="1"/>
      <c r="O37" s="100"/>
      <c r="P37" s="103" t="str">
        <f t="shared" si="3"/>
        <v/>
      </c>
      <c r="Q37" s="103" t="str">
        <f t="shared" si="4"/>
        <v/>
      </c>
      <c r="R37" s="103" t="str">
        <f t="shared" si="5"/>
        <v/>
      </c>
      <c r="S37" s="103" t="str">
        <f t="shared" si="6"/>
        <v/>
      </c>
      <c r="T37" s="103" t="str">
        <f t="shared" si="7"/>
        <v/>
      </c>
      <c r="U37" s="103" t="str">
        <f t="shared" si="8"/>
        <v/>
      </c>
      <c r="V37" s="103" t="str">
        <f t="shared" si="9"/>
        <v/>
      </c>
      <c r="W37" s="103" t="str">
        <f t="shared" si="10"/>
        <v/>
      </c>
      <c r="X37" s="110" t="str">
        <f t="shared" si="19"/>
        <v/>
      </c>
      <c r="Y37" s="110" t="str">
        <f t="shared" si="12"/>
        <v/>
      </c>
      <c r="Z37" s="110" t="str">
        <f t="shared" si="13"/>
        <v/>
      </c>
      <c r="AA37" s="110" t="str">
        <f t="shared" si="14"/>
        <v/>
      </c>
      <c r="AB37" s="110" t="str">
        <f t="shared" si="15"/>
        <v/>
      </c>
      <c r="AC37" s="110" t="str">
        <f t="shared" si="16"/>
        <v/>
      </c>
      <c r="AD37" s="237" t="str">
        <f t="shared" si="17"/>
        <v/>
      </c>
      <c r="AE37" s="82">
        <f t="shared" si="18"/>
        <v>1</v>
      </c>
    </row>
    <row r="38" spans="1:31" ht="24.95" customHeight="1" x14ac:dyDescent="0.4">
      <c r="A38" s="158"/>
      <c r="B38" s="83"/>
      <c r="C38" s="158"/>
      <c r="D38" s="158"/>
      <c r="E38" s="232"/>
      <c r="F38" s="226"/>
      <c r="G38" s="158"/>
      <c r="H38" s="158"/>
      <c r="I38" s="158"/>
      <c r="J38" s="158"/>
      <c r="K38" s="158"/>
      <c r="L38" s="158"/>
      <c r="M38" s="102"/>
      <c r="N38" s="1"/>
      <c r="O38" s="100"/>
      <c r="P38" s="103" t="str">
        <f t="shared" si="3"/>
        <v/>
      </c>
      <c r="Q38" s="103" t="str">
        <f t="shared" si="4"/>
        <v/>
      </c>
      <c r="R38" s="103" t="str">
        <f t="shared" si="5"/>
        <v/>
      </c>
      <c r="S38" s="103" t="str">
        <f t="shared" si="6"/>
        <v/>
      </c>
      <c r="T38" s="103" t="str">
        <f t="shared" si="7"/>
        <v/>
      </c>
      <c r="U38" s="103" t="str">
        <f t="shared" si="8"/>
        <v/>
      </c>
      <c r="V38" s="103" t="str">
        <f t="shared" si="9"/>
        <v/>
      </c>
      <c r="W38" s="103" t="str">
        <f t="shared" si="10"/>
        <v/>
      </c>
      <c r="X38" s="110" t="str">
        <f t="shared" si="19"/>
        <v/>
      </c>
      <c r="Y38" s="110" t="str">
        <f t="shared" si="12"/>
        <v/>
      </c>
      <c r="Z38" s="110" t="str">
        <f t="shared" si="13"/>
        <v/>
      </c>
      <c r="AA38" s="110" t="str">
        <f t="shared" si="14"/>
        <v/>
      </c>
      <c r="AB38" s="110" t="str">
        <f t="shared" si="15"/>
        <v/>
      </c>
      <c r="AC38" s="110" t="str">
        <f t="shared" si="16"/>
        <v/>
      </c>
      <c r="AD38" s="237" t="str">
        <f t="shared" si="17"/>
        <v/>
      </c>
      <c r="AE38" s="82">
        <f t="shared" si="18"/>
        <v>1</v>
      </c>
    </row>
    <row r="39" spans="1:31" ht="24.95" customHeight="1" x14ac:dyDescent="0.4">
      <c r="A39" s="158"/>
      <c r="B39" s="83"/>
      <c r="C39" s="158"/>
      <c r="D39" s="158"/>
      <c r="E39" s="232"/>
      <c r="F39" s="226"/>
      <c r="G39" s="158"/>
      <c r="H39" s="158"/>
      <c r="I39" s="158"/>
      <c r="J39" s="158"/>
      <c r="K39" s="158"/>
      <c r="L39" s="158"/>
      <c r="M39" s="102"/>
      <c r="N39" s="1"/>
      <c r="O39" s="100"/>
      <c r="P39" s="103" t="str">
        <f t="shared" si="3"/>
        <v/>
      </c>
      <c r="Q39" s="103" t="str">
        <f t="shared" si="4"/>
        <v/>
      </c>
      <c r="R39" s="103" t="str">
        <f t="shared" si="5"/>
        <v/>
      </c>
      <c r="S39" s="103" t="str">
        <f t="shared" si="6"/>
        <v/>
      </c>
      <c r="T39" s="103" t="str">
        <f t="shared" si="7"/>
        <v/>
      </c>
      <c r="U39" s="103" t="str">
        <f t="shared" si="8"/>
        <v/>
      </c>
      <c r="V39" s="103" t="str">
        <f t="shared" si="9"/>
        <v/>
      </c>
      <c r="W39" s="103" t="str">
        <f t="shared" si="10"/>
        <v/>
      </c>
      <c r="X39" s="110" t="str">
        <f t="shared" si="19"/>
        <v/>
      </c>
      <c r="Y39" s="110" t="str">
        <f t="shared" si="12"/>
        <v/>
      </c>
      <c r="Z39" s="110" t="str">
        <f t="shared" si="13"/>
        <v/>
      </c>
      <c r="AA39" s="110" t="str">
        <f t="shared" si="14"/>
        <v/>
      </c>
      <c r="AB39" s="110" t="str">
        <f t="shared" si="15"/>
        <v/>
      </c>
      <c r="AC39" s="110" t="str">
        <f t="shared" si="16"/>
        <v/>
      </c>
      <c r="AD39" s="237" t="str">
        <f t="shared" si="17"/>
        <v/>
      </c>
      <c r="AE39" s="82">
        <f t="shared" si="18"/>
        <v>1</v>
      </c>
    </row>
    <row r="40" spans="1:31" ht="24.95" customHeight="1" x14ac:dyDescent="0.4">
      <c r="A40" s="158"/>
      <c r="B40" s="83"/>
      <c r="C40" s="158"/>
      <c r="D40" s="158"/>
      <c r="E40" s="232"/>
      <c r="F40" s="226"/>
      <c r="G40" s="158"/>
      <c r="H40" s="158"/>
      <c r="I40" s="158"/>
      <c r="J40" s="158"/>
      <c r="K40" s="158"/>
      <c r="L40" s="158"/>
      <c r="M40" s="102"/>
      <c r="N40" s="1"/>
      <c r="O40" s="100"/>
      <c r="P40" s="103" t="str">
        <f t="shared" si="3"/>
        <v/>
      </c>
      <c r="Q40" s="103" t="str">
        <f t="shared" si="4"/>
        <v/>
      </c>
      <c r="R40" s="103" t="str">
        <f t="shared" si="5"/>
        <v/>
      </c>
      <c r="S40" s="103" t="str">
        <f t="shared" si="6"/>
        <v/>
      </c>
      <c r="T40" s="103" t="str">
        <f t="shared" si="7"/>
        <v/>
      </c>
      <c r="U40" s="103" t="str">
        <f t="shared" si="8"/>
        <v/>
      </c>
      <c r="V40" s="103" t="str">
        <f t="shared" si="9"/>
        <v/>
      </c>
      <c r="W40" s="103" t="str">
        <f t="shared" si="10"/>
        <v/>
      </c>
      <c r="X40" s="110" t="str">
        <f t="shared" si="19"/>
        <v/>
      </c>
      <c r="Y40" s="110" t="str">
        <f t="shared" si="12"/>
        <v/>
      </c>
      <c r="Z40" s="110" t="str">
        <f t="shared" si="13"/>
        <v/>
      </c>
      <c r="AA40" s="110" t="str">
        <f t="shared" si="14"/>
        <v/>
      </c>
      <c r="AB40" s="110" t="str">
        <f t="shared" si="15"/>
        <v/>
      </c>
      <c r="AC40" s="110" t="str">
        <f t="shared" si="16"/>
        <v/>
      </c>
      <c r="AD40" s="237" t="str">
        <f t="shared" si="17"/>
        <v/>
      </c>
      <c r="AE40" s="82">
        <f t="shared" si="18"/>
        <v>1</v>
      </c>
    </row>
    <row r="41" spans="1:31" ht="24.95" customHeight="1" x14ac:dyDescent="0.4">
      <c r="A41" s="158"/>
      <c r="B41" s="83"/>
      <c r="C41" s="158"/>
      <c r="D41" s="158"/>
      <c r="E41" s="232"/>
      <c r="F41" s="226"/>
      <c r="G41" s="158"/>
      <c r="H41" s="158"/>
      <c r="I41" s="158"/>
      <c r="J41" s="158"/>
      <c r="K41" s="158"/>
      <c r="L41" s="158"/>
      <c r="M41" s="102"/>
      <c r="N41" s="1"/>
      <c r="O41" s="100"/>
      <c r="P41" s="103" t="str">
        <f t="shared" si="3"/>
        <v/>
      </c>
      <c r="Q41" s="103" t="str">
        <f t="shared" si="4"/>
        <v/>
      </c>
      <c r="R41" s="103" t="str">
        <f t="shared" si="5"/>
        <v/>
      </c>
      <c r="S41" s="103" t="str">
        <f t="shared" si="6"/>
        <v/>
      </c>
      <c r="T41" s="103" t="str">
        <f t="shared" si="7"/>
        <v/>
      </c>
      <c r="U41" s="103" t="str">
        <f t="shared" si="8"/>
        <v/>
      </c>
      <c r="V41" s="103" t="str">
        <f t="shared" si="9"/>
        <v/>
      </c>
      <c r="W41" s="103" t="str">
        <f t="shared" si="10"/>
        <v/>
      </c>
      <c r="X41" s="110" t="str">
        <f t="shared" si="19"/>
        <v/>
      </c>
      <c r="Y41" s="110" t="str">
        <f t="shared" si="12"/>
        <v/>
      </c>
      <c r="Z41" s="110" t="str">
        <f t="shared" si="13"/>
        <v/>
      </c>
      <c r="AA41" s="110" t="str">
        <f t="shared" si="14"/>
        <v/>
      </c>
      <c r="AB41" s="110" t="str">
        <f t="shared" si="15"/>
        <v/>
      </c>
      <c r="AC41" s="110" t="str">
        <f t="shared" si="16"/>
        <v/>
      </c>
      <c r="AD41" s="237" t="str">
        <f t="shared" si="17"/>
        <v/>
      </c>
      <c r="AE41" s="82">
        <f t="shared" si="18"/>
        <v>1</v>
      </c>
    </row>
    <row r="42" spans="1:31" ht="24.95" customHeight="1" x14ac:dyDescent="0.4">
      <c r="A42" s="158"/>
      <c r="B42" s="83"/>
      <c r="C42" s="158"/>
      <c r="D42" s="158"/>
      <c r="E42" s="232"/>
      <c r="F42" s="226"/>
      <c r="G42" s="158"/>
      <c r="H42" s="158"/>
      <c r="I42" s="158"/>
      <c r="J42" s="158"/>
      <c r="K42" s="158"/>
      <c r="L42" s="158"/>
      <c r="M42" s="102"/>
      <c r="N42" s="1"/>
      <c r="O42" s="100"/>
      <c r="P42" s="103" t="str">
        <f t="shared" si="3"/>
        <v/>
      </c>
      <c r="Q42" s="103" t="str">
        <f t="shared" si="4"/>
        <v/>
      </c>
      <c r="R42" s="103" t="str">
        <f t="shared" si="5"/>
        <v/>
      </c>
      <c r="S42" s="103" t="str">
        <f t="shared" si="6"/>
        <v/>
      </c>
      <c r="T42" s="103" t="str">
        <f t="shared" si="7"/>
        <v/>
      </c>
      <c r="U42" s="103" t="str">
        <f t="shared" si="8"/>
        <v/>
      </c>
      <c r="V42" s="103" t="str">
        <f t="shared" si="9"/>
        <v/>
      </c>
      <c r="W42" s="103" t="str">
        <f t="shared" si="10"/>
        <v/>
      </c>
      <c r="X42" s="110" t="str">
        <f t="shared" si="19"/>
        <v/>
      </c>
      <c r="Y42" s="110" t="str">
        <f t="shared" si="12"/>
        <v/>
      </c>
      <c r="Z42" s="110" t="str">
        <f t="shared" si="13"/>
        <v/>
      </c>
      <c r="AA42" s="110" t="str">
        <f t="shared" si="14"/>
        <v/>
      </c>
      <c r="AB42" s="110" t="str">
        <f t="shared" si="15"/>
        <v/>
      </c>
      <c r="AC42" s="110" t="str">
        <f t="shared" si="16"/>
        <v/>
      </c>
      <c r="AD42" s="237" t="str">
        <f t="shared" si="17"/>
        <v/>
      </c>
      <c r="AE42" s="82">
        <f t="shared" si="18"/>
        <v>1</v>
      </c>
    </row>
    <row r="43" spans="1:31" ht="24.95" customHeight="1" x14ac:dyDescent="0.4">
      <c r="A43" s="158"/>
      <c r="B43" s="83"/>
      <c r="C43" s="158"/>
      <c r="D43" s="158"/>
      <c r="E43" s="232"/>
      <c r="F43" s="226"/>
      <c r="G43" s="158"/>
      <c r="H43" s="158"/>
      <c r="I43" s="158"/>
      <c r="J43" s="158"/>
      <c r="K43" s="158"/>
      <c r="L43" s="158"/>
      <c r="M43" s="102"/>
      <c r="N43" s="1"/>
      <c r="O43" s="100"/>
      <c r="P43" s="103" t="str">
        <f t="shared" si="3"/>
        <v/>
      </c>
      <c r="Q43" s="103" t="str">
        <f t="shared" si="4"/>
        <v/>
      </c>
      <c r="R43" s="103" t="str">
        <f t="shared" si="5"/>
        <v/>
      </c>
      <c r="S43" s="103" t="str">
        <f t="shared" si="6"/>
        <v/>
      </c>
      <c r="T43" s="103" t="str">
        <f t="shared" si="7"/>
        <v/>
      </c>
      <c r="U43" s="103" t="str">
        <f t="shared" si="8"/>
        <v/>
      </c>
      <c r="V43" s="103" t="str">
        <f t="shared" si="9"/>
        <v/>
      </c>
      <c r="W43" s="103" t="str">
        <f t="shared" si="10"/>
        <v/>
      </c>
      <c r="X43" s="110" t="str">
        <f t="shared" si="19"/>
        <v/>
      </c>
      <c r="Y43" s="110" t="str">
        <f t="shared" si="12"/>
        <v/>
      </c>
      <c r="Z43" s="110" t="str">
        <f t="shared" si="13"/>
        <v/>
      </c>
      <c r="AA43" s="110" t="str">
        <f t="shared" si="14"/>
        <v/>
      </c>
      <c r="AB43" s="110" t="str">
        <f t="shared" si="15"/>
        <v/>
      </c>
      <c r="AC43" s="110" t="str">
        <f t="shared" si="16"/>
        <v/>
      </c>
      <c r="AD43" s="237" t="str">
        <f t="shared" si="17"/>
        <v/>
      </c>
      <c r="AE43" s="82">
        <f t="shared" si="18"/>
        <v>1</v>
      </c>
    </row>
    <row r="44" spans="1:31" ht="24.95" customHeight="1" x14ac:dyDescent="0.4">
      <c r="A44" s="158"/>
      <c r="B44" s="83"/>
      <c r="C44" s="158"/>
      <c r="D44" s="158"/>
      <c r="E44" s="232"/>
      <c r="F44" s="226"/>
      <c r="G44" s="158"/>
      <c r="H44" s="158"/>
      <c r="I44" s="158"/>
      <c r="J44" s="158"/>
      <c r="K44" s="158"/>
      <c r="L44" s="158"/>
      <c r="M44" s="102"/>
      <c r="N44" s="1"/>
      <c r="O44" s="100"/>
      <c r="P44" s="103" t="str">
        <f t="shared" si="3"/>
        <v/>
      </c>
      <c r="Q44" s="103" t="str">
        <f t="shared" si="4"/>
        <v/>
      </c>
      <c r="R44" s="103" t="str">
        <f t="shared" si="5"/>
        <v/>
      </c>
      <c r="S44" s="103" t="str">
        <f t="shared" si="6"/>
        <v/>
      </c>
      <c r="T44" s="103" t="str">
        <f t="shared" si="7"/>
        <v/>
      </c>
      <c r="U44" s="103" t="str">
        <f t="shared" si="8"/>
        <v/>
      </c>
      <c r="V44" s="103" t="str">
        <f t="shared" si="9"/>
        <v/>
      </c>
      <c r="W44" s="103" t="str">
        <f t="shared" si="10"/>
        <v/>
      </c>
      <c r="X44" s="110" t="str">
        <f t="shared" si="19"/>
        <v/>
      </c>
      <c r="Y44" s="110" t="str">
        <f t="shared" si="12"/>
        <v/>
      </c>
      <c r="Z44" s="110" t="str">
        <f t="shared" si="13"/>
        <v/>
      </c>
      <c r="AA44" s="110" t="str">
        <f t="shared" si="14"/>
        <v/>
      </c>
      <c r="AB44" s="110" t="str">
        <f t="shared" si="15"/>
        <v/>
      </c>
      <c r="AC44" s="110" t="str">
        <f t="shared" si="16"/>
        <v/>
      </c>
      <c r="AD44" s="237" t="str">
        <f t="shared" si="17"/>
        <v/>
      </c>
      <c r="AE44" s="82">
        <f t="shared" si="18"/>
        <v>1</v>
      </c>
    </row>
    <row r="45" spans="1:31" ht="24.95" customHeight="1" x14ac:dyDescent="0.4">
      <c r="A45" s="158"/>
      <c r="B45" s="83"/>
      <c r="C45" s="158"/>
      <c r="D45" s="158"/>
      <c r="E45" s="232"/>
      <c r="F45" s="226"/>
      <c r="G45" s="158"/>
      <c r="H45" s="158"/>
      <c r="I45" s="158"/>
      <c r="J45" s="158"/>
      <c r="K45" s="158"/>
      <c r="L45" s="158"/>
      <c r="M45" s="102"/>
      <c r="N45" s="1"/>
      <c r="O45" s="100"/>
      <c r="P45" s="103" t="str">
        <f t="shared" si="3"/>
        <v/>
      </c>
      <c r="Q45" s="103" t="str">
        <f t="shared" si="4"/>
        <v/>
      </c>
      <c r="R45" s="103" t="str">
        <f t="shared" si="5"/>
        <v/>
      </c>
      <c r="S45" s="103" t="str">
        <f t="shared" si="6"/>
        <v/>
      </c>
      <c r="T45" s="103" t="str">
        <f t="shared" si="7"/>
        <v/>
      </c>
      <c r="U45" s="103" t="str">
        <f t="shared" si="8"/>
        <v/>
      </c>
      <c r="V45" s="103" t="str">
        <f t="shared" si="9"/>
        <v/>
      </c>
      <c r="W45" s="103" t="str">
        <f t="shared" si="10"/>
        <v/>
      </c>
      <c r="X45" s="110" t="str">
        <f t="shared" si="19"/>
        <v/>
      </c>
      <c r="Y45" s="110" t="str">
        <f t="shared" si="12"/>
        <v/>
      </c>
      <c r="Z45" s="110" t="str">
        <f t="shared" si="13"/>
        <v/>
      </c>
      <c r="AA45" s="110" t="str">
        <f t="shared" si="14"/>
        <v/>
      </c>
      <c r="AB45" s="110" t="str">
        <f t="shared" si="15"/>
        <v/>
      </c>
      <c r="AC45" s="110" t="str">
        <f t="shared" si="16"/>
        <v/>
      </c>
      <c r="AD45" s="237" t="str">
        <f t="shared" si="17"/>
        <v/>
      </c>
      <c r="AE45" s="82">
        <f t="shared" si="18"/>
        <v>1</v>
      </c>
    </row>
    <row r="46" spans="1:31" ht="24.95" customHeight="1" x14ac:dyDescent="0.4">
      <c r="A46" s="158"/>
      <c r="B46" s="83"/>
      <c r="C46" s="158"/>
      <c r="D46" s="158"/>
      <c r="E46" s="232"/>
      <c r="F46" s="226"/>
      <c r="G46" s="158"/>
      <c r="H46" s="158"/>
      <c r="I46" s="158"/>
      <c r="J46" s="158"/>
      <c r="K46" s="158"/>
      <c r="L46" s="158"/>
      <c r="M46" s="102"/>
      <c r="N46" s="1"/>
      <c r="O46" s="100"/>
      <c r="P46" s="103" t="str">
        <f t="shared" si="3"/>
        <v/>
      </c>
      <c r="Q46" s="103" t="str">
        <f t="shared" si="4"/>
        <v/>
      </c>
      <c r="R46" s="103" t="str">
        <f t="shared" si="5"/>
        <v/>
      </c>
      <c r="S46" s="103" t="str">
        <f t="shared" si="6"/>
        <v/>
      </c>
      <c r="T46" s="103" t="str">
        <f t="shared" si="7"/>
        <v/>
      </c>
      <c r="U46" s="103" t="str">
        <f t="shared" si="8"/>
        <v/>
      </c>
      <c r="V46" s="103" t="str">
        <f t="shared" si="9"/>
        <v/>
      </c>
      <c r="W46" s="103" t="str">
        <f t="shared" si="10"/>
        <v/>
      </c>
      <c r="X46" s="110" t="str">
        <f t="shared" si="19"/>
        <v/>
      </c>
      <c r="Y46" s="110" t="str">
        <f t="shared" si="12"/>
        <v/>
      </c>
      <c r="Z46" s="110" t="str">
        <f t="shared" si="13"/>
        <v/>
      </c>
      <c r="AA46" s="110" t="str">
        <f t="shared" si="14"/>
        <v/>
      </c>
      <c r="AB46" s="110" t="str">
        <f t="shared" si="15"/>
        <v/>
      </c>
      <c r="AC46" s="110" t="str">
        <f t="shared" si="16"/>
        <v/>
      </c>
      <c r="AD46" s="237" t="str">
        <f t="shared" si="17"/>
        <v/>
      </c>
      <c r="AE46" s="82">
        <f t="shared" si="18"/>
        <v>1</v>
      </c>
    </row>
    <row r="47" spans="1:31" ht="24.95" customHeight="1" x14ac:dyDescent="0.4">
      <c r="A47" s="158"/>
      <c r="B47" s="83"/>
      <c r="C47" s="158"/>
      <c r="D47" s="158"/>
      <c r="E47" s="232"/>
      <c r="F47" s="226"/>
      <c r="G47" s="158"/>
      <c r="H47" s="158"/>
      <c r="I47" s="158"/>
      <c r="J47" s="158"/>
      <c r="K47" s="158"/>
      <c r="L47" s="158"/>
      <c r="M47" s="102"/>
      <c r="N47" s="1"/>
      <c r="O47" s="100"/>
      <c r="P47" s="103" t="str">
        <f t="shared" si="3"/>
        <v/>
      </c>
      <c r="Q47" s="103" t="str">
        <f t="shared" si="4"/>
        <v/>
      </c>
      <c r="R47" s="103" t="str">
        <f t="shared" si="5"/>
        <v/>
      </c>
      <c r="S47" s="103" t="str">
        <f t="shared" si="6"/>
        <v/>
      </c>
      <c r="T47" s="103" t="str">
        <f t="shared" si="7"/>
        <v/>
      </c>
      <c r="U47" s="103" t="str">
        <f t="shared" si="8"/>
        <v/>
      </c>
      <c r="V47" s="103" t="str">
        <f t="shared" si="9"/>
        <v/>
      </c>
      <c r="W47" s="103" t="str">
        <f t="shared" si="10"/>
        <v/>
      </c>
      <c r="X47" s="110" t="str">
        <f t="shared" si="19"/>
        <v/>
      </c>
      <c r="Y47" s="110" t="str">
        <f t="shared" si="12"/>
        <v/>
      </c>
      <c r="Z47" s="110" t="str">
        <f t="shared" si="13"/>
        <v/>
      </c>
      <c r="AA47" s="110" t="str">
        <f t="shared" si="14"/>
        <v/>
      </c>
      <c r="AB47" s="110" t="str">
        <f t="shared" si="15"/>
        <v/>
      </c>
      <c r="AC47" s="110" t="str">
        <f t="shared" si="16"/>
        <v/>
      </c>
      <c r="AD47" s="237" t="str">
        <f t="shared" si="17"/>
        <v/>
      </c>
      <c r="AE47" s="82">
        <f t="shared" si="18"/>
        <v>1</v>
      </c>
    </row>
    <row r="48" spans="1:31" ht="24.95" customHeight="1" x14ac:dyDescent="0.4">
      <c r="A48" s="158"/>
      <c r="B48" s="83"/>
      <c r="C48" s="158"/>
      <c r="D48" s="158"/>
      <c r="E48" s="232"/>
      <c r="F48" s="226"/>
      <c r="G48" s="158"/>
      <c r="H48" s="158"/>
      <c r="I48" s="158"/>
      <c r="J48" s="158"/>
      <c r="K48" s="158"/>
      <c r="L48" s="158"/>
      <c r="M48" s="102"/>
      <c r="N48" s="1"/>
      <c r="O48" s="100"/>
      <c r="P48" s="103" t="str">
        <f t="shared" si="3"/>
        <v/>
      </c>
      <c r="Q48" s="103" t="str">
        <f t="shared" si="4"/>
        <v/>
      </c>
      <c r="R48" s="103" t="str">
        <f t="shared" si="5"/>
        <v/>
      </c>
      <c r="S48" s="103" t="str">
        <f t="shared" si="6"/>
        <v/>
      </c>
      <c r="T48" s="103" t="str">
        <f t="shared" si="7"/>
        <v/>
      </c>
      <c r="U48" s="103" t="str">
        <f t="shared" si="8"/>
        <v/>
      </c>
      <c r="V48" s="103" t="str">
        <f t="shared" si="9"/>
        <v/>
      </c>
      <c r="W48" s="103" t="str">
        <f t="shared" si="10"/>
        <v/>
      </c>
      <c r="X48" s="110" t="str">
        <f t="shared" si="19"/>
        <v/>
      </c>
      <c r="Y48" s="110" t="str">
        <f t="shared" si="12"/>
        <v/>
      </c>
      <c r="Z48" s="110" t="str">
        <f t="shared" si="13"/>
        <v/>
      </c>
      <c r="AA48" s="110" t="str">
        <f t="shared" si="14"/>
        <v/>
      </c>
      <c r="AB48" s="110" t="str">
        <f t="shared" si="15"/>
        <v/>
      </c>
      <c r="AC48" s="110" t="str">
        <f t="shared" si="16"/>
        <v/>
      </c>
      <c r="AD48" s="237" t="str">
        <f t="shared" si="17"/>
        <v/>
      </c>
      <c r="AE48" s="82">
        <f t="shared" si="18"/>
        <v>1</v>
      </c>
    </row>
    <row r="49" spans="1:31" ht="24.95" customHeight="1" x14ac:dyDescent="0.4">
      <c r="A49" s="158"/>
      <c r="B49" s="83"/>
      <c r="C49" s="158"/>
      <c r="D49" s="158"/>
      <c r="E49" s="232"/>
      <c r="F49" s="226"/>
      <c r="G49" s="158"/>
      <c r="H49" s="158"/>
      <c r="I49" s="158"/>
      <c r="J49" s="158"/>
      <c r="K49" s="158"/>
      <c r="L49" s="158"/>
      <c r="M49" s="102"/>
      <c r="N49" s="1"/>
      <c r="O49" s="100"/>
      <c r="P49" s="103" t="str">
        <f t="shared" si="3"/>
        <v/>
      </c>
      <c r="Q49" s="103" t="str">
        <f t="shared" si="4"/>
        <v/>
      </c>
      <c r="R49" s="103" t="str">
        <f t="shared" si="5"/>
        <v/>
      </c>
      <c r="S49" s="103" t="str">
        <f t="shared" si="6"/>
        <v/>
      </c>
      <c r="T49" s="103" t="str">
        <f t="shared" si="7"/>
        <v/>
      </c>
      <c r="U49" s="103" t="str">
        <f t="shared" si="8"/>
        <v/>
      </c>
      <c r="V49" s="103" t="str">
        <f t="shared" si="9"/>
        <v/>
      </c>
      <c r="W49" s="103" t="str">
        <f t="shared" si="10"/>
        <v/>
      </c>
      <c r="X49" s="110" t="str">
        <f t="shared" si="19"/>
        <v/>
      </c>
      <c r="Y49" s="110" t="str">
        <f t="shared" si="12"/>
        <v/>
      </c>
      <c r="Z49" s="110" t="str">
        <f t="shared" si="13"/>
        <v/>
      </c>
      <c r="AA49" s="110" t="str">
        <f t="shared" si="14"/>
        <v/>
      </c>
      <c r="AB49" s="110" t="str">
        <f t="shared" si="15"/>
        <v/>
      </c>
      <c r="AC49" s="110" t="str">
        <f t="shared" si="16"/>
        <v/>
      </c>
      <c r="AD49" s="237" t="str">
        <f t="shared" si="17"/>
        <v/>
      </c>
      <c r="AE49" s="82">
        <f t="shared" si="18"/>
        <v>1</v>
      </c>
    </row>
    <row r="50" spans="1:31" ht="24.95" customHeight="1" x14ac:dyDescent="0.4">
      <c r="A50" s="158"/>
      <c r="B50" s="83"/>
      <c r="C50" s="158"/>
      <c r="D50" s="158"/>
      <c r="E50" s="232"/>
      <c r="F50" s="226"/>
      <c r="G50" s="158"/>
      <c r="H50" s="158"/>
      <c r="I50" s="158"/>
      <c r="J50" s="158"/>
      <c r="K50" s="158"/>
      <c r="L50" s="158"/>
      <c r="M50" s="102"/>
      <c r="N50" s="1"/>
      <c r="O50" s="100"/>
      <c r="P50" s="103" t="str">
        <f t="shared" si="3"/>
        <v/>
      </c>
      <c r="Q50" s="103" t="str">
        <f t="shared" si="4"/>
        <v/>
      </c>
      <c r="R50" s="103" t="str">
        <f t="shared" si="5"/>
        <v/>
      </c>
      <c r="S50" s="103" t="str">
        <f t="shared" si="6"/>
        <v/>
      </c>
      <c r="T50" s="103" t="str">
        <f t="shared" si="7"/>
        <v/>
      </c>
      <c r="U50" s="103" t="str">
        <f t="shared" si="8"/>
        <v/>
      </c>
      <c r="V50" s="103" t="str">
        <f t="shared" si="9"/>
        <v/>
      </c>
      <c r="W50" s="103" t="str">
        <f t="shared" si="10"/>
        <v/>
      </c>
      <c r="X50" s="110" t="str">
        <f t="shared" si="19"/>
        <v/>
      </c>
      <c r="Y50" s="110" t="str">
        <f t="shared" si="12"/>
        <v/>
      </c>
      <c r="Z50" s="110" t="str">
        <f t="shared" si="13"/>
        <v/>
      </c>
      <c r="AA50" s="110" t="str">
        <f t="shared" si="14"/>
        <v/>
      </c>
      <c r="AB50" s="110" t="str">
        <f t="shared" si="15"/>
        <v/>
      </c>
      <c r="AC50" s="110" t="str">
        <f t="shared" si="16"/>
        <v/>
      </c>
      <c r="AD50" s="237" t="str">
        <f t="shared" si="17"/>
        <v/>
      </c>
      <c r="AE50" s="82">
        <f t="shared" si="18"/>
        <v>1</v>
      </c>
    </row>
    <row r="51" spans="1:31" ht="24.95" customHeight="1" x14ac:dyDescent="0.4">
      <c r="A51" s="158"/>
      <c r="B51" s="83"/>
      <c r="C51" s="158"/>
      <c r="D51" s="158"/>
      <c r="E51" s="232"/>
      <c r="F51" s="226"/>
      <c r="G51" s="158"/>
      <c r="H51" s="158"/>
      <c r="I51" s="158"/>
      <c r="J51" s="158"/>
      <c r="K51" s="158"/>
      <c r="L51" s="158"/>
      <c r="M51" s="102"/>
      <c r="N51" s="1"/>
      <c r="O51" s="100"/>
      <c r="P51" s="103" t="str">
        <f t="shared" si="3"/>
        <v/>
      </c>
      <c r="Q51" s="103" t="str">
        <f t="shared" si="4"/>
        <v/>
      </c>
      <c r="R51" s="103" t="str">
        <f t="shared" si="5"/>
        <v/>
      </c>
      <c r="S51" s="103" t="str">
        <f t="shared" si="6"/>
        <v/>
      </c>
      <c r="T51" s="103" t="str">
        <f t="shared" si="7"/>
        <v/>
      </c>
      <c r="U51" s="103" t="str">
        <f t="shared" si="8"/>
        <v/>
      </c>
      <c r="V51" s="103" t="str">
        <f t="shared" si="9"/>
        <v/>
      </c>
      <c r="W51" s="103" t="str">
        <f t="shared" si="10"/>
        <v/>
      </c>
      <c r="X51" s="110" t="str">
        <f t="shared" si="19"/>
        <v/>
      </c>
      <c r="Y51" s="110" t="str">
        <f t="shared" si="12"/>
        <v/>
      </c>
      <c r="Z51" s="110" t="str">
        <f t="shared" si="13"/>
        <v/>
      </c>
      <c r="AA51" s="110" t="str">
        <f t="shared" si="14"/>
        <v/>
      </c>
      <c r="AB51" s="110" t="str">
        <f t="shared" si="15"/>
        <v/>
      </c>
      <c r="AC51" s="110" t="str">
        <f t="shared" si="16"/>
        <v/>
      </c>
      <c r="AD51" s="237" t="str">
        <f t="shared" si="17"/>
        <v/>
      </c>
      <c r="AE51" s="82">
        <f t="shared" si="18"/>
        <v>1</v>
      </c>
    </row>
    <row r="52" spans="1:31" ht="24.95" customHeight="1" x14ac:dyDescent="0.4">
      <c r="A52" s="158"/>
      <c r="B52" s="83"/>
      <c r="C52" s="158"/>
      <c r="D52" s="158"/>
      <c r="E52" s="232"/>
      <c r="F52" s="226"/>
      <c r="G52" s="158"/>
      <c r="H52" s="158"/>
      <c r="I52" s="158"/>
      <c r="J52" s="158"/>
      <c r="K52" s="158"/>
      <c r="L52" s="158"/>
      <c r="M52" s="102"/>
      <c r="N52" s="1"/>
      <c r="O52" s="100"/>
      <c r="P52" s="103" t="str">
        <f t="shared" si="3"/>
        <v/>
      </c>
      <c r="Q52" s="103" t="str">
        <f t="shared" si="4"/>
        <v/>
      </c>
      <c r="R52" s="103" t="str">
        <f t="shared" si="5"/>
        <v/>
      </c>
      <c r="S52" s="103" t="str">
        <f t="shared" si="6"/>
        <v/>
      </c>
      <c r="T52" s="103" t="str">
        <f t="shared" si="7"/>
        <v/>
      </c>
      <c r="U52" s="103" t="str">
        <f t="shared" si="8"/>
        <v/>
      </c>
      <c r="V52" s="103" t="str">
        <f t="shared" si="9"/>
        <v/>
      </c>
      <c r="W52" s="103" t="str">
        <f t="shared" si="10"/>
        <v/>
      </c>
      <c r="X52" s="110" t="str">
        <f t="shared" si="19"/>
        <v/>
      </c>
      <c r="Y52" s="110" t="str">
        <f t="shared" si="12"/>
        <v/>
      </c>
      <c r="Z52" s="110" t="str">
        <f t="shared" si="13"/>
        <v/>
      </c>
      <c r="AA52" s="110" t="str">
        <f t="shared" si="14"/>
        <v/>
      </c>
      <c r="AB52" s="110" t="str">
        <f t="shared" si="15"/>
        <v/>
      </c>
      <c r="AC52" s="110" t="str">
        <f t="shared" si="16"/>
        <v/>
      </c>
      <c r="AD52" s="237" t="str">
        <f t="shared" si="17"/>
        <v/>
      </c>
      <c r="AE52" s="82">
        <f t="shared" si="18"/>
        <v>1</v>
      </c>
    </row>
    <row r="53" spans="1:31" ht="24.95" customHeight="1" x14ac:dyDescent="0.4">
      <c r="A53" s="158"/>
      <c r="B53" s="83"/>
      <c r="C53" s="158"/>
      <c r="D53" s="158"/>
      <c r="E53" s="232"/>
      <c r="F53" s="226"/>
      <c r="G53" s="158"/>
      <c r="H53" s="158"/>
      <c r="I53" s="158"/>
      <c r="J53" s="158"/>
      <c r="K53" s="158"/>
      <c r="L53" s="158"/>
      <c r="M53" s="102"/>
      <c r="N53" s="1"/>
      <c r="O53" s="100"/>
      <c r="P53" s="103" t="str">
        <f t="shared" si="3"/>
        <v/>
      </c>
      <c r="Q53" s="103" t="str">
        <f t="shared" si="4"/>
        <v/>
      </c>
      <c r="R53" s="103" t="str">
        <f t="shared" si="5"/>
        <v/>
      </c>
      <c r="S53" s="103" t="str">
        <f t="shared" si="6"/>
        <v/>
      </c>
      <c r="T53" s="103" t="str">
        <f t="shared" si="7"/>
        <v/>
      </c>
      <c r="U53" s="103" t="str">
        <f t="shared" si="8"/>
        <v/>
      </c>
      <c r="V53" s="103" t="str">
        <f t="shared" si="9"/>
        <v/>
      </c>
      <c r="W53" s="103" t="str">
        <f t="shared" si="10"/>
        <v/>
      </c>
      <c r="X53" s="110" t="str">
        <f t="shared" si="19"/>
        <v/>
      </c>
      <c r="Y53" s="110" t="str">
        <f t="shared" si="12"/>
        <v/>
      </c>
      <c r="Z53" s="110" t="str">
        <f t="shared" si="13"/>
        <v/>
      </c>
      <c r="AA53" s="110" t="str">
        <f t="shared" si="14"/>
        <v/>
      </c>
      <c r="AB53" s="110" t="str">
        <f t="shared" si="15"/>
        <v/>
      </c>
      <c r="AC53" s="110" t="str">
        <f t="shared" si="16"/>
        <v/>
      </c>
      <c r="AD53" s="237" t="str">
        <f t="shared" si="17"/>
        <v/>
      </c>
      <c r="AE53" s="82">
        <f t="shared" si="18"/>
        <v>1</v>
      </c>
    </row>
    <row r="54" spans="1:31" ht="24.95" customHeight="1" x14ac:dyDescent="0.4">
      <c r="A54" s="158"/>
      <c r="B54" s="83"/>
      <c r="C54" s="158"/>
      <c r="D54" s="158"/>
      <c r="E54" s="232"/>
      <c r="F54" s="226"/>
      <c r="G54" s="158"/>
      <c r="H54" s="158"/>
      <c r="I54" s="158"/>
      <c r="J54" s="158"/>
      <c r="K54" s="158"/>
      <c r="L54" s="158"/>
      <c r="M54" s="102"/>
      <c r="N54" s="1"/>
      <c r="O54" s="100"/>
      <c r="P54" s="103" t="str">
        <f t="shared" si="3"/>
        <v/>
      </c>
      <c r="Q54" s="103" t="str">
        <f t="shared" si="4"/>
        <v/>
      </c>
      <c r="R54" s="103" t="str">
        <f t="shared" si="5"/>
        <v/>
      </c>
      <c r="S54" s="103" t="str">
        <f t="shared" si="6"/>
        <v/>
      </c>
      <c r="T54" s="103" t="str">
        <f t="shared" si="7"/>
        <v/>
      </c>
      <c r="U54" s="103" t="str">
        <f t="shared" si="8"/>
        <v/>
      </c>
      <c r="V54" s="103" t="str">
        <f t="shared" si="9"/>
        <v/>
      </c>
      <c r="W54" s="103" t="str">
        <f t="shared" si="10"/>
        <v/>
      </c>
      <c r="X54" s="110" t="str">
        <f t="shared" si="19"/>
        <v/>
      </c>
      <c r="Y54" s="110" t="str">
        <f t="shared" si="12"/>
        <v/>
      </c>
      <c r="Z54" s="110" t="str">
        <f t="shared" si="13"/>
        <v/>
      </c>
      <c r="AA54" s="110" t="str">
        <f t="shared" si="14"/>
        <v/>
      </c>
      <c r="AB54" s="110" t="str">
        <f t="shared" si="15"/>
        <v/>
      </c>
      <c r="AC54" s="110" t="str">
        <f t="shared" si="16"/>
        <v/>
      </c>
      <c r="AD54" s="237" t="str">
        <f t="shared" si="17"/>
        <v/>
      </c>
      <c r="AE54" s="82">
        <f t="shared" si="18"/>
        <v>1</v>
      </c>
    </row>
    <row r="55" spans="1:31" ht="24.95" customHeight="1" x14ac:dyDescent="0.4">
      <c r="A55" s="158"/>
      <c r="B55" s="83"/>
      <c r="C55" s="158"/>
      <c r="D55" s="158"/>
      <c r="E55" s="232"/>
      <c r="F55" s="226"/>
      <c r="G55" s="158"/>
      <c r="H55" s="158"/>
      <c r="I55" s="158"/>
      <c r="J55" s="158"/>
      <c r="K55" s="158"/>
      <c r="L55" s="158"/>
      <c r="M55" s="102"/>
      <c r="N55" s="1"/>
      <c r="O55" s="100"/>
      <c r="P55" s="103" t="str">
        <f t="shared" si="3"/>
        <v/>
      </c>
      <c r="Q55" s="103" t="str">
        <f t="shared" si="4"/>
        <v/>
      </c>
      <c r="R55" s="103" t="str">
        <f t="shared" si="5"/>
        <v/>
      </c>
      <c r="S55" s="103" t="str">
        <f t="shared" si="6"/>
        <v/>
      </c>
      <c r="T55" s="103" t="str">
        <f t="shared" si="7"/>
        <v/>
      </c>
      <c r="U55" s="103" t="str">
        <f t="shared" si="8"/>
        <v/>
      </c>
      <c r="V55" s="103" t="str">
        <f t="shared" si="9"/>
        <v/>
      </c>
      <c r="W55" s="103" t="str">
        <f t="shared" si="10"/>
        <v/>
      </c>
      <c r="X55" s="110" t="str">
        <f t="shared" si="19"/>
        <v/>
      </c>
      <c r="Y55" s="110" t="str">
        <f t="shared" si="12"/>
        <v/>
      </c>
      <c r="Z55" s="110" t="str">
        <f t="shared" si="13"/>
        <v/>
      </c>
      <c r="AA55" s="110" t="str">
        <f t="shared" si="14"/>
        <v/>
      </c>
      <c r="AB55" s="110" t="str">
        <f t="shared" si="15"/>
        <v/>
      </c>
      <c r="AC55" s="110" t="str">
        <f t="shared" si="16"/>
        <v/>
      </c>
      <c r="AD55" s="237" t="str">
        <f t="shared" si="17"/>
        <v/>
      </c>
      <c r="AE55" s="82">
        <f t="shared" si="18"/>
        <v>1</v>
      </c>
    </row>
    <row r="56" spans="1:31" ht="24.95" customHeight="1" x14ac:dyDescent="0.4">
      <c r="A56" s="158"/>
      <c r="B56" s="83"/>
      <c r="C56" s="158"/>
      <c r="D56" s="158"/>
      <c r="E56" s="232"/>
      <c r="F56" s="226"/>
      <c r="G56" s="158"/>
      <c r="H56" s="158"/>
      <c r="I56" s="158"/>
      <c r="J56" s="158"/>
      <c r="K56" s="158"/>
      <c r="L56" s="158"/>
      <c r="M56" s="102"/>
      <c r="N56" s="1"/>
      <c r="O56" s="100"/>
      <c r="P56" s="103" t="str">
        <f t="shared" si="3"/>
        <v/>
      </c>
      <c r="Q56" s="103" t="str">
        <f t="shared" si="4"/>
        <v/>
      </c>
      <c r="R56" s="103" t="str">
        <f t="shared" si="5"/>
        <v/>
      </c>
      <c r="S56" s="103" t="str">
        <f t="shared" si="6"/>
        <v/>
      </c>
      <c r="T56" s="103" t="str">
        <f t="shared" si="7"/>
        <v/>
      </c>
      <c r="U56" s="103" t="str">
        <f t="shared" si="8"/>
        <v/>
      </c>
      <c r="V56" s="103" t="str">
        <f t="shared" si="9"/>
        <v/>
      </c>
      <c r="W56" s="103" t="str">
        <f t="shared" si="10"/>
        <v/>
      </c>
      <c r="X56" s="110" t="str">
        <f t="shared" si="19"/>
        <v/>
      </c>
      <c r="Y56" s="110" t="str">
        <f t="shared" si="12"/>
        <v/>
      </c>
      <c r="Z56" s="110" t="str">
        <f t="shared" si="13"/>
        <v/>
      </c>
      <c r="AA56" s="110" t="str">
        <f t="shared" si="14"/>
        <v/>
      </c>
      <c r="AB56" s="110" t="str">
        <f t="shared" si="15"/>
        <v/>
      </c>
      <c r="AC56" s="110" t="str">
        <f t="shared" si="16"/>
        <v/>
      </c>
      <c r="AD56" s="237" t="str">
        <f t="shared" si="17"/>
        <v/>
      </c>
      <c r="AE56" s="82">
        <f t="shared" si="18"/>
        <v>1</v>
      </c>
    </row>
    <row r="57" spans="1:31" ht="24.95" customHeight="1" x14ac:dyDescent="0.4">
      <c r="A57" s="158"/>
      <c r="B57" s="83"/>
      <c r="C57" s="158"/>
      <c r="D57" s="158"/>
      <c r="E57" s="232"/>
      <c r="F57" s="226"/>
      <c r="G57" s="158"/>
      <c r="H57" s="158"/>
      <c r="I57" s="158"/>
      <c r="J57" s="158"/>
      <c r="K57" s="158"/>
      <c r="L57" s="158"/>
      <c r="M57" s="102"/>
      <c r="N57" s="1"/>
      <c r="O57" s="100"/>
      <c r="P57" s="103" t="str">
        <f t="shared" si="3"/>
        <v/>
      </c>
      <c r="Q57" s="103" t="str">
        <f t="shared" si="4"/>
        <v/>
      </c>
      <c r="R57" s="103" t="str">
        <f t="shared" si="5"/>
        <v/>
      </c>
      <c r="S57" s="103" t="str">
        <f t="shared" si="6"/>
        <v/>
      </c>
      <c r="T57" s="103" t="str">
        <f t="shared" si="7"/>
        <v/>
      </c>
      <c r="U57" s="103" t="str">
        <f t="shared" si="8"/>
        <v/>
      </c>
      <c r="V57" s="103" t="str">
        <f t="shared" si="9"/>
        <v/>
      </c>
      <c r="W57" s="103" t="str">
        <f t="shared" si="10"/>
        <v/>
      </c>
      <c r="X57" s="110" t="str">
        <f t="shared" si="19"/>
        <v/>
      </c>
      <c r="Y57" s="110" t="str">
        <f t="shared" si="12"/>
        <v/>
      </c>
      <c r="Z57" s="110" t="str">
        <f t="shared" si="13"/>
        <v/>
      </c>
      <c r="AA57" s="110" t="str">
        <f t="shared" si="14"/>
        <v/>
      </c>
      <c r="AB57" s="110" t="str">
        <f t="shared" si="15"/>
        <v/>
      </c>
      <c r="AC57" s="110" t="str">
        <f t="shared" si="16"/>
        <v/>
      </c>
      <c r="AD57" s="237" t="str">
        <f t="shared" si="17"/>
        <v/>
      </c>
      <c r="AE57" s="82">
        <f t="shared" si="18"/>
        <v>1</v>
      </c>
    </row>
    <row r="58" spans="1:31" ht="24.95" customHeight="1" x14ac:dyDescent="0.4">
      <c r="A58" s="158"/>
      <c r="B58" s="83"/>
      <c r="C58" s="158"/>
      <c r="D58" s="158"/>
      <c r="E58" s="232"/>
      <c r="F58" s="226"/>
      <c r="G58" s="158"/>
      <c r="H58" s="158"/>
      <c r="I58" s="158"/>
      <c r="J58" s="158"/>
      <c r="K58" s="158"/>
      <c r="L58" s="158"/>
      <c r="M58" s="102"/>
      <c r="N58" s="1"/>
      <c r="O58" s="100"/>
      <c r="P58" s="103" t="str">
        <f t="shared" si="3"/>
        <v/>
      </c>
      <c r="Q58" s="103" t="str">
        <f t="shared" si="4"/>
        <v/>
      </c>
      <c r="R58" s="103" t="str">
        <f t="shared" si="5"/>
        <v/>
      </c>
      <c r="S58" s="103" t="str">
        <f t="shared" si="6"/>
        <v/>
      </c>
      <c r="T58" s="103" t="str">
        <f t="shared" si="7"/>
        <v/>
      </c>
      <c r="U58" s="103" t="str">
        <f t="shared" si="8"/>
        <v/>
      </c>
      <c r="V58" s="103" t="str">
        <f t="shared" si="9"/>
        <v/>
      </c>
      <c r="W58" s="103" t="str">
        <f t="shared" si="10"/>
        <v/>
      </c>
      <c r="X58" s="110" t="str">
        <f t="shared" si="19"/>
        <v/>
      </c>
      <c r="Y58" s="110" t="str">
        <f t="shared" si="12"/>
        <v/>
      </c>
      <c r="Z58" s="110" t="str">
        <f t="shared" si="13"/>
        <v/>
      </c>
      <c r="AA58" s="110" t="str">
        <f t="shared" si="14"/>
        <v/>
      </c>
      <c r="AB58" s="110" t="str">
        <f t="shared" si="15"/>
        <v/>
      </c>
      <c r="AC58" s="110" t="str">
        <f t="shared" si="16"/>
        <v/>
      </c>
      <c r="AD58" s="237" t="str">
        <f t="shared" si="17"/>
        <v/>
      </c>
      <c r="AE58" s="82">
        <f t="shared" si="18"/>
        <v>1</v>
      </c>
    </row>
    <row r="59" spans="1:31" ht="24.95" customHeight="1" x14ac:dyDescent="0.4">
      <c r="A59" s="158"/>
      <c r="B59" s="83"/>
      <c r="C59" s="158"/>
      <c r="D59" s="158"/>
      <c r="E59" s="232"/>
      <c r="F59" s="226"/>
      <c r="G59" s="158"/>
      <c r="H59" s="158"/>
      <c r="I59" s="158"/>
      <c r="J59" s="158"/>
      <c r="K59" s="158"/>
      <c r="L59" s="158"/>
      <c r="M59" s="102"/>
      <c r="N59" s="1"/>
      <c r="O59" s="100"/>
      <c r="P59" s="103" t="str">
        <f t="shared" si="3"/>
        <v/>
      </c>
      <c r="Q59" s="103" t="str">
        <f t="shared" si="4"/>
        <v/>
      </c>
      <c r="R59" s="103" t="str">
        <f t="shared" si="5"/>
        <v/>
      </c>
      <c r="S59" s="103" t="str">
        <f t="shared" si="6"/>
        <v/>
      </c>
      <c r="T59" s="103" t="str">
        <f t="shared" si="7"/>
        <v/>
      </c>
      <c r="U59" s="103" t="str">
        <f t="shared" si="8"/>
        <v/>
      </c>
      <c r="V59" s="103" t="str">
        <f t="shared" si="9"/>
        <v/>
      </c>
      <c r="W59" s="103" t="str">
        <f t="shared" si="10"/>
        <v/>
      </c>
      <c r="X59" s="110" t="str">
        <f t="shared" si="19"/>
        <v/>
      </c>
      <c r="Y59" s="110" t="str">
        <f t="shared" si="12"/>
        <v/>
      </c>
      <c r="Z59" s="110" t="str">
        <f t="shared" si="13"/>
        <v/>
      </c>
      <c r="AA59" s="110" t="str">
        <f t="shared" si="14"/>
        <v/>
      </c>
      <c r="AB59" s="110" t="str">
        <f t="shared" si="15"/>
        <v/>
      </c>
      <c r="AC59" s="110" t="str">
        <f t="shared" si="16"/>
        <v/>
      </c>
      <c r="AD59" s="237" t="str">
        <f t="shared" si="17"/>
        <v/>
      </c>
      <c r="AE59" s="82">
        <f t="shared" si="18"/>
        <v>1</v>
      </c>
    </row>
    <row r="60" spans="1:31" ht="24.95" customHeight="1" x14ac:dyDescent="0.4">
      <c r="A60" s="158"/>
      <c r="B60" s="83"/>
      <c r="C60" s="158"/>
      <c r="D60" s="158"/>
      <c r="E60" s="232"/>
      <c r="F60" s="226"/>
      <c r="G60" s="158"/>
      <c r="H60" s="158"/>
      <c r="I60" s="158"/>
      <c r="J60" s="158"/>
      <c r="K60" s="158"/>
      <c r="L60" s="158"/>
      <c r="M60" s="102"/>
      <c r="N60" s="1"/>
      <c r="O60" s="100"/>
      <c r="P60" s="103" t="str">
        <f t="shared" si="3"/>
        <v/>
      </c>
      <c r="Q60" s="103" t="str">
        <f t="shared" si="4"/>
        <v/>
      </c>
      <c r="R60" s="103" t="str">
        <f t="shared" si="5"/>
        <v/>
      </c>
      <c r="S60" s="103" t="str">
        <f t="shared" si="6"/>
        <v/>
      </c>
      <c r="T60" s="103" t="str">
        <f t="shared" si="7"/>
        <v/>
      </c>
      <c r="U60" s="103" t="str">
        <f t="shared" si="8"/>
        <v/>
      </c>
      <c r="V60" s="103" t="str">
        <f t="shared" si="9"/>
        <v/>
      </c>
      <c r="W60" s="103" t="str">
        <f t="shared" si="10"/>
        <v/>
      </c>
      <c r="X60" s="110" t="str">
        <f t="shared" si="19"/>
        <v/>
      </c>
      <c r="Y60" s="110" t="str">
        <f t="shared" si="12"/>
        <v/>
      </c>
      <c r="Z60" s="110" t="str">
        <f t="shared" si="13"/>
        <v/>
      </c>
      <c r="AA60" s="110" t="str">
        <f t="shared" si="14"/>
        <v/>
      </c>
      <c r="AB60" s="110" t="str">
        <f t="shared" si="15"/>
        <v/>
      </c>
      <c r="AC60" s="110" t="str">
        <f t="shared" si="16"/>
        <v/>
      </c>
      <c r="AD60" s="237" t="str">
        <f t="shared" si="17"/>
        <v/>
      </c>
      <c r="AE60" s="82">
        <f t="shared" si="18"/>
        <v>1</v>
      </c>
    </row>
    <row r="61" spans="1:31" ht="24.95" customHeight="1" x14ac:dyDescent="0.4">
      <c r="A61" s="158"/>
      <c r="B61" s="83"/>
      <c r="C61" s="158"/>
      <c r="D61" s="158"/>
      <c r="E61" s="232"/>
      <c r="F61" s="226"/>
      <c r="G61" s="158"/>
      <c r="H61" s="158"/>
      <c r="I61" s="158"/>
      <c r="J61" s="158"/>
      <c r="K61" s="158"/>
      <c r="L61" s="158"/>
      <c r="M61" s="102"/>
      <c r="N61" s="1"/>
      <c r="O61" s="100"/>
      <c r="P61" s="103" t="str">
        <f t="shared" si="3"/>
        <v/>
      </c>
      <c r="Q61" s="103" t="str">
        <f t="shared" si="4"/>
        <v/>
      </c>
      <c r="R61" s="103" t="str">
        <f t="shared" si="5"/>
        <v/>
      </c>
      <c r="S61" s="103" t="str">
        <f t="shared" si="6"/>
        <v/>
      </c>
      <c r="T61" s="103" t="str">
        <f t="shared" si="7"/>
        <v/>
      </c>
      <c r="U61" s="103" t="str">
        <f t="shared" si="8"/>
        <v/>
      </c>
      <c r="V61" s="103" t="str">
        <f t="shared" si="9"/>
        <v/>
      </c>
      <c r="W61" s="103" t="str">
        <f t="shared" si="10"/>
        <v/>
      </c>
      <c r="X61" s="110" t="str">
        <f t="shared" si="19"/>
        <v/>
      </c>
      <c r="Y61" s="110" t="str">
        <f t="shared" si="12"/>
        <v/>
      </c>
      <c r="Z61" s="110" t="str">
        <f t="shared" si="13"/>
        <v/>
      </c>
      <c r="AA61" s="110" t="str">
        <f t="shared" si="14"/>
        <v/>
      </c>
      <c r="AB61" s="110" t="str">
        <f t="shared" si="15"/>
        <v/>
      </c>
      <c r="AC61" s="110" t="str">
        <f t="shared" si="16"/>
        <v/>
      </c>
      <c r="AD61" s="237" t="str">
        <f t="shared" si="17"/>
        <v/>
      </c>
      <c r="AE61" s="82">
        <f t="shared" si="18"/>
        <v>1</v>
      </c>
    </row>
    <row r="62" spans="1:31" ht="24.95" customHeight="1" x14ac:dyDescent="0.4">
      <c r="A62" s="158"/>
      <c r="B62" s="83"/>
      <c r="C62" s="158"/>
      <c r="D62" s="158"/>
      <c r="E62" s="232"/>
      <c r="F62" s="226"/>
      <c r="G62" s="158"/>
      <c r="H62" s="158"/>
      <c r="I62" s="158"/>
      <c r="J62" s="158"/>
      <c r="K62" s="158"/>
      <c r="L62" s="158"/>
      <c r="M62" s="102"/>
      <c r="N62" s="1"/>
      <c r="O62" s="100"/>
      <c r="P62" s="103" t="str">
        <f t="shared" si="3"/>
        <v/>
      </c>
      <c r="Q62" s="103" t="str">
        <f t="shared" si="4"/>
        <v/>
      </c>
      <c r="R62" s="103" t="str">
        <f t="shared" si="5"/>
        <v/>
      </c>
      <c r="S62" s="103" t="str">
        <f t="shared" si="6"/>
        <v/>
      </c>
      <c r="T62" s="103" t="str">
        <f t="shared" si="7"/>
        <v/>
      </c>
      <c r="U62" s="103" t="str">
        <f t="shared" si="8"/>
        <v/>
      </c>
      <c r="V62" s="103" t="str">
        <f t="shared" si="9"/>
        <v/>
      </c>
      <c r="W62" s="103" t="str">
        <f t="shared" si="10"/>
        <v/>
      </c>
      <c r="X62" s="110" t="str">
        <f t="shared" si="19"/>
        <v/>
      </c>
      <c r="Y62" s="110" t="str">
        <f t="shared" si="12"/>
        <v/>
      </c>
      <c r="Z62" s="110" t="str">
        <f t="shared" si="13"/>
        <v/>
      </c>
      <c r="AA62" s="110" t="str">
        <f t="shared" si="14"/>
        <v/>
      </c>
      <c r="AB62" s="110" t="str">
        <f t="shared" si="15"/>
        <v/>
      </c>
      <c r="AC62" s="110" t="str">
        <f t="shared" si="16"/>
        <v/>
      </c>
      <c r="AD62" s="237" t="str">
        <f t="shared" si="17"/>
        <v/>
      </c>
      <c r="AE62" s="82">
        <f t="shared" si="18"/>
        <v>1</v>
      </c>
    </row>
    <row r="63" spans="1:31" ht="24.95" customHeight="1" x14ac:dyDescent="0.4">
      <c r="A63" s="158"/>
      <c r="B63" s="83"/>
      <c r="C63" s="158"/>
      <c r="D63" s="158"/>
      <c r="E63" s="232"/>
      <c r="F63" s="226"/>
      <c r="G63" s="158"/>
      <c r="H63" s="158"/>
      <c r="I63" s="158"/>
      <c r="J63" s="158"/>
      <c r="K63" s="158"/>
      <c r="L63" s="158"/>
      <c r="M63" s="102"/>
      <c r="N63" s="1"/>
      <c r="O63" s="100"/>
      <c r="P63" s="103" t="str">
        <f t="shared" si="3"/>
        <v/>
      </c>
      <c r="Q63" s="103" t="str">
        <f t="shared" si="4"/>
        <v/>
      </c>
      <c r="R63" s="103" t="str">
        <f t="shared" si="5"/>
        <v/>
      </c>
      <c r="S63" s="103" t="str">
        <f t="shared" si="6"/>
        <v/>
      </c>
      <c r="T63" s="103" t="str">
        <f t="shared" si="7"/>
        <v/>
      </c>
      <c r="U63" s="103" t="str">
        <f t="shared" si="8"/>
        <v/>
      </c>
      <c r="V63" s="103" t="str">
        <f t="shared" si="9"/>
        <v/>
      </c>
      <c r="W63" s="103" t="str">
        <f t="shared" si="10"/>
        <v/>
      </c>
      <c r="X63" s="110" t="str">
        <f t="shared" si="19"/>
        <v/>
      </c>
      <c r="Y63" s="110" t="str">
        <f t="shared" si="12"/>
        <v/>
      </c>
      <c r="Z63" s="110" t="str">
        <f t="shared" si="13"/>
        <v/>
      </c>
      <c r="AA63" s="110" t="str">
        <f t="shared" si="14"/>
        <v/>
      </c>
      <c r="AB63" s="110" t="str">
        <f t="shared" si="15"/>
        <v/>
      </c>
      <c r="AC63" s="110" t="str">
        <f t="shared" si="16"/>
        <v/>
      </c>
      <c r="AD63" s="237" t="str">
        <f t="shared" si="17"/>
        <v/>
      </c>
      <c r="AE63" s="82">
        <f t="shared" si="18"/>
        <v>1</v>
      </c>
    </row>
    <row r="64" spans="1:31" ht="24.95" customHeight="1" x14ac:dyDescent="0.4">
      <c r="A64" s="158"/>
      <c r="B64" s="83"/>
      <c r="C64" s="158"/>
      <c r="D64" s="158"/>
      <c r="E64" s="232"/>
      <c r="F64" s="226"/>
      <c r="G64" s="158"/>
      <c r="H64" s="158"/>
      <c r="I64" s="158"/>
      <c r="J64" s="158"/>
      <c r="K64" s="158"/>
      <c r="L64" s="158"/>
      <c r="M64" s="102"/>
      <c r="N64" s="1"/>
      <c r="O64" s="100"/>
      <c r="P64" s="103" t="str">
        <f t="shared" si="3"/>
        <v/>
      </c>
      <c r="Q64" s="103" t="str">
        <f t="shared" si="4"/>
        <v/>
      </c>
      <c r="R64" s="103" t="str">
        <f t="shared" si="5"/>
        <v/>
      </c>
      <c r="S64" s="103" t="str">
        <f t="shared" si="6"/>
        <v/>
      </c>
      <c r="T64" s="103" t="str">
        <f t="shared" si="7"/>
        <v/>
      </c>
      <c r="U64" s="103" t="str">
        <f t="shared" si="8"/>
        <v/>
      </c>
      <c r="V64" s="103" t="str">
        <f t="shared" si="9"/>
        <v/>
      </c>
      <c r="W64" s="103" t="str">
        <f t="shared" si="10"/>
        <v/>
      </c>
      <c r="X64" s="110" t="str">
        <f t="shared" si="19"/>
        <v/>
      </c>
      <c r="Y64" s="110" t="str">
        <f t="shared" si="12"/>
        <v/>
      </c>
      <c r="Z64" s="110" t="str">
        <f t="shared" si="13"/>
        <v/>
      </c>
      <c r="AA64" s="110" t="str">
        <f t="shared" si="14"/>
        <v/>
      </c>
      <c r="AB64" s="110" t="str">
        <f t="shared" si="15"/>
        <v/>
      </c>
      <c r="AC64" s="110" t="str">
        <f t="shared" si="16"/>
        <v/>
      </c>
      <c r="AD64" s="237" t="str">
        <f t="shared" si="17"/>
        <v/>
      </c>
      <c r="AE64" s="82">
        <f t="shared" si="18"/>
        <v>1</v>
      </c>
    </row>
    <row r="65" spans="1:31" ht="24.95" customHeight="1" x14ac:dyDescent="0.4">
      <c r="A65" s="158"/>
      <c r="B65" s="83"/>
      <c r="C65" s="158"/>
      <c r="D65" s="158"/>
      <c r="E65" s="232"/>
      <c r="F65" s="226"/>
      <c r="G65" s="158"/>
      <c r="H65" s="158"/>
      <c r="I65" s="158"/>
      <c r="J65" s="158"/>
      <c r="K65" s="158"/>
      <c r="L65" s="158"/>
      <c r="M65" s="102"/>
      <c r="N65" s="1"/>
      <c r="O65" s="100"/>
      <c r="P65" s="103" t="str">
        <f t="shared" si="3"/>
        <v/>
      </c>
      <c r="Q65" s="103" t="str">
        <f t="shared" si="4"/>
        <v/>
      </c>
      <c r="R65" s="103" t="str">
        <f t="shared" si="5"/>
        <v/>
      </c>
      <c r="S65" s="103" t="str">
        <f t="shared" si="6"/>
        <v/>
      </c>
      <c r="T65" s="103" t="str">
        <f t="shared" si="7"/>
        <v/>
      </c>
      <c r="U65" s="103" t="str">
        <f t="shared" si="8"/>
        <v/>
      </c>
      <c r="V65" s="103" t="str">
        <f t="shared" si="9"/>
        <v/>
      </c>
      <c r="W65" s="103" t="str">
        <f t="shared" si="10"/>
        <v/>
      </c>
      <c r="X65" s="110" t="str">
        <f t="shared" si="19"/>
        <v/>
      </c>
      <c r="Y65" s="110" t="str">
        <f t="shared" si="12"/>
        <v/>
      </c>
      <c r="Z65" s="110" t="str">
        <f t="shared" si="13"/>
        <v/>
      </c>
      <c r="AA65" s="110" t="str">
        <f t="shared" si="14"/>
        <v/>
      </c>
      <c r="AB65" s="110" t="str">
        <f t="shared" si="15"/>
        <v/>
      </c>
      <c r="AC65" s="110" t="str">
        <f t="shared" si="16"/>
        <v/>
      </c>
      <c r="AD65" s="237" t="str">
        <f t="shared" si="17"/>
        <v/>
      </c>
      <c r="AE65" s="82">
        <f t="shared" si="18"/>
        <v>1</v>
      </c>
    </row>
    <row r="66" spans="1:31" ht="24.95" customHeight="1" x14ac:dyDescent="0.4">
      <c r="A66" s="158"/>
      <c r="B66" s="83"/>
      <c r="C66" s="158"/>
      <c r="D66" s="158"/>
      <c r="E66" s="232"/>
      <c r="F66" s="226"/>
      <c r="G66" s="158"/>
      <c r="H66" s="158"/>
      <c r="I66" s="158"/>
      <c r="J66" s="158"/>
      <c r="K66" s="158"/>
      <c r="L66" s="158"/>
      <c r="M66" s="102"/>
      <c r="N66" s="1"/>
      <c r="O66" s="100"/>
      <c r="P66" s="103" t="str">
        <f t="shared" si="3"/>
        <v/>
      </c>
      <c r="Q66" s="103" t="str">
        <f t="shared" si="4"/>
        <v/>
      </c>
      <c r="R66" s="103" t="str">
        <f t="shared" si="5"/>
        <v/>
      </c>
      <c r="S66" s="103" t="str">
        <f t="shared" si="6"/>
        <v/>
      </c>
      <c r="T66" s="103" t="str">
        <f t="shared" si="7"/>
        <v/>
      </c>
      <c r="U66" s="103" t="str">
        <f t="shared" si="8"/>
        <v/>
      </c>
      <c r="V66" s="103" t="str">
        <f t="shared" si="9"/>
        <v/>
      </c>
      <c r="W66" s="103" t="str">
        <f t="shared" si="10"/>
        <v/>
      </c>
      <c r="X66" s="110" t="str">
        <f t="shared" si="19"/>
        <v/>
      </c>
      <c r="Y66" s="110" t="str">
        <f t="shared" si="12"/>
        <v/>
      </c>
      <c r="Z66" s="110" t="str">
        <f t="shared" si="13"/>
        <v/>
      </c>
      <c r="AA66" s="110" t="str">
        <f t="shared" si="14"/>
        <v/>
      </c>
      <c r="AB66" s="110" t="str">
        <f t="shared" si="15"/>
        <v/>
      </c>
      <c r="AC66" s="110" t="str">
        <f t="shared" si="16"/>
        <v/>
      </c>
      <c r="AD66" s="237" t="str">
        <f t="shared" si="17"/>
        <v/>
      </c>
      <c r="AE66" s="82">
        <f t="shared" si="18"/>
        <v>1</v>
      </c>
    </row>
    <row r="67" spans="1:31" ht="24.95" customHeight="1" x14ac:dyDescent="0.4">
      <c r="A67" s="158"/>
      <c r="B67" s="83"/>
      <c r="C67" s="158"/>
      <c r="D67" s="158"/>
      <c r="E67" s="232"/>
      <c r="F67" s="226"/>
      <c r="G67" s="158"/>
      <c r="H67" s="158"/>
      <c r="I67" s="158"/>
      <c r="J67" s="158"/>
      <c r="K67" s="158"/>
      <c r="L67" s="158"/>
      <c r="M67" s="102"/>
      <c r="N67" s="1"/>
      <c r="O67" s="100"/>
      <c r="P67" s="103" t="str">
        <f t="shared" si="3"/>
        <v/>
      </c>
      <c r="Q67" s="103" t="str">
        <f t="shared" si="4"/>
        <v/>
      </c>
      <c r="R67" s="103" t="str">
        <f t="shared" si="5"/>
        <v/>
      </c>
      <c r="S67" s="103" t="str">
        <f t="shared" si="6"/>
        <v/>
      </c>
      <c r="T67" s="103" t="str">
        <f t="shared" si="7"/>
        <v/>
      </c>
      <c r="U67" s="103" t="str">
        <f t="shared" si="8"/>
        <v/>
      </c>
      <c r="V67" s="103" t="str">
        <f t="shared" si="9"/>
        <v/>
      </c>
      <c r="W67" s="103" t="str">
        <f t="shared" si="10"/>
        <v/>
      </c>
      <c r="X67" s="110" t="str">
        <f t="shared" si="19"/>
        <v/>
      </c>
      <c r="Y67" s="110" t="str">
        <f t="shared" si="12"/>
        <v/>
      </c>
      <c r="Z67" s="110" t="str">
        <f t="shared" si="13"/>
        <v/>
      </c>
      <c r="AA67" s="110" t="str">
        <f t="shared" si="14"/>
        <v/>
      </c>
      <c r="AB67" s="110" t="str">
        <f t="shared" si="15"/>
        <v/>
      </c>
      <c r="AC67" s="110" t="str">
        <f t="shared" si="16"/>
        <v/>
      </c>
      <c r="AD67" s="237" t="str">
        <f t="shared" si="17"/>
        <v/>
      </c>
      <c r="AE67" s="82">
        <f t="shared" si="18"/>
        <v>1</v>
      </c>
    </row>
    <row r="68" spans="1:31" ht="24.95" customHeight="1" x14ac:dyDescent="0.4">
      <c r="A68" s="158"/>
      <c r="B68" s="83"/>
      <c r="C68" s="158"/>
      <c r="D68" s="158"/>
      <c r="E68" s="232"/>
      <c r="F68" s="226"/>
      <c r="G68" s="158"/>
      <c r="H68" s="158"/>
      <c r="I68" s="158"/>
      <c r="J68" s="158"/>
      <c r="K68" s="158"/>
      <c r="L68" s="158"/>
      <c r="M68" s="102"/>
      <c r="N68" s="1"/>
      <c r="O68" s="100"/>
      <c r="P68" s="103" t="str">
        <f t="shared" si="3"/>
        <v/>
      </c>
      <c r="Q68" s="103" t="str">
        <f t="shared" si="4"/>
        <v/>
      </c>
      <c r="R68" s="103" t="str">
        <f t="shared" si="5"/>
        <v/>
      </c>
      <c r="S68" s="103" t="str">
        <f t="shared" si="6"/>
        <v/>
      </c>
      <c r="T68" s="103" t="str">
        <f t="shared" si="7"/>
        <v/>
      </c>
      <c r="U68" s="103" t="str">
        <f t="shared" si="8"/>
        <v/>
      </c>
      <c r="V68" s="103" t="str">
        <f t="shared" si="9"/>
        <v/>
      </c>
      <c r="W68" s="103" t="str">
        <f t="shared" si="10"/>
        <v/>
      </c>
      <c r="X68" s="110" t="str">
        <f t="shared" si="19"/>
        <v/>
      </c>
      <c r="Y68" s="110" t="str">
        <f t="shared" si="12"/>
        <v/>
      </c>
      <c r="Z68" s="110" t="str">
        <f t="shared" si="13"/>
        <v/>
      </c>
      <c r="AA68" s="110" t="str">
        <f t="shared" si="14"/>
        <v/>
      </c>
      <c r="AB68" s="110" t="str">
        <f t="shared" si="15"/>
        <v/>
      </c>
      <c r="AC68" s="110" t="str">
        <f t="shared" si="16"/>
        <v/>
      </c>
      <c r="AD68" s="237" t="str">
        <f t="shared" si="17"/>
        <v/>
      </c>
      <c r="AE68" s="82">
        <f t="shared" si="18"/>
        <v>1</v>
      </c>
    </row>
    <row r="69" spans="1:31" ht="24.95" customHeight="1" x14ac:dyDescent="0.4">
      <c r="A69" s="158"/>
      <c r="B69" s="83"/>
      <c r="C69" s="158"/>
      <c r="D69" s="158"/>
      <c r="E69" s="232"/>
      <c r="F69" s="226"/>
      <c r="G69" s="158"/>
      <c r="H69" s="158"/>
      <c r="I69" s="158"/>
      <c r="J69" s="158"/>
      <c r="K69" s="158"/>
      <c r="L69" s="158"/>
      <c r="M69" s="102"/>
      <c r="N69" s="1"/>
      <c r="O69" s="100"/>
      <c r="P69" s="103" t="str">
        <f t="shared" ref="P69:P132" si="20">IF(OR(F69="",$N69=""),"",IF(VLOOKUP(F69,echelle1,2)&lt;=$N69,"S",IF(AND(VLOOKUP(F69,echelle1,2)&gt;$N69,VLOOKUP(F69,echelle1,2)&lt;$O69),"I","R")))</f>
        <v/>
      </c>
      <c r="Q69" s="103" t="str">
        <f t="shared" ref="Q69:Q132" si="21">IF(OR(G69="",$N69=""),"",IF(VLOOKUP(G69,echelle1,2)&lt;=$N69,"S",IF(AND(VLOOKUP(G69,echelle1,2)&gt;$N69,VLOOKUP(G69,echelle1,2)&lt;$O69),"I","R")))</f>
        <v/>
      </c>
      <c r="R69" s="103" t="str">
        <f t="shared" ref="R69:R132" si="22">IF(OR(H69="",$N69=""),"",IF(VLOOKUP(H69,echelle1,2)&lt;=$N69,"S",IF(AND(VLOOKUP(H69,echelle1,2)&gt;$N69,VLOOKUP(H69,echelle1,2)&lt;$O69),"I","R")))</f>
        <v/>
      </c>
      <c r="S69" s="103" t="str">
        <f t="shared" ref="S69:S132" si="23">IF(OR(I69="",$N69=""),"",IF(VLOOKUP(I69,echelle1,2)&lt;=$N69,"S",IF(AND(VLOOKUP(I69,echelle1,2)&gt;$N69,VLOOKUP(I69,echelle1,2)&lt;$O69),"I","R")))</f>
        <v/>
      </c>
      <c r="T69" s="103" t="str">
        <f t="shared" ref="T69:T132" si="24">IF(OR(J69="",$N69=""),"",IF(VLOOKUP(J69,echelle1,2)&lt;=$N69,"S",IF(AND(VLOOKUP(J69,echelle1,2)&gt;$N69,VLOOKUP(J69,echelle1,2)&lt;$O69),"I","R")))</f>
        <v/>
      </c>
      <c r="U69" s="103" t="str">
        <f t="shared" ref="U69:U132" si="25">IF(OR(K69="",$N69=""),"",IF(VLOOKUP(K69,echelle1,2)&lt;=$N69,"S",IF(AND(VLOOKUP(K69,echelle1,2)&gt;$N69,VLOOKUP(K69,echelle1,2)&lt;$O69),"I","R")))</f>
        <v/>
      </c>
      <c r="V69" s="103" t="str">
        <f t="shared" ref="V69:V132" si="26">IF(OR(L69="",$N69=""),"",IF(VLOOKUP(L69,echelle1,2)&lt;=$N69,"S",IF(AND(VLOOKUP(L69,echelle1,2)&gt;$N69,VLOOKUP(L69,echelle1,2)&lt;$O69),"I","R")))</f>
        <v/>
      </c>
      <c r="W69" s="103" t="str">
        <f t="shared" ref="W69:W132" si="27">IF(OR(M69="",$N69=""),"",IF(OR($M$3="BMD",$M$3="AD"),(IF(VLOOKUP(M69,echelle2,2)&lt;=$N69,"S",IF(AND(VLOOKUP(M69,echelle2,2)&gt;$N69,VLOOKUP(M69,echelle2,2)&lt;$O69),"I","R"))),(IF(VLOOKUP(M69,echelle1,2)&lt;=$N69,"S",IF(AND(VLOOKUP(M69,echelle1,2)&gt;$N69,VLOOKUP(M69,echelle1,2)&lt;$O69),"I","R")))))</f>
        <v/>
      </c>
      <c r="X69" s="110" t="str">
        <f t="shared" ref="X69:X132" si="28">IF(OR(F69="",$M69=""),"",IF(OR($M$3="BMD",$M$3="AD"),(VLOOKUP($M69,echelle6,2)-VLOOKUP(F69,echelle5,2)),(VLOOKUP($M69,echelle5,2)-VLOOKUP(F69,echelle5,2))))</f>
        <v/>
      </c>
      <c r="Y69" s="110" t="str">
        <f t="shared" ref="Y69:Y132" si="29">IF(OR(G69="",$M69=""),"",IF(OR($M$3="BMD",$M$3="AD"),(VLOOKUP($M69,echelle6,2)-VLOOKUP(G69,echelle5,2)),(VLOOKUP($M69,echelle5,2)-VLOOKUP(G69,echelle5,2))))</f>
        <v/>
      </c>
      <c r="Z69" s="110" t="str">
        <f t="shared" ref="Z69:Z132" si="30">IF(OR(H69="",$M69=""),"",IF(OR($M$3="BMD",$M$3="AD"),(VLOOKUP($M69,echelle6,2)-VLOOKUP(H69,echelle5,2)),(VLOOKUP($M69,echelle5,2)-VLOOKUP(H69,echelle5,2))))</f>
        <v/>
      </c>
      <c r="AA69" s="110" t="str">
        <f t="shared" ref="AA69:AA132" si="31">IF(OR(I69="",$M69=""),"",IF(OR($M$3="BMD",$M$3="AD"),(VLOOKUP($M69,echelle6,2)-VLOOKUP(I69,echelle5,2)),(VLOOKUP($M69,echelle5,2)-VLOOKUP(I69,echelle5,2))))</f>
        <v/>
      </c>
      <c r="AB69" s="110" t="str">
        <f t="shared" ref="AB69:AB132" si="32">IF(OR(J69="",$M69=""),"",IF(OR($M$3="BMD",$M$3="AD"),(VLOOKUP($M69,echelle6,2)-VLOOKUP(J69,echelle5,2)),(VLOOKUP($M69,echelle5,2)-VLOOKUP(J69,echelle5,2))))</f>
        <v/>
      </c>
      <c r="AC69" s="110" t="str">
        <f t="shared" ref="AC69:AC132" si="33">IF(OR(K69="",$M69=""),"",IF(OR($M$3="BMD",$M$3="AD"),(VLOOKUP($M69,echelle6,2)-VLOOKUP(K69,echelle5,2)),(VLOOKUP($M69,echelle5,2)-VLOOKUP(K69,echelle5,2))))</f>
        <v/>
      </c>
      <c r="AD69" s="237" t="str">
        <f t="shared" ref="AD69:AD132" si="34">IF(OR(L69="",$M69=""),"",IF(OR($M$3="BMD",$M$3="AD"),(VLOOKUP($M69,echelle6,2)-VLOOKUP(L69,echelle5,2)),(VLOOKUP($M69,echelle5,2)-VLOOKUP(L69,echelle5,2))))</f>
        <v/>
      </c>
      <c r="AE69" s="82">
        <f t="shared" si="18"/>
        <v>1</v>
      </c>
    </row>
    <row r="70" spans="1:31" ht="24.95" customHeight="1" x14ac:dyDescent="0.4">
      <c r="A70" s="158"/>
      <c r="B70" s="83"/>
      <c r="C70" s="158"/>
      <c r="D70" s="158"/>
      <c r="E70" s="232"/>
      <c r="F70" s="226"/>
      <c r="G70" s="158"/>
      <c r="H70" s="158"/>
      <c r="I70" s="158"/>
      <c r="J70" s="158"/>
      <c r="K70" s="158"/>
      <c r="L70" s="158"/>
      <c r="M70" s="102"/>
      <c r="N70" s="1"/>
      <c r="O70" s="100"/>
      <c r="P70" s="103" t="str">
        <f t="shared" si="20"/>
        <v/>
      </c>
      <c r="Q70" s="103" t="str">
        <f t="shared" si="21"/>
        <v/>
      </c>
      <c r="R70" s="103" t="str">
        <f t="shared" si="22"/>
        <v/>
      </c>
      <c r="S70" s="103" t="str">
        <f t="shared" si="23"/>
        <v/>
      </c>
      <c r="T70" s="103" t="str">
        <f t="shared" si="24"/>
        <v/>
      </c>
      <c r="U70" s="103" t="str">
        <f t="shared" si="25"/>
        <v/>
      </c>
      <c r="V70" s="103" t="str">
        <f t="shared" si="26"/>
        <v/>
      </c>
      <c r="W70" s="103" t="str">
        <f t="shared" si="27"/>
        <v/>
      </c>
      <c r="X70" s="110" t="str">
        <f t="shared" si="28"/>
        <v/>
      </c>
      <c r="Y70" s="110" t="str">
        <f t="shared" si="29"/>
        <v/>
      </c>
      <c r="Z70" s="110" t="str">
        <f t="shared" si="30"/>
        <v/>
      </c>
      <c r="AA70" s="110" t="str">
        <f t="shared" si="31"/>
        <v/>
      </c>
      <c r="AB70" s="110" t="str">
        <f t="shared" si="32"/>
        <v/>
      </c>
      <c r="AC70" s="110" t="str">
        <f t="shared" si="33"/>
        <v/>
      </c>
      <c r="AD70" s="237" t="str">
        <f t="shared" si="34"/>
        <v/>
      </c>
      <c r="AE70" s="82">
        <f t="shared" ref="AE70:AE133" si="35">SUBTOTAL(3,X70)</f>
        <v>1</v>
      </c>
    </row>
    <row r="71" spans="1:31" ht="24.95" customHeight="1" x14ac:dyDescent="0.4">
      <c r="A71" s="158"/>
      <c r="B71" s="83"/>
      <c r="C71" s="158"/>
      <c r="D71" s="158"/>
      <c r="E71" s="232"/>
      <c r="F71" s="226"/>
      <c r="G71" s="158"/>
      <c r="H71" s="158"/>
      <c r="I71" s="158"/>
      <c r="J71" s="158"/>
      <c r="K71" s="158"/>
      <c r="L71" s="158"/>
      <c r="M71" s="102"/>
      <c r="N71" s="1"/>
      <c r="O71" s="100"/>
      <c r="P71" s="103" t="str">
        <f t="shared" si="20"/>
        <v/>
      </c>
      <c r="Q71" s="103" t="str">
        <f t="shared" si="21"/>
        <v/>
      </c>
      <c r="R71" s="103" t="str">
        <f t="shared" si="22"/>
        <v/>
      </c>
      <c r="S71" s="103" t="str">
        <f t="shared" si="23"/>
        <v/>
      </c>
      <c r="T71" s="103" t="str">
        <f t="shared" si="24"/>
        <v/>
      </c>
      <c r="U71" s="103" t="str">
        <f t="shared" si="25"/>
        <v/>
      </c>
      <c r="V71" s="103" t="str">
        <f t="shared" si="26"/>
        <v/>
      </c>
      <c r="W71" s="103" t="str">
        <f t="shared" si="27"/>
        <v/>
      </c>
      <c r="X71" s="110" t="str">
        <f t="shared" si="28"/>
        <v/>
      </c>
      <c r="Y71" s="110" t="str">
        <f t="shared" si="29"/>
        <v/>
      </c>
      <c r="Z71" s="110" t="str">
        <f t="shared" si="30"/>
        <v/>
      </c>
      <c r="AA71" s="110" t="str">
        <f t="shared" si="31"/>
        <v/>
      </c>
      <c r="AB71" s="110" t="str">
        <f t="shared" si="32"/>
        <v/>
      </c>
      <c r="AC71" s="110" t="str">
        <f t="shared" si="33"/>
        <v/>
      </c>
      <c r="AD71" s="237" t="str">
        <f t="shared" si="34"/>
        <v/>
      </c>
      <c r="AE71" s="82">
        <f t="shared" si="35"/>
        <v>1</v>
      </c>
    </row>
    <row r="72" spans="1:31" ht="24.95" customHeight="1" x14ac:dyDescent="0.4">
      <c r="A72" s="158"/>
      <c r="B72" s="83"/>
      <c r="C72" s="158"/>
      <c r="D72" s="158"/>
      <c r="E72" s="232"/>
      <c r="F72" s="226"/>
      <c r="G72" s="158"/>
      <c r="H72" s="158"/>
      <c r="I72" s="158"/>
      <c r="J72" s="158"/>
      <c r="K72" s="158"/>
      <c r="L72" s="158"/>
      <c r="M72" s="102"/>
      <c r="N72" s="1"/>
      <c r="O72" s="100"/>
      <c r="P72" s="103" t="str">
        <f t="shared" si="20"/>
        <v/>
      </c>
      <c r="Q72" s="103" t="str">
        <f t="shared" si="21"/>
        <v/>
      </c>
      <c r="R72" s="103" t="str">
        <f t="shared" si="22"/>
        <v/>
      </c>
      <c r="S72" s="103" t="str">
        <f t="shared" si="23"/>
        <v/>
      </c>
      <c r="T72" s="103" t="str">
        <f t="shared" si="24"/>
        <v/>
      </c>
      <c r="U72" s="103" t="str">
        <f t="shared" si="25"/>
        <v/>
      </c>
      <c r="V72" s="103" t="str">
        <f t="shared" si="26"/>
        <v/>
      </c>
      <c r="W72" s="103" t="str">
        <f t="shared" si="27"/>
        <v/>
      </c>
      <c r="X72" s="110" t="str">
        <f t="shared" si="28"/>
        <v/>
      </c>
      <c r="Y72" s="110" t="str">
        <f t="shared" si="29"/>
        <v/>
      </c>
      <c r="Z72" s="110" t="str">
        <f t="shared" si="30"/>
        <v/>
      </c>
      <c r="AA72" s="110" t="str">
        <f t="shared" si="31"/>
        <v/>
      </c>
      <c r="AB72" s="110" t="str">
        <f t="shared" si="32"/>
        <v/>
      </c>
      <c r="AC72" s="110" t="str">
        <f t="shared" si="33"/>
        <v/>
      </c>
      <c r="AD72" s="237" t="str">
        <f t="shared" si="34"/>
        <v/>
      </c>
      <c r="AE72" s="82">
        <f t="shared" si="35"/>
        <v>1</v>
      </c>
    </row>
    <row r="73" spans="1:31" ht="24.95" customHeight="1" x14ac:dyDescent="0.4">
      <c r="A73" s="158"/>
      <c r="B73" s="83"/>
      <c r="C73" s="158"/>
      <c r="D73" s="158"/>
      <c r="E73" s="232"/>
      <c r="F73" s="226"/>
      <c r="G73" s="158"/>
      <c r="H73" s="158"/>
      <c r="I73" s="158"/>
      <c r="J73" s="158"/>
      <c r="K73" s="158"/>
      <c r="L73" s="158"/>
      <c r="M73" s="102"/>
      <c r="N73" s="1"/>
      <c r="O73" s="100"/>
      <c r="P73" s="103" t="str">
        <f t="shared" si="20"/>
        <v/>
      </c>
      <c r="Q73" s="103" t="str">
        <f t="shared" si="21"/>
        <v/>
      </c>
      <c r="R73" s="103" t="str">
        <f t="shared" si="22"/>
        <v/>
      </c>
      <c r="S73" s="103" t="str">
        <f t="shared" si="23"/>
        <v/>
      </c>
      <c r="T73" s="103" t="str">
        <f t="shared" si="24"/>
        <v/>
      </c>
      <c r="U73" s="103" t="str">
        <f t="shared" si="25"/>
        <v/>
      </c>
      <c r="V73" s="103" t="str">
        <f t="shared" si="26"/>
        <v/>
      </c>
      <c r="W73" s="103" t="str">
        <f t="shared" si="27"/>
        <v/>
      </c>
      <c r="X73" s="110" t="str">
        <f t="shared" si="28"/>
        <v/>
      </c>
      <c r="Y73" s="110" t="str">
        <f t="shared" si="29"/>
        <v/>
      </c>
      <c r="Z73" s="110" t="str">
        <f t="shared" si="30"/>
        <v/>
      </c>
      <c r="AA73" s="110" t="str">
        <f t="shared" si="31"/>
        <v/>
      </c>
      <c r="AB73" s="110" t="str">
        <f t="shared" si="32"/>
        <v/>
      </c>
      <c r="AC73" s="110" t="str">
        <f t="shared" si="33"/>
        <v/>
      </c>
      <c r="AD73" s="237" t="str">
        <f t="shared" si="34"/>
        <v/>
      </c>
      <c r="AE73" s="82">
        <f t="shared" si="35"/>
        <v>1</v>
      </c>
    </row>
    <row r="74" spans="1:31" ht="24.95" customHeight="1" x14ac:dyDescent="0.4">
      <c r="A74" s="158"/>
      <c r="B74" s="83"/>
      <c r="C74" s="158"/>
      <c r="D74" s="158"/>
      <c r="E74" s="232"/>
      <c r="F74" s="226"/>
      <c r="G74" s="158"/>
      <c r="H74" s="158"/>
      <c r="I74" s="158"/>
      <c r="J74" s="158"/>
      <c r="K74" s="158"/>
      <c r="L74" s="158"/>
      <c r="M74" s="102"/>
      <c r="N74" s="1"/>
      <c r="O74" s="100"/>
      <c r="P74" s="103" t="str">
        <f t="shared" si="20"/>
        <v/>
      </c>
      <c r="Q74" s="103" t="str">
        <f t="shared" si="21"/>
        <v/>
      </c>
      <c r="R74" s="103" t="str">
        <f t="shared" si="22"/>
        <v/>
      </c>
      <c r="S74" s="103" t="str">
        <f t="shared" si="23"/>
        <v/>
      </c>
      <c r="T74" s="103" t="str">
        <f t="shared" si="24"/>
        <v/>
      </c>
      <c r="U74" s="103" t="str">
        <f t="shared" si="25"/>
        <v/>
      </c>
      <c r="V74" s="103" t="str">
        <f t="shared" si="26"/>
        <v/>
      </c>
      <c r="W74" s="103" t="str">
        <f t="shared" si="27"/>
        <v/>
      </c>
      <c r="X74" s="110" t="str">
        <f t="shared" si="28"/>
        <v/>
      </c>
      <c r="Y74" s="110" t="str">
        <f t="shared" si="29"/>
        <v/>
      </c>
      <c r="Z74" s="110" t="str">
        <f t="shared" si="30"/>
        <v/>
      </c>
      <c r="AA74" s="110" t="str">
        <f t="shared" si="31"/>
        <v/>
      </c>
      <c r="AB74" s="110" t="str">
        <f t="shared" si="32"/>
        <v/>
      </c>
      <c r="AC74" s="110" t="str">
        <f t="shared" si="33"/>
        <v/>
      </c>
      <c r="AD74" s="237" t="str">
        <f t="shared" si="34"/>
        <v/>
      </c>
      <c r="AE74" s="82">
        <f t="shared" si="35"/>
        <v>1</v>
      </c>
    </row>
    <row r="75" spans="1:31" ht="24.95" customHeight="1" x14ac:dyDescent="0.4">
      <c r="A75" s="158"/>
      <c r="B75" s="83"/>
      <c r="C75" s="158"/>
      <c r="D75" s="158"/>
      <c r="E75" s="232"/>
      <c r="F75" s="226"/>
      <c r="G75" s="158"/>
      <c r="H75" s="158"/>
      <c r="I75" s="158"/>
      <c r="J75" s="158"/>
      <c r="K75" s="158"/>
      <c r="L75" s="158"/>
      <c r="M75" s="102"/>
      <c r="N75" s="1"/>
      <c r="O75" s="100"/>
      <c r="P75" s="103" t="str">
        <f t="shared" si="20"/>
        <v/>
      </c>
      <c r="Q75" s="103" t="str">
        <f t="shared" si="21"/>
        <v/>
      </c>
      <c r="R75" s="103" t="str">
        <f t="shared" si="22"/>
        <v/>
      </c>
      <c r="S75" s="103" t="str">
        <f t="shared" si="23"/>
        <v/>
      </c>
      <c r="T75" s="103" t="str">
        <f t="shared" si="24"/>
        <v/>
      </c>
      <c r="U75" s="103" t="str">
        <f t="shared" si="25"/>
        <v/>
      </c>
      <c r="V75" s="103" t="str">
        <f t="shared" si="26"/>
        <v/>
      </c>
      <c r="W75" s="103" t="str">
        <f t="shared" si="27"/>
        <v/>
      </c>
      <c r="X75" s="110" t="str">
        <f t="shared" si="28"/>
        <v/>
      </c>
      <c r="Y75" s="110" t="str">
        <f t="shared" si="29"/>
        <v/>
      </c>
      <c r="Z75" s="110" t="str">
        <f t="shared" si="30"/>
        <v/>
      </c>
      <c r="AA75" s="110" t="str">
        <f t="shared" si="31"/>
        <v/>
      </c>
      <c r="AB75" s="110" t="str">
        <f t="shared" si="32"/>
        <v/>
      </c>
      <c r="AC75" s="110" t="str">
        <f t="shared" si="33"/>
        <v/>
      </c>
      <c r="AD75" s="237" t="str">
        <f t="shared" si="34"/>
        <v/>
      </c>
      <c r="AE75" s="82">
        <f t="shared" si="35"/>
        <v>1</v>
      </c>
    </row>
    <row r="76" spans="1:31" ht="24.95" customHeight="1" x14ac:dyDescent="0.4">
      <c r="A76" s="158"/>
      <c r="B76" s="83"/>
      <c r="C76" s="158"/>
      <c r="D76" s="158"/>
      <c r="E76" s="232"/>
      <c r="F76" s="226"/>
      <c r="G76" s="158"/>
      <c r="H76" s="158"/>
      <c r="I76" s="158"/>
      <c r="J76" s="158"/>
      <c r="K76" s="158"/>
      <c r="L76" s="158"/>
      <c r="M76" s="102"/>
      <c r="N76" s="1"/>
      <c r="O76" s="100"/>
      <c r="P76" s="103" t="str">
        <f t="shared" si="20"/>
        <v/>
      </c>
      <c r="Q76" s="103" t="str">
        <f t="shared" si="21"/>
        <v/>
      </c>
      <c r="R76" s="103" t="str">
        <f t="shared" si="22"/>
        <v/>
      </c>
      <c r="S76" s="103" t="str">
        <f t="shared" si="23"/>
        <v/>
      </c>
      <c r="T76" s="103" t="str">
        <f t="shared" si="24"/>
        <v/>
      </c>
      <c r="U76" s="103" t="str">
        <f t="shared" si="25"/>
        <v/>
      </c>
      <c r="V76" s="103" t="str">
        <f t="shared" si="26"/>
        <v/>
      </c>
      <c r="W76" s="103" t="str">
        <f t="shared" si="27"/>
        <v/>
      </c>
      <c r="X76" s="110" t="str">
        <f t="shared" si="28"/>
        <v/>
      </c>
      <c r="Y76" s="110" t="str">
        <f t="shared" si="29"/>
        <v/>
      </c>
      <c r="Z76" s="110" t="str">
        <f t="shared" si="30"/>
        <v/>
      </c>
      <c r="AA76" s="110" t="str">
        <f t="shared" si="31"/>
        <v/>
      </c>
      <c r="AB76" s="110" t="str">
        <f t="shared" si="32"/>
        <v/>
      </c>
      <c r="AC76" s="110" t="str">
        <f t="shared" si="33"/>
        <v/>
      </c>
      <c r="AD76" s="237" t="str">
        <f t="shared" si="34"/>
        <v/>
      </c>
      <c r="AE76" s="82">
        <f t="shared" si="35"/>
        <v>1</v>
      </c>
    </row>
    <row r="77" spans="1:31" ht="24.95" customHeight="1" x14ac:dyDescent="0.4">
      <c r="A77" s="158"/>
      <c r="B77" s="83"/>
      <c r="C77" s="158"/>
      <c r="D77" s="158"/>
      <c r="E77" s="232"/>
      <c r="F77" s="226"/>
      <c r="G77" s="158"/>
      <c r="H77" s="158"/>
      <c r="I77" s="158"/>
      <c r="J77" s="158"/>
      <c r="K77" s="158"/>
      <c r="L77" s="158"/>
      <c r="M77" s="102"/>
      <c r="N77" s="1"/>
      <c r="O77" s="100"/>
      <c r="P77" s="103" t="str">
        <f t="shared" si="20"/>
        <v/>
      </c>
      <c r="Q77" s="103" t="str">
        <f t="shared" si="21"/>
        <v/>
      </c>
      <c r="R77" s="103" t="str">
        <f t="shared" si="22"/>
        <v/>
      </c>
      <c r="S77" s="103" t="str">
        <f t="shared" si="23"/>
        <v/>
      </c>
      <c r="T77" s="103" t="str">
        <f t="shared" si="24"/>
        <v/>
      </c>
      <c r="U77" s="103" t="str">
        <f t="shared" si="25"/>
        <v/>
      </c>
      <c r="V77" s="103" t="str">
        <f t="shared" si="26"/>
        <v/>
      </c>
      <c r="W77" s="103" t="str">
        <f t="shared" si="27"/>
        <v/>
      </c>
      <c r="X77" s="110" t="str">
        <f t="shared" si="28"/>
        <v/>
      </c>
      <c r="Y77" s="110" t="str">
        <f t="shared" si="29"/>
        <v/>
      </c>
      <c r="Z77" s="110" t="str">
        <f t="shared" si="30"/>
        <v/>
      </c>
      <c r="AA77" s="110" t="str">
        <f t="shared" si="31"/>
        <v/>
      </c>
      <c r="AB77" s="110" t="str">
        <f t="shared" si="32"/>
        <v/>
      </c>
      <c r="AC77" s="110" t="str">
        <f t="shared" si="33"/>
        <v/>
      </c>
      <c r="AD77" s="237" t="str">
        <f t="shared" si="34"/>
        <v/>
      </c>
      <c r="AE77" s="82">
        <f t="shared" si="35"/>
        <v>1</v>
      </c>
    </row>
    <row r="78" spans="1:31" ht="24.95" customHeight="1" x14ac:dyDescent="0.4">
      <c r="A78" s="158"/>
      <c r="B78" s="83"/>
      <c r="C78" s="158"/>
      <c r="D78" s="158"/>
      <c r="E78" s="232"/>
      <c r="F78" s="226"/>
      <c r="G78" s="158"/>
      <c r="H78" s="158"/>
      <c r="I78" s="158"/>
      <c r="J78" s="158"/>
      <c r="K78" s="158"/>
      <c r="L78" s="158"/>
      <c r="M78" s="102"/>
      <c r="N78" s="1"/>
      <c r="O78" s="100"/>
      <c r="P78" s="103" t="str">
        <f t="shared" si="20"/>
        <v/>
      </c>
      <c r="Q78" s="103" t="str">
        <f t="shared" si="21"/>
        <v/>
      </c>
      <c r="R78" s="103" t="str">
        <f t="shared" si="22"/>
        <v/>
      </c>
      <c r="S78" s="103" t="str">
        <f t="shared" si="23"/>
        <v/>
      </c>
      <c r="T78" s="103" t="str">
        <f t="shared" si="24"/>
        <v/>
      </c>
      <c r="U78" s="103" t="str">
        <f t="shared" si="25"/>
        <v/>
      </c>
      <c r="V78" s="103" t="str">
        <f t="shared" si="26"/>
        <v/>
      </c>
      <c r="W78" s="103" t="str">
        <f t="shared" si="27"/>
        <v/>
      </c>
      <c r="X78" s="110" t="str">
        <f t="shared" si="28"/>
        <v/>
      </c>
      <c r="Y78" s="110" t="str">
        <f t="shared" si="29"/>
        <v/>
      </c>
      <c r="Z78" s="110" t="str">
        <f t="shared" si="30"/>
        <v/>
      </c>
      <c r="AA78" s="110" t="str">
        <f t="shared" si="31"/>
        <v/>
      </c>
      <c r="AB78" s="110" t="str">
        <f t="shared" si="32"/>
        <v/>
      </c>
      <c r="AC78" s="110" t="str">
        <f t="shared" si="33"/>
        <v/>
      </c>
      <c r="AD78" s="237" t="str">
        <f t="shared" si="34"/>
        <v/>
      </c>
      <c r="AE78" s="82">
        <f t="shared" si="35"/>
        <v>1</v>
      </c>
    </row>
    <row r="79" spans="1:31" ht="24.95" customHeight="1" x14ac:dyDescent="0.4">
      <c r="A79" s="158"/>
      <c r="B79" s="83"/>
      <c r="C79" s="158"/>
      <c r="D79" s="158"/>
      <c r="E79" s="232"/>
      <c r="F79" s="226"/>
      <c r="G79" s="158"/>
      <c r="H79" s="158"/>
      <c r="I79" s="158"/>
      <c r="J79" s="158"/>
      <c r="K79" s="158"/>
      <c r="L79" s="158"/>
      <c r="M79" s="102"/>
      <c r="N79" s="1"/>
      <c r="O79" s="100"/>
      <c r="P79" s="103" t="str">
        <f t="shared" si="20"/>
        <v/>
      </c>
      <c r="Q79" s="103" t="str">
        <f t="shared" si="21"/>
        <v/>
      </c>
      <c r="R79" s="103" t="str">
        <f t="shared" si="22"/>
        <v/>
      </c>
      <c r="S79" s="103" t="str">
        <f t="shared" si="23"/>
        <v/>
      </c>
      <c r="T79" s="103" t="str">
        <f t="shared" si="24"/>
        <v/>
      </c>
      <c r="U79" s="103" t="str">
        <f t="shared" si="25"/>
        <v/>
      </c>
      <c r="V79" s="103" t="str">
        <f t="shared" si="26"/>
        <v/>
      </c>
      <c r="W79" s="103" t="str">
        <f t="shared" si="27"/>
        <v/>
      </c>
      <c r="X79" s="110" t="str">
        <f t="shared" si="28"/>
        <v/>
      </c>
      <c r="Y79" s="110" t="str">
        <f t="shared" si="29"/>
        <v/>
      </c>
      <c r="Z79" s="110" t="str">
        <f t="shared" si="30"/>
        <v/>
      </c>
      <c r="AA79" s="110" t="str">
        <f t="shared" si="31"/>
        <v/>
      </c>
      <c r="AB79" s="110" t="str">
        <f t="shared" si="32"/>
        <v/>
      </c>
      <c r="AC79" s="110" t="str">
        <f t="shared" si="33"/>
        <v/>
      </c>
      <c r="AD79" s="237" t="str">
        <f t="shared" si="34"/>
        <v/>
      </c>
      <c r="AE79" s="82">
        <f t="shared" si="35"/>
        <v>1</v>
      </c>
    </row>
    <row r="80" spans="1:31" ht="24.95" customHeight="1" x14ac:dyDescent="0.4">
      <c r="A80" s="158"/>
      <c r="B80" s="83"/>
      <c r="C80" s="158"/>
      <c r="D80" s="158"/>
      <c r="E80" s="232"/>
      <c r="F80" s="226"/>
      <c r="G80" s="158"/>
      <c r="H80" s="158"/>
      <c r="I80" s="158"/>
      <c r="J80" s="158"/>
      <c r="K80" s="158"/>
      <c r="L80" s="158"/>
      <c r="M80" s="102"/>
      <c r="N80" s="1"/>
      <c r="O80" s="100"/>
      <c r="P80" s="103" t="str">
        <f t="shared" si="20"/>
        <v/>
      </c>
      <c r="Q80" s="103" t="str">
        <f t="shared" si="21"/>
        <v/>
      </c>
      <c r="R80" s="103" t="str">
        <f t="shared" si="22"/>
        <v/>
      </c>
      <c r="S80" s="103" t="str">
        <f t="shared" si="23"/>
        <v/>
      </c>
      <c r="T80" s="103" t="str">
        <f t="shared" si="24"/>
        <v/>
      </c>
      <c r="U80" s="103" t="str">
        <f t="shared" si="25"/>
        <v/>
      </c>
      <c r="V80" s="103" t="str">
        <f t="shared" si="26"/>
        <v/>
      </c>
      <c r="W80" s="103" t="str">
        <f t="shared" si="27"/>
        <v/>
      </c>
      <c r="X80" s="110" t="str">
        <f t="shared" si="28"/>
        <v/>
      </c>
      <c r="Y80" s="110" t="str">
        <f t="shared" si="29"/>
        <v/>
      </c>
      <c r="Z80" s="110" t="str">
        <f t="shared" si="30"/>
        <v/>
      </c>
      <c r="AA80" s="110" t="str">
        <f t="shared" si="31"/>
        <v/>
      </c>
      <c r="AB80" s="110" t="str">
        <f t="shared" si="32"/>
        <v/>
      </c>
      <c r="AC80" s="110" t="str">
        <f t="shared" si="33"/>
        <v/>
      </c>
      <c r="AD80" s="237" t="str">
        <f t="shared" si="34"/>
        <v/>
      </c>
      <c r="AE80" s="82">
        <f t="shared" si="35"/>
        <v>1</v>
      </c>
    </row>
    <row r="81" spans="1:31" ht="24.95" customHeight="1" x14ac:dyDescent="0.4">
      <c r="A81" s="158"/>
      <c r="B81" s="83"/>
      <c r="C81" s="158"/>
      <c r="D81" s="158"/>
      <c r="E81" s="232"/>
      <c r="F81" s="226"/>
      <c r="G81" s="158"/>
      <c r="H81" s="158"/>
      <c r="I81" s="158"/>
      <c r="J81" s="158"/>
      <c r="K81" s="158"/>
      <c r="L81" s="158"/>
      <c r="M81" s="102"/>
      <c r="N81" s="1"/>
      <c r="O81" s="100"/>
      <c r="P81" s="103" t="str">
        <f t="shared" si="20"/>
        <v/>
      </c>
      <c r="Q81" s="103" t="str">
        <f t="shared" si="21"/>
        <v/>
      </c>
      <c r="R81" s="103" t="str">
        <f t="shared" si="22"/>
        <v/>
      </c>
      <c r="S81" s="103" t="str">
        <f t="shared" si="23"/>
        <v/>
      </c>
      <c r="T81" s="103" t="str">
        <f t="shared" si="24"/>
        <v/>
      </c>
      <c r="U81" s="103" t="str">
        <f t="shared" si="25"/>
        <v/>
      </c>
      <c r="V81" s="103" t="str">
        <f t="shared" si="26"/>
        <v/>
      </c>
      <c r="W81" s="103" t="str">
        <f t="shared" si="27"/>
        <v/>
      </c>
      <c r="X81" s="110" t="str">
        <f t="shared" si="28"/>
        <v/>
      </c>
      <c r="Y81" s="110" t="str">
        <f t="shared" si="29"/>
        <v/>
      </c>
      <c r="Z81" s="110" t="str">
        <f t="shared" si="30"/>
        <v/>
      </c>
      <c r="AA81" s="110" t="str">
        <f t="shared" si="31"/>
        <v/>
      </c>
      <c r="AB81" s="110" t="str">
        <f t="shared" si="32"/>
        <v/>
      </c>
      <c r="AC81" s="110" t="str">
        <f t="shared" si="33"/>
        <v/>
      </c>
      <c r="AD81" s="237" t="str">
        <f t="shared" si="34"/>
        <v/>
      </c>
      <c r="AE81" s="82">
        <f t="shared" si="35"/>
        <v>1</v>
      </c>
    </row>
    <row r="82" spans="1:31" ht="24.95" customHeight="1" x14ac:dyDescent="0.4">
      <c r="A82" s="158"/>
      <c r="B82" s="83"/>
      <c r="C82" s="158"/>
      <c r="D82" s="158"/>
      <c r="E82" s="232"/>
      <c r="F82" s="226"/>
      <c r="G82" s="158"/>
      <c r="H82" s="158"/>
      <c r="I82" s="158"/>
      <c r="J82" s="158"/>
      <c r="K82" s="158"/>
      <c r="L82" s="158"/>
      <c r="M82" s="102"/>
      <c r="N82" s="1"/>
      <c r="O82" s="100"/>
      <c r="P82" s="103" t="str">
        <f t="shared" si="20"/>
        <v/>
      </c>
      <c r="Q82" s="103" t="str">
        <f t="shared" si="21"/>
        <v/>
      </c>
      <c r="R82" s="103" t="str">
        <f t="shared" si="22"/>
        <v/>
      </c>
      <c r="S82" s="103" t="str">
        <f t="shared" si="23"/>
        <v/>
      </c>
      <c r="T82" s="103" t="str">
        <f t="shared" si="24"/>
        <v/>
      </c>
      <c r="U82" s="103" t="str">
        <f t="shared" si="25"/>
        <v/>
      </c>
      <c r="V82" s="103" t="str">
        <f t="shared" si="26"/>
        <v/>
      </c>
      <c r="W82" s="103" t="str">
        <f t="shared" si="27"/>
        <v/>
      </c>
      <c r="X82" s="110" t="str">
        <f t="shared" si="28"/>
        <v/>
      </c>
      <c r="Y82" s="110" t="str">
        <f t="shared" si="29"/>
        <v/>
      </c>
      <c r="Z82" s="110" t="str">
        <f t="shared" si="30"/>
        <v/>
      </c>
      <c r="AA82" s="110" t="str">
        <f t="shared" si="31"/>
        <v/>
      </c>
      <c r="AB82" s="110" t="str">
        <f t="shared" si="32"/>
        <v/>
      </c>
      <c r="AC82" s="110" t="str">
        <f t="shared" si="33"/>
        <v/>
      </c>
      <c r="AD82" s="237" t="str">
        <f t="shared" si="34"/>
        <v/>
      </c>
      <c r="AE82" s="82">
        <f t="shared" si="35"/>
        <v>1</v>
      </c>
    </row>
    <row r="83" spans="1:31" ht="24.95" customHeight="1" x14ac:dyDescent="0.4">
      <c r="A83" s="158"/>
      <c r="B83" s="83"/>
      <c r="C83" s="158"/>
      <c r="D83" s="158"/>
      <c r="E83" s="232"/>
      <c r="F83" s="226"/>
      <c r="G83" s="158"/>
      <c r="H83" s="158"/>
      <c r="I83" s="158"/>
      <c r="J83" s="158"/>
      <c r="K83" s="158"/>
      <c r="L83" s="158"/>
      <c r="M83" s="102"/>
      <c r="N83" s="1"/>
      <c r="O83" s="100"/>
      <c r="P83" s="103" t="str">
        <f t="shared" si="20"/>
        <v/>
      </c>
      <c r="Q83" s="103" t="str">
        <f t="shared" si="21"/>
        <v/>
      </c>
      <c r="R83" s="103" t="str">
        <f t="shared" si="22"/>
        <v/>
      </c>
      <c r="S83" s="103" t="str">
        <f t="shared" si="23"/>
        <v/>
      </c>
      <c r="T83" s="103" t="str">
        <f t="shared" si="24"/>
        <v/>
      </c>
      <c r="U83" s="103" t="str">
        <f t="shared" si="25"/>
        <v/>
      </c>
      <c r="V83" s="103" t="str">
        <f t="shared" si="26"/>
        <v/>
      </c>
      <c r="W83" s="103" t="str">
        <f t="shared" si="27"/>
        <v/>
      </c>
      <c r="X83" s="110" t="str">
        <f t="shared" si="28"/>
        <v/>
      </c>
      <c r="Y83" s="110" t="str">
        <f t="shared" si="29"/>
        <v/>
      </c>
      <c r="Z83" s="110" t="str">
        <f t="shared" si="30"/>
        <v/>
      </c>
      <c r="AA83" s="110" t="str">
        <f t="shared" si="31"/>
        <v/>
      </c>
      <c r="AB83" s="110" t="str">
        <f t="shared" si="32"/>
        <v/>
      </c>
      <c r="AC83" s="110" t="str">
        <f t="shared" si="33"/>
        <v/>
      </c>
      <c r="AD83" s="237" t="str">
        <f t="shared" si="34"/>
        <v/>
      </c>
      <c r="AE83" s="82">
        <f t="shared" si="35"/>
        <v>1</v>
      </c>
    </row>
    <row r="84" spans="1:31" ht="24.95" customHeight="1" x14ac:dyDescent="0.4">
      <c r="A84" s="158"/>
      <c r="B84" s="83"/>
      <c r="C84" s="158"/>
      <c r="D84" s="158"/>
      <c r="E84" s="232"/>
      <c r="F84" s="226"/>
      <c r="G84" s="158"/>
      <c r="H84" s="158"/>
      <c r="I84" s="158"/>
      <c r="J84" s="158"/>
      <c r="K84" s="158"/>
      <c r="L84" s="158"/>
      <c r="M84" s="102"/>
      <c r="N84" s="1"/>
      <c r="O84" s="100"/>
      <c r="P84" s="103" t="str">
        <f t="shared" si="20"/>
        <v/>
      </c>
      <c r="Q84" s="103" t="str">
        <f t="shared" si="21"/>
        <v/>
      </c>
      <c r="R84" s="103" t="str">
        <f t="shared" si="22"/>
        <v/>
      </c>
      <c r="S84" s="103" t="str">
        <f t="shared" si="23"/>
        <v/>
      </c>
      <c r="T84" s="103" t="str">
        <f t="shared" si="24"/>
        <v/>
      </c>
      <c r="U84" s="103" t="str">
        <f t="shared" si="25"/>
        <v/>
      </c>
      <c r="V84" s="103" t="str">
        <f t="shared" si="26"/>
        <v/>
      </c>
      <c r="W84" s="103" t="str">
        <f t="shared" si="27"/>
        <v/>
      </c>
      <c r="X84" s="110" t="str">
        <f t="shared" si="28"/>
        <v/>
      </c>
      <c r="Y84" s="110" t="str">
        <f t="shared" si="29"/>
        <v/>
      </c>
      <c r="Z84" s="110" t="str">
        <f t="shared" si="30"/>
        <v/>
      </c>
      <c r="AA84" s="110" t="str">
        <f t="shared" si="31"/>
        <v/>
      </c>
      <c r="AB84" s="110" t="str">
        <f t="shared" si="32"/>
        <v/>
      </c>
      <c r="AC84" s="110" t="str">
        <f t="shared" si="33"/>
        <v/>
      </c>
      <c r="AD84" s="237" t="str">
        <f t="shared" si="34"/>
        <v/>
      </c>
      <c r="AE84" s="82">
        <f t="shared" si="35"/>
        <v>1</v>
      </c>
    </row>
    <row r="85" spans="1:31" ht="24.95" customHeight="1" x14ac:dyDescent="0.4">
      <c r="A85" s="158"/>
      <c r="B85" s="83"/>
      <c r="C85" s="158"/>
      <c r="D85" s="158"/>
      <c r="E85" s="232"/>
      <c r="F85" s="226"/>
      <c r="G85" s="158"/>
      <c r="H85" s="158"/>
      <c r="I85" s="158"/>
      <c r="J85" s="158"/>
      <c r="K85" s="158"/>
      <c r="L85" s="158"/>
      <c r="M85" s="102"/>
      <c r="N85" s="1"/>
      <c r="O85" s="100"/>
      <c r="P85" s="103" t="str">
        <f t="shared" si="20"/>
        <v/>
      </c>
      <c r="Q85" s="103" t="str">
        <f t="shared" si="21"/>
        <v/>
      </c>
      <c r="R85" s="103" t="str">
        <f t="shared" si="22"/>
        <v/>
      </c>
      <c r="S85" s="103" t="str">
        <f t="shared" si="23"/>
        <v/>
      </c>
      <c r="T85" s="103" t="str">
        <f t="shared" si="24"/>
        <v/>
      </c>
      <c r="U85" s="103" t="str">
        <f t="shared" si="25"/>
        <v/>
      </c>
      <c r="V85" s="103" t="str">
        <f t="shared" si="26"/>
        <v/>
      </c>
      <c r="W85" s="103" t="str">
        <f t="shared" si="27"/>
        <v/>
      </c>
      <c r="X85" s="110" t="str">
        <f t="shared" si="28"/>
        <v/>
      </c>
      <c r="Y85" s="110" t="str">
        <f t="shared" si="29"/>
        <v/>
      </c>
      <c r="Z85" s="110" t="str">
        <f t="shared" si="30"/>
        <v/>
      </c>
      <c r="AA85" s="110" t="str">
        <f t="shared" si="31"/>
        <v/>
      </c>
      <c r="AB85" s="110" t="str">
        <f t="shared" si="32"/>
        <v/>
      </c>
      <c r="AC85" s="110" t="str">
        <f t="shared" si="33"/>
        <v/>
      </c>
      <c r="AD85" s="237" t="str">
        <f t="shared" si="34"/>
        <v/>
      </c>
      <c r="AE85" s="82">
        <f t="shared" si="35"/>
        <v>1</v>
      </c>
    </row>
    <row r="86" spans="1:31" ht="24.95" customHeight="1" x14ac:dyDescent="0.4">
      <c r="A86" s="158"/>
      <c r="B86" s="83"/>
      <c r="C86" s="158"/>
      <c r="D86" s="158"/>
      <c r="E86" s="232"/>
      <c r="F86" s="226"/>
      <c r="G86" s="158"/>
      <c r="H86" s="158"/>
      <c r="I86" s="158"/>
      <c r="J86" s="158"/>
      <c r="K86" s="158"/>
      <c r="L86" s="158"/>
      <c r="M86" s="102"/>
      <c r="N86" s="1"/>
      <c r="O86" s="100"/>
      <c r="P86" s="103" t="str">
        <f t="shared" si="20"/>
        <v/>
      </c>
      <c r="Q86" s="103" t="str">
        <f t="shared" si="21"/>
        <v/>
      </c>
      <c r="R86" s="103" t="str">
        <f t="shared" si="22"/>
        <v/>
      </c>
      <c r="S86" s="103" t="str">
        <f t="shared" si="23"/>
        <v/>
      </c>
      <c r="T86" s="103" t="str">
        <f t="shared" si="24"/>
        <v/>
      </c>
      <c r="U86" s="103" t="str">
        <f t="shared" si="25"/>
        <v/>
      </c>
      <c r="V86" s="103" t="str">
        <f t="shared" si="26"/>
        <v/>
      </c>
      <c r="W86" s="103" t="str">
        <f t="shared" si="27"/>
        <v/>
      </c>
      <c r="X86" s="110" t="str">
        <f t="shared" si="28"/>
        <v/>
      </c>
      <c r="Y86" s="110" t="str">
        <f t="shared" si="29"/>
        <v/>
      </c>
      <c r="Z86" s="110" t="str">
        <f t="shared" si="30"/>
        <v/>
      </c>
      <c r="AA86" s="110" t="str">
        <f t="shared" si="31"/>
        <v/>
      </c>
      <c r="AB86" s="110" t="str">
        <f t="shared" si="32"/>
        <v/>
      </c>
      <c r="AC86" s="110" t="str">
        <f t="shared" si="33"/>
        <v/>
      </c>
      <c r="AD86" s="237" t="str">
        <f t="shared" si="34"/>
        <v/>
      </c>
      <c r="AE86" s="82">
        <f t="shared" si="35"/>
        <v>1</v>
      </c>
    </row>
    <row r="87" spans="1:31" ht="24.95" customHeight="1" x14ac:dyDescent="0.4">
      <c r="A87" s="158"/>
      <c r="B87" s="83"/>
      <c r="C87" s="158"/>
      <c r="D87" s="158"/>
      <c r="E87" s="232"/>
      <c r="F87" s="226"/>
      <c r="G87" s="158"/>
      <c r="H87" s="158"/>
      <c r="I87" s="158"/>
      <c r="J87" s="158"/>
      <c r="K87" s="158"/>
      <c r="L87" s="158"/>
      <c r="M87" s="102"/>
      <c r="N87" s="1"/>
      <c r="O87" s="100"/>
      <c r="P87" s="103" t="str">
        <f t="shared" si="20"/>
        <v/>
      </c>
      <c r="Q87" s="103" t="str">
        <f t="shared" si="21"/>
        <v/>
      </c>
      <c r="R87" s="103" t="str">
        <f t="shared" si="22"/>
        <v/>
      </c>
      <c r="S87" s="103" t="str">
        <f t="shared" si="23"/>
        <v/>
      </c>
      <c r="T87" s="103" t="str">
        <f t="shared" si="24"/>
        <v/>
      </c>
      <c r="U87" s="103" t="str">
        <f t="shared" si="25"/>
        <v/>
      </c>
      <c r="V87" s="103" t="str">
        <f t="shared" si="26"/>
        <v/>
      </c>
      <c r="W87" s="103" t="str">
        <f t="shared" si="27"/>
        <v/>
      </c>
      <c r="X87" s="110" t="str">
        <f t="shared" si="28"/>
        <v/>
      </c>
      <c r="Y87" s="110" t="str">
        <f t="shared" si="29"/>
        <v/>
      </c>
      <c r="Z87" s="110" t="str">
        <f t="shared" si="30"/>
        <v/>
      </c>
      <c r="AA87" s="110" t="str">
        <f t="shared" si="31"/>
        <v/>
      </c>
      <c r="AB87" s="110" t="str">
        <f t="shared" si="32"/>
        <v/>
      </c>
      <c r="AC87" s="110" t="str">
        <f t="shared" si="33"/>
        <v/>
      </c>
      <c r="AD87" s="237" t="str">
        <f t="shared" si="34"/>
        <v/>
      </c>
      <c r="AE87" s="82">
        <f t="shared" si="35"/>
        <v>1</v>
      </c>
    </row>
    <row r="88" spans="1:31" ht="24.95" customHeight="1" x14ac:dyDescent="0.4">
      <c r="A88" s="158"/>
      <c r="B88" s="83"/>
      <c r="C88" s="158"/>
      <c r="D88" s="158"/>
      <c r="E88" s="232"/>
      <c r="F88" s="226"/>
      <c r="G88" s="158"/>
      <c r="H88" s="158"/>
      <c r="I88" s="158"/>
      <c r="J88" s="158"/>
      <c r="K88" s="158"/>
      <c r="L88" s="158"/>
      <c r="M88" s="102"/>
      <c r="N88" s="1"/>
      <c r="O88" s="100"/>
      <c r="P88" s="103" t="str">
        <f t="shared" si="20"/>
        <v/>
      </c>
      <c r="Q88" s="103" t="str">
        <f t="shared" si="21"/>
        <v/>
      </c>
      <c r="R88" s="103" t="str">
        <f t="shared" si="22"/>
        <v/>
      </c>
      <c r="S88" s="103" t="str">
        <f t="shared" si="23"/>
        <v/>
      </c>
      <c r="T88" s="103" t="str">
        <f t="shared" si="24"/>
        <v/>
      </c>
      <c r="U88" s="103" t="str">
        <f t="shared" si="25"/>
        <v/>
      </c>
      <c r="V88" s="103" t="str">
        <f t="shared" si="26"/>
        <v/>
      </c>
      <c r="W88" s="103" t="str">
        <f t="shared" si="27"/>
        <v/>
      </c>
      <c r="X88" s="110" t="str">
        <f t="shared" si="28"/>
        <v/>
      </c>
      <c r="Y88" s="110" t="str">
        <f t="shared" si="29"/>
        <v/>
      </c>
      <c r="Z88" s="110" t="str">
        <f t="shared" si="30"/>
        <v/>
      </c>
      <c r="AA88" s="110" t="str">
        <f t="shared" si="31"/>
        <v/>
      </c>
      <c r="AB88" s="110" t="str">
        <f t="shared" si="32"/>
        <v/>
      </c>
      <c r="AC88" s="110" t="str">
        <f t="shared" si="33"/>
        <v/>
      </c>
      <c r="AD88" s="237" t="str">
        <f t="shared" si="34"/>
        <v/>
      </c>
      <c r="AE88" s="82">
        <f t="shared" si="35"/>
        <v>1</v>
      </c>
    </row>
    <row r="89" spans="1:31" ht="24.95" customHeight="1" x14ac:dyDescent="0.4">
      <c r="A89" s="158"/>
      <c r="B89" s="83"/>
      <c r="C89" s="158"/>
      <c r="D89" s="158"/>
      <c r="E89" s="232"/>
      <c r="F89" s="226"/>
      <c r="G89" s="158"/>
      <c r="H89" s="158"/>
      <c r="I89" s="158"/>
      <c r="J89" s="158"/>
      <c r="K89" s="158"/>
      <c r="L89" s="158"/>
      <c r="M89" s="102"/>
      <c r="N89" s="1"/>
      <c r="O89" s="100"/>
      <c r="P89" s="103" t="str">
        <f t="shared" si="20"/>
        <v/>
      </c>
      <c r="Q89" s="103" t="str">
        <f t="shared" si="21"/>
        <v/>
      </c>
      <c r="R89" s="103" t="str">
        <f t="shared" si="22"/>
        <v/>
      </c>
      <c r="S89" s="103" t="str">
        <f t="shared" si="23"/>
        <v/>
      </c>
      <c r="T89" s="103" t="str">
        <f t="shared" si="24"/>
        <v/>
      </c>
      <c r="U89" s="103" t="str">
        <f t="shared" si="25"/>
        <v/>
      </c>
      <c r="V89" s="103" t="str">
        <f t="shared" si="26"/>
        <v/>
      </c>
      <c r="W89" s="103" t="str">
        <f t="shared" si="27"/>
        <v/>
      </c>
      <c r="X89" s="110" t="str">
        <f t="shared" si="28"/>
        <v/>
      </c>
      <c r="Y89" s="110" t="str">
        <f t="shared" si="29"/>
        <v/>
      </c>
      <c r="Z89" s="110" t="str">
        <f t="shared" si="30"/>
        <v/>
      </c>
      <c r="AA89" s="110" t="str">
        <f t="shared" si="31"/>
        <v/>
      </c>
      <c r="AB89" s="110" t="str">
        <f t="shared" si="32"/>
        <v/>
      </c>
      <c r="AC89" s="110" t="str">
        <f t="shared" si="33"/>
        <v/>
      </c>
      <c r="AD89" s="237" t="str">
        <f t="shared" si="34"/>
        <v/>
      </c>
      <c r="AE89" s="82">
        <f t="shared" si="35"/>
        <v>1</v>
      </c>
    </row>
    <row r="90" spans="1:31" ht="24.95" customHeight="1" x14ac:dyDescent="0.4">
      <c r="A90" s="158"/>
      <c r="B90" s="83"/>
      <c r="C90" s="158"/>
      <c r="D90" s="158"/>
      <c r="E90" s="232"/>
      <c r="F90" s="226"/>
      <c r="G90" s="158"/>
      <c r="H90" s="158"/>
      <c r="I90" s="158"/>
      <c r="J90" s="158"/>
      <c r="K90" s="158"/>
      <c r="L90" s="158"/>
      <c r="M90" s="102"/>
      <c r="N90" s="1"/>
      <c r="O90" s="100"/>
      <c r="P90" s="103" t="str">
        <f t="shared" si="20"/>
        <v/>
      </c>
      <c r="Q90" s="103" t="str">
        <f t="shared" si="21"/>
        <v/>
      </c>
      <c r="R90" s="103" t="str">
        <f t="shared" si="22"/>
        <v/>
      </c>
      <c r="S90" s="103" t="str">
        <f t="shared" si="23"/>
        <v/>
      </c>
      <c r="T90" s="103" t="str">
        <f t="shared" si="24"/>
        <v/>
      </c>
      <c r="U90" s="103" t="str">
        <f t="shared" si="25"/>
        <v/>
      </c>
      <c r="V90" s="103" t="str">
        <f t="shared" si="26"/>
        <v/>
      </c>
      <c r="W90" s="103" t="str">
        <f t="shared" si="27"/>
        <v/>
      </c>
      <c r="X90" s="110" t="str">
        <f t="shared" si="28"/>
        <v/>
      </c>
      <c r="Y90" s="110" t="str">
        <f t="shared" si="29"/>
        <v/>
      </c>
      <c r="Z90" s="110" t="str">
        <f t="shared" si="30"/>
        <v/>
      </c>
      <c r="AA90" s="110" t="str">
        <f t="shared" si="31"/>
        <v/>
      </c>
      <c r="AB90" s="110" t="str">
        <f t="shared" si="32"/>
        <v/>
      </c>
      <c r="AC90" s="110" t="str">
        <f t="shared" si="33"/>
        <v/>
      </c>
      <c r="AD90" s="237" t="str">
        <f t="shared" si="34"/>
        <v/>
      </c>
      <c r="AE90" s="82">
        <f t="shared" si="35"/>
        <v>1</v>
      </c>
    </row>
    <row r="91" spans="1:31" ht="24.95" customHeight="1" x14ac:dyDescent="0.4">
      <c r="A91" s="158"/>
      <c r="B91" s="83"/>
      <c r="C91" s="158"/>
      <c r="D91" s="158"/>
      <c r="E91" s="232"/>
      <c r="F91" s="226"/>
      <c r="G91" s="158"/>
      <c r="H91" s="158"/>
      <c r="I91" s="158"/>
      <c r="J91" s="158"/>
      <c r="K91" s="158"/>
      <c r="L91" s="158"/>
      <c r="M91" s="102"/>
      <c r="N91" s="1"/>
      <c r="O91" s="100"/>
      <c r="P91" s="103" t="str">
        <f t="shared" si="20"/>
        <v/>
      </c>
      <c r="Q91" s="103" t="str">
        <f t="shared" si="21"/>
        <v/>
      </c>
      <c r="R91" s="103" t="str">
        <f t="shared" si="22"/>
        <v/>
      </c>
      <c r="S91" s="103" t="str">
        <f t="shared" si="23"/>
        <v/>
      </c>
      <c r="T91" s="103" t="str">
        <f t="shared" si="24"/>
        <v/>
      </c>
      <c r="U91" s="103" t="str">
        <f t="shared" si="25"/>
        <v/>
      </c>
      <c r="V91" s="103" t="str">
        <f t="shared" si="26"/>
        <v/>
      </c>
      <c r="W91" s="103" t="str">
        <f t="shared" si="27"/>
        <v/>
      </c>
      <c r="X91" s="110" t="str">
        <f t="shared" si="28"/>
        <v/>
      </c>
      <c r="Y91" s="110" t="str">
        <f t="shared" si="29"/>
        <v/>
      </c>
      <c r="Z91" s="110" t="str">
        <f t="shared" si="30"/>
        <v/>
      </c>
      <c r="AA91" s="110" t="str">
        <f t="shared" si="31"/>
        <v/>
      </c>
      <c r="AB91" s="110" t="str">
        <f t="shared" si="32"/>
        <v/>
      </c>
      <c r="AC91" s="110" t="str">
        <f t="shared" si="33"/>
        <v/>
      </c>
      <c r="AD91" s="237" t="str">
        <f t="shared" si="34"/>
        <v/>
      </c>
      <c r="AE91" s="82">
        <f t="shared" si="35"/>
        <v>1</v>
      </c>
    </row>
    <row r="92" spans="1:31" ht="24.95" customHeight="1" x14ac:dyDescent="0.4">
      <c r="A92" s="158"/>
      <c r="B92" s="83"/>
      <c r="C92" s="158"/>
      <c r="D92" s="158"/>
      <c r="E92" s="232"/>
      <c r="F92" s="226"/>
      <c r="G92" s="158"/>
      <c r="H92" s="158"/>
      <c r="I92" s="158"/>
      <c r="J92" s="158"/>
      <c r="K92" s="158"/>
      <c r="L92" s="158"/>
      <c r="M92" s="102"/>
      <c r="N92" s="1"/>
      <c r="O92" s="100"/>
      <c r="P92" s="103" t="str">
        <f t="shared" si="20"/>
        <v/>
      </c>
      <c r="Q92" s="103" t="str">
        <f t="shared" si="21"/>
        <v/>
      </c>
      <c r="R92" s="103" t="str">
        <f t="shared" si="22"/>
        <v/>
      </c>
      <c r="S92" s="103" t="str">
        <f t="shared" si="23"/>
        <v/>
      </c>
      <c r="T92" s="103" t="str">
        <f t="shared" si="24"/>
        <v/>
      </c>
      <c r="U92" s="103" t="str">
        <f t="shared" si="25"/>
        <v/>
      </c>
      <c r="V92" s="103" t="str">
        <f t="shared" si="26"/>
        <v/>
      </c>
      <c r="W92" s="103" t="str">
        <f t="shared" si="27"/>
        <v/>
      </c>
      <c r="X92" s="110" t="str">
        <f t="shared" si="28"/>
        <v/>
      </c>
      <c r="Y92" s="110" t="str">
        <f t="shared" si="29"/>
        <v/>
      </c>
      <c r="Z92" s="110" t="str">
        <f t="shared" si="30"/>
        <v/>
      </c>
      <c r="AA92" s="110" t="str">
        <f t="shared" si="31"/>
        <v/>
      </c>
      <c r="AB92" s="110" t="str">
        <f t="shared" si="32"/>
        <v/>
      </c>
      <c r="AC92" s="110" t="str">
        <f t="shared" si="33"/>
        <v/>
      </c>
      <c r="AD92" s="237" t="str">
        <f t="shared" si="34"/>
        <v/>
      </c>
      <c r="AE92" s="82">
        <f t="shared" si="35"/>
        <v>1</v>
      </c>
    </row>
    <row r="93" spans="1:31" ht="24.95" customHeight="1" x14ac:dyDescent="0.4">
      <c r="A93" s="158"/>
      <c r="B93" s="83"/>
      <c r="C93" s="158"/>
      <c r="D93" s="158"/>
      <c r="E93" s="232"/>
      <c r="F93" s="226"/>
      <c r="G93" s="158"/>
      <c r="H93" s="158"/>
      <c r="I93" s="158"/>
      <c r="J93" s="158"/>
      <c r="K93" s="158"/>
      <c r="L93" s="158"/>
      <c r="M93" s="102"/>
      <c r="N93" s="1"/>
      <c r="O93" s="100"/>
      <c r="P93" s="103" t="str">
        <f t="shared" si="20"/>
        <v/>
      </c>
      <c r="Q93" s="103" t="str">
        <f t="shared" si="21"/>
        <v/>
      </c>
      <c r="R93" s="103" t="str">
        <f t="shared" si="22"/>
        <v/>
      </c>
      <c r="S93" s="103" t="str">
        <f t="shared" si="23"/>
        <v/>
      </c>
      <c r="T93" s="103" t="str">
        <f t="shared" si="24"/>
        <v/>
      </c>
      <c r="U93" s="103" t="str">
        <f t="shared" si="25"/>
        <v/>
      </c>
      <c r="V93" s="103" t="str">
        <f t="shared" si="26"/>
        <v/>
      </c>
      <c r="W93" s="103" t="str">
        <f t="shared" si="27"/>
        <v/>
      </c>
      <c r="X93" s="110" t="str">
        <f t="shared" si="28"/>
        <v/>
      </c>
      <c r="Y93" s="110" t="str">
        <f t="shared" si="29"/>
        <v/>
      </c>
      <c r="Z93" s="110" t="str">
        <f t="shared" si="30"/>
        <v/>
      </c>
      <c r="AA93" s="110" t="str">
        <f t="shared" si="31"/>
        <v/>
      </c>
      <c r="AB93" s="110" t="str">
        <f t="shared" si="32"/>
        <v/>
      </c>
      <c r="AC93" s="110" t="str">
        <f t="shared" si="33"/>
        <v/>
      </c>
      <c r="AD93" s="237" t="str">
        <f t="shared" si="34"/>
        <v/>
      </c>
      <c r="AE93" s="82">
        <f t="shared" si="35"/>
        <v>1</v>
      </c>
    </row>
    <row r="94" spans="1:31" ht="24.95" customHeight="1" x14ac:dyDescent="0.4">
      <c r="A94" s="158"/>
      <c r="B94" s="83"/>
      <c r="C94" s="158"/>
      <c r="D94" s="158"/>
      <c r="E94" s="232"/>
      <c r="F94" s="226"/>
      <c r="G94" s="158"/>
      <c r="H94" s="158"/>
      <c r="I94" s="158"/>
      <c r="J94" s="158"/>
      <c r="K94" s="158"/>
      <c r="L94" s="158"/>
      <c r="M94" s="102"/>
      <c r="N94" s="1"/>
      <c r="O94" s="100"/>
      <c r="P94" s="103" t="str">
        <f t="shared" si="20"/>
        <v/>
      </c>
      <c r="Q94" s="103" t="str">
        <f t="shared" si="21"/>
        <v/>
      </c>
      <c r="R94" s="103" t="str">
        <f t="shared" si="22"/>
        <v/>
      </c>
      <c r="S94" s="103" t="str">
        <f t="shared" si="23"/>
        <v/>
      </c>
      <c r="T94" s="103" t="str">
        <f t="shared" si="24"/>
        <v/>
      </c>
      <c r="U94" s="103" t="str">
        <f t="shared" si="25"/>
        <v/>
      </c>
      <c r="V94" s="103" t="str">
        <f t="shared" si="26"/>
        <v/>
      </c>
      <c r="W94" s="103" t="str">
        <f t="shared" si="27"/>
        <v/>
      </c>
      <c r="X94" s="110" t="str">
        <f t="shared" si="28"/>
        <v/>
      </c>
      <c r="Y94" s="110" t="str">
        <f t="shared" si="29"/>
        <v/>
      </c>
      <c r="Z94" s="110" t="str">
        <f t="shared" si="30"/>
        <v/>
      </c>
      <c r="AA94" s="110" t="str">
        <f t="shared" si="31"/>
        <v/>
      </c>
      <c r="AB94" s="110" t="str">
        <f t="shared" si="32"/>
        <v/>
      </c>
      <c r="AC94" s="110" t="str">
        <f t="shared" si="33"/>
        <v/>
      </c>
      <c r="AD94" s="237" t="str">
        <f t="shared" si="34"/>
        <v/>
      </c>
      <c r="AE94" s="82">
        <f t="shared" si="35"/>
        <v>1</v>
      </c>
    </row>
    <row r="95" spans="1:31" ht="24.95" customHeight="1" x14ac:dyDescent="0.4">
      <c r="A95" s="158"/>
      <c r="B95" s="83"/>
      <c r="C95" s="158"/>
      <c r="D95" s="158"/>
      <c r="E95" s="232"/>
      <c r="F95" s="226"/>
      <c r="G95" s="158"/>
      <c r="H95" s="158"/>
      <c r="I95" s="158"/>
      <c r="J95" s="158"/>
      <c r="K95" s="158"/>
      <c r="L95" s="158"/>
      <c r="M95" s="102"/>
      <c r="N95" s="1"/>
      <c r="O95" s="100"/>
      <c r="P95" s="103" t="str">
        <f t="shared" si="20"/>
        <v/>
      </c>
      <c r="Q95" s="103" t="str">
        <f t="shared" si="21"/>
        <v/>
      </c>
      <c r="R95" s="103" t="str">
        <f t="shared" si="22"/>
        <v/>
      </c>
      <c r="S95" s="103" t="str">
        <f t="shared" si="23"/>
        <v/>
      </c>
      <c r="T95" s="103" t="str">
        <f t="shared" si="24"/>
        <v/>
      </c>
      <c r="U95" s="103" t="str">
        <f t="shared" si="25"/>
        <v/>
      </c>
      <c r="V95" s="103" t="str">
        <f t="shared" si="26"/>
        <v/>
      </c>
      <c r="W95" s="103" t="str">
        <f t="shared" si="27"/>
        <v/>
      </c>
      <c r="X95" s="110" t="str">
        <f t="shared" si="28"/>
        <v/>
      </c>
      <c r="Y95" s="110" t="str">
        <f t="shared" si="29"/>
        <v/>
      </c>
      <c r="Z95" s="110" t="str">
        <f t="shared" si="30"/>
        <v/>
      </c>
      <c r="AA95" s="110" t="str">
        <f t="shared" si="31"/>
        <v/>
      </c>
      <c r="AB95" s="110" t="str">
        <f t="shared" si="32"/>
        <v/>
      </c>
      <c r="AC95" s="110" t="str">
        <f t="shared" si="33"/>
        <v/>
      </c>
      <c r="AD95" s="237" t="str">
        <f t="shared" si="34"/>
        <v/>
      </c>
      <c r="AE95" s="82">
        <f t="shared" si="35"/>
        <v>1</v>
      </c>
    </row>
    <row r="96" spans="1:31" ht="24.95" customHeight="1" x14ac:dyDescent="0.4">
      <c r="A96" s="158"/>
      <c r="B96" s="83"/>
      <c r="C96" s="158"/>
      <c r="D96" s="158"/>
      <c r="E96" s="232"/>
      <c r="F96" s="226"/>
      <c r="G96" s="158"/>
      <c r="H96" s="158"/>
      <c r="I96" s="158"/>
      <c r="J96" s="158"/>
      <c r="K96" s="158"/>
      <c r="L96" s="158"/>
      <c r="M96" s="102"/>
      <c r="N96" s="1"/>
      <c r="O96" s="100"/>
      <c r="P96" s="103" t="str">
        <f t="shared" si="20"/>
        <v/>
      </c>
      <c r="Q96" s="103" t="str">
        <f t="shared" si="21"/>
        <v/>
      </c>
      <c r="R96" s="103" t="str">
        <f t="shared" si="22"/>
        <v/>
      </c>
      <c r="S96" s="103" t="str">
        <f t="shared" si="23"/>
        <v/>
      </c>
      <c r="T96" s="103" t="str">
        <f t="shared" si="24"/>
        <v/>
      </c>
      <c r="U96" s="103" t="str">
        <f t="shared" si="25"/>
        <v/>
      </c>
      <c r="V96" s="103" t="str">
        <f t="shared" si="26"/>
        <v/>
      </c>
      <c r="W96" s="103" t="str">
        <f t="shared" si="27"/>
        <v/>
      </c>
      <c r="X96" s="110" t="str">
        <f t="shared" si="28"/>
        <v/>
      </c>
      <c r="Y96" s="110" t="str">
        <f t="shared" si="29"/>
        <v/>
      </c>
      <c r="Z96" s="110" t="str">
        <f t="shared" si="30"/>
        <v/>
      </c>
      <c r="AA96" s="110" t="str">
        <f t="shared" si="31"/>
        <v/>
      </c>
      <c r="AB96" s="110" t="str">
        <f t="shared" si="32"/>
        <v/>
      </c>
      <c r="AC96" s="110" t="str">
        <f t="shared" si="33"/>
        <v/>
      </c>
      <c r="AD96" s="237" t="str">
        <f t="shared" si="34"/>
        <v/>
      </c>
      <c r="AE96" s="82">
        <f t="shared" si="35"/>
        <v>1</v>
      </c>
    </row>
    <row r="97" spans="1:31" ht="24.95" customHeight="1" x14ac:dyDescent="0.4">
      <c r="A97" s="158"/>
      <c r="B97" s="83"/>
      <c r="C97" s="158"/>
      <c r="D97" s="158"/>
      <c r="E97" s="232"/>
      <c r="F97" s="226"/>
      <c r="G97" s="158"/>
      <c r="H97" s="158"/>
      <c r="I97" s="158"/>
      <c r="J97" s="158"/>
      <c r="K97" s="158"/>
      <c r="L97" s="158"/>
      <c r="M97" s="102"/>
      <c r="N97" s="1"/>
      <c r="O97" s="100"/>
      <c r="P97" s="103" t="str">
        <f t="shared" si="20"/>
        <v/>
      </c>
      <c r="Q97" s="103" t="str">
        <f t="shared" si="21"/>
        <v/>
      </c>
      <c r="R97" s="103" t="str">
        <f t="shared" si="22"/>
        <v/>
      </c>
      <c r="S97" s="103" t="str">
        <f t="shared" si="23"/>
        <v/>
      </c>
      <c r="T97" s="103" t="str">
        <f t="shared" si="24"/>
        <v/>
      </c>
      <c r="U97" s="103" t="str">
        <f t="shared" si="25"/>
        <v/>
      </c>
      <c r="V97" s="103" t="str">
        <f t="shared" si="26"/>
        <v/>
      </c>
      <c r="W97" s="103" t="str">
        <f t="shared" si="27"/>
        <v/>
      </c>
      <c r="X97" s="110" t="str">
        <f t="shared" si="28"/>
        <v/>
      </c>
      <c r="Y97" s="110" t="str">
        <f t="shared" si="29"/>
        <v/>
      </c>
      <c r="Z97" s="110" t="str">
        <f t="shared" si="30"/>
        <v/>
      </c>
      <c r="AA97" s="110" t="str">
        <f t="shared" si="31"/>
        <v/>
      </c>
      <c r="AB97" s="110" t="str">
        <f t="shared" si="32"/>
        <v/>
      </c>
      <c r="AC97" s="110" t="str">
        <f t="shared" si="33"/>
        <v/>
      </c>
      <c r="AD97" s="237" t="str">
        <f t="shared" si="34"/>
        <v/>
      </c>
      <c r="AE97" s="82">
        <f t="shared" si="35"/>
        <v>1</v>
      </c>
    </row>
    <row r="98" spans="1:31" ht="24.95" customHeight="1" x14ac:dyDescent="0.4">
      <c r="A98" s="158"/>
      <c r="B98" s="83"/>
      <c r="C98" s="158"/>
      <c r="D98" s="158"/>
      <c r="E98" s="232"/>
      <c r="F98" s="226"/>
      <c r="G98" s="158"/>
      <c r="H98" s="158"/>
      <c r="I98" s="158"/>
      <c r="J98" s="158"/>
      <c r="K98" s="158"/>
      <c r="L98" s="158"/>
      <c r="M98" s="102"/>
      <c r="N98" s="1"/>
      <c r="O98" s="100"/>
      <c r="P98" s="103" t="str">
        <f t="shared" si="20"/>
        <v/>
      </c>
      <c r="Q98" s="103" t="str">
        <f t="shared" si="21"/>
        <v/>
      </c>
      <c r="R98" s="103" t="str">
        <f t="shared" si="22"/>
        <v/>
      </c>
      <c r="S98" s="103" t="str">
        <f t="shared" si="23"/>
        <v/>
      </c>
      <c r="T98" s="103" t="str">
        <f t="shared" si="24"/>
        <v/>
      </c>
      <c r="U98" s="103" t="str">
        <f t="shared" si="25"/>
        <v/>
      </c>
      <c r="V98" s="103" t="str">
        <f t="shared" si="26"/>
        <v/>
      </c>
      <c r="W98" s="103" t="str">
        <f t="shared" si="27"/>
        <v/>
      </c>
      <c r="X98" s="110" t="str">
        <f t="shared" si="28"/>
        <v/>
      </c>
      <c r="Y98" s="110" t="str">
        <f t="shared" si="29"/>
        <v/>
      </c>
      <c r="Z98" s="110" t="str">
        <f t="shared" si="30"/>
        <v/>
      </c>
      <c r="AA98" s="110" t="str">
        <f t="shared" si="31"/>
        <v/>
      </c>
      <c r="AB98" s="110" t="str">
        <f t="shared" si="32"/>
        <v/>
      </c>
      <c r="AC98" s="110" t="str">
        <f t="shared" si="33"/>
        <v/>
      </c>
      <c r="AD98" s="237" t="str">
        <f t="shared" si="34"/>
        <v/>
      </c>
      <c r="AE98" s="82">
        <f t="shared" si="35"/>
        <v>1</v>
      </c>
    </row>
    <row r="99" spans="1:31" ht="24.95" customHeight="1" x14ac:dyDescent="0.4">
      <c r="A99" s="158"/>
      <c r="B99" s="83"/>
      <c r="C99" s="158"/>
      <c r="D99" s="158"/>
      <c r="E99" s="232"/>
      <c r="F99" s="226"/>
      <c r="G99" s="158"/>
      <c r="H99" s="158"/>
      <c r="I99" s="158"/>
      <c r="J99" s="158"/>
      <c r="K99" s="158"/>
      <c r="L99" s="158"/>
      <c r="M99" s="102"/>
      <c r="N99" s="1"/>
      <c r="O99" s="100"/>
      <c r="P99" s="103" t="str">
        <f t="shared" si="20"/>
        <v/>
      </c>
      <c r="Q99" s="103" t="str">
        <f t="shared" si="21"/>
        <v/>
      </c>
      <c r="R99" s="103" t="str">
        <f t="shared" si="22"/>
        <v/>
      </c>
      <c r="S99" s="103" t="str">
        <f t="shared" si="23"/>
        <v/>
      </c>
      <c r="T99" s="103" t="str">
        <f t="shared" si="24"/>
        <v/>
      </c>
      <c r="U99" s="103" t="str">
        <f t="shared" si="25"/>
        <v/>
      </c>
      <c r="V99" s="103" t="str">
        <f t="shared" si="26"/>
        <v/>
      </c>
      <c r="W99" s="103" t="str">
        <f t="shared" si="27"/>
        <v/>
      </c>
      <c r="X99" s="110" t="str">
        <f t="shared" si="28"/>
        <v/>
      </c>
      <c r="Y99" s="110" t="str">
        <f t="shared" si="29"/>
        <v/>
      </c>
      <c r="Z99" s="110" t="str">
        <f t="shared" si="30"/>
        <v/>
      </c>
      <c r="AA99" s="110" t="str">
        <f t="shared" si="31"/>
        <v/>
      </c>
      <c r="AB99" s="110" t="str">
        <f t="shared" si="32"/>
        <v/>
      </c>
      <c r="AC99" s="110" t="str">
        <f t="shared" si="33"/>
        <v/>
      </c>
      <c r="AD99" s="237" t="str">
        <f t="shared" si="34"/>
        <v/>
      </c>
      <c r="AE99" s="82">
        <f t="shared" si="35"/>
        <v>1</v>
      </c>
    </row>
    <row r="100" spans="1:31" ht="24.95" customHeight="1" x14ac:dyDescent="0.4">
      <c r="A100" s="158"/>
      <c r="B100" s="83"/>
      <c r="C100" s="158"/>
      <c r="D100" s="158"/>
      <c r="E100" s="232"/>
      <c r="F100" s="226"/>
      <c r="G100" s="158"/>
      <c r="H100" s="158"/>
      <c r="I100" s="158"/>
      <c r="J100" s="158"/>
      <c r="K100" s="158"/>
      <c r="L100" s="158"/>
      <c r="M100" s="102"/>
      <c r="N100" s="1"/>
      <c r="O100" s="100"/>
      <c r="P100" s="103" t="str">
        <f t="shared" si="20"/>
        <v/>
      </c>
      <c r="Q100" s="103" t="str">
        <f t="shared" si="21"/>
        <v/>
      </c>
      <c r="R100" s="103" t="str">
        <f t="shared" si="22"/>
        <v/>
      </c>
      <c r="S100" s="103" t="str">
        <f t="shared" si="23"/>
        <v/>
      </c>
      <c r="T100" s="103" t="str">
        <f t="shared" si="24"/>
        <v/>
      </c>
      <c r="U100" s="103" t="str">
        <f t="shared" si="25"/>
        <v/>
      </c>
      <c r="V100" s="103" t="str">
        <f t="shared" si="26"/>
        <v/>
      </c>
      <c r="W100" s="103" t="str">
        <f t="shared" si="27"/>
        <v/>
      </c>
      <c r="X100" s="110" t="str">
        <f t="shared" si="28"/>
        <v/>
      </c>
      <c r="Y100" s="110" t="str">
        <f t="shared" si="29"/>
        <v/>
      </c>
      <c r="Z100" s="110" t="str">
        <f t="shared" si="30"/>
        <v/>
      </c>
      <c r="AA100" s="110" t="str">
        <f t="shared" si="31"/>
        <v/>
      </c>
      <c r="AB100" s="110" t="str">
        <f t="shared" si="32"/>
        <v/>
      </c>
      <c r="AC100" s="110" t="str">
        <f t="shared" si="33"/>
        <v/>
      </c>
      <c r="AD100" s="237" t="str">
        <f t="shared" si="34"/>
        <v/>
      </c>
      <c r="AE100" s="82">
        <f t="shared" si="35"/>
        <v>1</v>
      </c>
    </row>
    <row r="101" spans="1:31" ht="24.95" customHeight="1" x14ac:dyDescent="0.4">
      <c r="A101" s="158"/>
      <c r="B101" s="83"/>
      <c r="C101" s="158"/>
      <c r="D101" s="158"/>
      <c r="E101" s="232"/>
      <c r="F101" s="226"/>
      <c r="G101" s="158"/>
      <c r="H101" s="158"/>
      <c r="I101" s="158"/>
      <c r="J101" s="158"/>
      <c r="K101" s="158"/>
      <c r="L101" s="158"/>
      <c r="M101" s="102"/>
      <c r="N101" s="1"/>
      <c r="O101" s="100"/>
      <c r="P101" s="103" t="str">
        <f t="shared" si="20"/>
        <v/>
      </c>
      <c r="Q101" s="103" t="str">
        <f t="shared" si="21"/>
        <v/>
      </c>
      <c r="R101" s="103" t="str">
        <f t="shared" si="22"/>
        <v/>
      </c>
      <c r="S101" s="103" t="str">
        <f t="shared" si="23"/>
        <v/>
      </c>
      <c r="T101" s="103" t="str">
        <f t="shared" si="24"/>
        <v/>
      </c>
      <c r="U101" s="103" t="str">
        <f t="shared" si="25"/>
        <v/>
      </c>
      <c r="V101" s="103" t="str">
        <f t="shared" si="26"/>
        <v/>
      </c>
      <c r="W101" s="103" t="str">
        <f t="shared" si="27"/>
        <v/>
      </c>
      <c r="X101" s="110" t="str">
        <f t="shared" si="28"/>
        <v/>
      </c>
      <c r="Y101" s="110" t="str">
        <f t="shared" si="29"/>
        <v/>
      </c>
      <c r="Z101" s="110" t="str">
        <f t="shared" si="30"/>
        <v/>
      </c>
      <c r="AA101" s="110" t="str">
        <f t="shared" si="31"/>
        <v/>
      </c>
      <c r="AB101" s="110" t="str">
        <f t="shared" si="32"/>
        <v/>
      </c>
      <c r="AC101" s="110" t="str">
        <f t="shared" si="33"/>
        <v/>
      </c>
      <c r="AD101" s="237" t="str">
        <f t="shared" si="34"/>
        <v/>
      </c>
      <c r="AE101" s="82">
        <f t="shared" si="35"/>
        <v>1</v>
      </c>
    </row>
    <row r="102" spans="1:31" ht="24.95" customHeight="1" x14ac:dyDescent="0.4">
      <c r="A102" s="158"/>
      <c r="B102" s="83"/>
      <c r="C102" s="158"/>
      <c r="D102" s="158"/>
      <c r="E102" s="232"/>
      <c r="F102" s="226"/>
      <c r="G102" s="158"/>
      <c r="H102" s="158"/>
      <c r="I102" s="158"/>
      <c r="J102" s="158"/>
      <c r="K102" s="158"/>
      <c r="L102" s="158"/>
      <c r="M102" s="102"/>
      <c r="N102" s="1"/>
      <c r="O102" s="100"/>
      <c r="P102" s="103" t="str">
        <f t="shared" si="20"/>
        <v/>
      </c>
      <c r="Q102" s="103" t="str">
        <f t="shared" si="21"/>
        <v/>
      </c>
      <c r="R102" s="103" t="str">
        <f t="shared" si="22"/>
        <v/>
      </c>
      <c r="S102" s="103" t="str">
        <f t="shared" si="23"/>
        <v/>
      </c>
      <c r="T102" s="103" t="str">
        <f t="shared" si="24"/>
        <v/>
      </c>
      <c r="U102" s="103" t="str">
        <f t="shared" si="25"/>
        <v/>
      </c>
      <c r="V102" s="103" t="str">
        <f t="shared" si="26"/>
        <v/>
      </c>
      <c r="W102" s="103" t="str">
        <f t="shared" si="27"/>
        <v/>
      </c>
      <c r="X102" s="110" t="str">
        <f t="shared" si="28"/>
        <v/>
      </c>
      <c r="Y102" s="110" t="str">
        <f t="shared" si="29"/>
        <v/>
      </c>
      <c r="Z102" s="110" t="str">
        <f t="shared" si="30"/>
        <v/>
      </c>
      <c r="AA102" s="110" t="str">
        <f t="shared" si="31"/>
        <v/>
      </c>
      <c r="AB102" s="110" t="str">
        <f t="shared" si="32"/>
        <v/>
      </c>
      <c r="AC102" s="110" t="str">
        <f t="shared" si="33"/>
        <v/>
      </c>
      <c r="AD102" s="237" t="str">
        <f t="shared" si="34"/>
        <v/>
      </c>
      <c r="AE102" s="82">
        <f t="shared" si="35"/>
        <v>1</v>
      </c>
    </row>
    <row r="103" spans="1:31" ht="24.95" customHeight="1" x14ac:dyDescent="0.4">
      <c r="A103" s="158"/>
      <c r="B103" s="83"/>
      <c r="C103" s="158"/>
      <c r="D103" s="158"/>
      <c r="E103" s="232"/>
      <c r="F103" s="226"/>
      <c r="G103" s="158"/>
      <c r="H103" s="158"/>
      <c r="I103" s="158"/>
      <c r="J103" s="158"/>
      <c r="K103" s="158"/>
      <c r="L103" s="158"/>
      <c r="M103" s="102"/>
      <c r="N103" s="1"/>
      <c r="O103" s="100"/>
      <c r="P103" s="103" t="str">
        <f t="shared" si="20"/>
        <v/>
      </c>
      <c r="Q103" s="103" t="str">
        <f t="shared" si="21"/>
        <v/>
      </c>
      <c r="R103" s="103" t="str">
        <f t="shared" si="22"/>
        <v/>
      </c>
      <c r="S103" s="103" t="str">
        <f t="shared" si="23"/>
        <v/>
      </c>
      <c r="T103" s="103" t="str">
        <f t="shared" si="24"/>
        <v/>
      </c>
      <c r="U103" s="103" t="str">
        <f t="shared" si="25"/>
        <v/>
      </c>
      <c r="V103" s="103" t="str">
        <f t="shared" si="26"/>
        <v/>
      </c>
      <c r="W103" s="103" t="str">
        <f t="shared" si="27"/>
        <v/>
      </c>
      <c r="X103" s="110" t="str">
        <f t="shared" si="28"/>
        <v/>
      </c>
      <c r="Y103" s="110" t="str">
        <f t="shared" si="29"/>
        <v/>
      </c>
      <c r="Z103" s="110" t="str">
        <f t="shared" si="30"/>
        <v/>
      </c>
      <c r="AA103" s="110" t="str">
        <f t="shared" si="31"/>
        <v/>
      </c>
      <c r="AB103" s="110" t="str">
        <f t="shared" si="32"/>
        <v/>
      </c>
      <c r="AC103" s="110" t="str">
        <f t="shared" si="33"/>
        <v/>
      </c>
      <c r="AD103" s="237" t="str">
        <f t="shared" si="34"/>
        <v/>
      </c>
      <c r="AE103" s="82">
        <f t="shared" si="35"/>
        <v>1</v>
      </c>
    </row>
    <row r="104" spans="1:31" ht="24.95" customHeight="1" x14ac:dyDescent="0.4">
      <c r="A104" s="158"/>
      <c r="B104" s="83"/>
      <c r="C104" s="158"/>
      <c r="D104" s="158"/>
      <c r="E104" s="232"/>
      <c r="F104" s="226"/>
      <c r="G104" s="158"/>
      <c r="H104" s="158"/>
      <c r="I104" s="158"/>
      <c r="J104" s="158"/>
      <c r="K104" s="158"/>
      <c r="L104" s="158"/>
      <c r="M104" s="102"/>
      <c r="N104" s="1"/>
      <c r="O104" s="100"/>
      <c r="P104" s="103" t="str">
        <f t="shared" si="20"/>
        <v/>
      </c>
      <c r="Q104" s="103" t="str">
        <f t="shared" si="21"/>
        <v/>
      </c>
      <c r="R104" s="103" t="str">
        <f t="shared" si="22"/>
        <v/>
      </c>
      <c r="S104" s="103" t="str">
        <f t="shared" si="23"/>
        <v/>
      </c>
      <c r="T104" s="103" t="str">
        <f t="shared" si="24"/>
        <v/>
      </c>
      <c r="U104" s="103" t="str">
        <f t="shared" si="25"/>
        <v/>
      </c>
      <c r="V104" s="103" t="str">
        <f t="shared" si="26"/>
        <v/>
      </c>
      <c r="W104" s="103" t="str">
        <f t="shared" si="27"/>
        <v/>
      </c>
      <c r="X104" s="110" t="str">
        <f t="shared" si="28"/>
        <v/>
      </c>
      <c r="Y104" s="110" t="str">
        <f t="shared" si="29"/>
        <v/>
      </c>
      <c r="Z104" s="110" t="str">
        <f t="shared" si="30"/>
        <v/>
      </c>
      <c r="AA104" s="110" t="str">
        <f t="shared" si="31"/>
        <v/>
      </c>
      <c r="AB104" s="110" t="str">
        <f t="shared" si="32"/>
        <v/>
      </c>
      <c r="AC104" s="110" t="str">
        <f t="shared" si="33"/>
        <v/>
      </c>
      <c r="AD104" s="237" t="str">
        <f t="shared" si="34"/>
        <v/>
      </c>
      <c r="AE104" s="82">
        <f t="shared" si="35"/>
        <v>1</v>
      </c>
    </row>
    <row r="105" spans="1:31" ht="24.95" customHeight="1" x14ac:dyDescent="0.4">
      <c r="A105" s="158"/>
      <c r="B105" s="83"/>
      <c r="C105" s="158"/>
      <c r="D105" s="158"/>
      <c r="E105" s="232"/>
      <c r="F105" s="226"/>
      <c r="G105" s="158"/>
      <c r="H105" s="158"/>
      <c r="I105" s="158"/>
      <c r="J105" s="158"/>
      <c r="K105" s="158"/>
      <c r="L105" s="158"/>
      <c r="M105" s="102"/>
      <c r="N105" s="1"/>
      <c r="O105" s="100"/>
      <c r="P105" s="103" t="str">
        <f t="shared" si="20"/>
        <v/>
      </c>
      <c r="Q105" s="103" t="str">
        <f t="shared" si="21"/>
        <v/>
      </c>
      <c r="R105" s="103" t="str">
        <f t="shared" si="22"/>
        <v/>
      </c>
      <c r="S105" s="103" t="str">
        <f t="shared" si="23"/>
        <v/>
      </c>
      <c r="T105" s="103" t="str">
        <f t="shared" si="24"/>
        <v/>
      </c>
      <c r="U105" s="103" t="str">
        <f t="shared" si="25"/>
        <v/>
      </c>
      <c r="V105" s="103" t="str">
        <f t="shared" si="26"/>
        <v/>
      </c>
      <c r="W105" s="103" t="str">
        <f t="shared" si="27"/>
        <v/>
      </c>
      <c r="X105" s="110" t="str">
        <f t="shared" si="28"/>
        <v/>
      </c>
      <c r="Y105" s="110" t="str">
        <f t="shared" si="29"/>
        <v/>
      </c>
      <c r="Z105" s="110" t="str">
        <f t="shared" si="30"/>
        <v/>
      </c>
      <c r="AA105" s="110" t="str">
        <f t="shared" si="31"/>
        <v/>
      </c>
      <c r="AB105" s="110" t="str">
        <f t="shared" si="32"/>
        <v/>
      </c>
      <c r="AC105" s="110" t="str">
        <f t="shared" si="33"/>
        <v/>
      </c>
      <c r="AD105" s="237" t="str">
        <f t="shared" si="34"/>
        <v/>
      </c>
      <c r="AE105" s="82">
        <f t="shared" si="35"/>
        <v>1</v>
      </c>
    </row>
    <row r="106" spans="1:31" ht="24.95" customHeight="1" x14ac:dyDescent="0.4">
      <c r="A106" s="158"/>
      <c r="B106" s="83"/>
      <c r="C106" s="158"/>
      <c r="D106" s="158"/>
      <c r="E106" s="232"/>
      <c r="F106" s="226"/>
      <c r="G106" s="158"/>
      <c r="H106" s="158"/>
      <c r="I106" s="158"/>
      <c r="J106" s="158"/>
      <c r="K106" s="158"/>
      <c r="L106" s="158"/>
      <c r="M106" s="102"/>
      <c r="N106" s="1"/>
      <c r="O106" s="100"/>
      <c r="P106" s="103" t="str">
        <f t="shared" si="20"/>
        <v/>
      </c>
      <c r="Q106" s="103" t="str">
        <f t="shared" si="21"/>
        <v/>
      </c>
      <c r="R106" s="103" t="str">
        <f t="shared" si="22"/>
        <v/>
      </c>
      <c r="S106" s="103" t="str">
        <f t="shared" si="23"/>
        <v/>
      </c>
      <c r="T106" s="103" t="str">
        <f t="shared" si="24"/>
        <v/>
      </c>
      <c r="U106" s="103" t="str">
        <f t="shared" si="25"/>
        <v/>
      </c>
      <c r="V106" s="103" t="str">
        <f t="shared" si="26"/>
        <v/>
      </c>
      <c r="W106" s="103" t="str">
        <f t="shared" si="27"/>
        <v/>
      </c>
      <c r="X106" s="110" t="str">
        <f t="shared" si="28"/>
        <v/>
      </c>
      <c r="Y106" s="110" t="str">
        <f t="shared" si="29"/>
        <v/>
      </c>
      <c r="Z106" s="110" t="str">
        <f t="shared" si="30"/>
        <v/>
      </c>
      <c r="AA106" s="110" t="str">
        <f t="shared" si="31"/>
        <v/>
      </c>
      <c r="AB106" s="110" t="str">
        <f t="shared" si="32"/>
        <v/>
      </c>
      <c r="AC106" s="110" t="str">
        <f t="shared" si="33"/>
        <v/>
      </c>
      <c r="AD106" s="237" t="str">
        <f t="shared" si="34"/>
        <v/>
      </c>
      <c r="AE106" s="82">
        <f t="shared" si="35"/>
        <v>1</v>
      </c>
    </row>
    <row r="107" spans="1:31" ht="24.95" customHeight="1" x14ac:dyDescent="0.4">
      <c r="A107" s="158"/>
      <c r="B107" s="83"/>
      <c r="C107" s="158"/>
      <c r="D107" s="158"/>
      <c r="E107" s="232"/>
      <c r="F107" s="226"/>
      <c r="G107" s="158"/>
      <c r="H107" s="158"/>
      <c r="I107" s="158"/>
      <c r="J107" s="158"/>
      <c r="K107" s="158"/>
      <c r="L107" s="158"/>
      <c r="M107" s="102"/>
      <c r="N107" s="1"/>
      <c r="O107" s="100"/>
      <c r="P107" s="103" t="str">
        <f t="shared" si="20"/>
        <v/>
      </c>
      <c r="Q107" s="103" t="str">
        <f t="shared" si="21"/>
        <v/>
      </c>
      <c r="R107" s="103" t="str">
        <f t="shared" si="22"/>
        <v/>
      </c>
      <c r="S107" s="103" t="str">
        <f t="shared" si="23"/>
        <v/>
      </c>
      <c r="T107" s="103" t="str">
        <f t="shared" si="24"/>
        <v/>
      </c>
      <c r="U107" s="103" t="str">
        <f t="shared" si="25"/>
        <v/>
      </c>
      <c r="V107" s="103" t="str">
        <f t="shared" si="26"/>
        <v/>
      </c>
      <c r="W107" s="103" t="str">
        <f t="shared" si="27"/>
        <v/>
      </c>
      <c r="X107" s="110" t="str">
        <f t="shared" si="28"/>
        <v/>
      </c>
      <c r="Y107" s="110" t="str">
        <f t="shared" si="29"/>
        <v/>
      </c>
      <c r="Z107" s="110" t="str">
        <f t="shared" si="30"/>
        <v/>
      </c>
      <c r="AA107" s="110" t="str">
        <f t="shared" si="31"/>
        <v/>
      </c>
      <c r="AB107" s="110" t="str">
        <f t="shared" si="32"/>
        <v/>
      </c>
      <c r="AC107" s="110" t="str">
        <f t="shared" si="33"/>
        <v/>
      </c>
      <c r="AD107" s="237" t="str">
        <f t="shared" si="34"/>
        <v/>
      </c>
      <c r="AE107" s="82">
        <f t="shared" si="35"/>
        <v>1</v>
      </c>
    </row>
    <row r="108" spans="1:31" ht="24.95" customHeight="1" x14ac:dyDescent="0.4">
      <c r="A108" s="158"/>
      <c r="B108" s="83"/>
      <c r="C108" s="158"/>
      <c r="D108" s="158"/>
      <c r="E108" s="232"/>
      <c r="F108" s="226"/>
      <c r="G108" s="158"/>
      <c r="H108" s="158"/>
      <c r="I108" s="158"/>
      <c r="J108" s="158"/>
      <c r="K108" s="158"/>
      <c r="L108" s="158"/>
      <c r="M108" s="102"/>
      <c r="N108" s="1"/>
      <c r="O108" s="100"/>
      <c r="P108" s="103" t="str">
        <f t="shared" si="20"/>
        <v/>
      </c>
      <c r="Q108" s="103" t="str">
        <f t="shared" si="21"/>
        <v/>
      </c>
      <c r="R108" s="103" t="str">
        <f t="shared" si="22"/>
        <v/>
      </c>
      <c r="S108" s="103" t="str">
        <f t="shared" si="23"/>
        <v/>
      </c>
      <c r="T108" s="103" t="str">
        <f t="shared" si="24"/>
        <v/>
      </c>
      <c r="U108" s="103" t="str">
        <f t="shared" si="25"/>
        <v/>
      </c>
      <c r="V108" s="103" t="str">
        <f t="shared" si="26"/>
        <v/>
      </c>
      <c r="W108" s="103" t="str">
        <f t="shared" si="27"/>
        <v/>
      </c>
      <c r="X108" s="110" t="str">
        <f t="shared" si="28"/>
        <v/>
      </c>
      <c r="Y108" s="110" t="str">
        <f t="shared" si="29"/>
        <v/>
      </c>
      <c r="Z108" s="110" t="str">
        <f t="shared" si="30"/>
        <v/>
      </c>
      <c r="AA108" s="110" t="str">
        <f t="shared" si="31"/>
        <v/>
      </c>
      <c r="AB108" s="110" t="str">
        <f t="shared" si="32"/>
        <v/>
      </c>
      <c r="AC108" s="110" t="str">
        <f t="shared" si="33"/>
        <v/>
      </c>
      <c r="AD108" s="237" t="str">
        <f t="shared" si="34"/>
        <v/>
      </c>
      <c r="AE108" s="82">
        <f t="shared" si="35"/>
        <v>1</v>
      </c>
    </row>
    <row r="109" spans="1:31" ht="24.95" customHeight="1" x14ac:dyDescent="0.4">
      <c r="A109" s="158"/>
      <c r="B109" s="83"/>
      <c r="C109" s="158"/>
      <c r="D109" s="158"/>
      <c r="E109" s="232"/>
      <c r="F109" s="226"/>
      <c r="G109" s="158"/>
      <c r="H109" s="158"/>
      <c r="I109" s="158"/>
      <c r="J109" s="158"/>
      <c r="K109" s="158"/>
      <c r="L109" s="158"/>
      <c r="M109" s="102"/>
      <c r="N109" s="1"/>
      <c r="O109" s="100"/>
      <c r="P109" s="103" t="str">
        <f t="shared" si="20"/>
        <v/>
      </c>
      <c r="Q109" s="103" t="str">
        <f t="shared" si="21"/>
        <v/>
      </c>
      <c r="R109" s="103" t="str">
        <f t="shared" si="22"/>
        <v/>
      </c>
      <c r="S109" s="103" t="str">
        <f t="shared" si="23"/>
        <v/>
      </c>
      <c r="T109" s="103" t="str">
        <f t="shared" si="24"/>
        <v/>
      </c>
      <c r="U109" s="103" t="str">
        <f t="shared" si="25"/>
        <v/>
      </c>
      <c r="V109" s="103" t="str">
        <f t="shared" si="26"/>
        <v/>
      </c>
      <c r="W109" s="103" t="str">
        <f t="shared" si="27"/>
        <v/>
      </c>
      <c r="X109" s="110" t="str">
        <f t="shared" si="28"/>
        <v/>
      </c>
      <c r="Y109" s="110" t="str">
        <f t="shared" si="29"/>
        <v/>
      </c>
      <c r="Z109" s="110" t="str">
        <f t="shared" si="30"/>
        <v/>
      </c>
      <c r="AA109" s="110" t="str">
        <f t="shared" si="31"/>
        <v/>
      </c>
      <c r="AB109" s="110" t="str">
        <f t="shared" si="32"/>
        <v/>
      </c>
      <c r="AC109" s="110" t="str">
        <f t="shared" si="33"/>
        <v/>
      </c>
      <c r="AD109" s="237" t="str">
        <f t="shared" si="34"/>
        <v/>
      </c>
      <c r="AE109" s="82">
        <f t="shared" si="35"/>
        <v>1</v>
      </c>
    </row>
    <row r="110" spans="1:31" ht="24.95" customHeight="1" x14ac:dyDescent="0.4">
      <c r="A110" s="158"/>
      <c r="B110" s="83"/>
      <c r="C110" s="158"/>
      <c r="D110" s="158"/>
      <c r="E110" s="232"/>
      <c r="F110" s="226"/>
      <c r="G110" s="158"/>
      <c r="H110" s="158"/>
      <c r="I110" s="158"/>
      <c r="J110" s="158"/>
      <c r="K110" s="158"/>
      <c r="L110" s="158"/>
      <c r="M110" s="102"/>
      <c r="N110" s="1"/>
      <c r="O110" s="100"/>
      <c r="P110" s="103" t="str">
        <f t="shared" si="20"/>
        <v/>
      </c>
      <c r="Q110" s="103" t="str">
        <f t="shared" si="21"/>
        <v/>
      </c>
      <c r="R110" s="103" t="str">
        <f t="shared" si="22"/>
        <v/>
      </c>
      <c r="S110" s="103" t="str">
        <f t="shared" si="23"/>
        <v/>
      </c>
      <c r="T110" s="103" t="str">
        <f t="shared" si="24"/>
        <v/>
      </c>
      <c r="U110" s="103" t="str">
        <f t="shared" si="25"/>
        <v/>
      </c>
      <c r="V110" s="103" t="str">
        <f t="shared" si="26"/>
        <v/>
      </c>
      <c r="W110" s="103" t="str">
        <f t="shared" si="27"/>
        <v/>
      </c>
      <c r="X110" s="110" t="str">
        <f t="shared" si="28"/>
        <v/>
      </c>
      <c r="Y110" s="110" t="str">
        <f t="shared" si="29"/>
        <v/>
      </c>
      <c r="Z110" s="110" t="str">
        <f t="shared" si="30"/>
        <v/>
      </c>
      <c r="AA110" s="110" t="str">
        <f t="shared" si="31"/>
        <v/>
      </c>
      <c r="AB110" s="110" t="str">
        <f t="shared" si="32"/>
        <v/>
      </c>
      <c r="AC110" s="110" t="str">
        <f t="shared" si="33"/>
        <v/>
      </c>
      <c r="AD110" s="237" t="str">
        <f t="shared" si="34"/>
        <v/>
      </c>
      <c r="AE110" s="82">
        <f t="shared" si="35"/>
        <v>1</v>
      </c>
    </row>
    <row r="111" spans="1:31" ht="24.95" customHeight="1" x14ac:dyDescent="0.4">
      <c r="A111" s="158"/>
      <c r="B111" s="83"/>
      <c r="C111" s="158"/>
      <c r="D111" s="158"/>
      <c r="E111" s="232"/>
      <c r="F111" s="226"/>
      <c r="G111" s="158"/>
      <c r="H111" s="158"/>
      <c r="I111" s="158"/>
      <c r="J111" s="158"/>
      <c r="K111" s="158"/>
      <c r="L111" s="158"/>
      <c r="M111" s="102"/>
      <c r="N111" s="1"/>
      <c r="O111" s="100"/>
      <c r="P111" s="103" t="str">
        <f t="shared" si="20"/>
        <v/>
      </c>
      <c r="Q111" s="103" t="str">
        <f t="shared" si="21"/>
        <v/>
      </c>
      <c r="R111" s="103" t="str">
        <f t="shared" si="22"/>
        <v/>
      </c>
      <c r="S111" s="103" t="str">
        <f t="shared" si="23"/>
        <v/>
      </c>
      <c r="T111" s="103" t="str">
        <f t="shared" si="24"/>
        <v/>
      </c>
      <c r="U111" s="103" t="str">
        <f t="shared" si="25"/>
        <v/>
      </c>
      <c r="V111" s="103" t="str">
        <f t="shared" si="26"/>
        <v/>
      </c>
      <c r="W111" s="103" t="str">
        <f t="shared" si="27"/>
        <v/>
      </c>
      <c r="X111" s="110" t="str">
        <f t="shared" si="28"/>
        <v/>
      </c>
      <c r="Y111" s="110" t="str">
        <f t="shared" si="29"/>
        <v/>
      </c>
      <c r="Z111" s="110" t="str">
        <f t="shared" si="30"/>
        <v/>
      </c>
      <c r="AA111" s="110" t="str">
        <f t="shared" si="31"/>
        <v/>
      </c>
      <c r="AB111" s="110" t="str">
        <f t="shared" si="32"/>
        <v/>
      </c>
      <c r="AC111" s="110" t="str">
        <f t="shared" si="33"/>
        <v/>
      </c>
      <c r="AD111" s="237" t="str">
        <f t="shared" si="34"/>
        <v/>
      </c>
      <c r="AE111" s="82">
        <f t="shared" si="35"/>
        <v>1</v>
      </c>
    </row>
    <row r="112" spans="1:31" ht="24.95" customHeight="1" x14ac:dyDescent="0.4">
      <c r="A112" s="158"/>
      <c r="B112" s="83"/>
      <c r="C112" s="158"/>
      <c r="D112" s="158"/>
      <c r="E112" s="232"/>
      <c r="F112" s="226"/>
      <c r="G112" s="158"/>
      <c r="H112" s="158"/>
      <c r="I112" s="158"/>
      <c r="J112" s="158"/>
      <c r="K112" s="158"/>
      <c r="L112" s="158"/>
      <c r="M112" s="102"/>
      <c r="N112" s="1"/>
      <c r="O112" s="100"/>
      <c r="P112" s="103" t="str">
        <f t="shared" si="20"/>
        <v/>
      </c>
      <c r="Q112" s="103" t="str">
        <f t="shared" si="21"/>
        <v/>
      </c>
      <c r="R112" s="103" t="str">
        <f t="shared" si="22"/>
        <v/>
      </c>
      <c r="S112" s="103" t="str">
        <f t="shared" si="23"/>
        <v/>
      </c>
      <c r="T112" s="103" t="str">
        <f t="shared" si="24"/>
        <v/>
      </c>
      <c r="U112" s="103" t="str">
        <f t="shared" si="25"/>
        <v/>
      </c>
      <c r="V112" s="103" t="str">
        <f t="shared" si="26"/>
        <v/>
      </c>
      <c r="W112" s="103" t="str">
        <f t="shared" si="27"/>
        <v/>
      </c>
      <c r="X112" s="110" t="str">
        <f t="shared" si="28"/>
        <v/>
      </c>
      <c r="Y112" s="110" t="str">
        <f t="shared" si="29"/>
        <v/>
      </c>
      <c r="Z112" s="110" t="str">
        <f t="shared" si="30"/>
        <v/>
      </c>
      <c r="AA112" s="110" t="str">
        <f t="shared" si="31"/>
        <v/>
      </c>
      <c r="AB112" s="110" t="str">
        <f t="shared" si="32"/>
        <v/>
      </c>
      <c r="AC112" s="110" t="str">
        <f t="shared" si="33"/>
        <v/>
      </c>
      <c r="AD112" s="237" t="str">
        <f t="shared" si="34"/>
        <v/>
      </c>
      <c r="AE112" s="82">
        <f t="shared" si="35"/>
        <v>1</v>
      </c>
    </row>
    <row r="113" spans="1:31" ht="24.95" customHeight="1" x14ac:dyDescent="0.4">
      <c r="A113" s="158"/>
      <c r="B113" s="83"/>
      <c r="C113" s="158"/>
      <c r="D113" s="158"/>
      <c r="E113" s="232"/>
      <c r="F113" s="226"/>
      <c r="G113" s="158"/>
      <c r="H113" s="158"/>
      <c r="I113" s="158"/>
      <c r="J113" s="158"/>
      <c r="K113" s="158"/>
      <c r="L113" s="158"/>
      <c r="M113" s="102"/>
      <c r="N113" s="1"/>
      <c r="O113" s="100"/>
      <c r="P113" s="103" t="str">
        <f t="shared" si="20"/>
        <v/>
      </c>
      <c r="Q113" s="103" t="str">
        <f t="shared" si="21"/>
        <v/>
      </c>
      <c r="R113" s="103" t="str">
        <f t="shared" si="22"/>
        <v/>
      </c>
      <c r="S113" s="103" t="str">
        <f t="shared" si="23"/>
        <v/>
      </c>
      <c r="T113" s="103" t="str">
        <f t="shared" si="24"/>
        <v/>
      </c>
      <c r="U113" s="103" t="str">
        <f t="shared" si="25"/>
        <v/>
      </c>
      <c r="V113" s="103" t="str">
        <f t="shared" si="26"/>
        <v/>
      </c>
      <c r="W113" s="103" t="str">
        <f t="shared" si="27"/>
        <v/>
      </c>
      <c r="X113" s="110" t="str">
        <f t="shared" si="28"/>
        <v/>
      </c>
      <c r="Y113" s="110" t="str">
        <f t="shared" si="29"/>
        <v/>
      </c>
      <c r="Z113" s="110" t="str">
        <f t="shared" si="30"/>
        <v/>
      </c>
      <c r="AA113" s="110" t="str">
        <f t="shared" si="31"/>
        <v/>
      </c>
      <c r="AB113" s="110" t="str">
        <f t="shared" si="32"/>
        <v/>
      </c>
      <c r="AC113" s="110" t="str">
        <f t="shared" si="33"/>
        <v/>
      </c>
      <c r="AD113" s="237" t="str">
        <f t="shared" si="34"/>
        <v/>
      </c>
      <c r="AE113" s="82">
        <f t="shared" si="35"/>
        <v>1</v>
      </c>
    </row>
    <row r="114" spans="1:31" ht="24.95" customHeight="1" x14ac:dyDescent="0.4">
      <c r="A114" s="158"/>
      <c r="B114" s="83"/>
      <c r="C114" s="158"/>
      <c r="D114" s="158"/>
      <c r="E114" s="232"/>
      <c r="F114" s="226"/>
      <c r="G114" s="158"/>
      <c r="H114" s="158"/>
      <c r="I114" s="158"/>
      <c r="J114" s="158"/>
      <c r="K114" s="158"/>
      <c r="L114" s="158"/>
      <c r="M114" s="102"/>
      <c r="N114" s="1"/>
      <c r="O114" s="100"/>
      <c r="P114" s="103" t="str">
        <f t="shared" si="20"/>
        <v/>
      </c>
      <c r="Q114" s="103" t="str">
        <f t="shared" si="21"/>
        <v/>
      </c>
      <c r="R114" s="103" t="str">
        <f t="shared" si="22"/>
        <v/>
      </c>
      <c r="S114" s="103" t="str">
        <f t="shared" si="23"/>
        <v/>
      </c>
      <c r="T114" s="103" t="str">
        <f t="shared" si="24"/>
        <v/>
      </c>
      <c r="U114" s="103" t="str">
        <f t="shared" si="25"/>
        <v/>
      </c>
      <c r="V114" s="103" t="str">
        <f t="shared" si="26"/>
        <v/>
      </c>
      <c r="W114" s="103" t="str">
        <f t="shared" si="27"/>
        <v/>
      </c>
      <c r="X114" s="110" t="str">
        <f t="shared" si="28"/>
        <v/>
      </c>
      <c r="Y114" s="110" t="str">
        <f t="shared" si="29"/>
        <v/>
      </c>
      <c r="Z114" s="110" t="str">
        <f t="shared" si="30"/>
        <v/>
      </c>
      <c r="AA114" s="110" t="str">
        <f t="shared" si="31"/>
        <v/>
      </c>
      <c r="AB114" s="110" t="str">
        <f t="shared" si="32"/>
        <v/>
      </c>
      <c r="AC114" s="110" t="str">
        <f t="shared" si="33"/>
        <v/>
      </c>
      <c r="AD114" s="237" t="str">
        <f t="shared" si="34"/>
        <v/>
      </c>
      <c r="AE114" s="82">
        <f t="shared" si="35"/>
        <v>1</v>
      </c>
    </row>
    <row r="115" spans="1:31" ht="24.95" customHeight="1" x14ac:dyDescent="0.4">
      <c r="A115" s="158"/>
      <c r="B115" s="83"/>
      <c r="C115" s="158"/>
      <c r="D115" s="158"/>
      <c r="E115" s="232"/>
      <c r="F115" s="226"/>
      <c r="G115" s="158"/>
      <c r="H115" s="158"/>
      <c r="I115" s="158"/>
      <c r="J115" s="158"/>
      <c r="K115" s="158"/>
      <c r="L115" s="158"/>
      <c r="M115" s="102"/>
      <c r="N115" s="1"/>
      <c r="O115" s="100"/>
      <c r="P115" s="103" t="str">
        <f t="shared" si="20"/>
        <v/>
      </c>
      <c r="Q115" s="103" t="str">
        <f t="shared" si="21"/>
        <v/>
      </c>
      <c r="R115" s="103" t="str">
        <f t="shared" si="22"/>
        <v/>
      </c>
      <c r="S115" s="103" t="str">
        <f t="shared" si="23"/>
        <v/>
      </c>
      <c r="T115" s="103" t="str">
        <f t="shared" si="24"/>
        <v/>
      </c>
      <c r="U115" s="103" t="str">
        <f t="shared" si="25"/>
        <v/>
      </c>
      <c r="V115" s="103" t="str">
        <f t="shared" si="26"/>
        <v/>
      </c>
      <c r="W115" s="103" t="str">
        <f t="shared" si="27"/>
        <v/>
      </c>
      <c r="X115" s="110" t="str">
        <f t="shared" si="28"/>
        <v/>
      </c>
      <c r="Y115" s="110" t="str">
        <f t="shared" si="29"/>
        <v/>
      </c>
      <c r="Z115" s="110" t="str">
        <f t="shared" si="30"/>
        <v/>
      </c>
      <c r="AA115" s="110" t="str">
        <f t="shared" si="31"/>
        <v/>
      </c>
      <c r="AB115" s="110" t="str">
        <f t="shared" si="32"/>
        <v/>
      </c>
      <c r="AC115" s="110" t="str">
        <f t="shared" si="33"/>
        <v/>
      </c>
      <c r="AD115" s="237" t="str">
        <f t="shared" si="34"/>
        <v/>
      </c>
      <c r="AE115" s="82">
        <f t="shared" si="35"/>
        <v>1</v>
      </c>
    </row>
    <row r="116" spans="1:31" ht="24.95" customHeight="1" x14ac:dyDescent="0.4">
      <c r="A116" s="158"/>
      <c r="B116" s="83"/>
      <c r="C116" s="158"/>
      <c r="D116" s="158"/>
      <c r="E116" s="232"/>
      <c r="F116" s="226"/>
      <c r="G116" s="158"/>
      <c r="H116" s="158"/>
      <c r="I116" s="158"/>
      <c r="J116" s="158"/>
      <c r="K116" s="158"/>
      <c r="L116" s="158"/>
      <c r="M116" s="102"/>
      <c r="N116" s="1"/>
      <c r="O116" s="100"/>
      <c r="P116" s="103" t="str">
        <f t="shared" si="20"/>
        <v/>
      </c>
      <c r="Q116" s="103" t="str">
        <f t="shared" si="21"/>
        <v/>
      </c>
      <c r="R116" s="103" t="str">
        <f t="shared" si="22"/>
        <v/>
      </c>
      <c r="S116" s="103" t="str">
        <f t="shared" si="23"/>
        <v/>
      </c>
      <c r="T116" s="103" t="str">
        <f t="shared" si="24"/>
        <v/>
      </c>
      <c r="U116" s="103" t="str">
        <f t="shared" si="25"/>
        <v/>
      </c>
      <c r="V116" s="103" t="str">
        <f t="shared" si="26"/>
        <v/>
      </c>
      <c r="W116" s="103" t="str">
        <f t="shared" si="27"/>
        <v/>
      </c>
      <c r="X116" s="110" t="str">
        <f t="shared" si="28"/>
        <v/>
      </c>
      <c r="Y116" s="110" t="str">
        <f t="shared" si="29"/>
        <v/>
      </c>
      <c r="Z116" s="110" t="str">
        <f t="shared" si="30"/>
        <v/>
      </c>
      <c r="AA116" s="110" t="str">
        <f t="shared" si="31"/>
        <v/>
      </c>
      <c r="AB116" s="110" t="str">
        <f t="shared" si="32"/>
        <v/>
      </c>
      <c r="AC116" s="110" t="str">
        <f t="shared" si="33"/>
        <v/>
      </c>
      <c r="AD116" s="237" t="str">
        <f t="shared" si="34"/>
        <v/>
      </c>
      <c r="AE116" s="82">
        <f t="shared" si="35"/>
        <v>1</v>
      </c>
    </row>
    <row r="117" spans="1:31" ht="24.95" customHeight="1" x14ac:dyDescent="0.4">
      <c r="A117" s="158"/>
      <c r="B117" s="83"/>
      <c r="C117" s="158"/>
      <c r="D117" s="158"/>
      <c r="E117" s="232"/>
      <c r="F117" s="226"/>
      <c r="G117" s="158"/>
      <c r="H117" s="158"/>
      <c r="I117" s="158"/>
      <c r="J117" s="158"/>
      <c r="K117" s="158"/>
      <c r="L117" s="158"/>
      <c r="M117" s="102"/>
      <c r="N117" s="1"/>
      <c r="O117" s="100"/>
      <c r="P117" s="103" t="str">
        <f t="shared" si="20"/>
        <v/>
      </c>
      <c r="Q117" s="103" t="str">
        <f t="shared" si="21"/>
        <v/>
      </c>
      <c r="R117" s="103" t="str">
        <f t="shared" si="22"/>
        <v/>
      </c>
      <c r="S117" s="103" t="str">
        <f t="shared" si="23"/>
        <v/>
      </c>
      <c r="T117" s="103" t="str">
        <f t="shared" si="24"/>
        <v/>
      </c>
      <c r="U117" s="103" t="str">
        <f t="shared" si="25"/>
        <v/>
      </c>
      <c r="V117" s="103" t="str">
        <f t="shared" si="26"/>
        <v/>
      </c>
      <c r="W117" s="103" t="str">
        <f t="shared" si="27"/>
        <v/>
      </c>
      <c r="X117" s="110" t="str">
        <f t="shared" si="28"/>
        <v/>
      </c>
      <c r="Y117" s="110" t="str">
        <f t="shared" si="29"/>
        <v/>
      </c>
      <c r="Z117" s="110" t="str">
        <f t="shared" si="30"/>
        <v/>
      </c>
      <c r="AA117" s="110" t="str">
        <f t="shared" si="31"/>
        <v/>
      </c>
      <c r="AB117" s="110" t="str">
        <f t="shared" si="32"/>
        <v/>
      </c>
      <c r="AC117" s="110" t="str">
        <f t="shared" si="33"/>
        <v/>
      </c>
      <c r="AD117" s="237" t="str">
        <f t="shared" si="34"/>
        <v/>
      </c>
      <c r="AE117" s="82">
        <f t="shared" si="35"/>
        <v>1</v>
      </c>
    </row>
    <row r="118" spans="1:31" ht="24.95" customHeight="1" x14ac:dyDescent="0.4">
      <c r="A118" s="158"/>
      <c r="B118" s="83"/>
      <c r="C118" s="158"/>
      <c r="D118" s="158"/>
      <c r="E118" s="232"/>
      <c r="F118" s="226"/>
      <c r="G118" s="158"/>
      <c r="H118" s="158"/>
      <c r="I118" s="158"/>
      <c r="J118" s="158"/>
      <c r="K118" s="158"/>
      <c r="L118" s="158"/>
      <c r="M118" s="102"/>
      <c r="N118" s="1"/>
      <c r="O118" s="100"/>
      <c r="P118" s="103" t="str">
        <f t="shared" si="20"/>
        <v/>
      </c>
      <c r="Q118" s="103" t="str">
        <f t="shared" si="21"/>
        <v/>
      </c>
      <c r="R118" s="103" t="str">
        <f t="shared" si="22"/>
        <v/>
      </c>
      <c r="S118" s="103" t="str">
        <f t="shared" si="23"/>
        <v/>
      </c>
      <c r="T118" s="103" t="str">
        <f t="shared" si="24"/>
        <v/>
      </c>
      <c r="U118" s="103" t="str">
        <f t="shared" si="25"/>
        <v/>
      </c>
      <c r="V118" s="103" t="str">
        <f t="shared" si="26"/>
        <v/>
      </c>
      <c r="W118" s="103" t="str">
        <f t="shared" si="27"/>
        <v/>
      </c>
      <c r="X118" s="110" t="str">
        <f t="shared" si="28"/>
        <v/>
      </c>
      <c r="Y118" s="110" t="str">
        <f t="shared" si="29"/>
        <v/>
      </c>
      <c r="Z118" s="110" t="str">
        <f t="shared" si="30"/>
        <v/>
      </c>
      <c r="AA118" s="110" t="str">
        <f t="shared" si="31"/>
        <v/>
      </c>
      <c r="AB118" s="110" t="str">
        <f t="shared" si="32"/>
        <v/>
      </c>
      <c r="AC118" s="110" t="str">
        <f t="shared" si="33"/>
        <v/>
      </c>
      <c r="AD118" s="237" t="str">
        <f t="shared" si="34"/>
        <v/>
      </c>
      <c r="AE118" s="82">
        <f t="shared" si="35"/>
        <v>1</v>
      </c>
    </row>
    <row r="119" spans="1:31" ht="24.95" customHeight="1" x14ac:dyDescent="0.4">
      <c r="A119" s="158"/>
      <c r="B119" s="83"/>
      <c r="C119" s="158"/>
      <c r="D119" s="158"/>
      <c r="E119" s="232"/>
      <c r="F119" s="226"/>
      <c r="G119" s="158"/>
      <c r="H119" s="158"/>
      <c r="I119" s="158"/>
      <c r="J119" s="158"/>
      <c r="K119" s="158"/>
      <c r="L119" s="158"/>
      <c r="M119" s="102"/>
      <c r="N119" s="1"/>
      <c r="O119" s="100"/>
      <c r="P119" s="103" t="str">
        <f t="shared" si="20"/>
        <v/>
      </c>
      <c r="Q119" s="103" t="str">
        <f t="shared" si="21"/>
        <v/>
      </c>
      <c r="R119" s="103" t="str">
        <f t="shared" si="22"/>
        <v/>
      </c>
      <c r="S119" s="103" t="str">
        <f t="shared" si="23"/>
        <v/>
      </c>
      <c r="T119" s="103" t="str">
        <f t="shared" si="24"/>
        <v/>
      </c>
      <c r="U119" s="103" t="str">
        <f t="shared" si="25"/>
        <v/>
      </c>
      <c r="V119" s="103" t="str">
        <f t="shared" si="26"/>
        <v/>
      </c>
      <c r="W119" s="103" t="str">
        <f t="shared" si="27"/>
        <v/>
      </c>
      <c r="X119" s="110" t="str">
        <f t="shared" si="28"/>
        <v/>
      </c>
      <c r="Y119" s="110" t="str">
        <f t="shared" si="29"/>
        <v/>
      </c>
      <c r="Z119" s="110" t="str">
        <f t="shared" si="30"/>
        <v/>
      </c>
      <c r="AA119" s="110" t="str">
        <f t="shared" si="31"/>
        <v/>
      </c>
      <c r="AB119" s="110" t="str">
        <f t="shared" si="32"/>
        <v/>
      </c>
      <c r="AC119" s="110" t="str">
        <f t="shared" si="33"/>
        <v/>
      </c>
      <c r="AD119" s="237" t="str">
        <f t="shared" si="34"/>
        <v/>
      </c>
      <c r="AE119" s="82">
        <f t="shared" si="35"/>
        <v>1</v>
      </c>
    </row>
    <row r="120" spans="1:31" ht="24.95" customHeight="1" x14ac:dyDescent="0.4">
      <c r="A120" s="158"/>
      <c r="B120" s="83"/>
      <c r="C120" s="158"/>
      <c r="D120" s="158"/>
      <c r="E120" s="232"/>
      <c r="F120" s="226"/>
      <c r="G120" s="158"/>
      <c r="H120" s="158"/>
      <c r="I120" s="158"/>
      <c r="J120" s="158"/>
      <c r="K120" s="158"/>
      <c r="L120" s="158"/>
      <c r="M120" s="102"/>
      <c r="N120" s="1"/>
      <c r="O120" s="100"/>
      <c r="P120" s="103" t="str">
        <f t="shared" si="20"/>
        <v/>
      </c>
      <c r="Q120" s="103" t="str">
        <f t="shared" si="21"/>
        <v/>
      </c>
      <c r="R120" s="103" t="str">
        <f t="shared" si="22"/>
        <v/>
      </c>
      <c r="S120" s="103" t="str">
        <f t="shared" si="23"/>
        <v/>
      </c>
      <c r="T120" s="103" t="str">
        <f t="shared" si="24"/>
        <v/>
      </c>
      <c r="U120" s="103" t="str">
        <f t="shared" si="25"/>
        <v/>
      </c>
      <c r="V120" s="103" t="str">
        <f t="shared" si="26"/>
        <v/>
      </c>
      <c r="W120" s="103" t="str">
        <f t="shared" si="27"/>
        <v/>
      </c>
      <c r="X120" s="110" t="str">
        <f t="shared" si="28"/>
        <v/>
      </c>
      <c r="Y120" s="110" t="str">
        <f t="shared" si="29"/>
        <v/>
      </c>
      <c r="Z120" s="110" t="str">
        <f t="shared" si="30"/>
        <v/>
      </c>
      <c r="AA120" s="110" t="str">
        <f t="shared" si="31"/>
        <v/>
      </c>
      <c r="AB120" s="110" t="str">
        <f t="shared" si="32"/>
        <v/>
      </c>
      <c r="AC120" s="110" t="str">
        <f t="shared" si="33"/>
        <v/>
      </c>
      <c r="AD120" s="237" t="str">
        <f t="shared" si="34"/>
        <v/>
      </c>
      <c r="AE120" s="82">
        <f t="shared" si="35"/>
        <v>1</v>
      </c>
    </row>
    <row r="121" spans="1:31" ht="24.95" customHeight="1" x14ac:dyDescent="0.4">
      <c r="A121" s="158"/>
      <c r="B121" s="83"/>
      <c r="C121" s="158"/>
      <c r="D121" s="158"/>
      <c r="E121" s="232"/>
      <c r="F121" s="226"/>
      <c r="G121" s="158"/>
      <c r="H121" s="158"/>
      <c r="I121" s="158"/>
      <c r="J121" s="158"/>
      <c r="K121" s="158"/>
      <c r="L121" s="158"/>
      <c r="M121" s="102"/>
      <c r="N121" s="1"/>
      <c r="O121" s="100"/>
      <c r="P121" s="103" t="str">
        <f t="shared" si="20"/>
        <v/>
      </c>
      <c r="Q121" s="103" t="str">
        <f t="shared" si="21"/>
        <v/>
      </c>
      <c r="R121" s="103" t="str">
        <f t="shared" si="22"/>
        <v/>
      </c>
      <c r="S121" s="103" t="str">
        <f t="shared" si="23"/>
        <v/>
      </c>
      <c r="T121" s="103" t="str">
        <f t="shared" si="24"/>
        <v/>
      </c>
      <c r="U121" s="103" t="str">
        <f t="shared" si="25"/>
        <v/>
      </c>
      <c r="V121" s="103" t="str">
        <f t="shared" si="26"/>
        <v/>
      </c>
      <c r="W121" s="103" t="str">
        <f t="shared" si="27"/>
        <v/>
      </c>
      <c r="X121" s="110" t="str">
        <f t="shared" si="28"/>
        <v/>
      </c>
      <c r="Y121" s="110" t="str">
        <f t="shared" si="29"/>
        <v/>
      </c>
      <c r="Z121" s="110" t="str">
        <f t="shared" si="30"/>
        <v/>
      </c>
      <c r="AA121" s="110" t="str">
        <f t="shared" si="31"/>
        <v/>
      </c>
      <c r="AB121" s="110" t="str">
        <f t="shared" si="32"/>
        <v/>
      </c>
      <c r="AC121" s="110" t="str">
        <f t="shared" si="33"/>
        <v/>
      </c>
      <c r="AD121" s="237" t="str">
        <f t="shared" si="34"/>
        <v/>
      </c>
      <c r="AE121" s="82">
        <f t="shared" si="35"/>
        <v>1</v>
      </c>
    </row>
    <row r="122" spans="1:31" ht="24.95" customHeight="1" x14ac:dyDescent="0.4">
      <c r="A122" s="158"/>
      <c r="B122" s="83"/>
      <c r="C122" s="158"/>
      <c r="D122" s="158"/>
      <c r="E122" s="232"/>
      <c r="F122" s="226"/>
      <c r="G122" s="158"/>
      <c r="H122" s="158"/>
      <c r="I122" s="158"/>
      <c r="J122" s="158"/>
      <c r="K122" s="158"/>
      <c r="L122" s="158"/>
      <c r="M122" s="102"/>
      <c r="N122" s="1"/>
      <c r="O122" s="100"/>
      <c r="P122" s="103" t="str">
        <f t="shared" si="20"/>
        <v/>
      </c>
      <c r="Q122" s="103" t="str">
        <f t="shared" si="21"/>
        <v/>
      </c>
      <c r="R122" s="103" t="str">
        <f t="shared" si="22"/>
        <v/>
      </c>
      <c r="S122" s="103" t="str">
        <f t="shared" si="23"/>
        <v/>
      </c>
      <c r="T122" s="103" t="str">
        <f t="shared" si="24"/>
        <v/>
      </c>
      <c r="U122" s="103" t="str">
        <f t="shared" si="25"/>
        <v/>
      </c>
      <c r="V122" s="103" t="str">
        <f t="shared" si="26"/>
        <v/>
      </c>
      <c r="W122" s="103" t="str">
        <f t="shared" si="27"/>
        <v/>
      </c>
      <c r="X122" s="110" t="str">
        <f t="shared" si="28"/>
        <v/>
      </c>
      <c r="Y122" s="110" t="str">
        <f t="shared" si="29"/>
        <v/>
      </c>
      <c r="Z122" s="110" t="str">
        <f t="shared" si="30"/>
        <v/>
      </c>
      <c r="AA122" s="110" t="str">
        <f t="shared" si="31"/>
        <v/>
      </c>
      <c r="AB122" s="110" t="str">
        <f t="shared" si="32"/>
        <v/>
      </c>
      <c r="AC122" s="110" t="str">
        <f t="shared" si="33"/>
        <v/>
      </c>
      <c r="AD122" s="237" t="str">
        <f t="shared" si="34"/>
        <v/>
      </c>
      <c r="AE122" s="82">
        <f t="shared" si="35"/>
        <v>1</v>
      </c>
    </row>
    <row r="123" spans="1:31" ht="24.95" customHeight="1" x14ac:dyDescent="0.4">
      <c r="A123" s="158"/>
      <c r="B123" s="83"/>
      <c r="C123" s="158"/>
      <c r="D123" s="158"/>
      <c r="E123" s="232"/>
      <c r="F123" s="226"/>
      <c r="G123" s="158"/>
      <c r="H123" s="158"/>
      <c r="I123" s="158"/>
      <c r="J123" s="158"/>
      <c r="K123" s="158"/>
      <c r="L123" s="158"/>
      <c r="M123" s="102"/>
      <c r="N123" s="1"/>
      <c r="O123" s="100"/>
      <c r="P123" s="103" t="str">
        <f t="shared" si="20"/>
        <v/>
      </c>
      <c r="Q123" s="103" t="str">
        <f t="shared" si="21"/>
        <v/>
      </c>
      <c r="R123" s="103" t="str">
        <f t="shared" si="22"/>
        <v/>
      </c>
      <c r="S123" s="103" t="str">
        <f t="shared" si="23"/>
        <v/>
      </c>
      <c r="T123" s="103" t="str">
        <f t="shared" si="24"/>
        <v/>
      </c>
      <c r="U123" s="103" t="str">
        <f t="shared" si="25"/>
        <v/>
      </c>
      <c r="V123" s="103" t="str">
        <f t="shared" si="26"/>
        <v/>
      </c>
      <c r="W123" s="103" t="str">
        <f t="shared" si="27"/>
        <v/>
      </c>
      <c r="X123" s="110" t="str">
        <f t="shared" si="28"/>
        <v/>
      </c>
      <c r="Y123" s="110" t="str">
        <f t="shared" si="29"/>
        <v/>
      </c>
      <c r="Z123" s="110" t="str">
        <f t="shared" si="30"/>
        <v/>
      </c>
      <c r="AA123" s="110" t="str">
        <f t="shared" si="31"/>
        <v/>
      </c>
      <c r="AB123" s="110" t="str">
        <f t="shared" si="32"/>
        <v/>
      </c>
      <c r="AC123" s="110" t="str">
        <f t="shared" si="33"/>
        <v/>
      </c>
      <c r="AD123" s="237" t="str">
        <f t="shared" si="34"/>
        <v/>
      </c>
      <c r="AE123" s="82">
        <f t="shared" si="35"/>
        <v>1</v>
      </c>
    </row>
    <row r="124" spans="1:31" ht="24.95" customHeight="1" x14ac:dyDescent="0.4">
      <c r="A124" s="158"/>
      <c r="B124" s="83"/>
      <c r="C124" s="158"/>
      <c r="D124" s="158"/>
      <c r="E124" s="232"/>
      <c r="F124" s="226"/>
      <c r="G124" s="158"/>
      <c r="H124" s="158"/>
      <c r="I124" s="158"/>
      <c r="J124" s="158"/>
      <c r="K124" s="158"/>
      <c r="L124" s="158"/>
      <c r="M124" s="102"/>
      <c r="N124" s="1"/>
      <c r="O124" s="100"/>
      <c r="P124" s="103" t="str">
        <f t="shared" si="20"/>
        <v/>
      </c>
      <c r="Q124" s="103" t="str">
        <f t="shared" si="21"/>
        <v/>
      </c>
      <c r="R124" s="103" t="str">
        <f t="shared" si="22"/>
        <v/>
      </c>
      <c r="S124" s="103" t="str">
        <f t="shared" si="23"/>
        <v/>
      </c>
      <c r="T124" s="103" t="str">
        <f t="shared" si="24"/>
        <v/>
      </c>
      <c r="U124" s="103" t="str">
        <f t="shared" si="25"/>
        <v/>
      </c>
      <c r="V124" s="103" t="str">
        <f t="shared" si="26"/>
        <v/>
      </c>
      <c r="W124" s="103" t="str">
        <f t="shared" si="27"/>
        <v/>
      </c>
      <c r="X124" s="110" t="str">
        <f t="shared" si="28"/>
        <v/>
      </c>
      <c r="Y124" s="110" t="str">
        <f t="shared" si="29"/>
        <v/>
      </c>
      <c r="Z124" s="110" t="str">
        <f t="shared" si="30"/>
        <v/>
      </c>
      <c r="AA124" s="110" t="str">
        <f t="shared" si="31"/>
        <v/>
      </c>
      <c r="AB124" s="110" t="str">
        <f t="shared" si="32"/>
        <v/>
      </c>
      <c r="AC124" s="110" t="str">
        <f t="shared" si="33"/>
        <v/>
      </c>
      <c r="AD124" s="237" t="str">
        <f t="shared" si="34"/>
        <v/>
      </c>
      <c r="AE124" s="82">
        <f t="shared" si="35"/>
        <v>1</v>
      </c>
    </row>
    <row r="125" spans="1:31" ht="24.95" customHeight="1" x14ac:dyDescent="0.4">
      <c r="A125" s="158"/>
      <c r="B125" s="83"/>
      <c r="C125" s="158"/>
      <c r="D125" s="158"/>
      <c r="E125" s="232"/>
      <c r="F125" s="226"/>
      <c r="G125" s="158"/>
      <c r="H125" s="158"/>
      <c r="I125" s="158"/>
      <c r="J125" s="158"/>
      <c r="K125" s="158"/>
      <c r="L125" s="158"/>
      <c r="M125" s="102"/>
      <c r="N125" s="1"/>
      <c r="O125" s="100"/>
      <c r="P125" s="103" t="str">
        <f t="shared" si="20"/>
        <v/>
      </c>
      <c r="Q125" s="103" t="str">
        <f t="shared" si="21"/>
        <v/>
      </c>
      <c r="R125" s="103" t="str">
        <f t="shared" si="22"/>
        <v/>
      </c>
      <c r="S125" s="103" t="str">
        <f t="shared" si="23"/>
        <v/>
      </c>
      <c r="T125" s="103" t="str">
        <f t="shared" si="24"/>
        <v/>
      </c>
      <c r="U125" s="103" t="str">
        <f t="shared" si="25"/>
        <v/>
      </c>
      <c r="V125" s="103" t="str">
        <f t="shared" si="26"/>
        <v/>
      </c>
      <c r="W125" s="103" t="str">
        <f t="shared" si="27"/>
        <v/>
      </c>
      <c r="X125" s="110" t="str">
        <f t="shared" si="28"/>
        <v/>
      </c>
      <c r="Y125" s="110" t="str">
        <f t="shared" si="29"/>
        <v/>
      </c>
      <c r="Z125" s="110" t="str">
        <f t="shared" si="30"/>
        <v/>
      </c>
      <c r="AA125" s="110" t="str">
        <f t="shared" si="31"/>
        <v/>
      </c>
      <c r="AB125" s="110" t="str">
        <f t="shared" si="32"/>
        <v/>
      </c>
      <c r="AC125" s="110" t="str">
        <f t="shared" si="33"/>
        <v/>
      </c>
      <c r="AD125" s="237" t="str">
        <f t="shared" si="34"/>
        <v/>
      </c>
      <c r="AE125" s="82">
        <f t="shared" si="35"/>
        <v>1</v>
      </c>
    </row>
    <row r="126" spans="1:31" ht="24.95" customHeight="1" x14ac:dyDescent="0.4">
      <c r="A126" s="158"/>
      <c r="B126" s="83"/>
      <c r="C126" s="158"/>
      <c r="D126" s="158"/>
      <c r="E126" s="232"/>
      <c r="F126" s="226"/>
      <c r="G126" s="158"/>
      <c r="H126" s="158"/>
      <c r="I126" s="158"/>
      <c r="J126" s="158"/>
      <c r="K126" s="158"/>
      <c r="L126" s="158"/>
      <c r="M126" s="102"/>
      <c r="N126" s="1"/>
      <c r="O126" s="100"/>
      <c r="P126" s="103" t="str">
        <f t="shared" si="20"/>
        <v/>
      </c>
      <c r="Q126" s="103" t="str">
        <f t="shared" si="21"/>
        <v/>
      </c>
      <c r="R126" s="103" t="str">
        <f t="shared" si="22"/>
        <v/>
      </c>
      <c r="S126" s="103" t="str">
        <f t="shared" si="23"/>
        <v/>
      </c>
      <c r="T126" s="103" t="str">
        <f t="shared" si="24"/>
        <v/>
      </c>
      <c r="U126" s="103" t="str">
        <f t="shared" si="25"/>
        <v/>
      </c>
      <c r="V126" s="103" t="str">
        <f t="shared" si="26"/>
        <v/>
      </c>
      <c r="W126" s="103" t="str">
        <f t="shared" si="27"/>
        <v/>
      </c>
      <c r="X126" s="110" t="str">
        <f t="shared" si="28"/>
        <v/>
      </c>
      <c r="Y126" s="110" t="str">
        <f t="shared" si="29"/>
        <v/>
      </c>
      <c r="Z126" s="110" t="str">
        <f t="shared" si="30"/>
        <v/>
      </c>
      <c r="AA126" s="110" t="str">
        <f t="shared" si="31"/>
        <v/>
      </c>
      <c r="AB126" s="110" t="str">
        <f t="shared" si="32"/>
        <v/>
      </c>
      <c r="AC126" s="110" t="str">
        <f t="shared" si="33"/>
        <v/>
      </c>
      <c r="AD126" s="237" t="str">
        <f t="shared" si="34"/>
        <v/>
      </c>
      <c r="AE126" s="82">
        <f t="shared" si="35"/>
        <v>1</v>
      </c>
    </row>
    <row r="127" spans="1:31" ht="24.95" customHeight="1" x14ac:dyDescent="0.4">
      <c r="A127" s="158"/>
      <c r="B127" s="83"/>
      <c r="C127" s="158"/>
      <c r="D127" s="158"/>
      <c r="E127" s="232"/>
      <c r="F127" s="226"/>
      <c r="G127" s="158"/>
      <c r="H127" s="158"/>
      <c r="I127" s="158"/>
      <c r="J127" s="158"/>
      <c r="K127" s="158"/>
      <c r="L127" s="158"/>
      <c r="M127" s="102"/>
      <c r="N127" s="1"/>
      <c r="O127" s="100"/>
      <c r="P127" s="103" t="str">
        <f t="shared" si="20"/>
        <v/>
      </c>
      <c r="Q127" s="103" t="str">
        <f t="shared" si="21"/>
        <v/>
      </c>
      <c r="R127" s="103" t="str">
        <f t="shared" si="22"/>
        <v/>
      </c>
      <c r="S127" s="103" t="str">
        <f t="shared" si="23"/>
        <v/>
      </c>
      <c r="T127" s="103" t="str">
        <f t="shared" si="24"/>
        <v/>
      </c>
      <c r="U127" s="103" t="str">
        <f t="shared" si="25"/>
        <v/>
      </c>
      <c r="V127" s="103" t="str">
        <f t="shared" si="26"/>
        <v/>
      </c>
      <c r="W127" s="103" t="str">
        <f t="shared" si="27"/>
        <v/>
      </c>
      <c r="X127" s="110" t="str">
        <f t="shared" si="28"/>
        <v/>
      </c>
      <c r="Y127" s="110" t="str">
        <f t="shared" si="29"/>
        <v/>
      </c>
      <c r="Z127" s="110" t="str">
        <f t="shared" si="30"/>
        <v/>
      </c>
      <c r="AA127" s="110" t="str">
        <f t="shared" si="31"/>
        <v/>
      </c>
      <c r="AB127" s="110" t="str">
        <f t="shared" si="32"/>
        <v/>
      </c>
      <c r="AC127" s="110" t="str">
        <f t="shared" si="33"/>
        <v/>
      </c>
      <c r="AD127" s="237" t="str">
        <f t="shared" si="34"/>
        <v/>
      </c>
      <c r="AE127" s="82">
        <f t="shared" si="35"/>
        <v>1</v>
      </c>
    </row>
    <row r="128" spans="1:31" ht="24.95" customHeight="1" x14ac:dyDescent="0.4">
      <c r="A128" s="158"/>
      <c r="B128" s="83"/>
      <c r="C128" s="158"/>
      <c r="D128" s="158"/>
      <c r="E128" s="232"/>
      <c r="F128" s="226"/>
      <c r="G128" s="158"/>
      <c r="H128" s="158"/>
      <c r="I128" s="158"/>
      <c r="J128" s="158"/>
      <c r="K128" s="158"/>
      <c r="L128" s="158"/>
      <c r="M128" s="102"/>
      <c r="N128" s="1"/>
      <c r="O128" s="100"/>
      <c r="P128" s="103" t="str">
        <f t="shared" si="20"/>
        <v/>
      </c>
      <c r="Q128" s="103" t="str">
        <f t="shared" si="21"/>
        <v/>
      </c>
      <c r="R128" s="103" t="str">
        <f t="shared" si="22"/>
        <v/>
      </c>
      <c r="S128" s="103" t="str">
        <f t="shared" si="23"/>
        <v/>
      </c>
      <c r="T128" s="103" t="str">
        <f t="shared" si="24"/>
        <v/>
      </c>
      <c r="U128" s="103" t="str">
        <f t="shared" si="25"/>
        <v/>
      </c>
      <c r="V128" s="103" t="str">
        <f t="shared" si="26"/>
        <v/>
      </c>
      <c r="W128" s="103" t="str">
        <f t="shared" si="27"/>
        <v/>
      </c>
      <c r="X128" s="110" t="str">
        <f t="shared" si="28"/>
        <v/>
      </c>
      <c r="Y128" s="110" t="str">
        <f t="shared" si="29"/>
        <v/>
      </c>
      <c r="Z128" s="110" t="str">
        <f t="shared" si="30"/>
        <v/>
      </c>
      <c r="AA128" s="110" t="str">
        <f t="shared" si="31"/>
        <v/>
      </c>
      <c r="AB128" s="110" t="str">
        <f t="shared" si="32"/>
        <v/>
      </c>
      <c r="AC128" s="110" t="str">
        <f t="shared" si="33"/>
        <v/>
      </c>
      <c r="AD128" s="237" t="str">
        <f t="shared" si="34"/>
        <v/>
      </c>
      <c r="AE128" s="82">
        <f t="shared" si="35"/>
        <v>1</v>
      </c>
    </row>
    <row r="129" spans="1:31" ht="24.95" customHeight="1" x14ac:dyDescent="0.4">
      <c r="A129" s="158"/>
      <c r="B129" s="83"/>
      <c r="C129" s="158"/>
      <c r="D129" s="158"/>
      <c r="E129" s="232"/>
      <c r="F129" s="226"/>
      <c r="G129" s="158"/>
      <c r="H129" s="158"/>
      <c r="I129" s="158"/>
      <c r="J129" s="158"/>
      <c r="K129" s="158"/>
      <c r="L129" s="158"/>
      <c r="M129" s="102"/>
      <c r="N129" s="1"/>
      <c r="O129" s="100"/>
      <c r="P129" s="103" t="str">
        <f t="shared" si="20"/>
        <v/>
      </c>
      <c r="Q129" s="103" t="str">
        <f t="shared" si="21"/>
        <v/>
      </c>
      <c r="R129" s="103" t="str">
        <f t="shared" si="22"/>
        <v/>
      </c>
      <c r="S129" s="103" t="str">
        <f t="shared" si="23"/>
        <v/>
      </c>
      <c r="T129" s="103" t="str">
        <f t="shared" si="24"/>
        <v/>
      </c>
      <c r="U129" s="103" t="str">
        <f t="shared" si="25"/>
        <v/>
      </c>
      <c r="V129" s="103" t="str">
        <f t="shared" si="26"/>
        <v/>
      </c>
      <c r="W129" s="103" t="str">
        <f t="shared" si="27"/>
        <v/>
      </c>
      <c r="X129" s="110" t="str">
        <f t="shared" si="28"/>
        <v/>
      </c>
      <c r="Y129" s="110" t="str">
        <f t="shared" si="29"/>
        <v/>
      </c>
      <c r="Z129" s="110" t="str">
        <f t="shared" si="30"/>
        <v/>
      </c>
      <c r="AA129" s="110" t="str">
        <f t="shared" si="31"/>
        <v/>
      </c>
      <c r="AB129" s="110" t="str">
        <f t="shared" si="32"/>
        <v/>
      </c>
      <c r="AC129" s="110" t="str">
        <f t="shared" si="33"/>
        <v/>
      </c>
      <c r="AD129" s="237" t="str">
        <f t="shared" si="34"/>
        <v/>
      </c>
      <c r="AE129" s="82">
        <f t="shared" si="35"/>
        <v>1</v>
      </c>
    </row>
    <row r="130" spans="1:31" ht="24.95" customHeight="1" x14ac:dyDescent="0.4">
      <c r="A130" s="158"/>
      <c r="B130" s="83"/>
      <c r="C130" s="158"/>
      <c r="D130" s="158"/>
      <c r="E130" s="232"/>
      <c r="F130" s="226"/>
      <c r="G130" s="158"/>
      <c r="H130" s="158"/>
      <c r="I130" s="158"/>
      <c r="J130" s="158"/>
      <c r="K130" s="158"/>
      <c r="L130" s="158"/>
      <c r="M130" s="102"/>
      <c r="N130" s="1"/>
      <c r="O130" s="100"/>
      <c r="P130" s="103" t="str">
        <f t="shared" si="20"/>
        <v/>
      </c>
      <c r="Q130" s="103" t="str">
        <f t="shared" si="21"/>
        <v/>
      </c>
      <c r="R130" s="103" t="str">
        <f t="shared" si="22"/>
        <v/>
      </c>
      <c r="S130" s="103" t="str">
        <f t="shared" si="23"/>
        <v/>
      </c>
      <c r="T130" s="103" t="str">
        <f t="shared" si="24"/>
        <v/>
      </c>
      <c r="U130" s="103" t="str">
        <f t="shared" si="25"/>
        <v/>
      </c>
      <c r="V130" s="103" t="str">
        <f t="shared" si="26"/>
        <v/>
      </c>
      <c r="W130" s="103" t="str">
        <f t="shared" si="27"/>
        <v/>
      </c>
      <c r="X130" s="110" t="str">
        <f t="shared" si="28"/>
        <v/>
      </c>
      <c r="Y130" s="110" t="str">
        <f t="shared" si="29"/>
        <v/>
      </c>
      <c r="Z130" s="110" t="str">
        <f t="shared" si="30"/>
        <v/>
      </c>
      <c r="AA130" s="110" t="str">
        <f t="shared" si="31"/>
        <v/>
      </c>
      <c r="AB130" s="110" t="str">
        <f t="shared" si="32"/>
        <v/>
      </c>
      <c r="AC130" s="110" t="str">
        <f t="shared" si="33"/>
        <v/>
      </c>
      <c r="AD130" s="237" t="str">
        <f t="shared" si="34"/>
        <v/>
      </c>
      <c r="AE130" s="82">
        <f t="shared" si="35"/>
        <v>1</v>
      </c>
    </row>
    <row r="131" spans="1:31" ht="24.95" customHeight="1" x14ac:dyDescent="0.4">
      <c r="A131" s="158"/>
      <c r="B131" s="83"/>
      <c r="C131" s="158"/>
      <c r="D131" s="158"/>
      <c r="E131" s="232"/>
      <c r="F131" s="226"/>
      <c r="G131" s="158"/>
      <c r="H131" s="158"/>
      <c r="I131" s="158"/>
      <c r="J131" s="158"/>
      <c r="K131" s="158"/>
      <c r="L131" s="158"/>
      <c r="M131" s="102"/>
      <c r="N131" s="1"/>
      <c r="O131" s="100"/>
      <c r="P131" s="103" t="str">
        <f t="shared" si="20"/>
        <v/>
      </c>
      <c r="Q131" s="103" t="str">
        <f t="shared" si="21"/>
        <v/>
      </c>
      <c r="R131" s="103" t="str">
        <f t="shared" si="22"/>
        <v/>
      </c>
      <c r="S131" s="103" t="str">
        <f t="shared" si="23"/>
        <v/>
      </c>
      <c r="T131" s="103" t="str">
        <f t="shared" si="24"/>
        <v/>
      </c>
      <c r="U131" s="103" t="str">
        <f t="shared" si="25"/>
        <v/>
      </c>
      <c r="V131" s="103" t="str">
        <f t="shared" si="26"/>
        <v/>
      </c>
      <c r="W131" s="103" t="str">
        <f t="shared" si="27"/>
        <v/>
      </c>
      <c r="X131" s="110" t="str">
        <f t="shared" si="28"/>
        <v/>
      </c>
      <c r="Y131" s="110" t="str">
        <f t="shared" si="29"/>
        <v/>
      </c>
      <c r="Z131" s="110" t="str">
        <f t="shared" si="30"/>
        <v/>
      </c>
      <c r="AA131" s="110" t="str">
        <f t="shared" si="31"/>
        <v/>
      </c>
      <c r="AB131" s="110" t="str">
        <f t="shared" si="32"/>
        <v/>
      </c>
      <c r="AC131" s="110" t="str">
        <f t="shared" si="33"/>
        <v/>
      </c>
      <c r="AD131" s="237" t="str">
        <f t="shared" si="34"/>
        <v/>
      </c>
      <c r="AE131" s="82">
        <f t="shared" si="35"/>
        <v>1</v>
      </c>
    </row>
    <row r="132" spans="1:31" ht="24.95" customHeight="1" x14ac:dyDescent="0.4">
      <c r="A132" s="158"/>
      <c r="B132" s="83"/>
      <c r="C132" s="158"/>
      <c r="D132" s="158"/>
      <c r="E132" s="232"/>
      <c r="F132" s="226"/>
      <c r="G132" s="158"/>
      <c r="H132" s="158"/>
      <c r="I132" s="158"/>
      <c r="J132" s="158"/>
      <c r="K132" s="158"/>
      <c r="L132" s="158"/>
      <c r="M132" s="102"/>
      <c r="N132" s="1"/>
      <c r="O132" s="100"/>
      <c r="P132" s="103" t="str">
        <f t="shared" si="20"/>
        <v/>
      </c>
      <c r="Q132" s="103" t="str">
        <f t="shared" si="21"/>
        <v/>
      </c>
      <c r="R132" s="103" t="str">
        <f t="shared" si="22"/>
        <v/>
      </c>
      <c r="S132" s="103" t="str">
        <f t="shared" si="23"/>
        <v/>
      </c>
      <c r="T132" s="103" t="str">
        <f t="shared" si="24"/>
        <v/>
      </c>
      <c r="U132" s="103" t="str">
        <f t="shared" si="25"/>
        <v/>
      </c>
      <c r="V132" s="103" t="str">
        <f t="shared" si="26"/>
        <v/>
      </c>
      <c r="W132" s="103" t="str">
        <f t="shared" si="27"/>
        <v/>
      </c>
      <c r="X132" s="110" t="str">
        <f t="shared" si="28"/>
        <v/>
      </c>
      <c r="Y132" s="110" t="str">
        <f t="shared" si="29"/>
        <v/>
      </c>
      <c r="Z132" s="110" t="str">
        <f t="shared" si="30"/>
        <v/>
      </c>
      <c r="AA132" s="110" t="str">
        <f t="shared" si="31"/>
        <v/>
      </c>
      <c r="AB132" s="110" t="str">
        <f t="shared" si="32"/>
        <v/>
      </c>
      <c r="AC132" s="110" t="str">
        <f t="shared" si="33"/>
        <v/>
      </c>
      <c r="AD132" s="237" t="str">
        <f t="shared" si="34"/>
        <v/>
      </c>
      <c r="AE132" s="82">
        <f t="shared" si="35"/>
        <v>1</v>
      </c>
    </row>
    <row r="133" spans="1:31" ht="24.95" customHeight="1" x14ac:dyDescent="0.4">
      <c r="A133" s="158"/>
      <c r="B133" s="83"/>
      <c r="C133" s="158"/>
      <c r="D133" s="158"/>
      <c r="E133" s="232"/>
      <c r="F133" s="226"/>
      <c r="G133" s="158"/>
      <c r="H133" s="158"/>
      <c r="I133" s="158"/>
      <c r="J133" s="158"/>
      <c r="K133" s="158"/>
      <c r="L133" s="158"/>
      <c r="M133" s="102"/>
      <c r="N133" s="1"/>
      <c r="O133" s="100"/>
      <c r="P133" s="103" t="str">
        <f t="shared" ref="P133:P196" si="36">IF(OR(F133="",$N133=""),"",IF(VLOOKUP(F133,echelle1,2)&lt;=$N133,"S",IF(AND(VLOOKUP(F133,echelle1,2)&gt;$N133,VLOOKUP(F133,echelle1,2)&lt;$O133),"I","R")))</f>
        <v/>
      </c>
      <c r="Q133" s="103" t="str">
        <f t="shared" ref="Q133:Q196" si="37">IF(OR(G133="",$N133=""),"",IF(VLOOKUP(G133,echelle1,2)&lt;=$N133,"S",IF(AND(VLOOKUP(G133,echelle1,2)&gt;$N133,VLOOKUP(G133,echelle1,2)&lt;$O133),"I","R")))</f>
        <v/>
      </c>
      <c r="R133" s="103" t="str">
        <f t="shared" ref="R133:R196" si="38">IF(OR(H133="",$N133=""),"",IF(VLOOKUP(H133,echelle1,2)&lt;=$N133,"S",IF(AND(VLOOKUP(H133,echelle1,2)&gt;$N133,VLOOKUP(H133,echelle1,2)&lt;$O133),"I","R")))</f>
        <v/>
      </c>
      <c r="S133" s="103" t="str">
        <f t="shared" ref="S133:S196" si="39">IF(OR(I133="",$N133=""),"",IF(VLOOKUP(I133,echelle1,2)&lt;=$N133,"S",IF(AND(VLOOKUP(I133,echelle1,2)&gt;$N133,VLOOKUP(I133,echelle1,2)&lt;$O133),"I","R")))</f>
        <v/>
      </c>
      <c r="T133" s="103" t="str">
        <f t="shared" ref="T133:T196" si="40">IF(OR(J133="",$N133=""),"",IF(VLOOKUP(J133,echelle1,2)&lt;=$N133,"S",IF(AND(VLOOKUP(J133,echelle1,2)&gt;$N133,VLOOKUP(J133,echelle1,2)&lt;$O133),"I","R")))</f>
        <v/>
      </c>
      <c r="U133" s="103" t="str">
        <f t="shared" ref="U133:U196" si="41">IF(OR(K133="",$N133=""),"",IF(VLOOKUP(K133,echelle1,2)&lt;=$N133,"S",IF(AND(VLOOKUP(K133,echelle1,2)&gt;$N133,VLOOKUP(K133,echelle1,2)&lt;$O133),"I","R")))</f>
        <v/>
      </c>
      <c r="V133" s="103" t="str">
        <f t="shared" ref="V133:V196" si="42">IF(OR(L133="",$N133=""),"",IF(VLOOKUP(L133,echelle1,2)&lt;=$N133,"S",IF(AND(VLOOKUP(L133,echelle1,2)&gt;$N133,VLOOKUP(L133,echelle1,2)&lt;$O133),"I","R")))</f>
        <v/>
      </c>
      <c r="W133" s="103" t="str">
        <f t="shared" ref="W133:W196" si="43">IF(OR(M133="",$N133=""),"",IF(OR($M$3="BMD",$M$3="AD"),(IF(VLOOKUP(M133,echelle2,2)&lt;=$N133,"S",IF(AND(VLOOKUP(M133,echelle2,2)&gt;$N133,VLOOKUP(M133,echelle2,2)&lt;$O133),"I","R"))),(IF(VLOOKUP(M133,echelle1,2)&lt;=$N133,"S",IF(AND(VLOOKUP(M133,echelle1,2)&gt;$N133,VLOOKUP(M133,echelle1,2)&lt;$O133),"I","R")))))</f>
        <v/>
      </c>
      <c r="X133" s="110" t="str">
        <f t="shared" ref="X133:X196" si="44">IF(OR(F133="",$M133=""),"",IF(OR($M$3="BMD",$M$3="AD"),(VLOOKUP($M133,echelle6,2)-VLOOKUP(F133,echelle5,2)),(VLOOKUP($M133,echelle5,2)-VLOOKUP(F133,echelle5,2))))</f>
        <v/>
      </c>
      <c r="Y133" s="110" t="str">
        <f t="shared" ref="Y133:Y196" si="45">IF(OR(G133="",$M133=""),"",IF(OR($M$3="BMD",$M$3="AD"),(VLOOKUP($M133,echelle6,2)-VLOOKUP(G133,echelle5,2)),(VLOOKUP($M133,echelle5,2)-VLOOKUP(G133,echelle5,2))))</f>
        <v/>
      </c>
      <c r="Z133" s="110" t="str">
        <f t="shared" ref="Z133:Z196" si="46">IF(OR(H133="",$M133=""),"",IF(OR($M$3="BMD",$M$3="AD"),(VLOOKUP($M133,echelle6,2)-VLOOKUP(H133,echelle5,2)),(VLOOKUP($M133,echelle5,2)-VLOOKUP(H133,echelle5,2))))</f>
        <v/>
      </c>
      <c r="AA133" s="110" t="str">
        <f t="shared" ref="AA133:AA196" si="47">IF(OR(I133="",$M133=""),"",IF(OR($M$3="BMD",$M$3="AD"),(VLOOKUP($M133,echelle6,2)-VLOOKUP(I133,echelle5,2)),(VLOOKUP($M133,echelle5,2)-VLOOKUP(I133,echelle5,2))))</f>
        <v/>
      </c>
      <c r="AB133" s="110" t="str">
        <f t="shared" ref="AB133:AB196" si="48">IF(OR(J133="",$M133=""),"",IF(OR($M$3="BMD",$M$3="AD"),(VLOOKUP($M133,echelle6,2)-VLOOKUP(J133,echelle5,2)),(VLOOKUP($M133,echelle5,2)-VLOOKUP(J133,echelle5,2))))</f>
        <v/>
      </c>
      <c r="AC133" s="110" t="str">
        <f t="shared" ref="AC133:AC196" si="49">IF(OR(K133="",$M133=""),"",IF(OR($M$3="BMD",$M$3="AD"),(VLOOKUP($M133,echelle6,2)-VLOOKUP(K133,echelle5,2)),(VLOOKUP($M133,echelle5,2)-VLOOKUP(K133,echelle5,2))))</f>
        <v/>
      </c>
      <c r="AD133" s="237" t="str">
        <f t="shared" ref="AD133:AD196" si="50">IF(OR(L133="",$M133=""),"",IF(OR($M$3="BMD",$M$3="AD"),(VLOOKUP($M133,echelle6,2)-VLOOKUP(L133,echelle5,2)),(VLOOKUP($M133,echelle5,2)-VLOOKUP(L133,echelle5,2))))</f>
        <v/>
      </c>
      <c r="AE133" s="82">
        <f t="shared" si="35"/>
        <v>1</v>
      </c>
    </row>
    <row r="134" spans="1:31" ht="24.95" customHeight="1" x14ac:dyDescent="0.4">
      <c r="A134" s="158"/>
      <c r="B134" s="83"/>
      <c r="C134" s="158"/>
      <c r="D134" s="158"/>
      <c r="E134" s="232"/>
      <c r="F134" s="226"/>
      <c r="G134" s="158"/>
      <c r="H134" s="158"/>
      <c r="I134" s="158"/>
      <c r="J134" s="158"/>
      <c r="K134" s="158"/>
      <c r="L134" s="158"/>
      <c r="M134" s="102"/>
      <c r="N134" s="1"/>
      <c r="O134" s="100"/>
      <c r="P134" s="103" t="str">
        <f t="shared" si="36"/>
        <v/>
      </c>
      <c r="Q134" s="103" t="str">
        <f t="shared" si="37"/>
        <v/>
      </c>
      <c r="R134" s="103" t="str">
        <f t="shared" si="38"/>
        <v/>
      </c>
      <c r="S134" s="103" t="str">
        <f t="shared" si="39"/>
        <v/>
      </c>
      <c r="T134" s="103" t="str">
        <f t="shared" si="40"/>
        <v/>
      </c>
      <c r="U134" s="103" t="str">
        <f t="shared" si="41"/>
        <v/>
      </c>
      <c r="V134" s="103" t="str">
        <f t="shared" si="42"/>
        <v/>
      </c>
      <c r="W134" s="103" t="str">
        <f t="shared" si="43"/>
        <v/>
      </c>
      <c r="X134" s="110" t="str">
        <f t="shared" si="44"/>
        <v/>
      </c>
      <c r="Y134" s="110" t="str">
        <f t="shared" si="45"/>
        <v/>
      </c>
      <c r="Z134" s="110" t="str">
        <f t="shared" si="46"/>
        <v/>
      </c>
      <c r="AA134" s="110" t="str">
        <f t="shared" si="47"/>
        <v/>
      </c>
      <c r="AB134" s="110" t="str">
        <f t="shared" si="48"/>
        <v/>
      </c>
      <c r="AC134" s="110" t="str">
        <f t="shared" si="49"/>
        <v/>
      </c>
      <c r="AD134" s="237" t="str">
        <f t="shared" si="50"/>
        <v/>
      </c>
      <c r="AE134" s="82">
        <f t="shared" ref="AE134:AE197" si="51">SUBTOTAL(3,X134)</f>
        <v>1</v>
      </c>
    </row>
    <row r="135" spans="1:31" ht="24.95" customHeight="1" x14ac:dyDescent="0.4">
      <c r="A135" s="158"/>
      <c r="B135" s="83"/>
      <c r="C135" s="158"/>
      <c r="D135" s="158"/>
      <c r="E135" s="232"/>
      <c r="F135" s="226"/>
      <c r="G135" s="158"/>
      <c r="H135" s="158"/>
      <c r="I135" s="158"/>
      <c r="J135" s="158"/>
      <c r="K135" s="158"/>
      <c r="L135" s="158"/>
      <c r="M135" s="102"/>
      <c r="N135" s="1"/>
      <c r="O135" s="100"/>
      <c r="P135" s="103" t="str">
        <f t="shared" si="36"/>
        <v/>
      </c>
      <c r="Q135" s="103" t="str">
        <f t="shared" si="37"/>
        <v/>
      </c>
      <c r="R135" s="103" t="str">
        <f t="shared" si="38"/>
        <v/>
      </c>
      <c r="S135" s="103" t="str">
        <f t="shared" si="39"/>
        <v/>
      </c>
      <c r="T135" s="103" t="str">
        <f t="shared" si="40"/>
        <v/>
      </c>
      <c r="U135" s="103" t="str">
        <f t="shared" si="41"/>
        <v/>
      </c>
      <c r="V135" s="103" t="str">
        <f t="shared" si="42"/>
        <v/>
      </c>
      <c r="W135" s="103" t="str">
        <f t="shared" si="43"/>
        <v/>
      </c>
      <c r="X135" s="110" t="str">
        <f t="shared" si="44"/>
        <v/>
      </c>
      <c r="Y135" s="110" t="str">
        <f t="shared" si="45"/>
        <v/>
      </c>
      <c r="Z135" s="110" t="str">
        <f t="shared" si="46"/>
        <v/>
      </c>
      <c r="AA135" s="110" t="str">
        <f t="shared" si="47"/>
        <v/>
      </c>
      <c r="AB135" s="110" t="str">
        <f t="shared" si="48"/>
        <v/>
      </c>
      <c r="AC135" s="110" t="str">
        <f t="shared" si="49"/>
        <v/>
      </c>
      <c r="AD135" s="237" t="str">
        <f t="shared" si="50"/>
        <v/>
      </c>
      <c r="AE135" s="82">
        <f t="shared" si="51"/>
        <v>1</v>
      </c>
    </row>
    <row r="136" spans="1:31" ht="24.95" customHeight="1" x14ac:dyDescent="0.4">
      <c r="A136" s="158"/>
      <c r="B136" s="83"/>
      <c r="C136" s="158"/>
      <c r="D136" s="158"/>
      <c r="E136" s="232"/>
      <c r="F136" s="226"/>
      <c r="G136" s="158"/>
      <c r="H136" s="158"/>
      <c r="I136" s="158"/>
      <c r="J136" s="158"/>
      <c r="K136" s="158"/>
      <c r="L136" s="158"/>
      <c r="M136" s="102"/>
      <c r="N136" s="1"/>
      <c r="O136" s="100"/>
      <c r="P136" s="103" t="str">
        <f t="shared" si="36"/>
        <v/>
      </c>
      <c r="Q136" s="103" t="str">
        <f t="shared" si="37"/>
        <v/>
      </c>
      <c r="R136" s="103" t="str">
        <f t="shared" si="38"/>
        <v/>
      </c>
      <c r="S136" s="103" t="str">
        <f t="shared" si="39"/>
        <v/>
      </c>
      <c r="T136" s="103" t="str">
        <f t="shared" si="40"/>
        <v/>
      </c>
      <c r="U136" s="103" t="str">
        <f t="shared" si="41"/>
        <v/>
      </c>
      <c r="V136" s="103" t="str">
        <f t="shared" si="42"/>
        <v/>
      </c>
      <c r="W136" s="103" t="str">
        <f t="shared" si="43"/>
        <v/>
      </c>
      <c r="X136" s="110" t="str">
        <f t="shared" si="44"/>
        <v/>
      </c>
      <c r="Y136" s="110" t="str">
        <f t="shared" si="45"/>
        <v/>
      </c>
      <c r="Z136" s="110" t="str">
        <f t="shared" si="46"/>
        <v/>
      </c>
      <c r="AA136" s="110" t="str">
        <f t="shared" si="47"/>
        <v/>
      </c>
      <c r="AB136" s="110" t="str">
        <f t="shared" si="48"/>
        <v/>
      </c>
      <c r="AC136" s="110" t="str">
        <f t="shared" si="49"/>
        <v/>
      </c>
      <c r="AD136" s="237" t="str">
        <f t="shared" si="50"/>
        <v/>
      </c>
      <c r="AE136" s="82">
        <f t="shared" si="51"/>
        <v>1</v>
      </c>
    </row>
    <row r="137" spans="1:31" ht="24.95" customHeight="1" x14ac:dyDescent="0.4">
      <c r="A137" s="158"/>
      <c r="B137" s="83"/>
      <c r="C137" s="158"/>
      <c r="D137" s="158"/>
      <c r="E137" s="232"/>
      <c r="F137" s="226"/>
      <c r="G137" s="158"/>
      <c r="H137" s="158"/>
      <c r="I137" s="158"/>
      <c r="J137" s="158"/>
      <c r="K137" s="158"/>
      <c r="L137" s="158"/>
      <c r="M137" s="102"/>
      <c r="N137" s="1"/>
      <c r="O137" s="100"/>
      <c r="P137" s="103" t="str">
        <f t="shared" si="36"/>
        <v/>
      </c>
      <c r="Q137" s="103" t="str">
        <f t="shared" si="37"/>
        <v/>
      </c>
      <c r="R137" s="103" t="str">
        <f t="shared" si="38"/>
        <v/>
      </c>
      <c r="S137" s="103" t="str">
        <f t="shared" si="39"/>
        <v/>
      </c>
      <c r="T137" s="103" t="str">
        <f t="shared" si="40"/>
        <v/>
      </c>
      <c r="U137" s="103" t="str">
        <f t="shared" si="41"/>
        <v/>
      </c>
      <c r="V137" s="103" t="str">
        <f t="shared" si="42"/>
        <v/>
      </c>
      <c r="W137" s="103" t="str">
        <f t="shared" si="43"/>
        <v/>
      </c>
      <c r="X137" s="110" t="str">
        <f t="shared" si="44"/>
        <v/>
      </c>
      <c r="Y137" s="110" t="str">
        <f t="shared" si="45"/>
        <v/>
      </c>
      <c r="Z137" s="110" t="str">
        <f t="shared" si="46"/>
        <v/>
      </c>
      <c r="AA137" s="110" t="str">
        <f t="shared" si="47"/>
        <v/>
      </c>
      <c r="AB137" s="110" t="str">
        <f t="shared" si="48"/>
        <v/>
      </c>
      <c r="AC137" s="110" t="str">
        <f t="shared" si="49"/>
        <v/>
      </c>
      <c r="AD137" s="237" t="str">
        <f t="shared" si="50"/>
        <v/>
      </c>
      <c r="AE137" s="82">
        <f t="shared" si="51"/>
        <v>1</v>
      </c>
    </row>
    <row r="138" spans="1:31" ht="24.95" customHeight="1" x14ac:dyDescent="0.4">
      <c r="A138" s="158"/>
      <c r="B138" s="83"/>
      <c r="C138" s="158"/>
      <c r="D138" s="158"/>
      <c r="E138" s="232"/>
      <c r="F138" s="226"/>
      <c r="G138" s="158"/>
      <c r="H138" s="158"/>
      <c r="I138" s="158"/>
      <c r="J138" s="158"/>
      <c r="K138" s="158"/>
      <c r="L138" s="158"/>
      <c r="M138" s="102"/>
      <c r="N138" s="1"/>
      <c r="O138" s="100"/>
      <c r="P138" s="103" t="str">
        <f t="shared" si="36"/>
        <v/>
      </c>
      <c r="Q138" s="103" t="str">
        <f t="shared" si="37"/>
        <v/>
      </c>
      <c r="R138" s="103" t="str">
        <f t="shared" si="38"/>
        <v/>
      </c>
      <c r="S138" s="103" t="str">
        <f t="shared" si="39"/>
        <v/>
      </c>
      <c r="T138" s="103" t="str">
        <f t="shared" si="40"/>
        <v/>
      </c>
      <c r="U138" s="103" t="str">
        <f t="shared" si="41"/>
        <v/>
      </c>
      <c r="V138" s="103" t="str">
        <f t="shared" si="42"/>
        <v/>
      </c>
      <c r="W138" s="103" t="str">
        <f t="shared" si="43"/>
        <v/>
      </c>
      <c r="X138" s="110" t="str">
        <f t="shared" si="44"/>
        <v/>
      </c>
      <c r="Y138" s="110" t="str">
        <f t="shared" si="45"/>
        <v/>
      </c>
      <c r="Z138" s="110" t="str">
        <f t="shared" si="46"/>
        <v/>
      </c>
      <c r="AA138" s="110" t="str">
        <f t="shared" si="47"/>
        <v/>
      </c>
      <c r="AB138" s="110" t="str">
        <f t="shared" si="48"/>
        <v/>
      </c>
      <c r="AC138" s="110" t="str">
        <f t="shared" si="49"/>
        <v/>
      </c>
      <c r="AD138" s="237" t="str">
        <f t="shared" si="50"/>
        <v/>
      </c>
      <c r="AE138" s="82">
        <f t="shared" si="51"/>
        <v>1</v>
      </c>
    </row>
    <row r="139" spans="1:31" ht="24.95" customHeight="1" x14ac:dyDescent="0.4">
      <c r="A139" s="158"/>
      <c r="B139" s="83"/>
      <c r="C139" s="158"/>
      <c r="D139" s="158"/>
      <c r="E139" s="232"/>
      <c r="F139" s="226"/>
      <c r="G139" s="158"/>
      <c r="H139" s="158"/>
      <c r="I139" s="158"/>
      <c r="J139" s="158"/>
      <c r="K139" s="158"/>
      <c r="L139" s="158"/>
      <c r="M139" s="102"/>
      <c r="N139" s="1"/>
      <c r="O139" s="100"/>
      <c r="P139" s="103" t="str">
        <f t="shared" si="36"/>
        <v/>
      </c>
      <c r="Q139" s="103" t="str">
        <f t="shared" si="37"/>
        <v/>
      </c>
      <c r="R139" s="103" t="str">
        <f t="shared" si="38"/>
        <v/>
      </c>
      <c r="S139" s="103" t="str">
        <f t="shared" si="39"/>
        <v/>
      </c>
      <c r="T139" s="103" t="str">
        <f t="shared" si="40"/>
        <v/>
      </c>
      <c r="U139" s="103" t="str">
        <f t="shared" si="41"/>
        <v/>
      </c>
      <c r="V139" s="103" t="str">
        <f t="shared" si="42"/>
        <v/>
      </c>
      <c r="W139" s="103" t="str">
        <f t="shared" si="43"/>
        <v/>
      </c>
      <c r="X139" s="110" t="str">
        <f t="shared" si="44"/>
        <v/>
      </c>
      <c r="Y139" s="110" t="str">
        <f t="shared" si="45"/>
        <v/>
      </c>
      <c r="Z139" s="110" t="str">
        <f t="shared" si="46"/>
        <v/>
      </c>
      <c r="AA139" s="110" t="str">
        <f t="shared" si="47"/>
        <v/>
      </c>
      <c r="AB139" s="110" t="str">
        <f t="shared" si="48"/>
        <v/>
      </c>
      <c r="AC139" s="110" t="str">
        <f t="shared" si="49"/>
        <v/>
      </c>
      <c r="AD139" s="237" t="str">
        <f t="shared" si="50"/>
        <v/>
      </c>
      <c r="AE139" s="82">
        <f t="shared" si="51"/>
        <v>1</v>
      </c>
    </row>
    <row r="140" spans="1:31" ht="24.95" customHeight="1" x14ac:dyDescent="0.4">
      <c r="A140" s="158"/>
      <c r="B140" s="83"/>
      <c r="C140" s="158"/>
      <c r="D140" s="158"/>
      <c r="E140" s="232"/>
      <c r="F140" s="226"/>
      <c r="G140" s="158"/>
      <c r="H140" s="158"/>
      <c r="I140" s="158"/>
      <c r="J140" s="158"/>
      <c r="K140" s="158"/>
      <c r="L140" s="158"/>
      <c r="M140" s="102"/>
      <c r="N140" s="1"/>
      <c r="O140" s="100"/>
      <c r="P140" s="103" t="str">
        <f t="shared" si="36"/>
        <v/>
      </c>
      <c r="Q140" s="103" t="str">
        <f t="shared" si="37"/>
        <v/>
      </c>
      <c r="R140" s="103" t="str">
        <f t="shared" si="38"/>
        <v/>
      </c>
      <c r="S140" s="103" t="str">
        <f t="shared" si="39"/>
        <v/>
      </c>
      <c r="T140" s="103" t="str">
        <f t="shared" si="40"/>
        <v/>
      </c>
      <c r="U140" s="103" t="str">
        <f t="shared" si="41"/>
        <v/>
      </c>
      <c r="V140" s="103" t="str">
        <f t="shared" si="42"/>
        <v/>
      </c>
      <c r="W140" s="103" t="str">
        <f t="shared" si="43"/>
        <v/>
      </c>
      <c r="X140" s="110" t="str">
        <f t="shared" si="44"/>
        <v/>
      </c>
      <c r="Y140" s="110" t="str">
        <f t="shared" si="45"/>
        <v/>
      </c>
      <c r="Z140" s="110" t="str">
        <f t="shared" si="46"/>
        <v/>
      </c>
      <c r="AA140" s="110" t="str">
        <f t="shared" si="47"/>
        <v/>
      </c>
      <c r="AB140" s="110" t="str">
        <f t="shared" si="48"/>
        <v/>
      </c>
      <c r="AC140" s="110" t="str">
        <f t="shared" si="49"/>
        <v/>
      </c>
      <c r="AD140" s="237" t="str">
        <f t="shared" si="50"/>
        <v/>
      </c>
      <c r="AE140" s="82">
        <f t="shared" si="51"/>
        <v>1</v>
      </c>
    </row>
    <row r="141" spans="1:31" ht="24.95" customHeight="1" x14ac:dyDescent="0.4">
      <c r="A141" s="158"/>
      <c r="B141" s="83"/>
      <c r="C141" s="158"/>
      <c r="D141" s="158"/>
      <c r="E141" s="232"/>
      <c r="F141" s="226"/>
      <c r="G141" s="158"/>
      <c r="H141" s="158"/>
      <c r="I141" s="158"/>
      <c r="J141" s="158"/>
      <c r="K141" s="158"/>
      <c r="L141" s="158"/>
      <c r="M141" s="102"/>
      <c r="N141" s="1"/>
      <c r="O141" s="100"/>
      <c r="P141" s="103" t="str">
        <f t="shared" si="36"/>
        <v/>
      </c>
      <c r="Q141" s="103" t="str">
        <f t="shared" si="37"/>
        <v/>
      </c>
      <c r="R141" s="103" t="str">
        <f t="shared" si="38"/>
        <v/>
      </c>
      <c r="S141" s="103" t="str">
        <f t="shared" si="39"/>
        <v/>
      </c>
      <c r="T141" s="103" t="str">
        <f t="shared" si="40"/>
        <v/>
      </c>
      <c r="U141" s="103" t="str">
        <f t="shared" si="41"/>
        <v/>
      </c>
      <c r="V141" s="103" t="str">
        <f t="shared" si="42"/>
        <v/>
      </c>
      <c r="W141" s="103" t="str">
        <f t="shared" si="43"/>
        <v/>
      </c>
      <c r="X141" s="110" t="str">
        <f t="shared" si="44"/>
        <v/>
      </c>
      <c r="Y141" s="110" t="str">
        <f t="shared" si="45"/>
        <v/>
      </c>
      <c r="Z141" s="110" t="str">
        <f t="shared" si="46"/>
        <v/>
      </c>
      <c r="AA141" s="110" t="str">
        <f t="shared" si="47"/>
        <v/>
      </c>
      <c r="AB141" s="110" t="str">
        <f t="shared" si="48"/>
        <v/>
      </c>
      <c r="AC141" s="110" t="str">
        <f t="shared" si="49"/>
        <v/>
      </c>
      <c r="AD141" s="237" t="str">
        <f t="shared" si="50"/>
        <v/>
      </c>
      <c r="AE141" s="82">
        <f t="shared" si="51"/>
        <v>1</v>
      </c>
    </row>
    <row r="142" spans="1:31" ht="24.95" customHeight="1" x14ac:dyDescent="0.4">
      <c r="A142" s="158"/>
      <c r="B142" s="83"/>
      <c r="C142" s="158"/>
      <c r="D142" s="158"/>
      <c r="E142" s="232"/>
      <c r="F142" s="226"/>
      <c r="G142" s="158"/>
      <c r="H142" s="158"/>
      <c r="I142" s="158"/>
      <c r="J142" s="158"/>
      <c r="K142" s="158"/>
      <c r="L142" s="158"/>
      <c r="M142" s="102"/>
      <c r="N142" s="1"/>
      <c r="O142" s="100"/>
      <c r="P142" s="103" t="str">
        <f t="shared" si="36"/>
        <v/>
      </c>
      <c r="Q142" s="103" t="str">
        <f t="shared" si="37"/>
        <v/>
      </c>
      <c r="R142" s="103" t="str">
        <f t="shared" si="38"/>
        <v/>
      </c>
      <c r="S142" s="103" t="str">
        <f t="shared" si="39"/>
        <v/>
      </c>
      <c r="T142" s="103" t="str">
        <f t="shared" si="40"/>
        <v/>
      </c>
      <c r="U142" s="103" t="str">
        <f t="shared" si="41"/>
        <v/>
      </c>
      <c r="V142" s="103" t="str">
        <f t="shared" si="42"/>
        <v/>
      </c>
      <c r="W142" s="103" t="str">
        <f t="shared" si="43"/>
        <v/>
      </c>
      <c r="X142" s="110" t="str">
        <f t="shared" si="44"/>
        <v/>
      </c>
      <c r="Y142" s="110" t="str">
        <f t="shared" si="45"/>
        <v/>
      </c>
      <c r="Z142" s="110" t="str">
        <f t="shared" si="46"/>
        <v/>
      </c>
      <c r="AA142" s="110" t="str">
        <f t="shared" si="47"/>
        <v/>
      </c>
      <c r="AB142" s="110" t="str">
        <f t="shared" si="48"/>
        <v/>
      </c>
      <c r="AC142" s="110" t="str">
        <f t="shared" si="49"/>
        <v/>
      </c>
      <c r="AD142" s="237" t="str">
        <f t="shared" si="50"/>
        <v/>
      </c>
      <c r="AE142" s="82">
        <f t="shared" si="51"/>
        <v>1</v>
      </c>
    </row>
    <row r="143" spans="1:31" ht="24.95" customHeight="1" x14ac:dyDescent="0.4">
      <c r="A143" s="158"/>
      <c r="B143" s="83"/>
      <c r="C143" s="158"/>
      <c r="D143" s="158"/>
      <c r="E143" s="232"/>
      <c r="F143" s="226"/>
      <c r="G143" s="158"/>
      <c r="H143" s="158"/>
      <c r="I143" s="158"/>
      <c r="J143" s="158"/>
      <c r="K143" s="158"/>
      <c r="L143" s="158"/>
      <c r="M143" s="102"/>
      <c r="N143" s="1"/>
      <c r="O143" s="100"/>
      <c r="P143" s="103" t="str">
        <f t="shared" si="36"/>
        <v/>
      </c>
      <c r="Q143" s="103" t="str">
        <f t="shared" si="37"/>
        <v/>
      </c>
      <c r="R143" s="103" t="str">
        <f t="shared" si="38"/>
        <v/>
      </c>
      <c r="S143" s="103" t="str">
        <f t="shared" si="39"/>
        <v/>
      </c>
      <c r="T143" s="103" t="str">
        <f t="shared" si="40"/>
        <v/>
      </c>
      <c r="U143" s="103" t="str">
        <f t="shared" si="41"/>
        <v/>
      </c>
      <c r="V143" s="103" t="str">
        <f t="shared" si="42"/>
        <v/>
      </c>
      <c r="W143" s="103" t="str">
        <f t="shared" si="43"/>
        <v/>
      </c>
      <c r="X143" s="110" t="str">
        <f t="shared" si="44"/>
        <v/>
      </c>
      <c r="Y143" s="110" t="str">
        <f t="shared" si="45"/>
        <v/>
      </c>
      <c r="Z143" s="110" t="str">
        <f t="shared" si="46"/>
        <v/>
      </c>
      <c r="AA143" s="110" t="str">
        <f t="shared" si="47"/>
        <v/>
      </c>
      <c r="AB143" s="110" t="str">
        <f t="shared" si="48"/>
        <v/>
      </c>
      <c r="AC143" s="110" t="str">
        <f t="shared" si="49"/>
        <v/>
      </c>
      <c r="AD143" s="237" t="str">
        <f t="shared" si="50"/>
        <v/>
      </c>
      <c r="AE143" s="82">
        <f t="shared" si="51"/>
        <v>1</v>
      </c>
    </row>
    <row r="144" spans="1:31" ht="24.95" customHeight="1" x14ac:dyDescent="0.4">
      <c r="A144" s="158"/>
      <c r="B144" s="83"/>
      <c r="C144" s="158"/>
      <c r="D144" s="158"/>
      <c r="E144" s="232"/>
      <c r="F144" s="226"/>
      <c r="G144" s="158"/>
      <c r="H144" s="158"/>
      <c r="I144" s="158"/>
      <c r="J144" s="158"/>
      <c r="K144" s="158"/>
      <c r="L144" s="158"/>
      <c r="M144" s="102"/>
      <c r="N144" s="1"/>
      <c r="O144" s="100"/>
      <c r="P144" s="103" t="str">
        <f t="shared" si="36"/>
        <v/>
      </c>
      <c r="Q144" s="103" t="str">
        <f t="shared" si="37"/>
        <v/>
      </c>
      <c r="R144" s="103" t="str">
        <f t="shared" si="38"/>
        <v/>
      </c>
      <c r="S144" s="103" t="str">
        <f t="shared" si="39"/>
        <v/>
      </c>
      <c r="T144" s="103" t="str">
        <f t="shared" si="40"/>
        <v/>
      </c>
      <c r="U144" s="103" t="str">
        <f t="shared" si="41"/>
        <v/>
      </c>
      <c r="V144" s="103" t="str">
        <f t="shared" si="42"/>
        <v/>
      </c>
      <c r="W144" s="103" t="str">
        <f t="shared" si="43"/>
        <v/>
      </c>
      <c r="X144" s="110" t="str">
        <f t="shared" si="44"/>
        <v/>
      </c>
      <c r="Y144" s="110" t="str">
        <f t="shared" si="45"/>
        <v/>
      </c>
      <c r="Z144" s="110" t="str">
        <f t="shared" si="46"/>
        <v/>
      </c>
      <c r="AA144" s="110" t="str">
        <f t="shared" si="47"/>
        <v/>
      </c>
      <c r="AB144" s="110" t="str">
        <f t="shared" si="48"/>
        <v/>
      </c>
      <c r="AC144" s="110" t="str">
        <f t="shared" si="49"/>
        <v/>
      </c>
      <c r="AD144" s="237" t="str">
        <f t="shared" si="50"/>
        <v/>
      </c>
      <c r="AE144" s="82">
        <f t="shared" si="51"/>
        <v>1</v>
      </c>
    </row>
    <row r="145" spans="1:31" ht="24.95" customHeight="1" x14ac:dyDescent="0.4">
      <c r="A145" s="158"/>
      <c r="B145" s="83"/>
      <c r="C145" s="158"/>
      <c r="D145" s="158"/>
      <c r="E145" s="232"/>
      <c r="F145" s="226"/>
      <c r="G145" s="158"/>
      <c r="H145" s="158"/>
      <c r="I145" s="158"/>
      <c r="J145" s="158"/>
      <c r="K145" s="158"/>
      <c r="L145" s="158"/>
      <c r="M145" s="102"/>
      <c r="N145" s="1"/>
      <c r="O145" s="100"/>
      <c r="P145" s="103" t="str">
        <f t="shared" si="36"/>
        <v/>
      </c>
      <c r="Q145" s="103" t="str">
        <f t="shared" si="37"/>
        <v/>
      </c>
      <c r="R145" s="103" t="str">
        <f t="shared" si="38"/>
        <v/>
      </c>
      <c r="S145" s="103" t="str">
        <f t="shared" si="39"/>
        <v/>
      </c>
      <c r="T145" s="103" t="str">
        <f t="shared" si="40"/>
        <v/>
      </c>
      <c r="U145" s="103" t="str">
        <f t="shared" si="41"/>
        <v/>
      </c>
      <c r="V145" s="103" t="str">
        <f t="shared" si="42"/>
        <v/>
      </c>
      <c r="W145" s="103" t="str">
        <f t="shared" si="43"/>
        <v/>
      </c>
      <c r="X145" s="110" t="str">
        <f t="shared" si="44"/>
        <v/>
      </c>
      <c r="Y145" s="110" t="str">
        <f t="shared" si="45"/>
        <v/>
      </c>
      <c r="Z145" s="110" t="str">
        <f t="shared" si="46"/>
        <v/>
      </c>
      <c r="AA145" s="110" t="str">
        <f t="shared" si="47"/>
        <v/>
      </c>
      <c r="AB145" s="110" t="str">
        <f t="shared" si="48"/>
        <v/>
      </c>
      <c r="AC145" s="110" t="str">
        <f t="shared" si="49"/>
        <v/>
      </c>
      <c r="AD145" s="237" t="str">
        <f t="shared" si="50"/>
        <v/>
      </c>
      <c r="AE145" s="82">
        <f t="shared" si="51"/>
        <v>1</v>
      </c>
    </row>
    <row r="146" spans="1:31" ht="24.95" customHeight="1" x14ac:dyDescent="0.4">
      <c r="A146" s="105"/>
      <c r="B146" s="83"/>
      <c r="C146" s="78"/>
      <c r="D146" s="93"/>
      <c r="E146" s="233"/>
      <c r="F146" s="227"/>
      <c r="G146" s="84"/>
      <c r="H146" s="84"/>
      <c r="I146" s="84"/>
      <c r="J146" s="84"/>
      <c r="K146" s="84"/>
      <c r="L146" s="84"/>
      <c r="M146" s="102"/>
      <c r="N146" s="1"/>
      <c r="O146" s="100"/>
      <c r="P146" s="103" t="str">
        <f t="shared" si="36"/>
        <v/>
      </c>
      <c r="Q146" s="103" t="str">
        <f t="shared" si="37"/>
        <v/>
      </c>
      <c r="R146" s="103" t="str">
        <f t="shared" si="38"/>
        <v/>
      </c>
      <c r="S146" s="103" t="str">
        <f t="shared" si="39"/>
        <v/>
      </c>
      <c r="T146" s="103" t="str">
        <f t="shared" si="40"/>
        <v/>
      </c>
      <c r="U146" s="103" t="str">
        <f t="shared" si="41"/>
        <v/>
      </c>
      <c r="V146" s="103" t="str">
        <f t="shared" si="42"/>
        <v/>
      </c>
      <c r="W146" s="103" t="str">
        <f t="shared" si="43"/>
        <v/>
      </c>
      <c r="X146" s="110" t="str">
        <f t="shared" si="44"/>
        <v/>
      </c>
      <c r="Y146" s="110" t="str">
        <f t="shared" si="45"/>
        <v/>
      </c>
      <c r="Z146" s="110" t="str">
        <f t="shared" si="46"/>
        <v/>
      </c>
      <c r="AA146" s="110" t="str">
        <f t="shared" si="47"/>
        <v/>
      </c>
      <c r="AB146" s="110" t="str">
        <f t="shared" si="48"/>
        <v/>
      </c>
      <c r="AC146" s="110" t="str">
        <f t="shared" si="49"/>
        <v/>
      </c>
      <c r="AD146" s="237" t="str">
        <f t="shared" si="50"/>
        <v/>
      </c>
      <c r="AE146" s="82">
        <f t="shared" si="51"/>
        <v>1</v>
      </c>
    </row>
    <row r="147" spans="1:31" ht="24.95" customHeight="1" x14ac:dyDescent="0.4">
      <c r="A147" s="105"/>
      <c r="B147" s="83"/>
      <c r="C147" s="78"/>
      <c r="D147" s="93"/>
      <c r="E147" s="233"/>
      <c r="F147" s="227"/>
      <c r="G147" s="84"/>
      <c r="H147" s="84"/>
      <c r="I147" s="84"/>
      <c r="J147" s="84"/>
      <c r="K147" s="84"/>
      <c r="L147" s="84"/>
      <c r="M147" s="102"/>
      <c r="N147" s="1"/>
      <c r="O147" s="100"/>
      <c r="P147" s="103" t="str">
        <f t="shared" si="36"/>
        <v/>
      </c>
      <c r="Q147" s="103" t="str">
        <f t="shared" si="37"/>
        <v/>
      </c>
      <c r="R147" s="103" t="str">
        <f t="shared" si="38"/>
        <v/>
      </c>
      <c r="S147" s="103" t="str">
        <f t="shared" si="39"/>
        <v/>
      </c>
      <c r="T147" s="103" t="str">
        <f t="shared" si="40"/>
        <v/>
      </c>
      <c r="U147" s="103" t="str">
        <f t="shared" si="41"/>
        <v/>
      </c>
      <c r="V147" s="103" t="str">
        <f t="shared" si="42"/>
        <v/>
      </c>
      <c r="W147" s="103" t="str">
        <f t="shared" si="43"/>
        <v/>
      </c>
      <c r="X147" s="110" t="str">
        <f t="shared" si="44"/>
        <v/>
      </c>
      <c r="Y147" s="110" t="str">
        <f t="shared" si="45"/>
        <v/>
      </c>
      <c r="Z147" s="110" t="str">
        <f t="shared" si="46"/>
        <v/>
      </c>
      <c r="AA147" s="110" t="str">
        <f t="shared" si="47"/>
        <v/>
      </c>
      <c r="AB147" s="110" t="str">
        <f t="shared" si="48"/>
        <v/>
      </c>
      <c r="AC147" s="110" t="str">
        <f t="shared" si="49"/>
        <v/>
      </c>
      <c r="AD147" s="237" t="str">
        <f t="shared" si="50"/>
        <v/>
      </c>
      <c r="AE147" s="82">
        <f t="shared" si="51"/>
        <v>1</v>
      </c>
    </row>
    <row r="148" spans="1:31" ht="24.95" customHeight="1" x14ac:dyDescent="0.4">
      <c r="A148" s="105"/>
      <c r="B148" s="83"/>
      <c r="C148" s="78"/>
      <c r="D148" s="93"/>
      <c r="E148" s="233"/>
      <c r="F148" s="227"/>
      <c r="G148" s="84"/>
      <c r="H148" s="84"/>
      <c r="I148" s="84"/>
      <c r="J148" s="84"/>
      <c r="K148" s="84"/>
      <c r="L148" s="84"/>
      <c r="M148" s="102"/>
      <c r="N148" s="1"/>
      <c r="O148" s="100"/>
      <c r="P148" s="103" t="str">
        <f t="shared" si="36"/>
        <v/>
      </c>
      <c r="Q148" s="103" t="str">
        <f t="shared" si="37"/>
        <v/>
      </c>
      <c r="R148" s="103" t="str">
        <f t="shared" si="38"/>
        <v/>
      </c>
      <c r="S148" s="103" t="str">
        <f t="shared" si="39"/>
        <v/>
      </c>
      <c r="T148" s="103" t="str">
        <f t="shared" si="40"/>
        <v/>
      </c>
      <c r="U148" s="103" t="str">
        <f t="shared" si="41"/>
        <v/>
      </c>
      <c r="V148" s="103" t="str">
        <f t="shared" si="42"/>
        <v/>
      </c>
      <c r="W148" s="103" t="str">
        <f t="shared" si="43"/>
        <v/>
      </c>
      <c r="X148" s="110" t="str">
        <f t="shared" si="44"/>
        <v/>
      </c>
      <c r="Y148" s="110" t="str">
        <f t="shared" si="45"/>
        <v/>
      </c>
      <c r="Z148" s="110" t="str">
        <f t="shared" si="46"/>
        <v/>
      </c>
      <c r="AA148" s="110" t="str">
        <f t="shared" si="47"/>
        <v/>
      </c>
      <c r="AB148" s="110" t="str">
        <f t="shared" si="48"/>
        <v/>
      </c>
      <c r="AC148" s="110" t="str">
        <f t="shared" si="49"/>
        <v/>
      </c>
      <c r="AD148" s="237" t="str">
        <f t="shared" si="50"/>
        <v/>
      </c>
      <c r="AE148" s="82">
        <f t="shared" si="51"/>
        <v>1</v>
      </c>
    </row>
    <row r="149" spans="1:31" ht="24.95" customHeight="1" x14ac:dyDescent="0.4">
      <c r="A149" s="105"/>
      <c r="B149" s="83"/>
      <c r="C149" s="78"/>
      <c r="D149" s="93"/>
      <c r="E149" s="233"/>
      <c r="F149" s="227"/>
      <c r="G149" s="84"/>
      <c r="H149" s="84"/>
      <c r="I149" s="84"/>
      <c r="J149" s="84"/>
      <c r="K149" s="84"/>
      <c r="L149" s="84"/>
      <c r="M149" s="102"/>
      <c r="N149" s="1"/>
      <c r="O149" s="100"/>
      <c r="P149" s="103" t="str">
        <f t="shared" si="36"/>
        <v/>
      </c>
      <c r="Q149" s="103" t="str">
        <f t="shared" si="37"/>
        <v/>
      </c>
      <c r="R149" s="103" t="str">
        <f t="shared" si="38"/>
        <v/>
      </c>
      <c r="S149" s="103" t="str">
        <f t="shared" si="39"/>
        <v/>
      </c>
      <c r="T149" s="103" t="str">
        <f t="shared" si="40"/>
        <v/>
      </c>
      <c r="U149" s="103" t="str">
        <f t="shared" si="41"/>
        <v/>
      </c>
      <c r="V149" s="103" t="str">
        <f t="shared" si="42"/>
        <v/>
      </c>
      <c r="W149" s="103" t="str">
        <f t="shared" si="43"/>
        <v/>
      </c>
      <c r="X149" s="110" t="str">
        <f t="shared" si="44"/>
        <v/>
      </c>
      <c r="Y149" s="110" t="str">
        <f t="shared" si="45"/>
        <v/>
      </c>
      <c r="Z149" s="110" t="str">
        <f t="shared" si="46"/>
        <v/>
      </c>
      <c r="AA149" s="110" t="str">
        <f t="shared" si="47"/>
        <v/>
      </c>
      <c r="AB149" s="110" t="str">
        <f t="shared" si="48"/>
        <v/>
      </c>
      <c r="AC149" s="110" t="str">
        <f t="shared" si="49"/>
        <v/>
      </c>
      <c r="AD149" s="237" t="str">
        <f t="shared" si="50"/>
        <v/>
      </c>
      <c r="AE149" s="82">
        <f t="shared" si="51"/>
        <v>1</v>
      </c>
    </row>
    <row r="150" spans="1:31" ht="24.95" customHeight="1" x14ac:dyDescent="0.4">
      <c r="A150" s="105"/>
      <c r="B150" s="83"/>
      <c r="C150" s="94"/>
      <c r="D150" s="93"/>
      <c r="E150" s="233"/>
      <c r="F150" s="227"/>
      <c r="G150" s="84"/>
      <c r="H150" s="84"/>
      <c r="I150" s="84"/>
      <c r="J150" s="84"/>
      <c r="K150" s="84"/>
      <c r="L150" s="84"/>
      <c r="M150" s="102"/>
      <c r="N150" s="1"/>
      <c r="O150" s="100"/>
      <c r="P150" s="103" t="str">
        <f t="shared" si="36"/>
        <v/>
      </c>
      <c r="Q150" s="103" t="str">
        <f t="shared" si="37"/>
        <v/>
      </c>
      <c r="R150" s="103" t="str">
        <f t="shared" si="38"/>
        <v/>
      </c>
      <c r="S150" s="103" t="str">
        <f t="shared" si="39"/>
        <v/>
      </c>
      <c r="T150" s="103" t="str">
        <f t="shared" si="40"/>
        <v/>
      </c>
      <c r="U150" s="103" t="str">
        <f t="shared" si="41"/>
        <v/>
      </c>
      <c r="V150" s="103" t="str">
        <f t="shared" si="42"/>
        <v/>
      </c>
      <c r="W150" s="103" t="str">
        <f t="shared" si="43"/>
        <v/>
      </c>
      <c r="X150" s="110" t="str">
        <f t="shared" si="44"/>
        <v/>
      </c>
      <c r="Y150" s="110" t="str">
        <f t="shared" si="45"/>
        <v/>
      </c>
      <c r="Z150" s="110" t="str">
        <f t="shared" si="46"/>
        <v/>
      </c>
      <c r="AA150" s="110" t="str">
        <f t="shared" si="47"/>
        <v/>
      </c>
      <c r="AB150" s="110" t="str">
        <f t="shared" si="48"/>
        <v/>
      </c>
      <c r="AC150" s="110" t="str">
        <f t="shared" si="49"/>
        <v/>
      </c>
      <c r="AD150" s="237" t="str">
        <f t="shared" si="50"/>
        <v/>
      </c>
      <c r="AE150" s="82">
        <f t="shared" si="51"/>
        <v>1</v>
      </c>
    </row>
    <row r="151" spans="1:31" ht="24.95" customHeight="1" x14ac:dyDescent="0.4">
      <c r="A151" s="105"/>
      <c r="B151" s="83"/>
      <c r="C151" s="94"/>
      <c r="D151" s="93"/>
      <c r="E151" s="233"/>
      <c r="F151" s="227"/>
      <c r="G151" s="84"/>
      <c r="H151" s="84"/>
      <c r="I151" s="84"/>
      <c r="J151" s="84"/>
      <c r="K151" s="84"/>
      <c r="L151" s="84"/>
      <c r="M151" s="102"/>
      <c r="N151" s="1"/>
      <c r="O151" s="100"/>
      <c r="P151" s="103" t="str">
        <f t="shared" si="36"/>
        <v/>
      </c>
      <c r="Q151" s="103" t="str">
        <f t="shared" si="37"/>
        <v/>
      </c>
      <c r="R151" s="103" t="str">
        <f t="shared" si="38"/>
        <v/>
      </c>
      <c r="S151" s="103" t="str">
        <f t="shared" si="39"/>
        <v/>
      </c>
      <c r="T151" s="103" t="str">
        <f t="shared" si="40"/>
        <v/>
      </c>
      <c r="U151" s="103" t="str">
        <f t="shared" si="41"/>
        <v/>
      </c>
      <c r="V151" s="103" t="str">
        <f t="shared" si="42"/>
        <v/>
      </c>
      <c r="W151" s="103" t="str">
        <f t="shared" si="43"/>
        <v/>
      </c>
      <c r="X151" s="110" t="str">
        <f t="shared" si="44"/>
        <v/>
      </c>
      <c r="Y151" s="110" t="str">
        <f t="shared" si="45"/>
        <v/>
      </c>
      <c r="Z151" s="110" t="str">
        <f t="shared" si="46"/>
        <v/>
      </c>
      <c r="AA151" s="110" t="str">
        <f t="shared" si="47"/>
        <v/>
      </c>
      <c r="AB151" s="110" t="str">
        <f t="shared" si="48"/>
        <v/>
      </c>
      <c r="AC151" s="110" t="str">
        <f t="shared" si="49"/>
        <v/>
      </c>
      <c r="AD151" s="237" t="str">
        <f t="shared" si="50"/>
        <v/>
      </c>
      <c r="AE151" s="82">
        <f t="shared" si="51"/>
        <v>1</v>
      </c>
    </row>
    <row r="152" spans="1:31" ht="24.95" customHeight="1" x14ac:dyDescent="0.4">
      <c r="A152" s="105"/>
      <c r="B152" s="83"/>
      <c r="C152" s="78"/>
      <c r="D152" s="93"/>
      <c r="E152" s="233"/>
      <c r="F152" s="227"/>
      <c r="G152" s="84"/>
      <c r="H152" s="84"/>
      <c r="I152" s="84"/>
      <c r="J152" s="84"/>
      <c r="K152" s="84"/>
      <c r="L152" s="84"/>
      <c r="M152" s="102"/>
      <c r="N152" s="1"/>
      <c r="O152" s="100"/>
      <c r="P152" s="103" t="str">
        <f t="shared" si="36"/>
        <v/>
      </c>
      <c r="Q152" s="103" t="str">
        <f t="shared" si="37"/>
        <v/>
      </c>
      <c r="R152" s="103" t="str">
        <f t="shared" si="38"/>
        <v/>
      </c>
      <c r="S152" s="103" t="str">
        <f t="shared" si="39"/>
        <v/>
      </c>
      <c r="T152" s="103" t="str">
        <f t="shared" si="40"/>
        <v/>
      </c>
      <c r="U152" s="103" t="str">
        <f t="shared" si="41"/>
        <v/>
      </c>
      <c r="V152" s="103" t="str">
        <f t="shared" si="42"/>
        <v/>
      </c>
      <c r="W152" s="103" t="str">
        <f t="shared" si="43"/>
        <v/>
      </c>
      <c r="X152" s="110" t="str">
        <f t="shared" si="44"/>
        <v/>
      </c>
      <c r="Y152" s="110" t="str">
        <f t="shared" si="45"/>
        <v/>
      </c>
      <c r="Z152" s="110" t="str">
        <f t="shared" si="46"/>
        <v/>
      </c>
      <c r="AA152" s="110" t="str">
        <f t="shared" si="47"/>
        <v/>
      </c>
      <c r="AB152" s="110" t="str">
        <f t="shared" si="48"/>
        <v/>
      </c>
      <c r="AC152" s="110" t="str">
        <f t="shared" si="49"/>
        <v/>
      </c>
      <c r="AD152" s="237" t="str">
        <f t="shared" si="50"/>
        <v/>
      </c>
      <c r="AE152" s="82">
        <f t="shared" si="51"/>
        <v>1</v>
      </c>
    </row>
    <row r="153" spans="1:31" ht="24.95" customHeight="1" x14ac:dyDescent="0.4">
      <c r="A153" s="105"/>
      <c r="B153" s="83"/>
      <c r="C153" s="78"/>
      <c r="D153" s="93"/>
      <c r="E153" s="233"/>
      <c r="F153" s="227"/>
      <c r="G153" s="84"/>
      <c r="H153" s="84"/>
      <c r="I153" s="84"/>
      <c r="J153" s="84"/>
      <c r="K153" s="84"/>
      <c r="L153" s="84"/>
      <c r="M153" s="102"/>
      <c r="N153" s="1"/>
      <c r="O153" s="100"/>
      <c r="P153" s="103" t="str">
        <f t="shared" si="36"/>
        <v/>
      </c>
      <c r="Q153" s="103" t="str">
        <f t="shared" si="37"/>
        <v/>
      </c>
      <c r="R153" s="103" t="str">
        <f t="shared" si="38"/>
        <v/>
      </c>
      <c r="S153" s="103" t="str">
        <f t="shared" si="39"/>
        <v/>
      </c>
      <c r="T153" s="103" t="str">
        <f t="shared" si="40"/>
        <v/>
      </c>
      <c r="U153" s="103" t="str">
        <f t="shared" si="41"/>
        <v/>
      </c>
      <c r="V153" s="103" t="str">
        <f t="shared" si="42"/>
        <v/>
      </c>
      <c r="W153" s="103" t="str">
        <f t="shared" si="43"/>
        <v/>
      </c>
      <c r="X153" s="110" t="str">
        <f t="shared" si="44"/>
        <v/>
      </c>
      <c r="Y153" s="110" t="str">
        <f t="shared" si="45"/>
        <v/>
      </c>
      <c r="Z153" s="110" t="str">
        <f t="shared" si="46"/>
        <v/>
      </c>
      <c r="AA153" s="110" t="str">
        <f t="shared" si="47"/>
        <v/>
      </c>
      <c r="AB153" s="110" t="str">
        <f t="shared" si="48"/>
        <v/>
      </c>
      <c r="AC153" s="110" t="str">
        <f t="shared" si="49"/>
        <v/>
      </c>
      <c r="AD153" s="237" t="str">
        <f t="shared" si="50"/>
        <v/>
      </c>
      <c r="AE153" s="82">
        <f t="shared" si="51"/>
        <v>1</v>
      </c>
    </row>
    <row r="154" spans="1:31" ht="24.95" customHeight="1" x14ac:dyDescent="0.4">
      <c r="A154" s="105"/>
      <c r="B154" s="83"/>
      <c r="C154" s="78"/>
      <c r="D154" s="93"/>
      <c r="E154" s="233"/>
      <c r="F154" s="227"/>
      <c r="G154" s="84"/>
      <c r="H154" s="84"/>
      <c r="I154" s="84"/>
      <c r="J154" s="84"/>
      <c r="K154" s="84"/>
      <c r="L154" s="84"/>
      <c r="M154" s="102"/>
      <c r="N154" s="1"/>
      <c r="O154" s="100"/>
      <c r="P154" s="103" t="str">
        <f t="shared" si="36"/>
        <v/>
      </c>
      <c r="Q154" s="103" t="str">
        <f t="shared" si="37"/>
        <v/>
      </c>
      <c r="R154" s="103" t="str">
        <f t="shared" si="38"/>
        <v/>
      </c>
      <c r="S154" s="103" t="str">
        <f t="shared" si="39"/>
        <v/>
      </c>
      <c r="T154" s="103" t="str">
        <f t="shared" si="40"/>
        <v/>
      </c>
      <c r="U154" s="103" t="str">
        <f t="shared" si="41"/>
        <v/>
      </c>
      <c r="V154" s="103" t="str">
        <f t="shared" si="42"/>
        <v/>
      </c>
      <c r="W154" s="103" t="str">
        <f t="shared" si="43"/>
        <v/>
      </c>
      <c r="X154" s="110" t="str">
        <f t="shared" si="44"/>
        <v/>
      </c>
      <c r="Y154" s="110" t="str">
        <f t="shared" si="45"/>
        <v/>
      </c>
      <c r="Z154" s="110" t="str">
        <f t="shared" si="46"/>
        <v/>
      </c>
      <c r="AA154" s="110" t="str">
        <f t="shared" si="47"/>
        <v/>
      </c>
      <c r="AB154" s="110" t="str">
        <f t="shared" si="48"/>
        <v/>
      </c>
      <c r="AC154" s="110" t="str">
        <f t="shared" si="49"/>
        <v/>
      </c>
      <c r="AD154" s="237" t="str">
        <f t="shared" si="50"/>
        <v/>
      </c>
      <c r="AE154" s="82">
        <f t="shared" si="51"/>
        <v>1</v>
      </c>
    </row>
    <row r="155" spans="1:31" ht="24.95" customHeight="1" x14ac:dyDescent="0.4">
      <c r="A155" s="105"/>
      <c r="B155" s="83"/>
      <c r="C155" s="78"/>
      <c r="D155" s="93"/>
      <c r="E155" s="233"/>
      <c r="F155" s="227"/>
      <c r="G155" s="84"/>
      <c r="H155" s="84"/>
      <c r="I155" s="84"/>
      <c r="J155" s="84"/>
      <c r="K155" s="84"/>
      <c r="L155" s="84"/>
      <c r="M155" s="102"/>
      <c r="N155" s="1"/>
      <c r="O155" s="100"/>
      <c r="P155" s="103" t="str">
        <f t="shared" si="36"/>
        <v/>
      </c>
      <c r="Q155" s="103" t="str">
        <f t="shared" si="37"/>
        <v/>
      </c>
      <c r="R155" s="103" t="str">
        <f t="shared" si="38"/>
        <v/>
      </c>
      <c r="S155" s="103" t="str">
        <f t="shared" si="39"/>
        <v/>
      </c>
      <c r="T155" s="103" t="str">
        <f t="shared" si="40"/>
        <v/>
      </c>
      <c r="U155" s="103" t="str">
        <f t="shared" si="41"/>
        <v/>
      </c>
      <c r="V155" s="103" t="str">
        <f t="shared" si="42"/>
        <v/>
      </c>
      <c r="W155" s="103" t="str">
        <f t="shared" si="43"/>
        <v/>
      </c>
      <c r="X155" s="110" t="str">
        <f t="shared" si="44"/>
        <v/>
      </c>
      <c r="Y155" s="110" t="str">
        <f t="shared" si="45"/>
        <v/>
      </c>
      <c r="Z155" s="110" t="str">
        <f t="shared" si="46"/>
        <v/>
      </c>
      <c r="AA155" s="110" t="str">
        <f t="shared" si="47"/>
        <v/>
      </c>
      <c r="AB155" s="110" t="str">
        <f t="shared" si="48"/>
        <v/>
      </c>
      <c r="AC155" s="110" t="str">
        <f t="shared" si="49"/>
        <v/>
      </c>
      <c r="AD155" s="237" t="str">
        <f t="shared" si="50"/>
        <v/>
      </c>
      <c r="AE155" s="82">
        <f t="shared" si="51"/>
        <v>1</v>
      </c>
    </row>
    <row r="156" spans="1:31" ht="24.95" customHeight="1" x14ac:dyDescent="0.4">
      <c r="A156" s="105"/>
      <c r="B156" s="83"/>
      <c r="C156" s="78"/>
      <c r="D156" s="93"/>
      <c r="E156" s="233"/>
      <c r="F156" s="227"/>
      <c r="G156" s="84"/>
      <c r="H156" s="84"/>
      <c r="I156" s="84"/>
      <c r="J156" s="84"/>
      <c r="K156" s="84"/>
      <c r="L156" s="84"/>
      <c r="M156" s="102"/>
      <c r="N156" s="1"/>
      <c r="O156" s="100"/>
      <c r="P156" s="103" t="str">
        <f t="shared" si="36"/>
        <v/>
      </c>
      <c r="Q156" s="103" t="str">
        <f t="shared" si="37"/>
        <v/>
      </c>
      <c r="R156" s="103" t="str">
        <f t="shared" si="38"/>
        <v/>
      </c>
      <c r="S156" s="103" t="str">
        <f t="shared" si="39"/>
        <v/>
      </c>
      <c r="T156" s="103" t="str">
        <f t="shared" si="40"/>
        <v/>
      </c>
      <c r="U156" s="103" t="str">
        <f t="shared" si="41"/>
        <v/>
      </c>
      <c r="V156" s="103" t="str">
        <f t="shared" si="42"/>
        <v/>
      </c>
      <c r="W156" s="103" t="str">
        <f t="shared" si="43"/>
        <v/>
      </c>
      <c r="X156" s="110" t="str">
        <f t="shared" si="44"/>
        <v/>
      </c>
      <c r="Y156" s="110" t="str">
        <f t="shared" si="45"/>
        <v/>
      </c>
      <c r="Z156" s="110" t="str">
        <f t="shared" si="46"/>
        <v/>
      </c>
      <c r="AA156" s="110" t="str">
        <f t="shared" si="47"/>
        <v/>
      </c>
      <c r="AB156" s="110" t="str">
        <f t="shared" si="48"/>
        <v/>
      </c>
      <c r="AC156" s="110" t="str">
        <f t="shared" si="49"/>
        <v/>
      </c>
      <c r="AD156" s="237" t="str">
        <f t="shared" si="50"/>
        <v/>
      </c>
      <c r="AE156" s="82">
        <f t="shared" si="51"/>
        <v>1</v>
      </c>
    </row>
    <row r="157" spans="1:31" ht="24.95" customHeight="1" x14ac:dyDescent="0.4">
      <c r="A157" s="105"/>
      <c r="B157" s="83"/>
      <c r="C157" s="78"/>
      <c r="D157" s="93"/>
      <c r="E157" s="233"/>
      <c r="F157" s="227"/>
      <c r="G157" s="84"/>
      <c r="H157" s="84"/>
      <c r="I157" s="84"/>
      <c r="J157" s="84"/>
      <c r="K157" s="84"/>
      <c r="L157" s="84"/>
      <c r="M157" s="102"/>
      <c r="N157" s="1"/>
      <c r="O157" s="100"/>
      <c r="P157" s="103" t="str">
        <f t="shared" si="36"/>
        <v/>
      </c>
      <c r="Q157" s="103" t="str">
        <f t="shared" si="37"/>
        <v/>
      </c>
      <c r="R157" s="103" t="str">
        <f t="shared" si="38"/>
        <v/>
      </c>
      <c r="S157" s="103" t="str">
        <f t="shared" si="39"/>
        <v/>
      </c>
      <c r="T157" s="103" t="str">
        <f t="shared" si="40"/>
        <v/>
      </c>
      <c r="U157" s="103" t="str">
        <f t="shared" si="41"/>
        <v/>
      </c>
      <c r="V157" s="103" t="str">
        <f t="shared" si="42"/>
        <v/>
      </c>
      <c r="W157" s="103" t="str">
        <f t="shared" si="43"/>
        <v/>
      </c>
      <c r="X157" s="110" t="str">
        <f t="shared" si="44"/>
        <v/>
      </c>
      <c r="Y157" s="110" t="str">
        <f t="shared" si="45"/>
        <v/>
      </c>
      <c r="Z157" s="110" t="str">
        <f t="shared" si="46"/>
        <v/>
      </c>
      <c r="AA157" s="110" t="str">
        <f t="shared" si="47"/>
        <v/>
      </c>
      <c r="AB157" s="110" t="str">
        <f t="shared" si="48"/>
        <v/>
      </c>
      <c r="AC157" s="110" t="str">
        <f t="shared" si="49"/>
        <v/>
      </c>
      <c r="AD157" s="237" t="str">
        <f t="shared" si="50"/>
        <v/>
      </c>
      <c r="AE157" s="82">
        <f t="shared" si="51"/>
        <v>1</v>
      </c>
    </row>
    <row r="158" spans="1:31" ht="24.95" customHeight="1" x14ac:dyDescent="0.4">
      <c r="A158" s="105"/>
      <c r="B158" s="83"/>
      <c r="C158" s="78"/>
      <c r="D158" s="93"/>
      <c r="E158" s="233"/>
      <c r="F158" s="227"/>
      <c r="G158" s="84"/>
      <c r="H158" s="84"/>
      <c r="I158" s="84"/>
      <c r="J158" s="84"/>
      <c r="K158" s="84"/>
      <c r="L158" s="84"/>
      <c r="M158" s="102"/>
      <c r="N158" s="1"/>
      <c r="O158" s="100"/>
      <c r="P158" s="103" t="str">
        <f t="shared" si="36"/>
        <v/>
      </c>
      <c r="Q158" s="103" t="str">
        <f t="shared" si="37"/>
        <v/>
      </c>
      <c r="R158" s="103" t="str">
        <f t="shared" si="38"/>
        <v/>
      </c>
      <c r="S158" s="103" t="str">
        <f t="shared" si="39"/>
        <v/>
      </c>
      <c r="T158" s="103" t="str">
        <f t="shared" si="40"/>
        <v/>
      </c>
      <c r="U158" s="103" t="str">
        <f t="shared" si="41"/>
        <v/>
      </c>
      <c r="V158" s="103" t="str">
        <f t="shared" si="42"/>
        <v/>
      </c>
      <c r="W158" s="103" t="str">
        <f t="shared" si="43"/>
        <v/>
      </c>
      <c r="X158" s="110" t="str">
        <f t="shared" si="44"/>
        <v/>
      </c>
      <c r="Y158" s="110" t="str">
        <f t="shared" si="45"/>
        <v/>
      </c>
      <c r="Z158" s="110" t="str">
        <f t="shared" si="46"/>
        <v/>
      </c>
      <c r="AA158" s="110" t="str">
        <f t="shared" si="47"/>
        <v/>
      </c>
      <c r="AB158" s="110" t="str">
        <f t="shared" si="48"/>
        <v/>
      </c>
      <c r="AC158" s="110" t="str">
        <f t="shared" si="49"/>
        <v/>
      </c>
      <c r="AD158" s="237" t="str">
        <f t="shared" si="50"/>
        <v/>
      </c>
      <c r="AE158" s="82">
        <f t="shared" si="51"/>
        <v>1</v>
      </c>
    </row>
    <row r="159" spans="1:31" ht="24.95" customHeight="1" x14ac:dyDescent="0.4">
      <c r="A159" s="105"/>
      <c r="B159" s="83"/>
      <c r="C159" s="78"/>
      <c r="D159" s="93"/>
      <c r="E159" s="233"/>
      <c r="F159" s="227"/>
      <c r="G159" s="84"/>
      <c r="H159" s="84"/>
      <c r="I159" s="84"/>
      <c r="J159" s="84"/>
      <c r="K159" s="84"/>
      <c r="L159" s="84"/>
      <c r="M159" s="102"/>
      <c r="N159" s="1"/>
      <c r="O159" s="100"/>
      <c r="P159" s="103" t="str">
        <f t="shared" si="36"/>
        <v/>
      </c>
      <c r="Q159" s="103" t="str">
        <f t="shared" si="37"/>
        <v/>
      </c>
      <c r="R159" s="103" t="str">
        <f t="shared" si="38"/>
        <v/>
      </c>
      <c r="S159" s="103" t="str">
        <f t="shared" si="39"/>
        <v/>
      </c>
      <c r="T159" s="103" t="str">
        <f t="shared" si="40"/>
        <v/>
      </c>
      <c r="U159" s="103" t="str">
        <f t="shared" si="41"/>
        <v/>
      </c>
      <c r="V159" s="103" t="str">
        <f t="shared" si="42"/>
        <v/>
      </c>
      <c r="W159" s="103" t="str">
        <f t="shared" si="43"/>
        <v/>
      </c>
      <c r="X159" s="110" t="str">
        <f t="shared" si="44"/>
        <v/>
      </c>
      <c r="Y159" s="110" t="str">
        <f t="shared" si="45"/>
        <v/>
      </c>
      <c r="Z159" s="110" t="str">
        <f t="shared" si="46"/>
        <v/>
      </c>
      <c r="AA159" s="110" t="str">
        <f t="shared" si="47"/>
        <v/>
      </c>
      <c r="AB159" s="110" t="str">
        <f t="shared" si="48"/>
        <v/>
      </c>
      <c r="AC159" s="110" t="str">
        <f t="shared" si="49"/>
        <v/>
      </c>
      <c r="AD159" s="237" t="str">
        <f t="shared" si="50"/>
        <v/>
      </c>
      <c r="AE159" s="82">
        <f t="shared" si="51"/>
        <v>1</v>
      </c>
    </row>
    <row r="160" spans="1:31" ht="24.95" customHeight="1" x14ac:dyDescent="0.4">
      <c r="A160" s="105"/>
      <c r="B160" s="83"/>
      <c r="C160" s="78"/>
      <c r="D160" s="93"/>
      <c r="E160" s="233"/>
      <c r="F160" s="227"/>
      <c r="G160" s="84"/>
      <c r="H160" s="84"/>
      <c r="I160" s="84"/>
      <c r="J160" s="84"/>
      <c r="K160" s="84"/>
      <c r="L160" s="84"/>
      <c r="M160" s="102"/>
      <c r="N160" s="1"/>
      <c r="O160" s="100"/>
      <c r="P160" s="103" t="str">
        <f t="shared" si="36"/>
        <v/>
      </c>
      <c r="Q160" s="103" t="str">
        <f t="shared" si="37"/>
        <v/>
      </c>
      <c r="R160" s="103" t="str">
        <f t="shared" si="38"/>
        <v/>
      </c>
      <c r="S160" s="103" t="str">
        <f t="shared" si="39"/>
        <v/>
      </c>
      <c r="T160" s="103" t="str">
        <f t="shared" si="40"/>
        <v/>
      </c>
      <c r="U160" s="103" t="str">
        <f t="shared" si="41"/>
        <v/>
      </c>
      <c r="V160" s="103" t="str">
        <f t="shared" si="42"/>
        <v/>
      </c>
      <c r="W160" s="103" t="str">
        <f t="shared" si="43"/>
        <v/>
      </c>
      <c r="X160" s="110" t="str">
        <f t="shared" si="44"/>
        <v/>
      </c>
      <c r="Y160" s="110" t="str">
        <f t="shared" si="45"/>
        <v/>
      </c>
      <c r="Z160" s="110" t="str">
        <f t="shared" si="46"/>
        <v/>
      </c>
      <c r="AA160" s="110" t="str">
        <f t="shared" si="47"/>
        <v/>
      </c>
      <c r="AB160" s="110" t="str">
        <f t="shared" si="48"/>
        <v/>
      </c>
      <c r="AC160" s="110" t="str">
        <f t="shared" si="49"/>
        <v/>
      </c>
      <c r="AD160" s="237" t="str">
        <f t="shared" si="50"/>
        <v/>
      </c>
      <c r="AE160" s="82">
        <f t="shared" si="51"/>
        <v>1</v>
      </c>
    </row>
    <row r="161" spans="1:31" ht="24.95" customHeight="1" x14ac:dyDescent="0.4">
      <c r="A161" s="105"/>
      <c r="B161" s="83"/>
      <c r="C161" s="78"/>
      <c r="D161" s="93"/>
      <c r="E161" s="233"/>
      <c r="F161" s="227"/>
      <c r="G161" s="84"/>
      <c r="H161" s="84"/>
      <c r="I161" s="84"/>
      <c r="J161" s="84"/>
      <c r="K161" s="84"/>
      <c r="L161" s="84"/>
      <c r="M161" s="102"/>
      <c r="N161" s="1"/>
      <c r="O161" s="100"/>
      <c r="P161" s="103" t="str">
        <f t="shared" si="36"/>
        <v/>
      </c>
      <c r="Q161" s="103" t="str">
        <f t="shared" si="37"/>
        <v/>
      </c>
      <c r="R161" s="103" t="str">
        <f t="shared" si="38"/>
        <v/>
      </c>
      <c r="S161" s="103" t="str">
        <f t="shared" si="39"/>
        <v/>
      </c>
      <c r="T161" s="103" t="str">
        <f t="shared" si="40"/>
        <v/>
      </c>
      <c r="U161" s="103" t="str">
        <f t="shared" si="41"/>
        <v/>
      </c>
      <c r="V161" s="103" t="str">
        <f t="shared" si="42"/>
        <v/>
      </c>
      <c r="W161" s="103" t="str">
        <f t="shared" si="43"/>
        <v/>
      </c>
      <c r="X161" s="110" t="str">
        <f t="shared" si="44"/>
        <v/>
      </c>
      <c r="Y161" s="110" t="str">
        <f t="shared" si="45"/>
        <v/>
      </c>
      <c r="Z161" s="110" t="str">
        <f t="shared" si="46"/>
        <v/>
      </c>
      <c r="AA161" s="110" t="str">
        <f t="shared" si="47"/>
        <v/>
      </c>
      <c r="AB161" s="110" t="str">
        <f t="shared" si="48"/>
        <v/>
      </c>
      <c r="AC161" s="110" t="str">
        <f t="shared" si="49"/>
        <v/>
      </c>
      <c r="AD161" s="237" t="str">
        <f t="shared" si="50"/>
        <v/>
      </c>
      <c r="AE161" s="82">
        <f t="shared" si="51"/>
        <v>1</v>
      </c>
    </row>
    <row r="162" spans="1:31" ht="24.95" customHeight="1" x14ac:dyDescent="0.4">
      <c r="A162" s="105"/>
      <c r="B162" s="83"/>
      <c r="C162" s="78"/>
      <c r="D162" s="93"/>
      <c r="E162" s="233"/>
      <c r="F162" s="227"/>
      <c r="G162" s="84"/>
      <c r="H162" s="84"/>
      <c r="I162" s="84"/>
      <c r="J162" s="84"/>
      <c r="K162" s="84"/>
      <c r="L162" s="84"/>
      <c r="M162" s="102"/>
      <c r="N162" s="1"/>
      <c r="O162" s="100"/>
      <c r="P162" s="103" t="str">
        <f t="shared" si="36"/>
        <v/>
      </c>
      <c r="Q162" s="103" t="str">
        <f t="shared" si="37"/>
        <v/>
      </c>
      <c r="R162" s="103" t="str">
        <f t="shared" si="38"/>
        <v/>
      </c>
      <c r="S162" s="103" t="str">
        <f t="shared" si="39"/>
        <v/>
      </c>
      <c r="T162" s="103" t="str">
        <f t="shared" si="40"/>
        <v/>
      </c>
      <c r="U162" s="103" t="str">
        <f t="shared" si="41"/>
        <v/>
      </c>
      <c r="V162" s="103" t="str">
        <f t="shared" si="42"/>
        <v/>
      </c>
      <c r="W162" s="103" t="str">
        <f t="shared" si="43"/>
        <v/>
      </c>
      <c r="X162" s="110" t="str">
        <f t="shared" si="44"/>
        <v/>
      </c>
      <c r="Y162" s="110" t="str">
        <f t="shared" si="45"/>
        <v/>
      </c>
      <c r="Z162" s="110" t="str">
        <f t="shared" si="46"/>
        <v/>
      </c>
      <c r="AA162" s="110" t="str">
        <f t="shared" si="47"/>
        <v/>
      </c>
      <c r="AB162" s="110" t="str">
        <f t="shared" si="48"/>
        <v/>
      </c>
      <c r="AC162" s="110" t="str">
        <f t="shared" si="49"/>
        <v/>
      </c>
      <c r="AD162" s="237" t="str">
        <f t="shared" si="50"/>
        <v/>
      </c>
      <c r="AE162" s="82">
        <f t="shared" si="51"/>
        <v>1</v>
      </c>
    </row>
    <row r="163" spans="1:31" ht="24.95" customHeight="1" x14ac:dyDescent="0.4">
      <c r="A163" s="105"/>
      <c r="B163" s="83"/>
      <c r="C163" s="78"/>
      <c r="D163" s="93"/>
      <c r="E163" s="233"/>
      <c r="F163" s="227"/>
      <c r="G163" s="84"/>
      <c r="H163" s="84"/>
      <c r="I163" s="84"/>
      <c r="J163" s="84"/>
      <c r="K163" s="84"/>
      <c r="L163" s="84"/>
      <c r="M163" s="102"/>
      <c r="N163" s="1"/>
      <c r="O163" s="100"/>
      <c r="P163" s="103" t="str">
        <f t="shared" si="36"/>
        <v/>
      </c>
      <c r="Q163" s="103" t="str">
        <f t="shared" si="37"/>
        <v/>
      </c>
      <c r="R163" s="103" t="str">
        <f t="shared" si="38"/>
        <v/>
      </c>
      <c r="S163" s="103" t="str">
        <f t="shared" si="39"/>
        <v/>
      </c>
      <c r="T163" s="103" t="str">
        <f t="shared" si="40"/>
        <v/>
      </c>
      <c r="U163" s="103" t="str">
        <f t="shared" si="41"/>
        <v/>
      </c>
      <c r="V163" s="103" t="str">
        <f t="shared" si="42"/>
        <v/>
      </c>
      <c r="W163" s="103" t="str">
        <f t="shared" si="43"/>
        <v/>
      </c>
      <c r="X163" s="110" t="str">
        <f t="shared" si="44"/>
        <v/>
      </c>
      <c r="Y163" s="110" t="str">
        <f t="shared" si="45"/>
        <v/>
      </c>
      <c r="Z163" s="110" t="str">
        <f t="shared" si="46"/>
        <v/>
      </c>
      <c r="AA163" s="110" t="str">
        <f t="shared" si="47"/>
        <v/>
      </c>
      <c r="AB163" s="110" t="str">
        <f t="shared" si="48"/>
        <v/>
      </c>
      <c r="AC163" s="110" t="str">
        <f t="shared" si="49"/>
        <v/>
      </c>
      <c r="AD163" s="237" t="str">
        <f t="shared" si="50"/>
        <v/>
      </c>
      <c r="AE163" s="82">
        <f t="shared" si="51"/>
        <v>1</v>
      </c>
    </row>
    <row r="164" spans="1:31" ht="24.95" customHeight="1" x14ac:dyDescent="0.4">
      <c r="A164" s="105"/>
      <c r="B164" s="83"/>
      <c r="C164" s="78"/>
      <c r="D164" s="93"/>
      <c r="E164" s="233"/>
      <c r="F164" s="227"/>
      <c r="G164" s="84"/>
      <c r="H164" s="84"/>
      <c r="I164" s="84"/>
      <c r="J164" s="84"/>
      <c r="K164" s="84"/>
      <c r="L164" s="84"/>
      <c r="M164" s="102"/>
      <c r="N164" s="1"/>
      <c r="O164" s="100"/>
      <c r="P164" s="103" t="str">
        <f t="shared" si="36"/>
        <v/>
      </c>
      <c r="Q164" s="103" t="str">
        <f t="shared" si="37"/>
        <v/>
      </c>
      <c r="R164" s="103" t="str">
        <f t="shared" si="38"/>
        <v/>
      </c>
      <c r="S164" s="103" t="str">
        <f t="shared" si="39"/>
        <v/>
      </c>
      <c r="T164" s="103" t="str">
        <f t="shared" si="40"/>
        <v/>
      </c>
      <c r="U164" s="103" t="str">
        <f t="shared" si="41"/>
        <v/>
      </c>
      <c r="V164" s="103" t="str">
        <f t="shared" si="42"/>
        <v/>
      </c>
      <c r="W164" s="103" t="str">
        <f t="shared" si="43"/>
        <v/>
      </c>
      <c r="X164" s="110" t="str">
        <f t="shared" si="44"/>
        <v/>
      </c>
      <c r="Y164" s="110" t="str">
        <f t="shared" si="45"/>
        <v/>
      </c>
      <c r="Z164" s="110" t="str">
        <f t="shared" si="46"/>
        <v/>
      </c>
      <c r="AA164" s="110" t="str">
        <f t="shared" si="47"/>
        <v/>
      </c>
      <c r="AB164" s="110" t="str">
        <f t="shared" si="48"/>
        <v/>
      </c>
      <c r="AC164" s="110" t="str">
        <f t="shared" si="49"/>
        <v/>
      </c>
      <c r="AD164" s="237" t="str">
        <f t="shared" si="50"/>
        <v/>
      </c>
      <c r="AE164" s="82">
        <f t="shared" si="51"/>
        <v>1</v>
      </c>
    </row>
    <row r="165" spans="1:31" ht="24.95" customHeight="1" x14ac:dyDescent="0.4">
      <c r="A165" s="105"/>
      <c r="B165" s="83"/>
      <c r="C165" s="78"/>
      <c r="D165" s="93"/>
      <c r="E165" s="233"/>
      <c r="F165" s="227"/>
      <c r="G165" s="84"/>
      <c r="H165" s="84"/>
      <c r="I165" s="84"/>
      <c r="J165" s="84"/>
      <c r="K165" s="84"/>
      <c r="L165" s="84"/>
      <c r="M165" s="102"/>
      <c r="N165" s="1"/>
      <c r="O165" s="100"/>
      <c r="P165" s="103" t="str">
        <f t="shared" si="36"/>
        <v/>
      </c>
      <c r="Q165" s="103" t="str">
        <f t="shared" si="37"/>
        <v/>
      </c>
      <c r="R165" s="103" t="str">
        <f t="shared" si="38"/>
        <v/>
      </c>
      <c r="S165" s="103" t="str">
        <f t="shared" si="39"/>
        <v/>
      </c>
      <c r="T165" s="103" t="str">
        <f t="shared" si="40"/>
        <v/>
      </c>
      <c r="U165" s="103" t="str">
        <f t="shared" si="41"/>
        <v/>
      </c>
      <c r="V165" s="103" t="str">
        <f t="shared" si="42"/>
        <v/>
      </c>
      <c r="W165" s="103" t="str">
        <f t="shared" si="43"/>
        <v/>
      </c>
      <c r="X165" s="110" t="str">
        <f t="shared" si="44"/>
        <v/>
      </c>
      <c r="Y165" s="110" t="str">
        <f t="shared" si="45"/>
        <v/>
      </c>
      <c r="Z165" s="110" t="str">
        <f t="shared" si="46"/>
        <v/>
      </c>
      <c r="AA165" s="110" t="str">
        <f t="shared" si="47"/>
        <v/>
      </c>
      <c r="AB165" s="110" t="str">
        <f t="shared" si="48"/>
        <v/>
      </c>
      <c r="AC165" s="110" t="str">
        <f t="shared" si="49"/>
        <v/>
      </c>
      <c r="AD165" s="237" t="str">
        <f t="shared" si="50"/>
        <v/>
      </c>
      <c r="AE165" s="82">
        <f t="shared" si="51"/>
        <v>1</v>
      </c>
    </row>
    <row r="166" spans="1:31" ht="24.95" customHeight="1" x14ac:dyDescent="0.4">
      <c r="A166" s="105"/>
      <c r="B166" s="83"/>
      <c r="C166" s="78"/>
      <c r="D166" s="93"/>
      <c r="E166" s="233"/>
      <c r="F166" s="227"/>
      <c r="G166" s="84"/>
      <c r="H166" s="84"/>
      <c r="I166" s="84"/>
      <c r="J166" s="84"/>
      <c r="K166" s="84"/>
      <c r="L166" s="84"/>
      <c r="M166" s="102"/>
      <c r="N166" s="1"/>
      <c r="O166" s="100"/>
      <c r="P166" s="103" t="str">
        <f t="shared" si="36"/>
        <v/>
      </c>
      <c r="Q166" s="103" t="str">
        <f t="shared" si="37"/>
        <v/>
      </c>
      <c r="R166" s="103" t="str">
        <f t="shared" si="38"/>
        <v/>
      </c>
      <c r="S166" s="103" t="str">
        <f t="shared" si="39"/>
        <v/>
      </c>
      <c r="T166" s="103" t="str">
        <f t="shared" si="40"/>
        <v/>
      </c>
      <c r="U166" s="103" t="str">
        <f t="shared" si="41"/>
        <v/>
      </c>
      <c r="V166" s="103" t="str">
        <f t="shared" si="42"/>
        <v/>
      </c>
      <c r="W166" s="103" t="str">
        <f t="shared" si="43"/>
        <v/>
      </c>
      <c r="X166" s="110" t="str">
        <f t="shared" si="44"/>
        <v/>
      </c>
      <c r="Y166" s="110" t="str">
        <f t="shared" si="45"/>
        <v/>
      </c>
      <c r="Z166" s="110" t="str">
        <f t="shared" si="46"/>
        <v/>
      </c>
      <c r="AA166" s="110" t="str">
        <f t="shared" si="47"/>
        <v/>
      </c>
      <c r="AB166" s="110" t="str">
        <f t="shared" si="48"/>
        <v/>
      </c>
      <c r="AC166" s="110" t="str">
        <f t="shared" si="49"/>
        <v/>
      </c>
      <c r="AD166" s="237" t="str">
        <f t="shared" si="50"/>
        <v/>
      </c>
      <c r="AE166" s="82">
        <f t="shared" si="51"/>
        <v>1</v>
      </c>
    </row>
    <row r="167" spans="1:31" ht="24.95" customHeight="1" x14ac:dyDescent="0.4">
      <c r="A167" s="105"/>
      <c r="B167" s="83"/>
      <c r="C167" s="78"/>
      <c r="D167" s="93"/>
      <c r="E167" s="233"/>
      <c r="F167" s="227"/>
      <c r="G167" s="84"/>
      <c r="H167" s="84"/>
      <c r="I167" s="84"/>
      <c r="J167" s="84"/>
      <c r="K167" s="84"/>
      <c r="L167" s="84"/>
      <c r="M167" s="102"/>
      <c r="N167" s="1"/>
      <c r="O167" s="100"/>
      <c r="P167" s="103" t="str">
        <f t="shared" si="36"/>
        <v/>
      </c>
      <c r="Q167" s="103" t="str">
        <f t="shared" si="37"/>
        <v/>
      </c>
      <c r="R167" s="103" t="str">
        <f t="shared" si="38"/>
        <v/>
      </c>
      <c r="S167" s="103" t="str">
        <f t="shared" si="39"/>
        <v/>
      </c>
      <c r="T167" s="103" t="str">
        <f t="shared" si="40"/>
        <v/>
      </c>
      <c r="U167" s="103" t="str">
        <f t="shared" si="41"/>
        <v/>
      </c>
      <c r="V167" s="103" t="str">
        <f t="shared" si="42"/>
        <v/>
      </c>
      <c r="W167" s="103" t="str">
        <f t="shared" si="43"/>
        <v/>
      </c>
      <c r="X167" s="110" t="str">
        <f t="shared" si="44"/>
        <v/>
      </c>
      <c r="Y167" s="110" t="str">
        <f t="shared" si="45"/>
        <v/>
      </c>
      <c r="Z167" s="110" t="str">
        <f t="shared" si="46"/>
        <v/>
      </c>
      <c r="AA167" s="110" t="str">
        <f t="shared" si="47"/>
        <v/>
      </c>
      <c r="AB167" s="110" t="str">
        <f t="shared" si="48"/>
        <v/>
      </c>
      <c r="AC167" s="110" t="str">
        <f t="shared" si="49"/>
        <v/>
      </c>
      <c r="AD167" s="237" t="str">
        <f t="shared" si="50"/>
        <v/>
      </c>
      <c r="AE167" s="82">
        <f t="shared" si="51"/>
        <v>1</v>
      </c>
    </row>
    <row r="168" spans="1:31" ht="24.95" customHeight="1" x14ac:dyDescent="0.4">
      <c r="A168" s="105"/>
      <c r="B168" s="83"/>
      <c r="C168" s="78"/>
      <c r="D168" s="93"/>
      <c r="E168" s="233"/>
      <c r="F168" s="227"/>
      <c r="G168" s="84"/>
      <c r="H168" s="84"/>
      <c r="I168" s="84"/>
      <c r="J168" s="84"/>
      <c r="K168" s="84"/>
      <c r="L168" s="84"/>
      <c r="M168" s="102"/>
      <c r="N168" s="1"/>
      <c r="O168" s="100"/>
      <c r="P168" s="103" t="str">
        <f t="shared" si="36"/>
        <v/>
      </c>
      <c r="Q168" s="103" t="str">
        <f t="shared" si="37"/>
        <v/>
      </c>
      <c r="R168" s="103" t="str">
        <f t="shared" si="38"/>
        <v/>
      </c>
      <c r="S168" s="103" t="str">
        <f t="shared" si="39"/>
        <v/>
      </c>
      <c r="T168" s="103" t="str">
        <f t="shared" si="40"/>
        <v/>
      </c>
      <c r="U168" s="103" t="str">
        <f t="shared" si="41"/>
        <v/>
      </c>
      <c r="V168" s="103" t="str">
        <f t="shared" si="42"/>
        <v/>
      </c>
      <c r="W168" s="103" t="str">
        <f t="shared" si="43"/>
        <v/>
      </c>
      <c r="X168" s="110" t="str">
        <f t="shared" si="44"/>
        <v/>
      </c>
      <c r="Y168" s="110" t="str">
        <f t="shared" si="45"/>
        <v/>
      </c>
      <c r="Z168" s="110" t="str">
        <f t="shared" si="46"/>
        <v/>
      </c>
      <c r="AA168" s="110" t="str">
        <f t="shared" si="47"/>
        <v/>
      </c>
      <c r="AB168" s="110" t="str">
        <f t="shared" si="48"/>
        <v/>
      </c>
      <c r="AC168" s="110" t="str">
        <f t="shared" si="49"/>
        <v/>
      </c>
      <c r="AD168" s="237" t="str">
        <f t="shared" si="50"/>
        <v/>
      </c>
      <c r="AE168" s="82">
        <f t="shared" si="51"/>
        <v>1</v>
      </c>
    </row>
    <row r="169" spans="1:31" ht="24.95" customHeight="1" x14ac:dyDescent="0.4">
      <c r="A169" s="105"/>
      <c r="B169" s="83"/>
      <c r="C169" s="78"/>
      <c r="D169" s="93"/>
      <c r="E169" s="233"/>
      <c r="F169" s="227"/>
      <c r="G169" s="84"/>
      <c r="H169" s="84"/>
      <c r="I169" s="84"/>
      <c r="J169" s="84"/>
      <c r="K169" s="84"/>
      <c r="L169" s="84"/>
      <c r="M169" s="102"/>
      <c r="N169" s="1"/>
      <c r="O169" s="100"/>
      <c r="P169" s="103" t="str">
        <f t="shared" si="36"/>
        <v/>
      </c>
      <c r="Q169" s="103" t="str">
        <f t="shared" si="37"/>
        <v/>
      </c>
      <c r="R169" s="103" t="str">
        <f t="shared" si="38"/>
        <v/>
      </c>
      <c r="S169" s="103" t="str">
        <f t="shared" si="39"/>
        <v/>
      </c>
      <c r="T169" s="103" t="str">
        <f t="shared" si="40"/>
        <v/>
      </c>
      <c r="U169" s="103" t="str">
        <f t="shared" si="41"/>
        <v/>
      </c>
      <c r="V169" s="103" t="str">
        <f t="shared" si="42"/>
        <v/>
      </c>
      <c r="W169" s="103" t="str">
        <f t="shared" si="43"/>
        <v/>
      </c>
      <c r="X169" s="110" t="str">
        <f t="shared" si="44"/>
        <v/>
      </c>
      <c r="Y169" s="110" t="str">
        <f t="shared" si="45"/>
        <v/>
      </c>
      <c r="Z169" s="110" t="str">
        <f t="shared" si="46"/>
        <v/>
      </c>
      <c r="AA169" s="110" t="str">
        <f t="shared" si="47"/>
        <v/>
      </c>
      <c r="AB169" s="110" t="str">
        <f t="shared" si="48"/>
        <v/>
      </c>
      <c r="AC169" s="110" t="str">
        <f t="shared" si="49"/>
        <v/>
      </c>
      <c r="AD169" s="237" t="str">
        <f t="shared" si="50"/>
        <v/>
      </c>
      <c r="AE169" s="82">
        <f t="shared" si="51"/>
        <v>1</v>
      </c>
    </row>
    <row r="170" spans="1:31" ht="24.95" customHeight="1" x14ac:dyDescent="0.4">
      <c r="A170" s="105"/>
      <c r="B170" s="83"/>
      <c r="C170" s="78"/>
      <c r="D170" s="93"/>
      <c r="E170" s="233"/>
      <c r="F170" s="227"/>
      <c r="G170" s="84"/>
      <c r="H170" s="84"/>
      <c r="I170" s="84"/>
      <c r="J170" s="84"/>
      <c r="K170" s="84"/>
      <c r="L170" s="84"/>
      <c r="M170" s="102"/>
      <c r="N170" s="1"/>
      <c r="O170" s="100"/>
      <c r="P170" s="103" t="str">
        <f t="shared" si="36"/>
        <v/>
      </c>
      <c r="Q170" s="103" t="str">
        <f t="shared" si="37"/>
        <v/>
      </c>
      <c r="R170" s="103" t="str">
        <f t="shared" si="38"/>
        <v/>
      </c>
      <c r="S170" s="103" t="str">
        <f t="shared" si="39"/>
        <v/>
      </c>
      <c r="T170" s="103" t="str">
        <f t="shared" si="40"/>
        <v/>
      </c>
      <c r="U170" s="103" t="str">
        <f t="shared" si="41"/>
        <v/>
      </c>
      <c r="V170" s="103" t="str">
        <f t="shared" si="42"/>
        <v/>
      </c>
      <c r="W170" s="103" t="str">
        <f t="shared" si="43"/>
        <v/>
      </c>
      <c r="X170" s="110" t="str">
        <f t="shared" si="44"/>
        <v/>
      </c>
      <c r="Y170" s="110" t="str">
        <f t="shared" si="45"/>
        <v/>
      </c>
      <c r="Z170" s="110" t="str">
        <f t="shared" si="46"/>
        <v/>
      </c>
      <c r="AA170" s="110" t="str">
        <f t="shared" si="47"/>
        <v/>
      </c>
      <c r="AB170" s="110" t="str">
        <f t="shared" si="48"/>
        <v/>
      </c>
      <c r="AC170" s="110" t="str">
        <f t="shared" si="49"/>
        <v/>
      </c>
      <c r="AD170" s="237" t="str">
        <f t="shared" si="50"/>
        <v/>
      </c>
      <c r="AE170" s="82">
        <f t="shared" si="51"/>
        <v>1</v>
      </c>
    </row>
    <row r="171" spans="1:31" ht="24.95" customHeight="1" x14ac:dyDescent="0.4">
      <c r="A171" s="105"/>
      <c r="B171" s="83"/>
      <c r="C171" s="78"/>
      <c r="D171" s="93"/>
      <c r="E171" s="233"/>
      <c r="F171" s="227"/>
      <c r="G171" s="84"/>
      <c r="H171" s="84"/>
      <c r="I171" s="84"/>
      <c r="J171" s="84"/>
      <c r="K171" s="84"/>
      <c r="L171" s="84"/>
      <c r="M171" s="102"/>
      <c r="N171" s="1"/>
      <c r="O171" s="100"/>
      <c r="P171" s="103" t="str">
        <f t="shared" si="36"/>
        <v/>
      </c>
      <c r="Q171" s="103" t="str">
        <f t="shared" si="37"/>
        <v/>
      </c>
      <c r="R171" s="103" t="str">
        <f t="shared" si="38"/>
        <v/>
      </c>
      <c r="S171" s="103" t="str">
        <f t="shared" si="39"/>
        <v/>
      </c>
      <c r="T171" s="103" t="str">
        <f t="shared" si="40"/>
        <v/>
      </c>
      <c r="U171" s="103" t="str">
        <f t="shared" si="41"/>
        <v/>
      </c>
      <c r="V171" s="103" t="str">
        <f t="shared" si="42"/>
        <v/>
      </c>
      <c r="W171" s="103" t="str">
        <f t="shared" si="43"/>
        <v/>
      </c>
      <c r="X171" s="110" t="str">
        <f t="shared" si="44"/>
        <v/>
      </c>
      <c r="Y171" s="110" t="str">
        <f t="shared" si="45"/>
        <v/>
      </c>
      <c r="Z171" s="110" t="str">
        <f t="shared" si="46"/>
        <v/>
      </c>
      <c r="AA171" s="110" t="str">
        <f t="shared" si="47"/>
        <v/>
      </c>
      <c r="AB171" s="110" t="str">
        <f t="shared" si="48"/>
        <v/>
      </c>
      <c r="AC171" s="110" t="str">
        <f t="shared" si="49"/>
        <v/>
      </c>
      <c r="AD171" s="237" t="str">
        <f t="shared" si="50"/>
        <v/>
      </c>
      <c r="AE171" s="82">
        <f t="shared" si="51"/>
        <v>1</v>
      </c>
    </row>
    <row r="172" spans="1:31" ht="24.95" customHeight="1" x14ac:dyDescent="0.4">
      <c r="A172" s="105"/>
      <c r="B172" s="83"/>
      <c r="C172" s="78"/>
      <c r="D172" s="93"/>
      <c r="E172" s="233"/>
      <c r="F172" s="227"/>
      <c r="G172" s="84"/>
      <c r="H172" s="84"/>
      <c r="I172" s="84"/>
      <c r="J172" s="84"/>
      <c r="K172" s="84"/>
      <c r="L172" s="84"/>
      <c r="M172" s="102"/>
      <c r="N172" s="1"/>
      <c r="O172" s="100"/>
      <c r="P172" s="103" t="str">
        <f t="shared" si="36"/>
        <v/>
      </c>
      <c r="Q172" s="103" t="str">
        <f t="shared" si="37"/>
        <v/>
      </c>
      <c r="R172" s="103" t="str">
        <f t="shared" si="38"/>
        <v/>
      </c>
      <c r="S172" s="103" t="str">
        <f t="shared" si="39"/>
        <v/>
      </c>
      <c r="T172" s="103" t="str">
        <f t="shared" si="40"/>
        <v/>
      </c>
      <c r="U172" s="103" t="str">
        <f t="shared" si="41"/>
        <v/>
      </c>
      <c r="V172" s="103" t="str">
        <f t="shared" si="42"/>
        <v/>
      </c>
      <c r="W172" s="103" t="str">
        <f t="shared" si="43"/>
        <v/>
      </c>
      <c r="X172" s="110" t="str">
        <f t="shared" si="44"/>
        <v/>
      </c>
      <c r="Y172" s="110" t="str">
        <f t="shared" si="45"/>
        <v/>
      </c>
      <c r="Z172" s="110" t="str">
        <f t="shared" si="46"/>
        <v/>
      </c>
      <c r="AA172" s="110" t="str">
        <f t="shared" si="47"/>
        <v/>
      </c>
      <c r="AB172" s="110" t="str">
        <f t="shared" si="48"/>
        <v/>
      </c>
      <c r="AC172" s="110" t="str">
        <f t="shared" si="49"/>
        <v/>
      </c>
      <c r="AD172" s="237" t="str">
        <f t="shared" si="50"/>
        <v/>
      </c>
      <c r="AE172" s="82">
        <f t="shared" si="51"/>
        <v>1</v>
      </c>
    </row>
    <row r="173" spans="1:31" ht="24.95" customHeight="1" x14ac:dyDescent="0.4">
      <c r="A173" s="105"/>
      <c r="B173" s="83"/>
      <c r="C173" s="78"/>
      <c r="D173" s="93"/>
      <c r="E173" s="233"/>
      <c r="F173" s="227"/>
      <c r="G173" s="84"/>
      <c r="H173" s="84"/>
      <c r="I173" s="84"/>
      <c r="J173" s="84"/>
      <c r="K173" s="84"/>
      <c r="L173" s="84"/>
      <c r="M173" s="102"/>
      <c r="N173" s="1"/>
      <c r="O173" s="100"/>
      <c r="P173" s="103" t="str">
        <f t="shared" si="36"/>
        <v/>
      </c>
      <c r="Q173" s="103" t="str">
        <f t="shared" si="37"/>
        <v/>
      </c>
      <c r="R173" s="103" t="str">
        <f t="shared" si="38"/>
        <v/>
      </c>
      <c r="S173" s="103" t="str">
        <f t="shared" si="39"/>
        <v/>
      </c>
      <c r="T173" s="103" t="str">
        <f t="shared" si="40"/>
        <v/>
      </c>
      <c r="U173" s="103" t="str">
        <f t="shared" si="41"/>
        <v/>
      </c>
      <c r="V173" s="103" t="str">
        <f t="shared" si="42"/>
        <v/>
      </c>
      <c r="W173" s="103" t="str">
        <f t="shared" si="43"/>
        <v/>
      </c>
      <c r="X173" s="110" t="str">
        <f t="shared" si="44"/>
        <v/>
      </c>
      <c r="Y173" s="110" t="str">
        <f t="shared" si="45"/>
        <v/>
      </c>
      <c r="Z173" s="110" t="str">
        <f t="shared" si="46"/>
        <v/>
      </c>
      <c r="AA173" s="110" t="str">
        <f t="shared" si="47"/>
        <v/>
      </c>
      <c r="AB173" s="110" t="str">
        <f t="shared" si="48"/>
        <v/>
      </c>
      <c r="AC173" s="110" t="str">
        <f t="shared" si="49"/>
        <v/>
      </c>
      <c r="AD173" s="237" t="str">
        <f t="shared" si="50"/>
        <v/>
      </c>
      <c r="AE173" s="82">
        <f t="shared" si="51"/>
        <v>1</v>
      </c>
    </row>
    <row r="174" spans="1:31" ht="24.95" customHeight="1" x14ac:dyDescent="0.4">
      <c r="A174" s="105"/>
      <c r="B174" s="83"/>
      <c r="C174" s="78"/>
      <c r="D174" s="93"/>
      <c r="E174" s="233"/>
      <c r="F174" s="227"/>
      <c r="G174" s="84"/>
      <c r="H174" s="84"/>
      <c r="I174" s="84"/>
      <c r="J174" s="84"/>
      <c r="K174" s="84"/>
      <c r="L174" s="84"/>
      <c r="M174" s="102"/>
      <c r="N174" s="1"/>
      <c r="O174" s="100"/>
      <c r="P174" s="103" t="str">
        <f t="shared" si="36"/>
        <v/>
      </c>
      <c r="Q174" s="103" t="str">
        <f t="shared" si="37"/>
        <v/>
      </c>
      <c r="R174" s="103" t="str">
        <f t="shared" si="38"/>
        <v/>
      </c>
      <c r="S174" s="103" t="str">
        <f t="shared" si="39"/>
        <v/>
      </c>
      <c r="T174" s="103" t="str">
        <f t="shared" si="40"/>
        <v/>
      </c>
      <c r="U174" s="103" t="str">
        <f t="shared" si="41"/>
        <v/>
      </c>
      <c r="V174" s="103" t="str">
        <f t="shared" si="42"/>
        <v/>
      </c>
      <c r="W174" s="103" t="str">
        <f t="shared" si="43"/>
        <v/>
      </c>
      <c r="X174" s="110" t="str">
        <f t="shared" si="44"/>
        <v/>
      </c>
      <c r="Y174" s="110" t="str">
        <f t="shared" si="45"/>
        <v/>
      </c>
      <c r="Z174" s="110" t="str">
        <f t="shared" si="46"/>
        <v/>
      </c>
      <c r="AA174" s="110" t="str">
        <f t="shared" si="47"/>
        <v/>
      </c>
      <c r="AB174" s="110" t="str">
        <f t="shared" si="48"/>
        <v/>
      </c>
      <c r="AC174" s="110" t="str">
        <f t="shared" si="49"/>
        <v/>
      </c>
      <c r="AD174" s="237" t="str">
        <f t="shared" si="50"/>
        <v/>
      </c>
      <c r="AE174" s="82">
        <f t="shared" si="51"/>
        <v>1</v>
      </c>
    </row>
    <row r="175" spans="1:31" ht="24.95" customHeight="1" x14ac:dyDescent="0.4">
      <c r="A175" s="105"/>
      <c r="B175" s="83"/>
      <c r="C175" s="78"/>
      <c r="D175" s="93"/>
      <c r="E175" s="233"/>
      <c r="F175" s="227"/>
      <c r="G175" s="84"/>
      <c r="H175" s="84"/>
      <c r="I175" s="84"/>
      <c r="J175" s="84"/>
      <c r="K175" s="84"/>
      <c r="L175" s="84"/>
      <c r="M175" s="102"/>
      <c r="N175" s="1"/>
      <c r="O175" s="100"/>
      <c r="P175" s="103" t="str">
        <f t="shared" si="36"/>
        <v/>
      </c>
      <c r="Q175" s="103" t="str">
        <f t="shared" si="37"/>
        <v/>
      </c>
      <c r="R175" s="103" t="str">
        <f t="shared" si="38"/>
        <v/>
      </c>
      <c r="S175" s="103" t="str">
        <f t="shared" si="39"/>
        <v/>
      </c>
      <c r="T175" s="103" t="str">
        <f t="shared" si="40"/>
        <v/>
      </c>
      <c r="U175" s="103" t="str">
        <f t="shared" si="41"/>
        <v/>
      </c>
      <c r="V175" s="103" t="str">
        <f t="shared" si="42"/>
        <v/>
      </c>
      <c r="W175" s="103" t="str">
        <f t="shared" si="43"/>
        <v/>
      </c>
      <c r="X175" s="110" t="str">
        <f t="shared" si="44"/>
        <v/>
      </c>
      <c r="Y175" s="110" t="str">
        <f t="shared" si="45"/>
        <v/>
      </c>
      <c r="Z175" s="110" t="str">
        <f t="shared" si="46"/>
        <v/>
      </c>
      <c r="AA175" s="110" t="str">
        <f t="shared" si="47"/>
        <v/>
      </c>
      <c r="AB175" s="110" t="str">
        <f t="shared" si="48"/>
        <v/>
      </c>
      <c r="AC175" s="110" t="str">
        <f t="shared" si="49"/>
        <v/>
      </c>
      <c r="AD175" s="237" t="str">
        <f t="shared" si="50"/>
        <v/>
      </c>
      <c r="AE175" s="82">
        <f t="shared" si="51"/>
        <v>1</v>
      </c>
    </row>
    <row r="176" spans="1:31" ht="24.95" customHeight="1" x14ac:dyDescent="0.4">
      <c r="A176" s="105"/>
      <c r="B176" s="83"/>
      <c r="C176" s="78"/>
      <c r="D176" s="93"/>
      <c r="E176" s="233"/>
      <c r="F176" s="227"/>
      <c r="G176" s="84"/>
      <c r="H176" s="84"/>
      <c r="I176" s="84"/>
      <c r="J176" s="84"/>
      <c r="K176" s="84"/>
      <c r="L176" s="84"/>
      <c r="M176" s="102"/>
      <c r="N176" s="1"/>
      <c r="O176" s="100"/>
      <c r="P176" s="103" t="str">
        <f t="shared" si="36"/>
        <v/>
      </c>
      <c r="Q176" s="103" t="str">
        <f t="shared" si="37"/>
        <v/>
      </c>
      <c r="R176" s="103" t="str">
        <f t="shared" si="38"/>
        <v/>
      </c>
      <c r="S176" s="103" t="str">
        <f t="shared" si="39"/>
        <v/>
      </c>
      <c r="T176" s="103" t="str">
        <f t="shared" si="40"/>
        <v/>
      </c>
      <c r="U176" s="103" t="str">
        <f t="shared" si="41"/>
        <v/>
      </c>
      <c r="V176" s="103" t="str">
        <f t="shared" si="42"/>
        <v/>
      </c>
      <c r="W176" s="103" t="str">
        <f t="shared" si="43"/>
        <v/>
      </c>
      <c r="X176" s="110" t="str">
        <f t="shared" si="44"/>
        <v/>
      </c>
      <c r="Y176" s="110" t="str">
        <f t="shared" si="45"/>
        <v/>
      </c>
      <c r="Z176" s="110" t="str">
        <f t="shared" si="46"/>
        <v/>
      </c>
      <c r="AA176" s="110" t="str">
        <f t="shared" si="47"/>
        <v/>
      </c>
      <c r="AB176" s="110" t="str">
        <f t="shared" si="48"/>
        <v/>
      </c>
      <c r="AC176" s="110" t="str">
        <f t="shared" si="49"/>
        <v/>
      </c>
      <c r="AD176" s="237" t="str">
        <f t="shared" si="50"/>
        <v/>
      </c>
      <c r="AE176" s="82">
        <f t="shared" si="51"/>
        <v>1</v>
      </c>
    </row>
    <row r="177" spans="1:31" ht="24.95" customHeight="1" x14ac:dyDescent="0.4">
      <c r="A177" s="105"/>
      <c r="B177" s="83"/>
      <c r="C177" s="78"/>
      <c r="D177" s="93"/>
      <c r="E177" s="233"/>
      <c r="F177" s="227"/>
      <c r="G177" s="84"/>
      <c r="H177" s="84"/>
      <c r="I177" s="84"/>
      <c r="J177" s="84"/>
      <c r="K177" s="84"/>
      <c r="L177" s="84"/>
      <c r="M177" s="102"/>
      <c r="N177" s="1"/>
      <c r="O177" s="100"/>
      <c r="P177" s="103" t="str">
        <f t="shared" si="36"/>
        <v/>
      </c>
      <c r="Q177" s="103" t="str">
        <f t="shared" si="37"/>
        <v/>
      </c>
      <c r="R177" s="103" t="str">
        <f t="shared" si="38"/>
        <v/>
      </c>
      <c r="S177" s="103" t="str">
        <f t="shared" si="39"/>
        <v/>
      </c>
      <c r="T177" s="103" t="str">
        <f t="shared" si="40"/>
        <v/>
      </c>
      <c r="U177" s="103" t="str">
        <f t="shared" si="41"/>
        <v/>
      </c>
      <c r="V177" s="103" t="str">
        <f t="shared" si="42"/>
        <v/>
      </c>
      <c r="W177" s="103" t="str">
        <f t="shared" si="43"/>
        <v/>
      </c>
      <c r="X177" s="110" t="str">
        <f t="shared" si="44"/>
        <v/>
      </c>
      <c r="Y177" s="110" t="str">
        <f t="shared" si="45"/>
        <v/>
      </c>
      <c r="Z177" s="110" t="str">
        <f t="shared" si="46"/>
        <v/>
      </c>
      <c r="AA177" s="110" t="str">
        <f t="shared" si="47"/>
        <v/>
      </c>
      <c r="AB177" s="110" t="str">
        <f t="shared" si="48"/>
        <v/>
      </c>
      <c r="AC177" s="110" t="str">
        <f t="shared" si="49"/>
        <v/>
      </c>
      <c r="AD177" s="237" t="str">
        <f t="shared" si="50"/>
        <v/>
      </c>
      <c r="AE177" s="82">
        <f t="shared" si="51"/>
        <v>1</v>
      </c>
    </row>
    <row r="178" spans="1:31" ht="24.95" customHeight="1" x14ac:dyDescent="0.4">
      <c r="A178" s="105"/>
      <c r="B178" s="83"/>
      <c r="C178" s="78"/>
      <c r="D178" s="93"/>
      <c r="E178" s="233"/>
      <c r="F178" s="227"/>
      <c r="G178" s="84"/>
      <c r="H178" s="84"/>
      <c r="I178" s="84"/>
      <c r="J178" s="84"/>
      <c r="K178" s="84"/>
      <c r="L178" s="84"/>
      <c r="M178" s="102"/>
      <c r="N178" s="1"/>
      <c r="O178" s="100"/>
      <c r="P178" s="103" t="str">
        <f t="shared" si="36"/>
        <v/>
      </c>
      <c r="Q178" s="103" t="str">
        <f t="shared" si="37"/>
        <v/>
      </c>
      <c r="R178" s="103" t="str">
        <f t="shared" si="38"/>
        <v/>
      </c>
      <c r="S178" s="103" t="str">
        <f t="shared" si="39"/>
        <v/>
      </c>
      <c r="T178" s="103" t="str">
        <f t="shared" si="40"/>
        <v/>
      </c>
      <c r="U178" s="103" t="str">
        <f t="shared" si="41"/>
        <v/>
      </c>
      <c r="V178" s="103" t="str">
        <f t="shared" si="42"/>
        <v/>
      </c>
      <c r="W178" s="103" t="str">
        <f t="shared" si="43"/>
        <v/>
      </c>
      <c r="X178" s="110" t="str">
        <f t="shared" si="44"/>
        <v/>
      </c>
      <c r="Y178" s="110" t="str">
        <f t="shared" si="45"/>
        <v/>
      </c>
      <c r="Z178" s="110" t="str">
        <f t="shared" si="46"/>
        <v/>
      </c>
      <c r="AA178" s="110" t="str">
        <f t="shared" si="47"/>
        <v/>
      </c>
      <c r="AB178" s="110" t="str">
        <f t="shared" si="48"/>
        <v/>
      </c>
      <c r="AC178" s="110" t="str">
        <f t="shared" si="49"/>
        <v/>
      </c>
      <c r="AD178" s="237" t="str">
        <f t="shared" si="50"/>
        <v/>
      </c>
      <c r="AE178" s="82">
        <f t="shared" si="51"/>
        <v>1</v>
      </c>
    </row>
    <row r="179" spans="1:31" ht="24.95" customHeight="1" x14ac:dyDescent="0.4">
      <c r="A179" s="105"/>
      <c r="B179" s="83"/>
      <c r="C179" s="78"/>
      <c r="D179" s="93"/>
      <c r="E179" s="233"/>
      <c r="F179" s="227"/>
      <c r="G179" s="84"/>
      <c r="H179" s="84"/>
      <c r="I179" s="84"/>
      <c r="J179" s="84"/>
      <c r="K179" s="84"/>
      <c r="L179" s="84"/>
      <c r="M179" s="102"/>
      <c r="N179" s="1"/>
      <c r="O179" s="100"/>
      <c r="P179" s="103" t="str">
        <f t="shared" si="36"/>
        <v/>
      </c>
      <c r="Q179" s="103" t="str">
        <f t="shared" si="37"/>
        <v/>
      </c>
      <c r="R179" s="103" t="str">
        <f t="shared" si="38"/>
        <v/>
      </c>
      <c r="S179" s="103" t="str">
        <f t="shared" si="39"/>
        <v/>
      </c>
      <c r="T179" s="103" t="str">
        <f t="shared" si="40"/>
        <v/>
      </c>
      <c r="U179" s="103" t="str">
        <f t="shared" si="41"/>
        <v/>
      </c>
      <c r="V179" s="103" t="str">
        <f t="shared" si="42"/>
        <v/>
      </c>
      <c r="W179" s="103" t="str">
        <f t="shared" si="43"/>
        <v/>
      </c>
      <c r="X179" s="110" t="str">
        <f t="shared" si="44"/>
        <v/>
      </c>
      <c r="Y179" s="110" t="str">
        <f t="shared" si="45"/>
        <v/>
      </c>
      <c r="Z179" s="110" t="str">
        <f t="shared" si="46"/>
        <v/>
      </c>
      <c r="AA179" s="110" t="str">
        <f t="shared" si="47"/>
        <v/>
      </c>
      <c r="AB179" s="110" t="str">
        <f t="shared" si="48"/>
        <v/>
      </c>
      <c r="AC179" s="110" t="str">
        <f t="shared" si="49"/>
        <v/>
      </c>
      <c r="AD179" s="237" t="str">
        <f t="shared" si="50"/>
        <v/>
      </c>
      <c r="AE179" s="82">
        <f t="shared" si="51"/>
        <v>1</v>
      </c>
    </row>
    <row r="180" spans="1:31" ht="24.95" customHeight="1" x14ac:dyDescent="0.4">
      <c r="A180" s="105"/>
      <c r="B180" s="83"/>
      <c r="C180" s="78"/>
      <c r="D180" s="93"/>
      <c r="E180" s="233"/>
      <c r="F180" s="227"/>
      <c r="G180" s="84"/>
      <c r="H180" s="84"/>
      <c r="I180" s="84"/>
      <c r="J180" s="84"/>
      <c r="K180" s="84"/>
      <c r="L180" s="84"/>
      <c r="M180" s="102"/>
      <c r="N180" s="1"/>
      <c r="O180" s="100"/>
      <c r="P180" s="103" t="str">
        <f t="shared" si="36"/>
        <v/>
      </c>
      <c r="Q180" s="103" t="str">
        <f t="shared" si="37"/>
        <v/>
      </c>
      <c r="R180" s="103" t="str">
        <f t="shared" si="38"/>
        <v/>
      </c>
      <c r="S180" s="103" t="str">
        <f t="shared" si="39"/>
        <v/>
      </c>
      <c r="T180" s="103" t="str">
        <f t="shared" si="40"/>
        <v/>
      </c>
      <c r="U180" s="103" t="str">
        <f t="shared" si="41"/>
        <v/>
      </c>
      <c r="V180" s="103" t="str">
        <f t="shared" si="42"/>
        <v/>
      </c>
      <c r="W180" s="103" t="str">
        <f t="shared" si="43"/>
        <v/>
      </c>
      <c r="X180" s="110" t="str">
        <f t="shared" si="44"/>
        <v/>
      </c>
      <c r="Y180" s="110" t="str">
        <f t="shared" si="45"/>
        <v/>
      </c>
      <c r="Z180" s="110" t="str">
        <f t="shared" si="46"/>
        <v/>
      </c>
      <c r="AA180" s="110" t="str">
        <f t="shared" si="47"/>
        <v/>
      </c>
      <c r="AB180" s="110" t="str">
        <f t="shared" si="48"/>
        <v/>
      </c>
      <c r="AC180" s="110" t="str">
        <f t="shared" si="49"/>
        <v/>
      </c>
      <c r="AD180" s="237" t="str">
        <f t="shared" si="50"/>
        <v/>
      </c>
      <c r="AE180" s="82">
        <f t="shared" si="51"/>
        <v>1</v>
      </c>
    </row>
    <row r="181" spans="1:31" ht="24.95" customHeight="1" x14ac:dyDescent="0.4">
      <c r="A181" s="105"/>
      <c r="B181" s="83"/>
      <c r="C181" s="78"/>
      <c r="D181" s="93"/>
      <c r="E181" s="233"/>
      <c r="F181" s="227"/>
      <c r="G181" s="84"/>
      <c r="H181" s="84"/>
      <c r="I181" s="84"/>
      <c r="J181" s="84"/>
      <c r="K181" s="84"/>
      <c r="L181" s="84"/>
      <c r="M181" s="102"/>
      <c r="N181" s="1"/>
      <c r="O181" s="100"/>
      <c r="P181" s="103" t="str">
        <f t="shared" si="36"/>
        <v/>
      </c>
      <c r="Q181" s="103" t="str">
        <f t="shared" si="37"/>
        <v/>
      </c>
      <c r="R181" s="103" t="str">
        <f t="shared" si="38"/>
        <v/>
      </c>
      <c r="S181" s="103" t="str">
        <f t="shared" si="39"/>
        <v/>
      </c>
      <c r="T181" s="103" t="str">
        <f t="shared" si="40"/>
        <v/>
      </c>
      <c r="U181" s="103" t="str">
        <f t="shared" si="41"/>
        <v/>
      </c>
      <c r="V181" s="103" t="str">
        <f t="shared" si="42"/>
        <v/>
      </c>
      <c r="W181" s="103" t="str">
        <f t="shared" si="43"/>
        <v/>
      </c>
      <c r="X181" s="110" t="str">
        <f t="shared" si="44"/>
        <v/>
      </c>
      <c r="Y181" s="110" t="str">
        <f t="shared" si="45"/>
        <v/>
      </c>
      <c r="Z181" s="110" t="str">
        <f t="shared" si="46"/>
        <v/>
      </c>
      <c r="AA181" s="110" t="str">
        <f t="shared" si="47"/>
        <v/>
      </c>
      <c r="AB181" s="110" t="str">
        <f t="shared" si="48"/>
        <v/>
      </c>
      <c r="AC181" s="110" t="str">
        <f t="shared" si="49"/>
        <v/>
      </c>
      <c r="AD181" s="237" t="str">
        <f t="shared" si="50"/>
        <v/>
      </c>
      <c r="AE181" s="82">
        <f t="shared" si="51"/>
        <v>1</v>
      </c>
    </row>
    <row r="182" spans="1:31" ht="24.95" customHeight="1" x14ac:dyDescent="0.4">
      <c r="A182" s="105"/>
      <c r="B182" s="83"/>
      <c r="C182" s="78"/>
      <c r="D182" s="93"/>
      <c r="E182" s="233"/>
      <c r="F182" s="227"/>
      <c r="G182" s="84"/>
      <c r="H182" s="84"/>
      <c r="I182" s="84"/>
      <c r="J182" s="84"/>
      <c r="K182" s="84"/>
      <c r="L182" s="84"/>
      <c r="M182" s="102"/>
      <c r="N182" s="1"/>
      <c r="O182" s="100"/>
      <c r="P182" s="103" t="str">
        <f t="shared" si="36"/>
        <v/>
      </c>
      <c r="Q182" s="103" t="str">
        <f t="shared" si="37"/>
        <v/>
      </c>
      <c r="R182" s="103" t="str">
        <f t="shared" si="38"/>
        <v/>
      </c>
      <c r="S182" s="103" t="str">
        <f t="shared" si="39"/>
        <v/>
      </c>
      <c r="T182" s="103" t="str">
        <f t="shared" si="40"/>
        <v/>
      </c>
      <c r="U182" s="103" t="str">
        <f t="shared" si="41"/>
        <v/>
      </c>
      <c r="V182" s="103" t="str">
        <f t="shared" si="42"/>
        <v/>
      </c>
      <c r="W182" s="103" t="str">
        <f t="shared" si="43"/>
        <v/>
      </c>
      <c r="X182" s="110" t="str">
        <f t="shared" si="44"/>
        <v/>
      </c>
      <c r="Y182" s="110" t="str">
        <f t="shared" si="45"/>
        <v/>
      </c>
      <c r="Z182" s="110" t="str">
        <f t="shared" si="46"/>
        <v/>
      </c>
      <c r="AA182" s="110" t="str">
        <f t="shared" si="47"/>
        <v/>
      </c>
      <c r="AB182" s="110" t="str">
        <f t="shared" si="48"/>
        <v/>
      </c>
      <c r="AC182" s="110" t="str">
        <f t="shared" si="49"/>
        <v/>
      </c>
      <c r="AD182" s="237" t="str">
        <f t="shared" si="50"/>
        <v/>
      </c>
      <c r="AE182" s="82">
        <f t="shared" si="51"/>
        <v>1</v>
      </c>
    </row>
    <row r="183" spans="1:31" ht="24.95" customHeight="1" x14ac:dyDescent="0.4">
      <c r="A183" s="105"/>
      <c r="B183" s="83"/>
      <c r="C183" s="78"/>
      <c r="D183" s="93"/>
      <c r="E183" s="233"/>
      <c r="F183" s="227"/>
      <c r="G183" s="84"/>
      <c r="H183" s="84"/>
      <c r="I183" s="84"/>
      <c r="J183" s="84"/>
      <c r="K183" s="84"/>
      <c r="L183" s="84"/>
      <c r="M183" s="102"/>
      <c r="N183" s="1"/>
      <c r="O183" s="100"/>
      <c r="P183" s="103" t="str">
        <f t="shared" si="36"/>
        <v/>
      </c>
      <c r="Q183" s="103" t="str">
        <f t="shared" si="37"/>
        <v/>
      </c>
      <c r="R183" s="103" t="str">
        <f t="shared" si="38"/>
        <v/>
      </c>
      <c r="S183" s="103" t="str">
        <f t="shared" si="39"/>
        <v/>
      </c>
      <c r="T183" s="103" t="str">
        <f t="shared" si="40"/>
        <v/>
      </c>
      <c r="U183" s="103" t="str">
        <f t="shared" si="41"/>
        <v/>
      </c>
      <c r="V183" s="103" t="str">
        <f t="shared" si="42"/>
        <v/>
      </c>
      <c r="W183" s="103" t="str">
        <f t="shared" si="43"/>
        <v/>
      </c>
      <c r="X183" s="110" t="str">
        <f t="shared" si="44"/>
        <v/>
      </c>
      <c r="Y183" s="110" t="str">
        <f t="shared" si="45"/>
        <v/>
      </c>
      <c r="Z183" s="110" t="str">
        <f t="shared" si="46"/>
        <v/>
      </c>
      <c r="AA183" s="110" t="str">
        <f t="shared" si="47"/>
        <v/>
      </c>
      <c r="AB183" s="110" t="str">
        <f t="shared" si="48"/>
        <v/>
      </c>
      <c r="AC183" s="110" t="str">
        <f t="shared" si="49"/>
        <v/>
      </c>
      <c r="AD183" s="237" t="str">
        <f t="shared" si="50"/>
        <v/>
      </c>
      <c r="AE183" s="82">
        <f t="shared" si="51"/>
        <v>1</v>
      </c>
    </row>
    <row r="184" spans="1:31" ht="24.95" customHeight="1" x14ac:dyDescent="0.4">
      <c r="A184" s="105"/>
      <c r="B184" s="83"/>
      <c r="C184" s="78"/>
      <c r="D184" s="93"/>
      <c r="E184" s="233"/>
      <c r="F184" s="227"/>
      <c r="G184" s="84"/>
      <c r="H184" s="84"/>
      <c r="I184" s="84"/>
      <c r="J184" s="84"/>
      <c r="K184" s="84"/>
      <c r="L184" s="84"/>
      <c r="M184" s="102"/>
      <c r="N184" s="1"/>
      <c r="O184" s="100"/>
      <c r="P184" s="103" t="str">
        <f t="shared" si="36"/>
        <v/>
      </c>
      <c r="Q184" s="103" t="str">
        <f t="shared" si="37"/>
        <v/>
      </c>
      <c r="R184" s="103" t="str">
        <f t="shared" si="38"/>
        <v/>
      </c>
      <c r="S184" s="103" t="str">
        <f t="shared" si="39"/>
        <v/>
      </c>
      <c r="T184" s="103" t="str">
        <f t="shared" si="40"/>
        <v/>
      </c>
      <c r="U184" s="103" t="str">
        <f t="shared" si="41"/>
        <v/>
      </c>
      <c r="V184" s="103" t="str">
        <f t="shared" si="42"/>
        <v/>
      </c>
      <c r="W184" s="103" t="str">
        <f t="shared" si="43"/>
        <v/>
      </c>
      <c r="X184" s="110" t="str">
        <f t="shared" si="44"/>
        <v/>
      </c>
      <c r="Y184" s="110" t="str">
        <f t="shared" si="45"/>
        <v/>
      </c>
      <c r="Z184" s="110" t="str">
        <f t="shared" si="46"/>
        <v/>
      </c>
      <c r="AA184" s="110" t="str">
        <f t="shared" si="47"/>
        <v/>
      </c>
      <c r="AB184" s="110" t="str">
        <f t="shared" si="48"/>
        <v/>
      </c>
      <c r="AC184" s="110" t="str">
        <f t="shared" si="49"/>
        <v/>
      </c>
      <c r="AD184" s="237" t="str">
        <f t="shared" si="50"/>
        <v/>
      </c>
      <c r="AE184" s="82">
        <f t="shared" si="51"/>
        <v>1</v>
      </c>
    </row>
    <row r="185" spans="1:31" ht="24.95" customHeight="1" x14ac:dyDescent="0.4">
      <c r="A185" s="105"/>
      <c r="B185" s="83"/>
      <c r="C185" s="78"/>
      <c r="D185" s="93"/>
      <c r="E185" s="233"/>
      <c r="F185" s="227"/>
      <c r="G185" s="84"/>
      <c r="H185" s="84"/>
      <c r="I185" s="84"/>
      <c r="J185" s="84"/>
      <c r="K185" s="84"/>
      <c r="L185" s="84"/>
      <c r="M185" s="102"/>
      <c r="N185" s="1"/>
      <c r="O185" s="100"/>
      <c r="P185" s="103" t="str">
        <f t="shared" si="36"/>
        <v/>
      </c>
      <c r="Q185" s="103" t="str">
        <f t="shared" si="37"/>
        <v/>
      </c>
      <c r="R185" s="103" t="str">
        <f t="shared" si="38"/>
        <v/>
      </c>
      <c r="S185" s="103" t="str">
        <f t="shared" si="39"/>
        <v/>
      </c>
      <c r="T185" s="103" t="str">
        <f t="shared" si="40"/>
        <v/>
      </c>
      <c r="U185" s="103" t="str">
        <f t="shared" si="41"/>
        <v/>
      </c>
      <c r="V185" s="103" t="str">
        <f t="shared" si="42"/>
        <v/>
      </c>
      <c r="W185" s="103" t="str">
        <f t="shared" si="43"/>
        <v/>
      </c>
      <c r="X185" s="110" t="str">
        <f t="shared" si="44"/>
        <v/>
      </c>
      <c r="Y185" s="110" t="str">
        <f t="shared" si="45"/>
        <v/>
      </c>
      <c r="Z185" s="110" t="str">
        <f t="shared" si="46"/>
        <v/>
      </c>
      <c r="AA185" s="110" t="str">
        <f t="shared" si="47"/>
        <v/>
      </c>
      <c r="AB185" s="110" t="str">
        <f t="shared" si="48"/>
        <v/>
      </c>
      <c r="AC185" s="110" t="str">
        <f t="shared" si="49"/>
        <v/>
      </c>
      <c r="AD185" s="237" t="str">
        <f t="shared" si="50"/>
        <v/>
      </c>
      <c r="AE185" s="82">
        <f t="shared" si="51"/>
        <v>1</v>
      </c>
    </row>
    <row r="186" spans="1:31" ht="24.95" customHeight="1" x14ac:dyDescent="0.4">
      <c r="A186" s="105"/>
      <c r="B186" s="83"/>
      <c r="C186" s="78"/>
      <c r="D186" s="93"/>
      <c r="E186" s="233"/>
      <c r="F186" s="227"/>
      <c r="G186" s="84"/>
      <c r="H186" s="84"/>
      <c r="I186" s="84"/>
      <c r="J186" s="84"/>
      <c r="K186" s="84"/>
      <c r="L186" s="84"/>
      <c r="M186" s="102"/>
      <c r="N186" s="1"/>
      <c r="O186" s="100"/>
      <c r="P186" s="103" t="str">
        <f t="shared" si="36"/>
        <v/>
      </c>
      <c r="Q186" s="103" t="str">
        <f t="shared" si="37"/>
        <v/>
      </c>
      <c r="R186" s="103" t="str">
        <f t="shared" si="38"/>
        <v/>
      </c>
      <c r="S186" s="103" t="str">
        <f t="shared" si="39"/>
        <v/>
      </c>
      <c r="T186" s="103" t="str">
        <f t="shared" si="40"/>
        <v/>
      </c>
      <c r="U186" s="103" t="str">
        <f t="shared" si="41"/>
        <v/>
      </c>
      <c r="V186" s="103" t="str">
        <f t="shared" si="42"/>
        <v/>
      </c>
      <c r="W186" s="103" t="str">
        <f t="shared" si="43"/>
        <v/>
      </c>
      <c r="X186" s="110" t="str">
        <f t="shared" si="44"/>
        <v/>
      </c>
      <c r="Y186" s="110" t="str">
        <f t="shared" si="45"/>
        <v/>
      </c>
      <c r="Z186" s="110" t="str">
        <f t="shared" si="46"/>
        <v/>
      </c>
      <c r="AA186" s="110" t="str">
        <f t="shared" si="47"/>
        <v/>
      </c>
      <c r="AB186" s="110" t="str">
        <f t="shared" si="48"/>
        <v/>
      </c>
      <c r="AC186" s="110" t="str">
        <f t="shared" si="49"/>
        <v/>
      </c>
      <c r="AD186" s="237" t="str">
        <f t="shared" si="50"/>
        <v/>
      </c>
      <c r="AE186" s="82">
        <f t="shared" si="51"/>
        <v>1</v>
      </c>
    </row>
    <row r="187" spans="1:31" ht="24.95" customHeight="1" x14ac:dyDescent="0.4">
      <c r="A187" s="105"/>
      <c r="B187" s="83"/>
      <c r="C187" s="78"/>
      <c r="D187" s="93"/>
      <c r="E187" s="233"/>
      <c r="F187" s="227"/>
      <c r="G187" s="84"/>
      <c r="H187" s="84"/>
      <c r="I187" s="84"/>
      <c r="J187" s="84"/>
      <c r="K187" s="84"/>
      <c r="L187" s="84"/>
      <c r="M187" s="102"/>
      <c r="N187" s="1"/>
      <c r="O187" s="100"/>
      <c r="P187" s="103" t="str">
        <f t="shared" si="36"/>
        <v/>
      </c>
      <c r="Q187" s="103" t="str">
        <f t="shared" si="37"/>
        <v/>
      </c>
      <c r="R187" s="103" t="str">
        <f t="shared" si="38"/>
        <v/>
      </c>
      <c r="S187" s="103" t="str">
        <f t="shared" si="39"/>
        <v/>
      </c>
      <c r="T187" s="103" t="str">
        <f t="shared" si="40"/>
        <v/>
      </c>
      <c r="U187" s="103" t="str">
        <f t="shared" si="41"/>
        <v/>
      </c>
      <c r="V187" s="103" t="str">
        <f t="shared" si="42"/>
        <v/>
      </c>
      <c r="W187" s="103" t="str">
        <f t="shared" si="43"/>
        <v/>
      </c>
      <c r="X187" s="110" t="str">
        <f t="shared" si="44"/>
        <v/>
      </c>
      <c r="Y187" s="110" t="str">
        <f t="shared" si="45"/>
        <v/>
      </c>
      <c r="Z187" s="110" t="str">
        <f t="shared" si="46"/>
        <v/>
      </c>
      <c r="AA187" s="110" t="str">
        <f t="shared" si="47"/>
        <v/>
      </c>
      <c r="AB187" s="110" t="str">
        <f t="shared" si="48"/>
        <v/>
      </c>
      <c r="AC187" s="110" t="str">
        <f t="shared" si="49"/>
        <v/>
      </c>
      <c r="AD187" s="237" t="str">
        <f t="shared" si="50"/>
        <v/>
      </c>
      <c r="AE187" s="82">
        <f t="shared" si="51"/>
        <v>1</v>
      </c>
    </row>
    <row r="188" spans="1:31" ht="24.95" customHeight="1" x14ac:dyDescent="0.4">
      <c r="A188" s="105"/>
      <c r="B188" s="83"/>
      <c r="C188" s="94"/>
      <c r="D188" s="93"/>
      <c r="E188" s="233"/>
      <c r="F188" s="227"/>
      <c r="G188" s="84"/>
      <c r="H188" s="84"/>
      <c r="I188" s="84"/>
      <c r="J188" s="84"/>
      <c r="K188" s="84"/>
      <c r="L188" s="84"/>
      <c r="M188" s="102"/>
      <c r="N188" s="1"/>
      <c r="O188" s="100"/>
      <c r="P188" s="103" t="str">
        <f t="shared" si="36"/>
        <v/>
      </c>
      <c r="Q188" s="103" t="str">
        <f t="shared" si="37"/>
        <v/>
      </c>
      <c r="R188" s="103" t="str">
        <f t="shared" si="38"/>
        <v/>
      </c>
      <c r="S188" s="103" t="str">
        <f t="shared" si="39"/>
        <v/>
      </c>
      <c r="T188" s="103" t="str">
        <f t="shared" si="40"/>
        <v/>
      </c>
      <c r="U188" s="103" t="str">
        <f t="shared" si="41"/>
        <v/>
      </c>
      <c r="V188" s="103" t="str">
        <f t="shared" si="42"/>
        <v/>
      </c>
      <c r="W188" s="103" t="str">
        <f t="shared" si="43"/>
        <v/>
      </c>
      <c r="X188" s="110" t="str">
        <f t="shared" si="44"/>
        <v/>
      </c>
      <c r="Y188" s="110" t="str">
        <f t="shared" si="45"/>
        <v/>
      </c>
      <c r="Z188" s="110" t="str">
        <f t="shared" si="46"/>
        <v/>
      </c>
      <c r="AA188" s="110" t="str">
        <f t="shared" si="47"/>
        <v/>
      </c>
      <c r="AB188" s="110" t="str">
        <f t="shared" si="48"/>
        <v/>
      </c>
      <c r="AC188" s="110" t="str">
        <f t="shared" si="49"/>
        <v/>
      </c>
      <c r="AD188" s="237" t="str">
        <f t="shared" si="50"/>
        <v/>
      </c>
      <c r="AE188" s="82">
        <f t="shared" si="51"/>
        <v>1</v>
      </c>
    </row>
    <row r="189" spans="1:31" ht="24.95" customHeight="1" x14ac:dyDescent="0.4">
      <c r="A189" s="105"/>
      <c r="B189" s="83"/>
      <c r="C189" s="78"/>
      <c r="D189" s="93"/>
      <c r="E189" s="233"/>
      <c r="F189" s="227"/>
      <c r="G189" s="84"/>
      <c r="H189" s="84"/>
      <c r="I189" s="84"/>
      <c r="J189" s="84"/>
      <c r="K189" s="84"/>
      <c r="L189" s="84"/>
      <c r="M189" s="102"/>
      <c r="N189" s="1"/>
      <c r="O189" s="100"/>
      <c r="P189" s="103" t="str">
        <f t="shared" si="36"/>
        <v/>
      </c>
      <c r="Q189" s="103" t="str">
        <f t="shared" si="37"/>
        <v/>
      </c>
      <c r="R189" s="103" t="str">
        <f t="shared" si="38"/>
        <v/>
      </c>
      <c r="S189" s="103" t="str">
        <f t="shared" si="39"/>
        <v/>
      </c>
      <c r="T189" s="103" t="str">
        <f t="shared" si="40"/>
        <v/>
      </c>
      <c r="U189" s="103" t="str">
        <f t="shared" si="41"/>
        <v/>
      </c>
      <c r="V189" s="103" t="str">
        <f t="shared" si="42"/>
        <v/>
      </c>
      <c r="W189" s="103" t="str">
        <f t="shared" si="43"/>
        <v/>
      </c>
      <c r="X189" s="110" t="str">
        <f t="shared" si="44"/>
        <v/>
      </c>
      <c r="Y189" s="110" t="str">
        <f t="shared" si="45"/>
        <v/>
      </c>
      <c r="Z189" s="110" t="str">
        <f t="shared" si="46"/>
        <v/>
      </c>
      <c r="AA189" s="110" t="str">
        <f t="shared" si="47"/>
        <v/>
      </c>
      <c r="AB189" s="110" t="str">
        <f t="shared" si="48"/>
        <v/>
      </c>
      <c r="AC189" s="110" t="str">
        <f t="shared" si="49"/>
        <v/>
      </c>
      <c r="AD189" s="237" t="str">
        <f t="shared" si="50"/>
        <v/>
      </c>
      <c r="AE189" s="82">
        <f t="shared" si="51"/>
        <v>1</v>
      </c>
    </row>
    <row r="190" spans="1:31" ht="24.95" customHeight="1" x14ac:dyDescent="0.4">
      <c r="A190" s="105"/>
      <c r="B190" s="83"/>
      <c r="C190" s="78"/>
      <c r="D190" s="93"/>
      <c r="E190" s="233"/>
      <c r="F190" s="227"/>
      <c r="G190" s="84"/>
      <c r="H190" s="84"/>
      <c r="I190" s="84"/>
      <c r="J190" s="84"/>
      <c r="K190" s="84"/>
      <c r="L190" s="84"/>
      <c r="M190" s="102"/>
      <c r="N190" s="1"/>
      <c r="O190" s="100"/>
      <c r="P190" s="103" t="str">
        <f t="shared" si="36"/>
        <v/>
      </c>
      <c r="Q190" s="103" t="str">
        <f t="shared" si="37"/>
        <v/>
      </c>
      <c r="R190" s="103" t="str">
        <f t="shared" si="38"/>
        <v/>
      </c>
      <c r="S190" s="103" t="str">
        <f t="shared" si="39"/>
        <v/>
      </c>
      <c r="T190" s="103" t="str">
        <f t="shared" si="40"/>
        <v/>
      </c>
      <c r="U190" s="103" t="str">
        <f t="shared" si="41"/>
        <v/>
      </c>
      <c r="V190" s="103" t="str">
        <f t="shared" si="42"/>
        <v/>
      </c>
      <c r="W190" s="103" t="str">
        <f t="shared" si="43"/>
        <v/>
      </c>
      <c r="X190" s="110" t="str">
        <f t="shared" si="44"/>
        <v/>
      </c>
      <c r="Y190" s="110" t="str">
        <f t="shared" si="45"/>
        <v/>
      </c>
      <c r="Z190" s="110" t="str">
        <f t="shared" si="46"/>
        <v/>
      </c>
      <c r="AA190" s="110" t="str">
        <f t="shared" si="47"/>
        <v/>
      </c>
      <c r="AB190" s="110" t="str">
        <f t="shared" si="48"/>
        <v/>
      </c>
      <c r="AC190" s="110" t="str">
        <f t="shared" si="49"/>
        <v/>
      </c>
      <c r="AD190" s="237" t="str">
        <f t="shared" si="50"/>
        <v/>
      </c>
      <c r="AE190" s="82">
        <f t="shared" si="51"/>
        <v>1</v>
      </c>
    </row>
    <row r="191" spans="1:31" ht="24.95" customHeight="1" x14ac:dyDescent="0.4">
      <c r="A191" s="105"/>
      <c r="B191" s="83"/>
      <c r="C191" s="78"/>
      <c r="D191" s="93"/>
      <c r="E191" s="233"/>
      <c r="F191" s="227"/>
      <c r="G191" s="84"/>
      <c r="H191" s="84"/>
      <c r="I191" s="84"/>
      <c r="J191" s="84"/>
      <c r="K191" s="84"/>
      <c r="L191" s="84"/>
      <c r="M191" s="102"/>
      <c r="N191" s="1"/>
      <c r="O191" s="100"/>
      <c r="P191" s="103" t="str">
        <f t="shared" si="36"/>
        <v/>
      </c>
      <c r="Q191" s="103" t="str">
        <f t="shared" si="37"/>
        <v/>
      </c>
      <c r="R191" s="103" t="str">
        <f t="shared" si="38"/>
        <v/>
      </c>
      <c r="S191" s="103" t="str">
        <f t="shared" si="39"/>
        <v/>
      </c>
      <c r="T191" s="103" t="str">
        <f t="shared" si="40"/>
        <v/>
      </c>
      <c r="U191" s="103" t="str">
        <f t="shared" si="41"/>
        <v/>
      </c>
      <c r="V191" s="103" t="str">
        <f t="shared" si="42"/>
        <v/>
      </c>
      <c r="W191" s="103" t="str">
        <f t="shared" si="43"/>
        <v/>
      </c>
      <c r="X191" s="110" t="str">
        <f t="shared" si="44"/>
        <v/>
      </c>
      <c r="Y191" s="110" t="str">
        <f t="shared" si="45"/>
        <v/>
      </c>
      <c r="Z191" s="110" t="str">
        <f t="shared" si="46"/>
        <v/>
      </c>
      <c r="AA191" s="110" t="str">
        <f t="shared" si="47"/>
        <v/>
      </c>
      <c r="AB191" s="110" t="str">
        <f t="shared" si="48"/>
        <v/>
      </c>
      <c r="AC191" s="110" t="str">
        <f t="shared" si="49"/>
        <v/>
      </c>
      <c r="AD191" s="237" t="str">
        <f t="shared" si="50"/>
        <v/>
      </c>
      <c r="AE191" s="82">
        <f t="shared" si="51"/>
        <v>1</v>
      </c>
    </row>
    <row r="192" spans="1:31" ht="24.95" customHeight="1" x14ac:dyDescent="0.4">
      <c r="A192" s="105"/>
      <c r="B192" s="83"/>
      <c r="C192" s="78"/>
      <c r="D192" s="93"/>
      <c r="E192" s="233"/>
      <c r="F192" s="227"/>
      <c r="G192" s="84"/>
      <c r="H192" s="84"/>
      <c r="I192" s="84"/>
      <c r="J192" s="84"/>
      <c r="K192" s="84"/>
      <c r="L192" s="84"/>
      <c r="M192" s="102"/>
      <c r="N192" s="1"/>
      <c r="O192" s="100"/>
      <c r="P192" s="103" t="str">
        <f t="shared" si="36"/>
        <v/>
      </c>
      <c r="Q192" s="103" t="str">
        <f t="shared" si="37"/>
        <v/>
      </c>
      <c r="R192" s="103" t="str">
        <f t="shared" si="38"/>
        <v/>
      </c>
      <c r="S192" s="103" t="str">
        <f t="shared" si="39"/>
        <v/>
      </c>
      <c r="T192" s="103" t="str">
        <f t="shared" si="40"/>
        <v/>
      </c>
      <c r="U192" s="103" t="str">
        <f t="shared" si="41"/>
        <v/>
      </c>
      <c r="V192" s="103" t="str">
        <f t="shared" si="42"/>
        <v/>
      </c>
      <c r="W192" s="103" t="str">
        <f t="shared" si="43"/>
        <v/>
      </c>
      <c r="X192" s="110" t="str">
        <f t="shared" si="44"/>
        <v/>
      </c>
      <c r="Y192" s="110" t="str">
        <f t="shared" si="45"/>
        <v/>
      </c>
      <c r="Z192" s="110" t="str">
        <f t="shared" si="46"/>
        <v/>
      </c>
      <c r="AA192" s="110" t="str">
        <f t="shared" si="47"/>
        <v/>
      </c>
      <c r="AB192" s="110" t="str">
        <f t="shared" si="48"/>
        <v/>
      </c>
      <c r="AC192" s="110" t="str">
        <f t="shared" si="49"/>
        <v/>
      </c>
      <c r="AD192" s="237" t="str">
        <f t="shared" si="50"/>
        <v/>
      </c>
      <c r="AE192" s="82">
        <f t="shared" si="51"/>
        <v>1</v>
      </c>
    </row>
    <row r="193" spans="1:31" ht="24.95" customHeight="1" x14ac:dyDescent="0.4">
      <c r="A193" s="105"/>
      <c r="B193" s="83"/>
      <c r="C193" s="78"/>
      <c r="D193" s="93"/>
      <c r="E193" s="233"/>
      <c r="F193" s="227"/>
      <c r="G193" s="84"/>
      <c r="H193" s="84"/>
      <c r="I193" s="84"/>
      <c r="J193" s="84"/>
      <c r="K193" s="84"/>
      <c r="L193" s="84"/>
      <c r="M193" s="102"/>
      <c r="N193" s="1"/>
      <c r="O193" s="100"/>
      <c r="P193" s="103" t="str">
        <f t="shared" si="36"/>
        <v/>
      </c>
      <c r="Q193" s="103" t="str">
        <f t="shared" si="37"/>
        <v/>
      </c>
      <c r="R193" s="103" t="str">
        <f t="shared" si="38"/>
        <v/>
      </c>
      <c r="S193" s="103" t="str">
        <f t="shared" si="39"/>
        <v/>
      </c>
      <c r="T193" s="103" t="str">
        <f t="shared" si="40"/>
        <v/>
      </c>
      <c r="U193" s="103" t="str">
        <f t="shared" si="41"/>
        <v/>
      </c>
      <c r="V193" s="103" t="str">
        <f t="shared" si="42"/>
        <v/>
      </c>
      <c r="W193" s="103" t="str">
        <f t="shared" si="43"/>
        <v/>
      </c>
      <c r="X193" s="110" t="str">
        <f t="shared" si="44"/>
        <v/>
      </c>
      <c r="Y193" s="110" t="str">
        <f t="shared" si="45"/>
        <v/>
      </c>
      <c r="Z193" s="110" t="str">
        <f t="shared" si="46"/>
        <v/>
      </c>
      <c r="AA193" s="110" t="str">
        <f t="shared" si="47"/>
        <v/>
      </c>
      <c r="AB193" s="110" t="str">
        <f t="shared" si="48"/>
        <v/>
      </c>
      <c r="AC193" s="110" t="str">
        <f t="shared" si="49"/>
        <v/>
      </c>
      <c r="AD193" s="237" t="str">
        <f t="shared" si="50"/>
        <v/>
      </c>
      <c r="AE193" s="82">
        <f t="shared" si="51"/>
        <v>1</v>
      </c>
    </row>
    <row r="194" spans="1:31" ht="24.95" customHeight="1" x14ac:dyDescent="0.4">
      <c r="A194" s="105"/>
      <c r="B194" s="83"/>
      <c r="C194" s="78"/>
      <c r="D194" s="93"/>
      <c r="E194" s="233"/>
      <c r="F194" s="227"/>
      <c r="G194" s="84"/>
      <c r="H194" s="84"/>
      <c r="I194" s="84"/>
      <c r="J194" s="84"/>
      <c r="K194" s="84"/>
      <c r="L194" s="84"/>
      <c r="M194" s="102"/>
      <c r="N194" s="1"/>
      <c r="O194" s="100"/>
      <c r="P194" s="103" t="str">
        <f t="shared" si="36"/>
        <v/>
      </c>
      <c r="Q194" s="103" t="str">
        <f t="shared" si="37"/>
        <v/>
      </c>
      <c r="R194" s="103" t="str">
        <f t="shared" si="38"/>
        <v/>
      </c>
      <c r="S194" s="103" t="str">
        <f t="shared" si="39"/>
        <v/>
      </c>
      <c r="T194" s="103" t="str">
        <f t="shared" si="40"/>
        <v/>
      </c>
      <c r="U194" s="103" t="str">
        <f t="shared" si="41"/>
        <v/>
      </c>
      <c r="V194" s="103" t="str">
        <f t="shared" si="42"/>
        <v/>
      </c>
      <c r="W194" s="103" t="str">
        <f t="shared" si="43"/>
        <v/>
      </c>
      <c r="X194" s="110" t="str">
        <f t="shared" si="44"/>
        <v/>
      </c>
      <c r="Y194" s="110" t="str">
        <f t="shared" si="45"/>
        <v/>
      </c>
      <c r="Z194" s="110" t="str">
        <f t="shared" si="46"/>
        <v/>
      </c>
      <c r="AA194" s="110" t="str">
        <f t="shared" si="47"/>
        <v/>
      </c>
      <c r="AB194" s="110" t="str">
        <f t="shared" si="48"/>
        <v/>
      </c>
      <c r="AC194" s="110" t="str">
        <f t="shared" si="49"/>
        <v/>
      </c>
      <c r="AD194" s="237" t="str">
        <f t="shared" si="50"/>
        <v/>
      </c>
      <c r="AE194" s="82">
        <f t="shared" si="51"/>
        <v>1</v>
      </c>
    </row>
    <row r="195" spans="1:31" ht="24.95" customHeight="1" x14ac:dyDescent="0.4">
      <c r="A195" s="105"/>
      <c r="B195" s="83"/>
      <c r="C195" s="78"/>
      <c r="D195" s="93"/>
      <c r="E195" s="233"/>
      <c r="F195" s="227"/>
      <c r="G195" s="84"/>
      <c r="H195" s="84"/>
      <c r="I195" s="84"/>
      <c r="J195" s="84"/>
      <c r="K195" s="84"/>
      <c r="L195" s="84"/>
      <c r="M195" s="102"/>
      <c r="N195" s="1"/>
      <c r="O195" s="100"/>
      <c r="P195" s="103" t="str">
        <f t="shared" si="36"/>
        <v/>
      </c>
      <c r="Q195" s="103" t="str">
        <f t="shared" si="37"/>
        <v/>
      </c>
      <c r="R195" s="103" t="str">
        <f t="shared" si="38"/>
        <v/>
      </c>
      <c r="S195" s="103" t="str">
        <f t="shared" si="39"/>
        <v/>
      </c>
      <c r="T195" s="103" t="str">
        <f t="shared" si="40"/>
        <v/>
      </c>
      <c r="U195" s="103" t="str">
        <f t="shared" si="41"/>
        <v/>
      </c>
      <c r="V195" s="103" t="str">
        <f t="shared" si="42"/>
        <v/>
      </c>
      <c r="W195" s="103" t="str">
        <f t="shared" si="43"/>
        <v/>
      </c>
      <c r="X195" s="110" t="str">
        <f t="shared" si="44"/>
        <v/>
      </c>
      <c r="Y195" s="110" t="str">
        <f t="shared" si="45"/>
        <v/>
      </c>
      <c r="Z195" s="110" t="str">
        <f t="shared" si="46"/>
        <v/>
      </c>
      <c r="AA195" s="110" t="str">
        <f t="shared" si="47"/>
        <v/>
      </c>
      <c r="AB195" s="110" t="str">
        <f t="shared" si="48"/>
        <v/>
      </c>
      <c r="AC195" s="110" t="str">
        <f t="shared" si="49"/>
        <v/>
      </c>
      <c r="AD195" s="237" t="str">
        <f t="shared" si="50"/>
        <v/>
      </c>
      <c r="AE195" s="82">
        <f t="shared" si="51"/>
        <v>1</v>
      </c>
    </row>
    <row r="196" spans="1:31" ht="24.95" customHeight="1" x14ac:dyDescent="0.4">
      <c r="A196" s="105"/>
      <c r="B196" s="83"/>
      <c r="C196" s="78"/>
      <c r="D196" s="93"/>
      <c r="E196" s="233"/>
      <c r="F196" s="227"/>
      <c r="G196" s="84"/>
      <c r="H196" s="84"/>
      <c r="I196" s="84"/>
      <c r="J196" s="84"/>
      <c r="K196" s="84"/>
      <c r="L196" s="84"/>
      <c r="M196" s="102"/>
      <c r="N196" s="1"/>
      <c r="O196" s="100"/>
      <c r="P196" s="103" t="str">
        <f t="shared" si="36"/>
        <v/>
      </c>
      <c r="Q196" s="103" t="str">
        <f t="shared" si="37"/>
        <v/>
      </c>
      <c r="R196" s="103" t="str">
        <f t="shared" si="38"/>
        <v/>
      </c>
      <c r="S196" s="103" t="str">
        <f t="shared" si="39"/>
        <v/>
      </c>
      <c r="T196" s="103" t="str">
        <f t="shared" si="40"/>
        <v/>
      </c>
      <c r="U196" s="103" t="str">
        <f t="shared" si="41"/>
        <v/>
      </c>
      <c r="V196" s="103" t="str">
        <f t="shared" si="42"/>
        <v/>
      </c>
      <c r="W196" s="103" t="str">
        <f t="shared" si="43"/>
        <v/>
      </c>
      <c r="X196" s="110" t="str">
        <f t="shared" si="44"/>
        <v/>
      </c>
      <c r="Y196" s="110" t="str">
        <f t="shared" si="45"/>
        <v/>
      </c>
      <c r="Z196" s="110" t="str">
        <f t="shared" si="46"/>
        <v/>
      </c>
      <c r="AA196" s="110" t="str">
        <f t="shared" si="47"/>
        <v/>
      </c>
      <c r="AB196" s="110" t="str">
        <f t="shared" si="48"/>
        <v/>
      </c>
      <c r="AC196" s="110" t="str">
        <f t="shared" si="49"/>
        <v/>
      </c>
      <c r="AD196" s="237" t="str">
        <f t="shared" si="50"/>
        <v/>
      </c>
      <c r="AE196" s="82">
        <f t="shared" si="51"/>
        <v>1</v>
      </c>
    </row>
    <row r="197" spans="1:31" ht="24.95" customHeight="1" x14ac:dyDescent="0.4">
      <c r="A197" s="105"/>
      <c r="B197" s="83"/>
      <c r="C197" s="78"/>
      <c r="D197" s="93"/>
      <c r="E197" s="233"/>
      <c r="F197" s="227"/>
      <c r="G197" s="84"/>
      <c r="H197" s="84"/>
      <c r="I197" s="84"/>
      <c r="J197" s="84"/>
      <c r="K197" s="84"/>
      <c r="L197" s="84"/>
      <c r="M197" s="102"/>
      <c r="N197" s="1"/>
      <c r="O197" s="100"/>
      <c r="P197" s="103" t="str">
        <f t="shared" ref="P197:P260" si="52">IF(OR(F197="",$N197=""),"",IF(VLOOKUP(F197,echelle1,2)&lt;=$N197,"S",IF(AND(VLOOKUP(F197,echelle1,2)&gt;$N197,VLOOKUP(F197,echelle1,2)&lt;$O197),"I","R")))</f>
        <v/>
      </c>
      <c r="Q197" s="103" t="str">
        <f t="shared" ref="Q197:Q260" si="53">IF(OR(G197="",$N197=""),"",IF(VLOOKUP(G197,echelle1,2)&lt;=$N197,"S",IF(AND(VLOOKUP(G197,echelle1,2)&gt;$N197,VLOOKUP(G197,echelle1,2)&lt;$O197),"I","R")))</f>
        <v/>
      </c>
      <c r="R197" s="103" t="str">
        <f t="shared" ref="R197:R260" si="54">IF(OR(H197="",$N197=""),"",IF(VLOOKUP(H197,echelle1,2)&lt;=$N197,"S",IF(AND(VLOOKUP(H197,echelle1,2)&gt;$N197,VLOOKUP(H197,echelle1,2)&lt;$O197),"I","R")))</f>
        <v/>
      </c>
      <c r="S197" s="103" t="str">
        <f t="shared" ref="S197:S260" si="55">IF(OR(I197="",$N197=""),"",IF(VLOOKUP(I197,echelle1,2)&lt;=$N197,"S",IF(AND(VLOOKUP(I197,echelle1,2)&gt;$N197,VLOOKUP(I197,echelle1,2)&lt;$O197),"I","R")))</f>
        <v/>
      </c>
      <c r="T197" s="103" t="str">
        <f t="shared" ref="T197:T260" si="56">IF(OR(J197="",$N197=""),"",IF(VLOOKUP(J197,echelle1,2)&lt;=$N197,"S",IF(AND(VLOOKUP(J197,echelle1,2)&gt;$N197,VLOOKUP(J197,echelle1,2)&lt;$O197),"I","R")))</f>
        <v/>
      </c>
      <c r="U197" s="103" t="str">
        <f t="shared" ref="U197:U260" si="57">IF(OR(K197="",$N197=""),"",IF(VLOOKUP(K197,echelle1,2)&lt;=$N197,"S",IF(AND(VLOOKUP(K197,echelle1,2)&gt;$N197,VLOOKUP(K197,echelle1,2)&lt;$O197),"I","R")))</f>
        <v/>
      </c>
      <c r="V197" s="103" t="str">
        <f t="shared" ref="V197:V260" si="58">IF(OR(L197="",$N197=""),"",IF(VLOOKUP(L197,echelle1,2)&lt;=$N197,"S",IF(AND(VLOOKUP(L197,echelle1,2)&gt;$N197,VLOOKUP(L197,echelle1,2)&lt;$O197),"I","R")))</f>
        <v/>
      </c>
      <c r="W197" s="103" t="str">
        <f t="shared" ref="W197:W260" si="59">IF(OR(M197="",$N197=""),"",IF(OR($M$3="BMD",$M$3="AD"),(IF(VLOOKUP(M197,echelle2,2)&lt;=$N197,"S",IF(AND(VLOOKUP(M197,echelle2,2)&gt;$N197,VLOOKUP(M197,echelle2,2)&lt;$O197),"I","R"))),(IF(VLOOKUP(M197,echelle1,2)&lt;=$N197,"S",IF(AND(VLOOKUP(M197,echelle1,2)&gt;$N197,VLOOKUP(M197,echelle1,2)&lt;$O197),"I","R")))))</f>
        <v/>
      </c>
      <c r="X197" s="110" t="str">
        <f t="shared" ref="X197:X260" si="60">IF(OR(F197="",$M197=""),"",IF(OR($M$3="BMD",$M$3="AD"),(VLOOKUP($M197,echelle6,2)-VLOOKUP(F197,echelle5,2)),(VLOOKUP($M197,echelle5,2)-VLOOKUP(F197,echelle5,2))))</f>
        <v/>
      </c>
      <c r="Y197" s="110" t="str">
        <f t="shared" ref="Y197:Y260" si="61">IF(OR(G197="",$M197=""),"",IF(OR($M$3="BMD",$M$3="AD"),(VLOOKUP($M197,echelle6,2)-VLOOKUP(G197,echelle5,2)),(VLOOKUP($M197,echelle5,2)-VLOOKUP(G197,echelle5,2))))</f>
        <v/>
      </c>
      <c r="Z197" s="110" t="str">
        <f t="shared" ref="Z197:Z260" si="62">IF(OR(H197="",$M197=""),"",IF(OR($M$3="BMD",$M$3="AD"),(VLOOKUP($M197,echelle6,2)-VLOOKUP(H197,echelle5,2)),(VLOOKUP($M197,echelle5,2)-VLOOKUP(H197,echelle5,2))))</f>
        <v/>
      </c>
      <c r="AA197" s="110" t="str">
        <f t="shared" ref="AA197:AA260" si="63">IF(OR(I197="",$M197=""),"",IF(OR($M$3="BMD",$M$3="AD"),(VLOOKUP($M197,echelle6,2)-VLOOKUP(I197,echelle5,2)),(VLOOKUP($M197,echelle5,2)-VLOOKUP(I197,echelle5,2))))</f>
        <v/>
      </c>
      <c r="AB197" s="110" t="str">
        <f t="shared" ref="AB197:AB260" si="64">IF(OR(J197="",$M197=""),"",IF(OR($M$3="BMD",$M$3="AD"),(VLOOKUP($M197,echelle6,2)-VLOOKUP(J197,echelle5,2)),(VLOOKUP($M197,echelle5,2)-VLOOKUP(J197,echelle5,2))))</f>
        <v/>
      </c>
      <c r="AC197" s="110" t="str">
        <f t="shared" ref="AC197:AC260" si="65">IF(OR(K197="",$M197=""),"",IF(OR($M$3="BMD",$M$3="AD"),(VLOOKUP($M197,echelle6,2)-VLOOKUP(K197,echelle5,2)),(VLOOKUP($M197,echelle5,2)-VLOOKUP(K197,echelle5,2))))</f>
        <v/>
      </c>
      <c r="AD197" s="237" t="str">
        <f t="shared" ref="AD197:AD260" si="66">IF(OR(L197="",$M197=""),"",IF(OR($M$3="BMD",$M$3="AD"),(VLOOKUP($M197,echelle6,2)-VLOOKUP(L197,echelle5,2)),(VLOOKUP($M197,echelle5,2)-VLOOKUP(L197,echelle5,2))))</f>
        <v/>
      </c>
      <c r="AE197" s="82">
        <f t="shared" si="51"/>
        <v>1</v>
      </c>
    </row>
    <row r="198" spans="1:31" ht="24.95" customHeight="1" x14ac:dyDescent="0.4">
      <c r="A198" s="105"/>
      <c r="B198" s="83"/>
      <c r="C198" s="78"/>
      <c r="D198" s="93"/>
      <c r="E198" s="233"/>
      <c r="F198" s="227"/>
      <c r="G198" s="84"/>
      <c r="H198" s="84"/>
      <c r="I198" s="84"/>
      <c r="J198" s="84"/>
      <c r="K198" s="84"/>
      <c r="L198" s="84"/>
      <c r="M198" s="102"/>
      <c r="N198" s="1"/>
      <c r="O198" s="100"/>
      <c r="P198" s="103" t="str">
        <f t="shared" si="52"/>
        <v/>
      </c>
      <c r="Q198" s="103" t="str">
        <f t="shared" si="53"/>
        <v/>
      </c>
      <c r="R198" s="103" t="str">
        <f t="shared" si="54"/>
        <v/>
      </c>
      <c r="S198" s="103" t="str">
        <f t="shared" si="55"/>
        <v/>
      </c>
      <c r="T198" s="103" t="str">
        <f t="shared" si="56"/>
        <v/>
      </c>
      <c r="U198" s="103" t="str">
        <f t="shared" si="57"/>
        <v/>
      </c>
      <c r="V198" s="103" t="str">
        <f t="shared" si="58"/>
        <v/>
      </c>
      <c r="W198" s="103" t="str">
        <f t="shared" si="59"/>
        <v/>
      </c>
      <c r="X198" s="110" t="str">
        <f t="shared" si="60"/>
        <v/>
      </c>
      <c r="Y198" s="110" t="str">
        <f t="shared" si="61"/>
        <v/>
      </c>
      <c r="Z198" s="110" t="str">
        <f t="shared" si="62"/>
        <v/>
      </c>
      <c r="AA198" s="110" t="str">
        <f t="shared" si="63"/>
        <v/>
      </c>
      <c r="AB198" s="110" t="str">
        <f t="shared" si="64"/>
        <v/>
      </c>
      <c r="AC198" s="110" t="str">
        <f t="shared" si="65"/>
        <v/>
      </c>
      <c r="AD198" s="237" t="str">
        <f t="shared" si="66"/>
        <v/>
      </c>
      <c r="AE198" s="82">
        <f t="shared" ref="AE198:AE261" si="67">SUBTOTAL(3,X198)</f>
        <v>1</v>
      </c>
    </row>
    <row r="199" spans="1:31" ht="24.95" customHeight="1" x14ac:dyDescent="0.4">
      <c r="A199" s="105"/>
      <c r="B199" s="83"/>
      <c r="C199" s="78"/>
      <c r="D199" s="93"/>
      <c r="E199" s="233"/>
      <c r="F199" s="227"/>
      <c r="G199" s="84"/>
      <c r="H199" s="84"/>
      <c r="I199" s="84"/>
      <c r="J199" s="84"/>
      <c r="K199" s="84"/>
      <c r="L199" s="84"/>
      <c r="M199" s="102"/>
      <c r="N199" s="1"/>
      <c r="O199" s="100"/>
      <c r="P199" s="103" t="str">
        <f t="shared" si="52"/>
        <v/>
      </c>
      <c r="Q199" s="103" t="str">
        <f t="shared" si="53"/>
        <v/>
      </c>
      <c r="R199" s="103" t="str">
        <f t="shared" si="54"/>
        <v/>
      </c>
      <c r="S199" s="103" t="str">
        <f t="shared" si="55"/>
        <v/>
      </c>
      <c r="T199" s="103" t="str">
        <f t="shared" si="56"/>
        <v/>
      </c>
      <c r="U199" s="103" t="str">
        <f t="shared" si="57"/>
        <v/>
      </c>
      <c r="V199" s="103" t="str">
        <f t="shared" si="58"/>
        <v/>
      </c>
      <c r="W199" s="103" t="str">
        <f t="shared" si="59"/>
        <v/>
      </c>
      <c r="X199" s="110" t="str">
        <f t="shared" si="60"/>
        <v/>
      </c>
      <c r="Y199" s="110" t="str">
        <f t="shared" si="61"/>
        <v/>
      </c>
      <c r="Z199" s="110" t="str">
        <f t="shared" si="62"/>
        <v/>
      </c>
      <c r="AA199" s="110" t="str">
        <f t="shared" si="63"/>
        <v/>
      </c>
      <c r="AB199" s="110" t="str">
        <f t="shared" si="64"/>
        <v/>
      </c>
      <c r="AC199" s="110" t="str">
        <f t="shared" si="65"/>
        <v/>
      </c>
      <c r="AD199" s="237" t="str">
        <f t="shared" si="66"/>
        <v/>
      </c>
      <c r="AE199" s="82">
        <f t="shared" si="67"/>
        <v>1</v>
      </c>
    </row>
    <row r="200" spans="1:31" ht="24.95" customHeight="1" x14ac:dyDescent="0.4">
      <c r="A200" s="105"/>
      <c r="B200" s="83"/>
      <c r="C200" s="78"/>
      <c r="D200" s="93"/>
      <c r="E200" s="233"/>
      <c r="F200" s="227"/>
      <c r="G200" s="84"/>
      <c r="H200" s="84"/>
      <c r="I200" s="84"/>
      <c r="J200" s="84"/>
      <c r="K200" s="84"/>
      <c r="L200" s="84"/>
      <c r="M200" s="102"/>
      <c r="N200" s="1"/>
      <c r="O200" s="100"/>
      <c r="P200" s="103" t="str">
        <f t="shared" si="52"/>
        <v/>
      </c>
      <c r="Q200" s="103" t="str">
        <f t="shared" si="53"/>
        <v/>
      </c>
      <c r="R200" s="103" t="str">
        <f t="shared" si="54"/>
        <v/>
      </c>
      <c r="S200" s="103" t="str">
        <f t="shared" si="55"/>
        <v/>
      </c>
      <c r="T200" s="103" t="str">
        <f t="shared" si="56"/>
        <v/>
      </c>
      <c r="U200" s="103" t="str">
        <f t="shared" si="57"/>
        <v/>
      </c>
      <c r="V200" s="103" t="str">
        <f t="shared" si="58"/>
        <v/>
      </c>
      <c r="W200" s="103" t="str">
        <f t="shared" si="59"/>
        <v/>
      </c>
      <c r="X200" s="110" t="str">
        <f t="shared" si="60"/>
        <v/>
      </c>
      <c r="Y200" s="110" t="str">
        <f t="shared" si="61"/>
        <v/>
      </c>
      <c r="Z200" s="110" t="str">
        <f t="shared" si="62"/>
        <v/>
      </c>
      <c r="AA200" s="110" t="str">
        <f t="shared" si="63"/>
        <v/>
      </c>
      <c r="AB200" s="110" t="str">
        <f t="shared" si="64"/>
        <v/>
      </c>
      <c r="AC200" s="110" t="str">
        <f t="shared" si="65"/>
        <v/>
      </c>
      <c r="AD200" s="237" t="str">
        <f t="shared" si="66"/>
        <v/>
      </c>
      <c r="AE200" s="82">
        <f t="shared" si="67"/>
        <v>1</v>
      </c>
    </row>
    <row r="201" spans="1:31" ht="24.95" customHeight="1" x14ac:dyDescent="0.4">
      <c r="A201" s="105"/>
      <c r="B201" s="83"/>
      <c r="C201" s="78"/>
      <c r="D201" s="93"/>
      <c r="E201" s="233"/>
      <c r="F201" s="227"/>
      <c r="G201" s="84"/>
      <c r="H201" s="84"/>
      <c r="I201" s="84"/>
      <c r="J201" s="84"/>
      <c r="K201" s="84"/>
      <c r="L201" s="84"/>
      <c r="M201" s="102"/>
      <c r="N201" s="1"/>
      <c r="O201" s="100"/>
      <c r="P201" s="103" t="str">
        <f t="shared" si="52"/>
        <v/>
      </c>
      <c r="Q201" s="103" t="str">
        <f t="shared" si="53"/>
        <v/>
      </c>
      <c r="R201" s="103" t="str">
        <f t="shared" si="54"/>
        <v/>
      </c>
      <c r="S201" s="103" t="str">
        <f t="shared" si="55"/>
        <v/>
      </c>
      <c r="T201" s="103" t="str">
        <f t="shared" si="56"/>
        <v/>
      </c>
      <c r="U201" s="103" t="str">
        <f t="shared" si="57"/>
        <v/>
      </c>
      <c r="V201" s="103" t="str">
        <f t="shared" si="58"/>
        <v/>
      </c>
      <c r="W201" s="103" t="str">
        <f t="shared" si="59"/>
        <v/>
      </c>
      <c r="X201" s="110" t="str">
        <f t="shared" si="60"/>
        <v/>
      </c>
      <c r="Y201" s="110" t="str">
        <f t="shared" si="61"/>
        <v/>
      </c>
      <c r="Z201" s="110" t="str">
        <f t="shared" si="62"/>
        <v/>
      </c>
      <c r="AA201" s="110" t="str">
        <f t="shared" si="63"/>
        <v/>
      </c>
      <c r="AB201" s="110" t="str">
        <f t="shared" si="64"/>
        <v/>
      </c>
      <c r="AC201" s="110" t="str">
        <f t="shared" si="65"/>
        <v/>
      </c>
      <c r="AD201" s="237" t="str">
        <f t="shared" si="66"/>
        <v/>
      </c>
      <c r="AE201" s="82">
        <f t="shared" si="67"/>
        <v>1</v>
      </c>
    </row>
    <row r="202" spans="1:31" ht="24.95" customHeight="1" x14ac:dyDescent="0.4">
      <c r="A202" s="105"/>
      <c r="B202" s="83"/>
      <c r="C202" s="78"/>
      <c r="D202" s="93"/>
      <c r="E202" s="233"/>
      <c r="F202" s="227"/>
      <c r="G202" s="84"/>
      <c r="H202" s="84"/>
      <c r="I202" s="84"/>
      <c r="J202" s="84"/>
      <c r="K202" s="84"/>
      <c r="L202" s="84"/>
      <c r="M202" s="102"/>
      <c r="N202" s="1"/>
      <c r="O202" s="100"/>
      <c r="P202" s="103" t="str">
        <f t="shared" si="52"/>
        <v/>
      </c>
      <c r="Q202" s="103" t="str">
        <f t="shared" si="53"/>
        <v/>
      </c>
      <c r="R202" s="103" t="str">
        <f t="shared" si="54"/>
        <v/>
      </c>
      <c r="S202" s="103" t="str">
        <f t="shared" si="55"/>
        <v/>
      </c>
      <c r="T202" s="103" t="str">
        <f t="shared" si="56"/>
        <v/>
      </c>
      <c r="U202" s="103" t="str">
        <f t="shared" si="57"/>
        <v/>
      </c>
      <c r="V202" s="103" t="str">
        <f t="shared" si="58"/>
        <v/>
      </c>
      <c r="W202" s="103" t="str">
        <f t="shared" si="59"/>
        <v/>
      </c>
      <c r="X202" s="110" t="str">
        <f t="shared" si="60"/>
        <v/>
      </c>
      <c r="Y202" s="110" t="str">
        <f t="shared" si="61"/>
        <v/>
      </c>
      <c r="Z202" s="110" t="str">
        <f t="shared" si="62"/>
        <v/>
      </c>
      <c r="AA202" s="110" t="str">
        <f t="shared" si="63"/>
        <v/>
      </c>
      <c r="AB202" s="110" t="str">
        <f t="shared" si="64"/>
        <v/>
      </c>
      <c r="AC202" s="110" t="str">
        <f t="shared" si="65"/>
        <v/>
      </c>
      <c r="AD202" s="237" t="str">
        <f t="shared" si="66"/>
        <v/>
      </c>
      <c r="AE202" s="82">
        <f t="shared" si="67"/>
        <v>1</v>
      </c>
    </row>
    <row r="203" spans="1:31" ht="24.95" customHeight="1" x14ac:dyDescent="0.4">
      <c r="A203" s="105"/>
      <c r="B203" s="83"/>
      <c r="C203" s="78"/>
      <c r="D203" s="93"/>
      <c r="E203" s="233"/>
      <c r="F203" s="227"/>
      <c r="G203" s="84"/>
      <c r="H203" s="84"/>
      <c r="I203" s="84"/>
      <c r="J203" s="84"/>
      <c r="K203" s="84"/>
      <c r="L203" s="84"/>
      <c r="M203" s="102"/>
      <c r="N203" s="1"/>
      <c r="O203" s="100"/>
      <c r="P203" s="103" t="str">
        <f t="shared" si="52"/>
        <v/>
      </c>
      <c r="Q203" s="103" t="str">
        <f t="shared" si="53"/>
        <v/>
      </c>
      <c r="R203" s="103" t="str">
        <f t="shared" si="54"/>
        <v/>
      </c>
      <c r="S203" s="103" t="str">
        <f t="shared" si="55"/>
        <v/>
      </c>
      <c r="T203" s="103" t="str">
        <f t="shared" si="56"/>
        <v/>
      </c>
      <c r="U203" s="103" t="str">
        <f t="shared" si="57"/>
        <v/>
      </c>
      <c r="V203" s="103" t="str">
        <f t="shared" si="58"/>
        <v/>
      </c>
      <c r="W203" s="103" t="str">
        <f t="shared" si="59"/>
        <v/>
      </c>
      <c r="X203" s="110" t="str">
        <f t="shared" si="60"/>
        <v/>
      </c>
      <c r="Y203" s="110" t="str">
        <f t="shared" si="61"/>
        <v/>
      </c>
      <c r="Z203" s="110" t="str">
        <f t="shared" si="62"/>
        <v/>
      </c>
      <c r="AA203" s="110" t="str">
        <f t="shared" si="63"/>
        <v/>
      </c>
      <c r="AB203" s="110" t="str">
        <f t="shared" si="64"/>
        <v/>
      </c>
      <c r="AC203" s="110" t="str">
        <f t="shared" si="65"/>
        <v/>
      </c>
      <c r="AD203" s="237" t="str">
        <f t="shared" si="66"/>
        <v/>
      </c>
      <c r="AE203" s="82">
        <f t="shared" si="67"/>
        <v>1</v>
      </c>
    </row>
    <row r="204" spans="1:31" ht="24.95" customHeight="1" x14ac:dyDescent="0.4">
      <c r="A204" s="105"/>
      <c r="B204" s="83"/>
      <c r="C204" s="78"/>
      <c r="D204" s="93"/>
      <c r="E204" s="233"/>
      <c r="F204" s="227"/>
      <c r="G204" s="84"/>
      <c r="H204" s="84"/>
      <c r="I204" s="84"/>
      <c r="J204" s="84"/>
      <c r="K204" s="84"/>
      <c r="L204" s="84"/>
      <c r="M204" s="102"/>
      <c r="N204" s="1"/>
      <c r="O204" s="100"/>
      <c r="P204" s="103" t="str">
        <f t="shared" si="52"/>
        <v/>
      </c>
      <c r="Q204" s="103" t="str">
        <f t="shared" si="53"/>
        <v/>
      </c>
      <c r="R204" s="103" t="str">
        <f t="shared" si="54"/>
        <v/>
      </c>
      <c r="S204" s="103" t="str">
        <f t="shared" si="55"/>
        <v/>
      </c>
      <c r="T204" s="103" t="str">
        <f t="shared" si="56"/>
        <v/>
      </c>
      <c r="U204" s="103" t="str">
        <f t="shared" si="57"/>
        <v/>
      </c>
      <c r="V204" s="103" t="str">
        <f t="shared" si="58"/>
        <v/>
      </c>
      <c r="W204" s="103" t="str">
        <f t="shared" si="59"/>
        <v/>
      </c>
      <c r="X204" s="110" t="str">
        <f t="shared" si="60"/>
        <v/>
      </c>
      <c r="Y204" s="110" t="str">
        <f t="shared" si="61"/>
        <v/>
      </c>
      <c r="Z204" s="110" t="str">
        <f t="shared" si="62"/>
        <v/>
      </c>
      <c r="AA204" s="110" t="str">
        <f t="shared" si="63"/>
        <v/>
      </c>
      <c r="AB204" s="110" t="str">
        <f t="shared" si="64"/>
        <v/>
      </c>
      <c r="AC204" s="110" t="str">
        <f t="shared" si="65"/>
        <v/>
      </c>
      <c r="AD204" s="237" t="str">
        <f t="shared" si="66"/>
        <v/>
      </c>
      <c r="AE204" s="82">
        <f t="shared" si="67"/>
        <v>1</v>
      </c>
    </row>
    <row r="205" spans="1:31" ht="24.95" customHeight="1" x14ac:dyDescent="0.4">
      <c r="A205" s="105"/>
      <c r="B205" s="83"/>
      <c r="C205" s="78"/>
      <c r="D205" s="93"/>
      <c r="E205" s="233"/>
      <c r="F205" s="227"/>
      <c r="G205" s="84"/>
      <c r="H205" s="84"/>
      <c r="I205" s="84"/>
      <c r="J205" s="84"/>
      <c r="K205" s="84"/>
      <c r="L205" s="84"/>
      <c r="M205" s="102"/>
      <c r="N205" s="1"/>
      <c r="O205" s="100"/>
      <c r="P205" s="103" t="str">
        <f t="shared" si="52"/>
        <v/>
      </c>
      <c r="Q205" s="103" t="str">
        <f t="shared" si="53"/>
        <v/>
      </c>
      <c r="R205" s="103" t="str">
        <f t="shared" si="54"/>
        <v/>
      </c>
      <c r="S205" s="103" t="str">
        <f t="shared" si="55"/>
        <v/>
      </c>
      <c r="T205" s="103" t="str">
        <f t="shared" si="56"/>
        <v/>
      </c>
      <c r="U205" s="103" t="str">
        <f t="shared" si="57"/>
        <v/>
      </c>
      <c r="V205" s="103" t="str">
        <f t="shared" si="58"/>
        <v/>
      </c>
      <c r="W205" s="103" t="str">
        <f t="shared" si="59"/>
        <v/>
      </c>
      <c r="X205" s="110" t="str">
        <f t="shared" si="60"/>
        <v/>
      </c>
      <c r="Y205" s="110" t="str">
        <f t="shared" si="61"/>
        <v/>
      </c>
      <c r="Z205" s="110" t="str">
        <f t="shared" si="62"/>
        <v/>
      </c>
      <c r="AA205" s="110" t="str">
        <f t="shared" si="63"/>
        <v/>
      </c>
      <c r="AB205" s="110" t="str">
        <f t="shared" si="64"/>
        <v/>
      </c>
      <c r="AC205" s="110" t="str">
        <f t="shared" si="65"/>
        <v/>
      </c>
      <c r="AD205" s="237" t="str">
        <f t="shared" si="66"/>
        <v/>
      </c>
      <c r="AE205" s="82">
        <f t="shared" si="67"/>
        <v>1</v>
      </c>
    </row>
    <row r="206" spans="1:31" ht="24.95" customHeight="1" x14ac:dyDescent="0.4">
      <c r="A206" s="105"/>
      <c r="B206" s="83"/>
      <c r="C206" s="78"/>
      <c r="D206" s="93"/>
      <c r="E206" s="233"/>
      <c r="F206" s="227"/>
      <c r="G206" s="84"/>
      <c r="H206" s="84"/>
      <c r="I206" s="84"/>
      <c r="J206" s="84"/>
      <c r="K206" s="84"/>
      <c r="L206" s="84"/>
      <c r="M206" s="102"/>
      <c r="N206" s="1"/>
      <c r="O206" s="100"/>
      <c r="P206" s="103" t="str">
        <f t="shared" si="52"/>
        <v/>
      </c>
      <c r="Q206" s="103" t="str">
        <f t="shared" si="53"/>
        <v/>
      </c>
      <c r="R206" s="103" t="str">
        <f t="shared" si="54"/>
        <v/>
      </c>
      <c r="S206" s="103" t="str">
        <f t="shared" si="55"/>
        <v/>
      </c>
      <c r="T206" s="103" t="str">
        <f t="shared" si="56"/>
        <v/>
      </c>
      <c r="U206" s="103" t="str">
        <f t="shared" si="57"/>
        <v/>
      </c>
      <c r="V206" s="103" t="str">
        <f t="shared" si="58"/>
        <v/>
      </c>
      <c r="W206" s="103" t="str">
        <f t="shared" si="59"/>
        <v/>
      </c>
      <c r="X206" s="110" t="str">
        <f t="shared" si="60"/>
        <v/>
      </c>
      <c r="Y206" s="110" t="str">
        <f t="shared" si="61"/>
        <v/>
      </c>
      <c r="Z206" s="110" t="str">
        <f t="shared" si="62"/>
        <v/>
      </c>
      <c r="AA206" s="110" t="str">
        <f t="shared" si="63"/>
        <v/>
      </c>
      <c r="AB206" s="110" t="str">
        <f t="shared" si="64"/>
        <v/>
      </c>
      <c r="AC206" s="110" t="str">
        <f t="shared" si="65"/>
        <v/>
      </c>
      <c r="AD206" s="237" t="str">
        <f t="shared" si="66"/>
        <v/>
      </c>
      <c r="AE206" s="82">
        <f t="shared" si="67"/>
        <v>1</v>
      </c>
    </row>
    <row r="207" spans="1:31" ht="24.95" customHeight="1" x14ac:dyDescent="0.4">
      <c r="A207" s="105"/>
      <c r="B207" s="83"/>
      <c r="C207" s="78"/>
      <c r="D207" s="93"/>
      <c r="E207" s="233"/>
      <c r="F207" s="227"/>
      <c r="G207" s="84"/>
      <c r="H207" s="84"/>
      <c r="I207" s="84"/>
      <c r="J207" s="84"/>
      <c r="K207" s="84"/>
      <c r="L207" s="84"/>
      <c r="M207" s="102"/>
      <c r="N207" s="1"/>
      <c r="O207" s="100"/>
      <c r="P207" s="103" t="str">
        <f t="shared" si="52"/>
        <v/>
      </c>
      <c r="Q207" s="103" t="str">
        <f t="shared" si="53"/>
        <v/>
      </c>
      <c r="R207" s="103" t="str">
        <f t="shared" si="54"/>
        <v/>
      </c>
      <c r="S207" s="103" t="str">
        <f t="shared" si="55"/>
        <v/>
      </c>
      <c r="T207" s="103" t="str">
        <f t="shared" si="56"/>
        <v/>
      </c>
      <c r="U207" s="103" t="str">
        <f t="shared" si="57"/>
        <v/>
      </c>
      <c r="V207" s="103" t="str">
        <f t="shared" si="58"/>
        <v/>
      </c>
      <c r="W207" s="103" t="str">
        <f t="shared" si="59"/>
        <v/>
      </c>
      <c r="X207" s="110" t="str">
        <f t="shared" si="60"/>
        <v/>
      </c>
      <c r="Y207" s="110" t="str">
        <f t="shared" si="61"/>
        <v/>
      </c>
      <c r="Z207" s="110" t="str">
        <f t="shared" si="62"/>
        <v/>
      </c>
      <c r="AA207" s="110" t="str">
        <f t="shared" si="63"/>
        <v/>
      </c>
      <c r="AB207" s="110" t="str">
        <f t="shared" si="64"/>
        <v/>
      </c>
      <c r="AC207" s="110" t="str">
        <f t="shared" si="65"/>
        <v/>
      </c>
      <c r="AD207" s="237" t="str">
        <f t="shared" si="66"/>
        <v/>
      </c>
      <c r="AE207" s="82">
        <f t="shared" si="67"/>
        <v>1</v>
      </c>
    </row>
    <row r="208" spans="1:31" ht="24.95" customHeight="1" x14ac:dyDescent="0.4">
      <c r="A208" s="105"/>
      <c r="B208" s="83"/>
      <c r="C208" s="78"/>
      <c r="D208" s="93"/>
      <c r="E208" s="233"/>
      <c r="F208" s="227"/>
      <c r="G208" s="84"/>
      <c r="H208" s="84"/>
      <c r="I208" s="84"/>
      <c r="J208" s="84"/>
      <c r="K208" s="84"/>
      <c r="L208" s="84"/>
      <c r="M208" s="102"/>
      <c r="N208" s="1"/>
      <c r="O208" s="100"/>
      <c r="P208" s="103" t="str">
        <f t="shared" si="52"/>
        <v/>
      </c>
      <c r="Q208" s="103" t="str">
        <f t="shared" si="53"/>
        <v/>
      </c>
      <c r="R208" s="103" t="str">
        <f t="shared" si="54"/>
        <v/>
      </c>
      <c r="S208" s="103" t="str">
        <f t="shared" si="55"/>
        <v/>
      </c>
      <c r="T208" s="103" t="str">
        <f t="shared" si="56"/>
        <v/>
      </c>
      <c r="U208" s="103" t="str">
        <f t="shared" si="57"/>
        <v/>
      </c>
      <c r="V208" s="103" t="str">
        <f t="shared" si="58"/>
        <v/>
      </c>
      <c r="W208" s="103" t="str">
        <f t="shared" si="59"/>
        <v/>
      </c>
      <c r="X208" s="110" t="str">
        <f t="shared" si="60"/>
        <v/>
      </c>
      <c r="Y208" s="110" t="str">
        <f t="shared" si="61"/>
        <v/>
      </c>
      <c r="Z208" s="110" t="str">
        <f t="shared" si="62"/>
        <v/>
      </c>
      <c r="AA208" s="110" t="str">
        <f t="shared" si="63"/>
        <v/>
      </c>
      <c r="AB208" s="110" t="str">
        <f t="shared" si="64"/>
        <v/>
      </c>
      <c r="AC208" s="110" t="str">
        <f t="shared" si="65"/>
        <v/>
      </c>
      <c r="AD208" s="237" t="str">
        <f t="shared" si="66"/>
        <v/>
      </c>
      <c r="AE208" s="82">
        <f t="shared" si="67"/>
        <v>1</v>
      </c>
    </row>
    <row r="209" spans="1:31" ht="24.95" customHeight="1" x14ac:dyDescent="0.4">
      <c r="A209" s="105"/>
      <c r="B209" s="83"/>
      <c r="C209" s="78"/>
      <c r="D209" s="93"/>
      <c r="E209" s="233"/>
      <c r="F209" s="227"/>
      <c r="G209" s="84"/>
      <c r="H209" s="84"/>
      <c r="I209" s="84"/>
      <c r="J209" s="84"/>
      <c r="K209" s="84"/>
      <c r="L209" s="84"/>
      <c r="M209" s="102"/>
      <c r="N209" s="1"/>
      <c r="O209" s="100"/>
      <c r="P209" s="103" t="str">
        <f t="shared" si="52"/>
        <v/>
      </c>
      <c r="Q209" s="103" t="str">
        <f t="shared" si="53"/>
        <v/>
      </c>
      <c r="R209" s="103" t="str">
        <f t="shared" si="54"/>
        <v/>
      </c>
      <c r="S209" s="103" t="str">
        <f t="shared" si="55"/>
        <v/>
      </c>
      <c r="T209" s="103" t="str">
        <f t="shared" si="56"/>
        <v/>
      </c>
      <c r="U209" s="103" t="str">
        <f t="shared" si="57"/>
        <v/>
      </c>
      <c r="V209" s="103" t="str">
        <f t="shared" si="58"/>
        <v/>
      </c>
      <c r="W209" s="103" t="str">
        <f t="shared" si="59"/>
        <v/>
      </c>
      <c r="X209" s="110" t="str">
        <f t="shared" si="60"/>
        <v/>
      </c>
      <c r="Y209" s="110" t="str">
        <f t="shared" si="61"/>
        <v/>
      </c>
      <c r="Z209" s="110" t="str">
        <f t="shared" si="62"/>
        <v/>
      </c>
      <c r="AA209" s="110" t="str">
        <f t="shared" si="63"/>
        <v/>
      </c>
      <c r="AB209" s="110" t="str">
        <f t="shared" si="64"/>
        <v/>
      </c>
      <c r="AC209" s="110" t="str">
        <f t="shared" si="65"/>
        <v/>
      </c>
      <c r="AD209" s="237" t="str">
        <f t="shared" si="66"/>
        <v/>
      </c>
      <c r="AE209" s="82">
        <f t="shared" si="67"/>
        <v>1</v>
      </c>
    </row>
    <row r="210" spans="1:31" ht="24.95" customHeight="1" x14ac:dyDescent="0.4">
      <c r="A210" s="105"/>
      <c r="B210" s="83"/>
      <c r="C210" s="78"/>
      <c r="D210" s="93"/>
      <c r="E210" s="233"/>
      <c r="F210" s="227"/>
      <c r="G210" s="84"/>
      <c r="H210" s="84"/>
      <c r="I210" s="84"/>
      <c r="J210" s="84"/>
      <c r="K210" s="84"/>
      <c r="L210" s="84"/>
      <c r="M210" s="102"/>
      <c r="N210" s="1"/>
      <c r="O210" s="100"/>
      <c r="P210" s="103" t="str">
        <f t="shared" si="52"/>
        <v/>
      </c>
      <c r="Q210" s="103" t="str">
        <f t="shared" si="53"/>
        <v/>
      </c>
      <c r="R210" s="103" t="str">
        <f t="shared" si="54"/>
        <v/>
      </c>
      <c r="S210" s="103" t="str">
        <f t="shared" si="55"/>
        <v/>
      </c>
      <c r="T210" s="103" t="str">
        <f t="shared" si="56"/>
        <v/>
      </c>
      <c r="U210" s="103" t="str">
        <f t="shared" si="57"/>
        <v/>
      </c>
      <c r="V210" s="103" t="str">
        <f t="shared" si="58"/>
        <v/>
      </c>
      <c r="W210" s="103" t="str">
        <f t="shared" si="59"/>
        <v/>
      </c>
      <c r="X210" s="110" t="str">
        <f t="shared" si="60"/>
        <v/>
      </c>
      <c r="Y210" s="110" t="str">
        <f t="shared" si="61"/>
        <v/>
      </c>
      <c r="Z210" s="110" t="str">
        <f t="shared" si="62"/>
        <v/>
      </c>
      <c r="AA210" s="110" t="str">
        <f t="shared" si="63"/>
        <v/>
      </c>
      <c r="AB210" s="110" t="str">
        <f t="shared" si="64"/>
        <v/>
      </c>
      <c r="AC210" s="110" t="str">
        <f t="shared" si="65"/>
        <v/>
      </c>
      <c r="AD210" s="237" t="str">
        <f t="shared" si="66"/>
        <v/>
      </c>
      <c r="AE210" s="82">
        <f t="shared" si="67"/>
        <v>1</v>
      </c>
    </row>
    <row r="211" spans="1:31" ht="24.95" customHeight="1" x14ac:dyDescent="0.4">
      <c r="A211" s="105"/>
      <c r="B211" s="83"/>
      <c r="C211" s="78"/>
      <c r="D211" s="93"/>
      <c r="E211" s="233"/>
      <c r="F211" s="227"/>
      <c r="G211" s="84"/>
      <c r="H211" s="84"/>
      <c r="I211" s="84"/>
      <c r="J211" s="84"/>
      <c r="K211" s="84"/>
      <c r="L211" s="84"/>
      <c r="M211" s="102"/>
      <c r="N211" s="1"/>
      <c r="O211" s="100"/>
      <c r="P211" s="103" t="str">
        <f t="shared" si="52"/>
        <v/>
      </c>
      <c r="Q211" s="103" t="str">
        <f t="shared" si="53"/>
        <v/>
      </c>
      <c r="R211" s="103" t="str">
        <f t="shared" si="54"/>
        <v/>
      </c>
      <c r="S211" s="103" t="str">
        <f t="shared" si="55"/>
        <v/>
      </c>
      <c r="T211" s="103" t="str">
        <f t="shared" si="56"/>
        <v/>
      </c>
      <c r="U211" s="103" t="str">
        <f t="shared" si="57"/>
        <v/>
      </c>
      <c r="V211" s="103" t="str">
        <f t="shared" si="58"/>
        <v/>
      </c>
      <c r="W211" s="103" t="str">
        <f t="shared" si="59"/>
        <v/>
      </c>
      <c r="X211" s="110" t="str">
        <f t="shared" si="60"/>
        <v/>
      </c>
      <c r="Y211" s="110" t="str">
        <f t="shared" si="61"/>
        <v/>
      </c>
      <c r="Z211" s="110" t="str">
        <f t="shared" si="62"/>
        <v/>
      </c>
      <c r="AA211" s="110" t="str">
        <f t="shared" si="63"/>
        <v/>
      </c>
      <c r="AB211" s="110" t="str">
        <f t="shared" si="64"/>
        <v/>
      </c>
      <c r="AC211" s="110" t="str">
        <f t="shared" si="65"/>
        <v/>
      </c>
      <c r="AD211" s="237" t="str">
        <f t="shared" si="66"/>
        <v/>
      </c>
      <c r="AE211" s="82">
        <f t="shared" si="67"/>
        <v>1</v>
      </c>
    </row>
    <row r="212" spans="1:31" ht="24.95" customHeight="1" x14ac:dyDescent="0.4">
      <c r="A212" s="105"/>
      <c r="B212" s="83"/>
      <c r="C212" s="78"/>
      <c r="D212" s="93"/>
      <c r="E212" s="233"/>
      <c r="F212" s="227"/>
      <c r="G212" s="84"/>
      <c r="H212" s="84"/>
      <c r="I212" s="84"/>
      <c r="J212" s="84"/>
      <c r="K212" s="84"/>
      <c r="L212" s="84"/>
      <c r="M212" s="102"/>
      <c r="N212" s="1"/>
      <c r="O212" s="100"/>
      <c r="P212" s="103" t="str">
        <f t="shared" si="52"/>
        <v/>
      </c>
      <c r="Q212" s="103" t="str">
        <f t="shared" si="53"/>
        <v/>
      </c>
      <c r="R212" s="103" t="str">
        <f t="shared" si="54"/>
        <v/>
      </c>
      <c r="S212" s="103" t="str">
        <f t="shared" si="55"/>
        <v/>
      </c>
      <c r="T212" s="103" t="str">
        <f t="shared" si="56"/>
        <v/>
      </c>
      <c r="U212" s="103" t="str">
        <f t="shared" si="57"/>
        <v/>
      </c>
      <c r="V212" s="103" t="str">
        <f t="shared" si="58"/>
        <v/>
      </c>
      <c r="W212" s="103" t="str">
        <f t="shared" si="59"/>
        <v/>
      </c>
      <c r="X212" s="110" t="str">
        <f t="shared" si="60"/>
        <v/>
      </c>
      <c r="Y212" s="110" t="str">
        <f t="shared" si="61"/>
        <v/>
      </c>
      <c r="Z212" s="110" t="str">
        <f t="shared" si="62"/>
        <v/>
      </c>
      <c r="AA212" s="110" t="str">
        <f t="shared" si="63"/>
        <v/>
      </c>
      <c r="AB212" s="110" t="str">
        <f t="shared" si="64"/>
        <v/>
      </c>
      <c r="AC212" s="110" t="str">
        <f t="shared" si="65"/>
        <v/>
      </c>
      <c r="AD212" s="237" t="str">
        <f t="shared" si="66"/>
        <v/>
      </c>
      <c r="AE212" s="82">
        <f t="shared" si="67"/>
        <v>1</v>
      </c>
    </row>
    <row r="213" spans="1:31" ht="24.95" customHeight="1" x14ac:dyDescent="0.4">
      <c r="A213" s="105"/>
      <c r="B213" s="83"/>
      <c r="C213" s="78"/>
      <c r="D213" s="93"/>
      <c r="E213" s="233"/>
      <c r="F213" s="227"/>
      <c r="G213" s="84"/>
      <c r="H213" s="84"/>
      <c r="I213" s="84"/>
      <c r="J213" s="84"/>
      <c r="K213" s="84"/>
      <c r="L213" s="84"/>
      <c r="M213" s="102"/>
      <c r="N213" s="1"/>
      <c r="O213" s="100"/>
      <c r="P213" s="103" t="str">
        <f t="shared" si="52"/>
        <v/>
      </c>
      <c r="Q213" s="103" t="str">
        <f t="shared" si="53"/>
        <v/>
      </c>
      <c r="R213" s="103" t="str">
        <f t="shared" si="54"/>
        <v/>
      </c>
      <c r="S213" s="103" t="str">
        <f t="shared" si="55"/>
        <v/>
      </c>
      <c r="T213" s="103" t="str">
        <f t="shared" si="56"/>
        <v/>
      </c>
      <c r="U213" s="103" t="str">
        <f t="shared" si="57"/>
        <v/>
      </c>
      <c r="V213" s="103" t="str">
        <f t="shared" si="58"/>
        <v/>
      </c>
      <c r="W213" s="103" t="str">
        <f t="shared" si="59"/>
        <v/>
      </c>
      <c r="X213" s="110" t="str">
        <f t="shared" si="60"/>
        <v/>
      </c>
      <c r="Y213" s="110" t="str">
        <f t="shared" si="61"/>
        <v/>
      </c>
      <c r="Z213" s="110" t="str">
        <f t="shared" si="62"/>
        <v/>
      </c>
      <c r="AA213" s="110" t="str">
        <f t="shared" si="63"/>
        <v/>
      </c>
      <c r="AB213" s="110" t="str">
        <f t="shared" si="64"/>
        <v/>
      </c>
      <c r="AC213" s="110" t="str">
        <f t="shared" si="65"/>
        <v/>
      </c>
      <c r="AD213" s="237" t="str">
        <f t="shared" si="66"/>
        <v/>
      </c>
      <c r="AE213" s="82">
        <f t="shared" si="67"/>
        <v>1</v>
      </c>
    </row>
    <row r="214" spans="1:31" ht="24.95" customHeight="1" x14ac:dyDescent="0.4">
      <c r="A214" s="105"/>
      <c r="B214" s="83"/>
      <c r="C214" s="78"/>
      <c r="D214" s="93"/>
      <c r="E214" s="233"/>
      <c r="F214" s="227"/>
      <c r="G214" s="84"/>
      <c r="H214" s="84"/>
      <c r="I214" s="84"/>
      <c r="J214" s="84"/>
      <c r="K214" s="84"/>
      <c r="L214" s="84"/>
      <c r="M214" s="102"/>
      <c r="N214" s="1"/>
      <c r="O214" s="100"/>
      <c r="P214" s="103" t="str">
        <f t="shared" si="52"/>
        <v/>
      </c>
      <c r="Q214" s="103" t="str">
        <f t="shared" si="53"/>
        <v/>
      </c>
      <c r="R214" s="103" t="str">
        <f t="shared" si="54"/>
        <v/>
      </c>
      <c r="S214" s="103" t="str">
        <f t="shared" si="55"/>
        <v/>
      </c>
      <c r="T214" s="103" t="str">
        <f t="shared" si="56"/>
        <v/>
      </c>
      <c r="U214" s="103" t="str">
        <f t="shared" si="57"/>
        <v/>
      </c>
      <c r="V214" s="103" t="str">
        <f t="shared" si="58"/>
        <v/>
      </c>
      <c r="W214" s="103" t="str">
        <f t="shared" si="59"/>
        <v/>
      </c>
      <c r="X214" s="110" t="str">
        <f t="shared" si="60"/>
        <v/>
      </c>
      <c r="Y214" s="110" t="str">
        <f t="shared" si="61"/>
        <v/>
      </c>
      <c r="Z214" s="110" t="str">
        <f t="shared" si="62"/>
        <v/>
      </c>
      <c r="AA214" s="110" t="str">
        <f t="shared" si="63"/>
        <v/>
      </c>
      <c r="AB214" s="110" t="str">
        <f t="shared" si="64"/>
        <v/>
      </c>
      <c r="AC214" s="110" t="str">
        <f t="shared" si="65"/>
        <v/>
      </c>
      <c r="AD214" s="237" t="str">
        <f t="shared" si="66"/>
        <v/>
      </c>
      <c r="AE214" s="82">
        <f t="shared" si="67"/>
        <v>1</v>
      </c>
    </row>
    <row r="215" spans="1:31" ht="24.95" customHeight="1" x14ac:dyDescent="0.4">
      <c r="A215" s="105"/>
      <c r="B215" s="83"/>
      <c r="C215" s="78"/>
      <c r="D215" s="93"/>
      <c r="E215" s="233"/>
      <c r="F215" s="227"/>
      <c r="G215" s="84"/>
      <c r="H215" s="84"/>
      <c r="I215" s="84"/>
      <c r="J215" s="84"/>
      <c r="K215" s="84"/>
      <c r="L215" s="84"/>
      <c r="M215" s="102"/>
      <c r="N215" s="1"/>
      <c r="O215" s="100"/>
      <c r="P215" s="103" t="str">
        <f t="shared" si="52"/>
        <v/>
      </c>
      <c r="Q215" s="103" t="str">
        <f t="shared" si="53"/>
        <v/>
      </c>
      <c r="R215" s="103" t="str">
        <f t="shared" si="54"/>
        <v/>
      </c>
      <c r="S215" s="103" t="str">
        <f t="shared" si="55"/>
        <v/>
      </c>
      <c r="T215" s="103" t="str">
        <f t="shared" si="56"/>
        <v/>
      </c>
      <c r="U215" s="103" t="str">
        <f t="shared" si="57"/>
        <v/>
      </c>
      <c r="V215" s="103" t="str">
        <f t="shared" si="58"/>
        <v/>
      </c>
      <c r="W215" s="103" t="str">
        <f t="shared" si="59"/>
        <v/>
      </c>
      <c r="X215" s="110" t="str">
        <f t="shared" si="60"/>
        <v/>
      </c>
      <c r="Y215" s="110" t="str">
        <f t="shared" si="61"/>
        <v/>
      </c>
      <c r="Z215" s="110" t="str">
        <f t="shared" si="62"/>
        <v/>
      </c>
      <c r="AA215" s="110" t="str">
        <f t="shared" si="63"/>
        <v/>
      </c>
      <c r="AB215" s="110" t="str">
        <f t="shared" si="64"/>
        <v/>
      </c>
      <c r="AC215" s="110" t="str">
        <f t="shared" si="65"/>
        <v/>
      </c>
      <c r="AD215" s="237" t="str">
        <f t="shared" si="66"/>
        <v/>
      </c>
      <c r="AE215" s="82">
        <f t="shared" si="67"/>
        <v>1</v>
      </c>
    </row>
    <row r="216" spans="1:31" ht="24.95" customHeight="1" x14ac:dyDescent="0.4">
      <c r="A216" s="105"/>
      <c r="B216" s="83"/>
      <c r="C216" s="78"/>
      <c r="D216" s="93"/>
      <c r="E216" s="233"/>
      <c r="F216" s="227"/>
      <c r="G216" s="84"/>
      <c r="H216" s="84"/>
      <c r="I216" s="84"/>
      <c r="J216" s="84"/>
      <c r="K216" s="84"/>
      <c r="L216" s="84"/>
      <c r="M216" s="102"/>
      <c r="N216" s="1"/>
      <c r="O216" s="100"/>
      <c r="P216" s="103" t="str">
        <f t="shared" si="52"/>
        <v/>
      </c>
      <c r="Q216" s="103" t="str">
        <f t="shared" si="53"/>
        <v/>
      </c>
      <c r="R216" s="103" t="str">
        <f t="shared" si="54"/>
        <v/>
      </c>
      <c r="S216" s="103" t="str">
        <f t="shared" si="55"/>
        <v/>
      </c>
      <c r="T216" s="103" t="str">
        <f t="shared" si="56"/>
        <v/>
      </c>
      <c r="U216" s="103" t="str">
        <f t="shared" si="57"/>
        <v/>
      </c>
      <c r="V216" s="103" t="str">
        <f t="shared" si="58"/>
        <v/>
      </c>
      <c r="W216" s="103" t="str">
        <f t="shared" si="59"/>
        <v/>
      </c>
      <c r="X216" s="110" t="str">
        <f t="shared" si="60"/>
        <v/>
      </c>
      <c r="Y216" s="110" t="str">
        <f t="shared" si="61"/>
        <v/>
      </c>
      <c r="Z216" s="110" t="str">
        <f t="shared" si="62"/>
        <v/>
      </c>
      <c r="AA216" s="110" t="str">
        <f t="shared" si="63"/>
        <v/>
      </c>
      <c r="AB216" s="110" t="str">
        <f t="shared" si="64"/>
        <v/>
      </c>
      <c r="AC216" s="110" t="str">
        <f t="shared" si="65"/>
        <v/>
      </c>
      <c r="AD216" s="237" t="str">
        <f t="shared" si="66"/>
        <v/>
      </c>
      <c r="AE216" s="82">
        <f t="shared" si="67"/>
        <v>1</v>
      </c>
    </row>
    <row r="217" spans="1:31" ht="24.95" customHeight="1" x14ac:dyDescent="0.4">
      <c r="A217" s="105"/>
      <c r="B217" s="83"/>
      <c r="C217" s="78"/>
      <c r="D217" s="93"/>
      <c r="E217" s="233"/>
      <c r="F217" s="227"/>
      <c r="G217" s="84"/>
      <c r="H217" s="84"/>
      <c r="I217" s="84"/>
      <c r="J217" s="84"/>
      <c r="K217" s="84"/>
      <c r="L217" s="84"/>
      <c r="M217" s="102"/>
      <c r="N217" s="1"/>
      <c r="O217" s="100"/>
      <c r="P217" s="103" t="str">
        <f t="shared" si="52"/>
        <v/>
      </c>
      <c r="Q217" s="103" t="str">
        <f t="shared" si="53"/>
        <v/>
      </c>
      <c r="R217" s="103" t="str">
        <f t="shared" si="54"/>
        <v/>
      </c>
      <c r="S217" s="103" t="str">
        <f t="shared" si="55"/>
        <v/>
      </c>
      <c r="T217" s="103" t="str">
        <f t="shared" si="56"/>
        <v/>
      </c>
      <c r="U217" s="103" t="str">
        <f t="shared" si="57"/>
        <v/>
      </c>
      <c r="V217" s="103" t="str">
        <f t="shared" si="58"/>
        <v/>
      </c>
      <c r="W217" s="103" t="str">
        <f t="shared" si="59"/>
        <v/>
      </c>
      <c r="X217" s="110" t="str">
        <f t="shared" si="60"/>
        <v/>
      </c>
      <c r="Y217" s="110" t="str">
        <f t="shared" si="61"/>
        <v/>
      </c>
      <c r="Z217" s="110" t="str">
        <f t="shared" si="62"/>
        <v/>
      </c>
      <c r="AA217" s="110" t="str">
        <f t="shared" si="63"/>
        <v/>
      </c>
      <c r="AB217" s="110" t="str">
        <f t="shared" si="64"/>
        <v/>
      </c>
      <c r="AC217" s="110" t="str">
        <f t="shared" si="65"/>
        <v/>
      </c>
      <c r="AD217" s="237" t="str">
        <f t="shared" si="66"/>
        <v/>
      </c>
      <c r="AE217" s="82">
        <f t="shared" si="67"/>
        <v>1</v>
      </c>
    </row>
    <row r="218" spans="1:31" ht="24.95" customHeight="1" x14ac:dyDescent="0.4">
      <c r="A218" s="105"/>
      <c r="B218" s="83"/>
      <c r="C218" s="78"/>
      <c r="D218" s="93"/>
      <c r="E218" s="233"/>
      <c r="F218" s="227"/>
      <c r="G218" s="84"/>
      <c r="H218" s="84"/>
      <c r="I218" s="84"/>
      <c r="J218" s="84"/>
      <c r="K218" s="84"/>
      <c r="L218" s="84"/>
      <c r="M218" s="102"/>
      <c r="N218" s="1"/>
      <c r="O218" s="100"/>
      <c r="P218" s="103" t="str">
        <f t="shared" si="52"/>
        <v/>
      </c>
      <c r="Q218" s="103" t="str">
        <f t="shared" si="53"/>
        <v/>
      </c>
      <c r="R218" s="103" t="str">
        <f t="shared" si="54"/>
        <v/>
      </c>
      <c r="S218" s="103" t="str">
        <f t="shared" si="55"/>
        <v/>
      </c>
      <c r="T218" s="103" t="str">
        <f t="shared" si="56"/>
        <v/>
      </c>
      <c r="U218" s="103" t="str">
        <f t="shared" si="57"/>
        <v/>
      </c>
      <c r="V218" s="103" t="str">
        <f t="shared" si="58"/>
        <v/>
      </c>
      <c r="W218" s="103" t="str">
        <f t="shared" si="59"/>
        <v/>
      </c>
      <c r="X218" s="110" t="str">
        <f t="shared" si="60"/>
        <v/>
      </c>
      <c r="Y218" s="110" t="str">
        <f t="shared" si="61"/>
        <v/>
      </c>
      <c r="Z218" s="110" t="str">
        <f t="shared" si="62"/>
        <v/>
      </c>
      <c r="AA218" s="110" t="str">
        <f t="shared" si="63"/>
        <v/>
      </c>
      <c r="AB218" s="110" t="str">
        <f t="shared" si="64"/>
        <v/>
      </c>
      <c r="AC218" s="110" t="str">
        <f t="shared" si="65"/>
        <v/>
      </c>
      <c r="AD218" s="237" t="str">
        <f t="shared" si="66"/>
        <v/>
      </c>
      <c r="AE218" s="82">
        <f t="shared" si="67"/>
        <v>1</v>
      </c>
    </row>
    <row r="219" spans="1:31" ht="24.95" customHeight="1" x14ac:dyDescent="0.4">
      <c r="A219" s="105"/>
      <c r="B219" s="83"/>
      <c r="C219" s="78"/>
      <c r="D219" s="93"/>
      <c r="E219" s="233"/>
      <c r="F219" s="227"/>
      <c r="G219" s="84"/>
      <c r="H219" s="84"/>
      <c r="I219" s="84"/>
      <c r="J219" s="84"/>
      <c r="K219" s="84"/>
      <c r="L219" s="84"/>
      <c r="M219" s="102"/>
      <c r="N219" s="1"/>
      <c r="O219" s="100"/>
      <c r="P219" s="103" t="str">
        <f t="shared" si="52"/>
        <v/>
      </c>
      <c r="Q219" s="103" t="str">
        <f t="shared" si="53"/>
        <v/>
      </c>
      <c r="R219" s="103" t="str">
        <f t="shared" si="54"/>
        <v/>
      </c>
      <c r="S219" s="103" t="str">
        <f t="shared" si="55"/>
        <v/>
      </c>
      <c r="T219" s="103" t="str">
        <f t="shared" si="56"/>
        <v/>
      </c>
      <c r="U219" s="103" t="str">
        <f t="shared" si="57"/>
        <v/>
      </c>
      <c r="V219" s="103" t="str">
        <f t="shared" si="58"/>
        <v/>
      </c>
      <c r="W219" s="103" t="str">
        <f t="shared" si="59"/>
        <v/>
      </c>
      <c r="X219" s="110" t="str">
        <f t="shared" si="60"/>
        <v/>
      </c>
      <c r="Y219" s="110" t="str">
        <f t="shared" si="61"/>
        <v/>
      </c>
      <c r="Z219" s="110" t="str">
        <f t="shared" si="62"/>
        <v/>
      </c>
      <c r="AA219" s="110" t="str">
        <f t="shared" si="63"/>
        <v/>
      </c>
      <c r="AB219" s="110" t="str">
        <f t="shared" si="64"/>
        <v/>
      </c>
      <c r="AC219" s="110" t="str">
        <f t="shared" si="65"/>
        <v/>
      </c>
      <c r="AD219" s="237" t="str">
        <f t="shared" si="66"/>
        <v/>
      </c>
      <c r="AE219" s="82">
        <f t="shared" si="67"/>
        <v>1</v>
      </c>
    </row>
    <row r="220" spans="1:31" ht="24.95" customHeight="1" x14ac:dyDescent="0.4">
      <c r="A220" s="105"/>
      <c r="B220" s="83"/>
      <c r="C220" s="78"/>
      <c r="D220" s="93"/>
      <c r="E220" s="233"/>
      <c r="F220" s="227"/>
      <c r="G220" s="84"/>
      <c r="H220" s="84"/>
      <c r="I220" s="84"/>
      <c r="J220" s="84"/>
      <c r="K220" s="84"/>
      <c r="L220" s="84"/>
      <c r="M220" s="102"/>
      <c r="N220" s="1"/>
      <c r="O220" s="100"/>
      <c r="P220" s="103" t="str">
        <f t="shared" si="52"/>
        <v/>
      </c>
      <c r="Q220" s="103" t="str">
        <f t="shared" si="53"/>
        <v/>
      </c>
      <c r="R220" s="103" t="str">
        <f t="shared" si="54"/>
        <v/>
      </c>
      <c r="S220" s="103" t="str">
        <f t="shared" si="55"/>
        <v/>
      </c>
      <c r="T220" s="103" t="str">
        <f t="shared" si="56"/>
        <v/>
      </c>
      <c r="U220" s="103" t="str">
        <f t="shared" si="57"/>
        <v/>
      </c>
      <c r="V220" s="103" t="str">
        <f t="shared" si="58"/>
        <v/>
      </c>
      <c r="W220" s="103" t="str">
        <f t="shared" si="59"/>
        <v/>
      </c>
      <c r="X220" s="110" t="str">
        <f t="shared" si="60"/>
        <v/>
      </c>
      <c r="Y220" s="110" t="str">
        <f t="shared" si="61"/>
        <v/>
      </c>
      <c r="Z220" s="110" t="str">
        <f t="shared" si="62"/>
        <v/>
      </c>
      <c r="AA220" s="110" t="str">
        <f t="shared" si="63"/>
        <v/>
      </c>
      <c r="AB220" s="110" t="str">
        <f t="shared" si="64"/>
        <v/>
      </c>
      <c r="AC220" s="110" t="str">
        <f t="shared" si="65"/>
        <v/>
      </c>
      <c r="AD220" s="237" t="str">
        <f t="shared" si="66"/>
        <v/>
      </c>
      <c r="AE220" s="82">
        <f t="shared" si="67"/>
        <v>1</v>
      </c>
    </row>
    <row r="221" spans="1:31" ht="24.95" customHeight="1" x14ac:dyDescent="0.4">
      <c r="A221" s="105"/>
      <c r="B221" s="83"/>
      <c r="C221" s="78"/>
      <c r="D221" s="93"/>
      <c r="E221" s="233"/>
      <c r="F221" s="227"/>
      <c r="G221" s="84"/>
      <c r="H221" s="84"/>
      <c r="I221" s="84"/>
      <c r="J221" s="84"/>
      <c r="K221" s="84"/>
      <c r="L221" s="84"/>
      <c r="M221" s="102"/>
      <c r="N221" s="1"/>
      <c r="O221" s="100"/>
      <c r="P221" s="103" t="str">
        <f t="shared" si="52"/>
        <v/>
      </c>
      <c r="Q221" s="103" t="str">
        <f t="shared" si="53"/>
        <v/>
      </c>
      <c r="R221" s="103" t="str">
        <f t="shared" si="54"/>
        <v/>
      </c>
      <c r="S221" s="103" t="str">
        <f t="shared" si="55"/>
        <v/>
      </c>
      <c r="T221" s="103" t="str">
        <f t="shared" si="56"/>
        <v/>
      </c>
      <c r="U221" s="103" t="str">
        <f t="shared" si="57"/>
        <v/>
      </c>
      <c r="V221" s="103" t="str">
        <f t="shared" si="58"/>
        <v/>
      </c>
      <c r="W221" s="103" t="str">
        <f t="shared" si="59"/>
        <v/>
      </c>
      <c r="X221" s="110" t="str">
        <f t="shared" si="60"/>
        <v/>
      </c>
      <c r="Y221" s="110" t="str">
        <f t="shared" si="61"/>
        <v/>
      </c>
      <c r="Z221" s="110" t="str">
        <f t="shared" si="62"/>
        <v/>
      </c>
      <c r="AA221" s="110" t="str">
        <f t="shared" si="63"/>
        <v/>
      </c>
      <c r="AB221" s="110" t="str">
        <f t="shared" si="64"/>
        <v/>
      </c>
      <c r="AC221" s="110" t="str">
        <f t="shared" si="65"/>
        <v/>
      </c>
      <c r="AD221" s="237" t="str">
        <f t="shared" si="66"/>
        <v/>
      </c>
      <c r="AE221" s="82">
        <f t="shared" si="67"/>
        <v>1</v>
      </c>
    </row>
    <row r="222" spans="1:31" ht="24.95" customHeight="1" x14ac:dyDescent="0.4">
      <c r="A222" s="105"/>
      <c r="B222" s="83"/>
      <c r="C222" s="78"/>
      <c r="D222" s="93"/>
      <c r="E222" s="233"/>
      <c r="F222" s="227"/>
      <c r="G222" s="84"/>
      <c r="H222" s="84"/>
      <c r="I222" s="84"/>
      <c r="J222" s="84"/>
      <c r="K222" s="84"/>
      <c r="L222" s="84"/>
      <c r="M222" s="102"/>
      <c r="N222" s="1"/>
      <c r="O222" s="100"/>
      <c r="P222" s="103" t="str">
        <f t="shared" si="52"/>
        <v/>
      </c>
      <c r="Q222" s="103" t="str">
        <f t="shared" si="53"/>
        <v/>
      </c>
      <c r="R222" s="103" t="str">
        <f t="shared" si="54"/>
        <v/>
      </c>
      <c r="S222" s="103" t="str">
        <f t="shared" si="55"/>
        <v/>
      </c>
      <c r="T222" s="103" t="str">
        <f t="shared" si="56"/>
        <v/>
      </c>
      <c r="U222" s="103" t="str">
        <f t="shared" si="57"/>
        <v/>
      </c>
      <c r="V222" s="103" t="str">
        <f t="shared" si="58"/>
        <v/>
      </c>
      <c r="W222" s="103" t="str">
        <f t="shared" si="59"/>
        <v/>
      </c>
      <c r="X222" s="110" t="str">
        <f t="shared" si="60"/>
        <v/>
      </c>
      <c r="Y222" s="110" t="str">
        <f t="shared" si="61"/>
        <v/>
      </c>
      <c r="Z222" s="110" t="str">
        <f t="shared" si="62"/>
        <v/>
      </c>
      <c r="AA222" s="110" t="str">
        <f t="shared" si="63"/>
        <v/>
      </c>
      <c r="AB222" s="110" t="str">
        <f t="shared" si="64"/>
        <v/>
      </c>
      <c r="AC222" s="110" t="str">
        <f t="shared" si="65"/>
        <v/>
      </c>
      <c r="AD222" s="237" t="str">
        <f t="shared" si="66"/>
        <v/>
      </c>
      <c r="AE222" s="82">
        <f t="shared" si="67"/>
        <v>1</v>
      </c>
    </row>
    <row r="223" spans="1:31" ht="24.95" customHeight="1" x14ac:dyDescent="0.4">
      <c r="A223" s="105"/>
      <c r="B223" s="83"/>
      <c r="C223" s="78"/>
      <c r="D223" s="93"/>
      <c r="E223" s="233"/>
      <c r="F223" s="227"/>
      <c r="G223" s="84"/>
      <c r="H223" s="84"/>
      <c r="I223" s="84"/>
      <c r="J223" s="84"/>
      <c r="K223" s="84"/>
      <c r="L223" s="84"/>
      <c r="M223" s="102"/>
      <c r="N223" s="1"/>
      <c r="O223" s="100"/>
      <c r="P223" s="103" t="str">
        <f t="shared" si="52"/>
        <v/>
      </c>
      <c r="Q223" s="103" t="str">
        <f t="shared" si="53"/>
        <v/>
      </c>
      <c r="R223" s="103" t="str">
        <f t="shared" si="54"/>
        <v/>
      </c>
      <c r="S223" s="103" t="str">
        <f t="shared" si="55"/>
        <v/>
      </c>
      <c r="T223" s="103" t="str">
        <f t="shared" si="56"/>
        <v/>
      </c>
      <c r="U223" s="103" t="str">
        <f t="shared" si="57"/>
        <v/>
      </c>
      <c r="V223" s="103" t="str">
        <f t="shared" si="58"/>
        <v/>
      </c>
      <c r="W223" s="103" t="str">
        <f t="shared" si="59"/>
        <v/>
      </c>
      <c r="X223" s="110" t="str">
        <f t="shared" si="60"/>
        <v/>
      </c>
      <c r="Y223" s="110" t="str">
        <f t="shared" si="61"/>
        <v/>
      </c>
      <c r="Z223" s="110" t="str">
        <f t="shared" si="62"/>
        <v/>
      </c>
      <c r="AA223" s="110" t="str">
        <f t="shared" si="63"/>
        <v/>
      </c>
      <c r="AB223" s="110" t="str">
        <f t="shared" si="64"/>
        <v/>
      </c>
      <c r="AC223" s="110" t="str">
        <f t="shared" si="65"/>
        <v/>
      </c>
      <c r="AD223" s="237" t="str">
        <f t="shared" si="66"/>
        <v/>
      </c>
      <c r="AE223" s="82">
        <f t="shared" si="67"/>
        <v>1</v>
      </c>
    </row>
    <row r="224" spans="1:31" ht="24.95" customHeight="1" x14ac:dyDescent="0.4">
      <c r="A224" s="105"/>
      <c r="B224" s="83"/>
      <c r="C224" s="78"/>
      <c r="D224" s="93"/>
      <c r="E224" s="233"/>
      <c r="F224" s="227"/>
      <c r="G224" s="84"/>
      <c r="H224" s="84"/>
      <c r="I224" s="84"/>
      <c r="J224" s="84"/>
      <c r="K224" s="84"/>
      <c r="L224" s="84"/>
      <c r="M224" s="102"/>
      <c r="N224" s="1"/>
      <c r="O224" s="100"/>
      <c r="P224" s="103" t="str">
        <f t="shared" si="52"/>
        <v/>
      </c>
      <c r="Q224" s="103" t="str">
        <f t="shared" si="53"/>
        <v/>
      </c>
      <c r="R224" s="103" t="str">
        <f t="shared" si="54"/>
        <v/>
      </c>
      <c r="S224" s="103" t="str">
        <f t="shared" si="55"/>
        <v/>
      </c>
      <c r="T224" s="103" t="str">
        <f t="shared" si="56"/>
        <v/>
      </c>
      <c r="U224" s="103" t="str">
        <f t="shared" si="57"/>
        <v/>
      </c>
      <c r="V224" s="103" t="str">
        <f t="shared" si="58"/>
        <v/>
      </c>
      <c r="W224" s="103" t="str">
        <f t="shared" si="59"/>
        <v/>
      </c>
      <c r="X224" s="110" t="str">
        <f t="shared" si="60"/>
        <v/>
      </c>
      <c r="Y224" s="110" t="str">
        <f t="shared" si="61"/>
        <v/>
      </c>
      <c r="Z224" s="110" t="str">
        <f t="shared" si="62"/>
        <v/>
      </c>
      <c r="AA224" s="110" t="str">
        <f t="shared" si="63"/>
        <v/>
      </c>
      <c r="AB224" s="110" t="str">
        <f t="shared" si="64"/>
        <v/>
      </c>
      <c r="AC224" s="110" t="str">
        <f t="shared" si="65"/>
        <v/>
      </c>
      <c r="AD224" s="237" t="str">
        <f t="shared" si="66"/>
        <v/>
      </c>
      <c r="AE224" s="82">
        <f t="shared" si="67"/>
        <v>1</v>
      </c>
    </row>
    <row r="225" spans="1:31" ht="24.95" customHeight="1" x14ac:dyDescent="0.4">
      <c r="A225" s="105"/>
      <c r="B225" s="83"/>
      <c r="C225" s="78"/>
      <c r="D225" s="93"/>
      <c r="E225" s="233"/>
      <c r="F225" s="227"/>
      <c r="G225" s="84"/>
      <c r="H225" s="84"/>
      <c r="I225" s="84"/>
      <c r="J225" s="84"/>
      <c r="K225" s="84"/>
      <c r="L225" s="84"/>
      <c r="M225" s="102"/>
      <c r="N225" s="1"/>
      <c r="O225" s="100"/>
      <c r="P225" s="103" t="str">
        <f t="shared" si="52"/>
        <v/>
      </c>
      <c r="Q225" s="103" t="str">
        <f t="shared" si="53"/>
        <v/>
      </c>
      <c r="R225" s="103" t="str">
        <f t="shared" si="54"/>
        <v/>
      </c>
      <c r="S225" s="103" t="str">
        <f t="shared" si="55"/>
        <v/>
      </c>
      <c r="T225" s="103" t="str">
        <f t="shared" si="56"/>
        <v/>
      </c>
      <c r="U225" s="103" t="str">
        <f t="shared" si="57"/>
        <v/>
      </c>
      <c r="V225" s="103" t="str">
        <f t="shared" si="58"/>
        <v/>
      </c>
      <c r="W225" s="103" t="str">
        <f t="shared" si="59"/>
        <v/>
      </c>
      <c r="X225" s="110" t="str">
        <f t="shared" si="60"/>
        <v/>
      </c>
      <c r="Y225" s="110" t="str">
        <f t="shared" si="61"/>
        <v/>
      </c>
      <c r="Z225" s="110" t="str">
        <f t="shared" si="62"/>
        <v/>
      </c>
      <c r="AA225" s="110" t="str">
        <f t="shared" si="63"/>
        <v/>
      </c>
      <c r="AB225" s="110" t="str">
        <f t="shared" si="64"/>
        <v/>
      </c>
      <c r="AC225" s="110" t="str">
        <f t="shared" si="65"/>
        <v/>
      </c>
      <c r="AD225" s="237" t="str">
        <f t="shared" si="66"/>
        <v/>
      </c>
      <c r="AE225" s="82">
        <f t="shared" si="67"/>
        <v>1</v>
      </c>
    </row>
    <row r="226" spans="1:31" ht="24.95" customHeight="1" x14ac:dyDescent="0.4">
      <c r="A226" s="105"/>
      <c r="B226" s="83"/>
      <c r="C226" s="78"/>
      <c r="D226" s="93"/>
      <c r="E226" s="233"/>
      <c r="F226" s="227"/>
      <c r="G226" s="84"/>
      <c r="H226" s="84"/>
      <c r="I226" s="84"/>
      <c r="J226" s="84"/>
      <c r="K226" s="84"/>
      <c r="L226" s="84"/>
      <c r="M226" s="102"/>
      <c r="N226" s="1"/>
      <c r="O226" s="100"/>
      <c r="P226" s="103" t="str">
        <f t="shared" si="52"/>
        <v/>
      </c>
      <c r="Q226" s="103" t="str">
        <f t="shared" si="53"/>
        <v/>
      </c>
      <c r="R226" s="103" t="str">
        <f t="shared" si="54"/>
        <v/>
      </c>
      <c r="S226" s="103" t="str">
        <f t="shared" si="55"/>
        <v/>
      </c>
      <c r="T226" s="103" t="str">
        <f t="shared" si="56"/>
        <v/>
      </c>
      <c r="U226" s="103" t="str">
        <f t="shared" si="57"/>
        <v/>
      </c>
      <c r="V226" s="103" t="str">
        <f t="shared" si="58"/>
        <v/>
      </c>
      <c r="W226" s="103" t="str">
        <f t="shared" si="59"/>
        <v/>
      </c>
      <c r="X226" s="110" t="str">
        <f t="shared" si="60"/>
        <v/>
      </c>
      <c r="Y226" s="110" t="str">
        <f t="shared" si="61"/>
        <v/>
      </c>
      <c r="Z226" s="110" t="str">
        <f t="shared" si="62"/>
        <v/>
      </c>
      <c r="AA226" s="110" t="str">
        <f t="shared" si="63"/>
        <v/>
      </c>
      <c r="AB226" s="110" t="str">
        <f t="shared" si="64"/>
        <v/>
      </c>
      <c r="AC226" s="110" t="str">
        <f t="shared" si="65"/>
        <v/>
      </c>
      <c r="AD226" s="237" t="str">
        <f t="shared" si="66"/>
        <v/>
      </c>
      <c r="AE226" s="82">
        <f t="shared" si="67"/>
        <v>1</v>
      </c>
    </row>
    <row r="227" spans="1:31" ht="24.95" customHeight="1" x14ac:dyDescent="0.4">
      <c r="A227" s="105"/>
      <c r="B227" s="83"/>
      <c r="C227" s="78"/>
      <c r="D227" s="93"/>
      <c r="E227" s="233"/>
      <c r="F227" s="227"/>
      <c r="G227" s="84"/>
      <c r="H227" s="84"/>
      <c r="I227" s="84"/>
      <c r="J227" s="84"/>
      <c r="K227" s="84"/>
      <c r="L227" s="84"/>
      <c r="M227" s="102"/>
      <c r="N227" s="1"/>
      <c r="O227" s="100"/>
      <c r="P227" s="103" t="str">
        <f t="shared" si="52"/>
        <v/>
      </c>
      <c r="Q227" s="103" t="str">
        <f t="shared" si="53"/>
        <v/>
      </c>
      <c r="R227" s="103" t="str">
        <f t="shared" si="54"/>
        <v/>
      </c>
      <c r="S227" s="103" t="str">
        <f t="shared" si="55"/>
        <v/>
      </c>
      <c r="T227" s="103" t="str">
        <f t="shared" si="56"/>
        <v/>
      </c>
      <c r="U227" s="103" t="str">
        <f t="shared" si="57"/>
        <v/>
      </c>
      <c r="V227" s="103" t="str">
        <f t="shared" si="58"/>
        <v/>
      </c>
      <c r="W227" s="103" t="str">
        <f t="shared" si="59"/>
        <v/>
      </c>
      <c r="X227" s="110" t="str">
        <f t="shared" si="60"/>
        <v/>
      </c>
      <c r="Y227" s="110" t="str">
        <f t="shared" si="61"/>
        <v/>
      </c>
      <c r="Z227" s="110" t="str">
        <f t="shared" si="62"/>
        <v/>
      </c>
      <c r="AA227" s="110" t="str">
        <f t="shared" si="63"/>
        <v/>
      </c>
      <c r="AB227" s="110" t="str">
        <f t="shared" si="64"/>
        <v/>
      </c>
      <c r="AC227" s="110" t="str">
        <f t="shared" si="65"/>
        <v/>
      </c>
      <c r="AD227" s="237" t="str">
        <f t="shared" si="66"/>
        <v/>
      </c>
      <c r="AE227" s="82">
        <f t="shared" si="67"/>
        <v>1</v>
      </c>
    </row>
    <row r="228" spans="1:31" ht="24.95" customHeight="1" x14ac:dyDescent="0.4">
      <c r="A228" s="105"/>
      <c r="B228" s="83"/>
      <c r="C228" s="78"/>
      <c r="D228" s="93"/>
      <c r="E228" s="233"/>
      <c r="F228" s="227"/>
      <c r="G228" s="84"/>
      <c r="H228" s="84"/>
      <c r="I228" s="84"/>
      <c r="J228" s="84"/>
      <c r="K228" s="84"/>
      <c r="L228" s="84"/>
      <c r="M228" s="102"/>
      <c r="N228" s="1"/>
      <c r="O228" s="100"/>
      <c r="P228" s="103" t="str">
        <f t="shared" si="52"/>
        <v/>
      </c>
      <c r="Q228" s="103" t="str">
        <f t="shared" si="53"/>
        <v/>
      </c>
      <c r="R228" s="103" t="str">
        <f t="shared" si="54"/>
        <v/>
      </c>
      <c r="S228" s="103" t="str">
        <f t="shared" si="55"/>
        <v/>
      </c>
      <c r="T228" s="103" t="str">
        <f t="shared" si="56"/>
        <v/>
      </c>
      <c r="U228" s="103" t="str">
        <f t="shared" si="57"/>
        <v/>
      </c>
      <c r="V228" s="103" t="str">
        <f t="shared" si="58"/>
        <v/>
      </c>
      <c r="W228" s="103" t="str">
        <f t="shared" si="59"/>
        <v/>
      </c>
      <c r="X228" s="110" t="str">
        <f t="shared" si="60"/>
        <v/>
      </c>
      <c r="Y228" s="110" t="str">
        <f t="shared" si="61"/>
        <v/>
      </c>
      <c r="Z228" s="110" t="str">
        <f t="shared" si="62"/>
        <v/>
      </c>
      <c r="AA228" s="110" t="str">
        <f t="shared" si="63"/>
        <v/>
      </c>
      <c r="AB228" s="110" t="str">
        <f t="shared" si="64"/>
        <v/>
      </c>
      <c r="AC228" s="110" t="str">
        <f t="shared" si="65"/>
        <v/>
      </c>
      <c r="AD228" s="237" t="str">
        <f t="shared" si="66"/>
        <v/>
      </c>
      <c r="AE228" s="82">
        <f t="shared" si="67"/>
        <v>1</v>
      </c>
    </row>
    <row r="229" spans="1:31" ht="24.95" customHeight="1" x14ac:dyDescent="0.4">
      <c r="A229" s="105"/>
      <c r="B229" s="83"/>
      <c r="C229" s="78"/>
      <c r="D229" s="93"/>
      <c r="E229" s="233"/>
      <c r="F229" s="227"/>
      <c r="G229" s="84"/>
      <c r="H229" s="84"/>
      <c r="I229" s="84"/>
      <c r="J229" s="84"/>
      <c r="K229" s="84"/>
      <c r="L229" s="84"/>
      <c r="M229" s="102"/>
      <c r="N229" s="1"/>
      <c r="O229" s="100"/>
      <c r="P229" s="103" t="str">
        <f t="shared" si="52"/>
        <v/>
      </c>
      <c r="Q229" s="103" t="str">
        <f t="shared" si="53"/>
        <v/>
      </c>
      <c r="R229" s="103" t="str">
        <f t="shared" si="54"/>
        <v/>
      </c>
      <c r="S229" s="103" t="str">
        <f t="shared" si="55"/>
        <v/>
      </c>
      <c r="T229" s="103" t="str">
        <f t="shared" si="56"/>
        <v/>
      </c>
      <c r="U229" s="103" t="str">
        <f t="shared" si="57"/>
        <v/>
      </c>
      <c r="V229" s="103" t="str">
        <f t="shared" si="58"/>
        <v/>
      </c>
      <c r="W229" s="103" t="str">
        <f t="shared" si="59"/>
        <v/>
      </c>
      <c r="X229" s="110" t="str">
        <f t="shared" si="60"/>
        <v/>
      </c>
      <c r="Y229" s="110" t="str">
        <f t="shared" si="61"/>
        <v/>
      </c>
      <c r="Z229" s="110" t="str">
        <f t="shared" si="62"/>
        <v/>
      </c>
      <c r="AA229" s="110" t="str">
        <f t="shared" si="63"/>
        <v/>
      </c>
      <c r="AB229" s="110" t="str">
        <f t="shared" si="64"/>
        <v/>
      </c>
      <c r="AC229" s="110" t="str">
        <f t="shared" si="65"/>
        <v/>
      </c>
      <c r="AD229" s="237" t="str">
        <f t="shared" si="66"/>
        <v/>
      </c>
      <c r="AE229" s="82">
        <f t="shared" si="67"/>
        <v>1</v>
      </c>
    </row>
    <row r="230" spans="1:31" ht="24.95" customHeight="1" x14ac:dyDescent="0.4">
      <c r="A230" s="105"/>
      <c r="B230" s="83"/>
      <c r="C230" s="78"/>
      <c r="D230" s="93"/>
      <c r="E230" s="233"/>
      <c r="F230" s="227"/>
      <c r="G230" s="84"/>
      <c r="H230" s="84"/>
      <c r="I230" s="84"/>
      <c r="J230" s="84"/>
      <c r="K230" s="84"/>
      <c r="L230" s="84"/>
      <c r="M230" s="102"/>
      <c r="N230" s="1"/>
      <c r="O230" s="100"/>
      <c r="P230" s="103" t="str">
        <f t="shared" si="52"/>
        <v/>
      </c>
      <c r="Q230" s="103" t="str">
        <f t="shared" si="53"/>
        <v/>
      </c>
      <c r="R230" s="103" t="str">
        <f t="shared" si="54"/>
        <v/>
      </c>
      <c r="S230" s="103" t="str">
        <f t="shared" si="55"/>
        <v/>
      </c>
      <c r="T230" s="103" t="str">
        <f t="shared" si="56"/>
        <v/>
      </c>
      <c r="U230" s="103" t="str">
        <f t="shared" si="57"/>
        <v/>
      </c>
      <c r="V230" s="103" t="str">
        <f t="shared" si="58"/>
        <v/>
      </c>
      <c r="W230" s="103" t="str">
        <f t="shared" si="59"/>
        <v/>
      </c>
      <c r="X230" s="110" t="str">
        <f t="shared" si="60"/>
        <v/>
      </c>
      <c r="Y230" s="110" t="str">
        <f t="shared" si="61"/>
        <v/>
      </c>
      <c r="Z230" s="110" t="str">
        <f t="shared" si="62"/>
        <v/>
      </c>
      <c r="AA230" s="110" t="str">
        <f t="shared" si="63"/>
        <v/>
      </c>
      <c r="AB230" s="110" t="str">
        <f t="shared" si="64"/>
        <v/>
      </c>
      <c r="AC230" s="110" t="str">
        <f t="shared" si="65"/>
        <v/>
      </c>
      <c r="AD230" s="237" t="str">
        <f t="shared" si="66"/>
        <v/>
      </c>
      <c r="AE230" s="82">
        <f t="shared" si="67"/>
        <v>1</v>
      </c>
    </row>
    <row r="231" spans="1:31" ht="24.95" customHeight="1" x14ac:dyDescent="0.4">
      <c r="A231" s="105"/>
      <c r="B231" s="83"/>
      <c r="C231" s="78"/>
      <c r="D231" s="93"/>
      <c r="E231" s="233"/>
      <c r="F231" s="227"/>
      <c r="G231" s="84"/>
      <c r="H231" s="84"/>
      <c r="I231" s="84"/>
      <c r="J231" s="84"/>
      <c r="K231" s="84"/>
      <c r="L231" s="84"/>
      <c r="M231" s="102"/>
      <c r="N231" s="1"/>
      <c r="O231" s="100"/>
      <c r="P231" s="103" t="str">
        <f t="shared" si="52"/>
        <v/>
      </c>
      <c r="Q231" s="103" t="str">
        <f t="shared" si="53"/>
        <v/>
      </c>
      <c r="R231" s="103" t="str">
        <f t="shared" si="54"/>
        <v/>
      </c>
      <c r="S231" s="103" t="str">
        <f t="shared" si="55"/>
        <v/>
      </c>
      <c r="T231" s="103" t="str">
        <f t="shared" si="56"/>
        <v/>
      </c>
      <c r="U231" s="103" t="str">
        <f t="shared" si="57"/>
        <v/>
      </c>
      <c r="V231" s="103" t="str">
        <f t="shared" si="58"/>
        <v/>
      </c>
      <c r="W231" s="103" t="str">
        <f t="shared" si="59"/>
        <v/>
      </c>
      <c r="X231" s="110" t="str">
        <f t="shared" si="60"/>
        <v/>
      </c>
      <c r="Y231" s="110" t="str">
        <f t="shared" si="61"/>
        <v/>
      </c>
      <c r="Z231" s="110" t="str">
        <f t="shared" si="62"/>
        <v/>
      </c>
      <c r="AA231" s="110" t="str">
        <f t="shared" si="63"/>
        <v/>
      </c>
      <c r="AB231" s="110" t="str">
        <f t="shared" si="64"/>
        <v/>
      </c>
      <c r="AC231" s="110" t="str">
        <f t="shared" si="65"/>
        <v/>
      </c>
      <c r="AD231" s="237" t="str">
        <f t="shared" si="66"/>
        <v/>
      </c>
      <c r="AE231" s="82">
        <f t="shared" si="67"/>
        <v>1</v>
      </c>
    </row>
    <row r="232" spans="1:31" ht="24.95" customHeight="1" x14ac:dyDescent="0.4">
      <c r="A232" s="105"/>
      <c r="B232" s="83"/>
      <c r="C232" s="78"/>
      <c r="D232" s="93"/>
      <c r="E232" s="233"/>
      <c r="F232" s="227"/>
      <c r="G232" s="84"/>
      <c r="H232" s="84"/>
      <c r="I232" s="84"/>
      <c r="J232" s="84"/>
      <c r="K232" s="84"/>
      <c r="L232" s="84"/>
      <c r="M232" s="102"/>
      <c r="N232" s="1"/>
      <c r="O232" s="100"/>
      <c r="P232" s="103" t="str">
        <f t="shared" si="52"/>
        <v/>
      </c>
      <c r="Q232" s="103" t="str">
        <f t="shared" si="53"/>
        <v/>
      </c>
      <c r="R232" s="103" t="str">
        <f t="shared" si="54"/>
        <v/>
      </c>
      <c r="S232" s="103" t="str">
        <f t="shared" si="55"/>
        <v/>
      </c>
      <c r="T232" s="103" t="str">
        <f t="shared" si="56"/>
        <v/>
      </c>
      <c r="U232" s="103" t="str">
        <f t="shared" si="57"/>
        <v/>
      </c>
      <c r="V232" s="103" t="str">
        <f t="shared" si="58"/>
        <v/>
      </c>
      <c r="W232" s="103" t="str">
        <f t="shared" si="59"/>
        <v/>
      </c>
      <c r="X232" s="110" t="str">
        <f t="shared" si="60"/>
        <v/>
      </c>
      <c r="Y232" s="110" t="str">
        <f t="shared" si="61"/>
        <v/>
      </c>
      <c r="Z232" s="110" t="str">
        <f t="shared" si="62"/>
        <v/>
      </c>
      <c r="AA232" s="110" t="str">
        <f t="shared" si="63"/>
        <v/>
      </c>
      <c r="AB232" s="110" t="str">
        <f t="shared" si="64"/>
        <v/>
      </c>
      <c r="AC232" s="110" t="str">
        <f t="shared" si="65"/>
        <v/>
      </c>
      <c r="AD232" s="237" t="str">
        <f t="shared" si="66"/>
        <v/>
      </c>
      <c r="AE232" s="82">
        <f t="shared" si="67"/>
        <v>1</v>
      </c>
    </row>
    <row r="233" spans="1:31" ht="24.95" customHeight="1" x14ac:dyDescent="0.4">
      <c r="A233" s="105"/>
      <c r="B233" s="83"/>
      <c r="C233" s="78"/>
      <c r="D233" s="93"/>
      <c r="E233" s="233"/>
      <c r="F233" s="227"/>
      <c r="G233" s="84"/>
      <c r="H233" s="84"/>
      <c r="I233" s="84"/>
      <c r="J233" s="84"/>
      <c r="K233" s="84"/>
      <c r="L233" s="84"/>
      <c r="M233" s="102"/>
      <c r="N233" s="1"/>
      <c r="O233" s="100"/>
      <c r="P233" s="103" t="str">
        <f t="shared" si="52"/>
        <v/>
      </c>
      <c r="Q233" s="103" t="str">
        <f t="shared" si="53"/>
        <v/>
      </c>
      <c r="R233" s="103" t="str">
        <f t="shared" si="54"/>
        <v/>
      </c>
      <c r="S233" s="103" t="str">
        <f t="shared" si="55"/>
        <v/>
      </c>
      <c r="T233" s="103" t="str">
        <f t="shared" si="56"/>
        <v/>
      </c>
      <c r="U233" s="103" t="str">
        <f t="shared" si="57"/>
        <v/>
      </c>
      <c r="V233" s="103" t="str">
        <f t="shared" si="58"/>
        <v/>
      </c>
      <c r="W233" s="103" t="str">
        <f t="shared" si="59"/>
        <v/>
      </c>
      <c r="X233" s="110" t="str">
        <f t="shared" si="60"/>
        <v/>
      </c>
      <c r="Y233" s="110" t="str">
        <f t="shared" si="61"/>
        <v/>
      </c>
      <c r="Z233" s="110" t="str">
        <f t="shared" si="62"/>
        <v/>
      </c>
      <c r="AA233" s="110" t="str">
        <f t="shared" si="63"/>
        <v/>
      </c>
      <c r="AB233" s="110" t="str">
        <f t="shared" si="64"/>
        <v/>
      </c>
      <c r="AC233" s="110" t="str">
        <f t="shared" si="65"/>
        <v/>
      </c>
      <c r="AD233" s="237" t="str">
        <f t="shared" si="66"/>
        <v/>
      </c>
      <c r="AE233" s="82">
        <f t="shared" si="67"/>
        <v>1</v>
      </c>
    </row>
    <row r="234" spans="1:31" ht="24.95" customHeight="1" x14ac:dyDescent="0.4">
      <c r="A234" s="105"/>
      <c r="B234" s="83"/>
      <c r="C234" s="78"/>
      <c r="D234" s="93"/>
      <c r="E234" s="233"/>
      <c r="F234" s="227"/>
      <c r="G234" s="84"/>
      <c r="H234" s="84"/>
      <c r="I234" s="84"/>
      <c r="J234" s="84"/>
      <c r="K234" s="84"/>
      <c r="L234" s="84"/>
      <c r="M234" s="102"/>
      <c r="N234" s="1"/>
      <c r="O234" s="100"/>
      <c r="P234" s="103" t="str">
        <f t="shared" si="52"/>
        <v/>
      </c>
      <c r="Q234" s="103" t="str">
        <f t="shared" si="53"/>
        <v/>
      </c>
      <c r="R234" s="103" t="str">
        <f t="shared" si="54"/>
        <v/>
      </c>
      <c r="S234" s="103" t="str">
        <f t="shared" si="55"/>
        <v/>
      </c>
      <c r="T234" s="103" t="str">
        <f t="shared" si="56"/>
        <v/>
      </c>
      <c r="U234" s="103" t="str">
        <f t="shared" si="57"/>
        <v/>
      </c>
      <c r="V234" s="103" t="str">
        <f t="shared" si="58"/>
        <v/>
      </c>
      <c r="W234" s="103" t="str">
        <f t="shared" si="59"/>
        <v/>
      </c>
      <c r="X234" s="110" t="str">
        <f t="shared" si="60"/>
        <v/>
      </c>
      <c r="Y234" s="110" t="str">
        <f t="shared" si="61"/>
        <v/>
      </c>
      <c r="Z234" s="110" t="str">
        <f t="shared" si="62"/>
        <v/>
      </c>
      <c r="AA234" s="110" t="str">
        <f t="shared" si="63"/>
        <v/>
      </c>
      <c r="AB234" s="110" t="str">
        <f t="shared" si="64"/>
        <v/>
      </c>
      <c r="AC234" s="110" t="str">
        <f t="shared" si="65"/>
        <v/>
      </c>
      <c r="AD234" s="237" t="str">
        <f t="shared" si="66"/>
        <v/>
      </c>
      <c r="AE234" s="82">
        <f t="shared" si="67"/>
        <v>1</v>
      </c>
    </row>
    <row r="235" spans="1:31" ht="24.95" customHeight="1" x14ac:dyDescent="0.4">
      <c r="A235" s="105"/>
      <c r="B235" s="83"/>
      <c r="C235" s="78"/>
      <c r="D235" s="93"/>
      <c r="E235" s="233"/>
      <c r="F235" s="227"/>
      <c r="G235" s="84"/>
      <c r="H235" s="84"/>
      <c r="I235" s="84"/>
      <c r="J235" s="84"/>
      <c r="K235" s="84"/>
      <c r="L235" s="84"/>
      <c r="M235" s="102"/>
      <c r="N235" s="1"/>
      <c r="O235" s="100"/>
      <c r="P235" s="103" t="str">
        <f t="shared" si="52"/>
        <v/>
      </c>
      <c r="Q235" s="103" t="str">
        <f t="shared" si="53"/>
        <v/>
      </c>
      <c r="R235" s="103" t="str">
        <f t="shared" si="54"/>
        <v/>
      </c>
      <c r="S235" s="103" t="str">
        <f t="shared" si="55"/>
        <v/>
      </c>
      <c r="T235" s="103" t="str">
        <f t="shared" si="56"/>
        <v/>
      </c>
      <c r="U235" s="103" t="str">
        <f t="shared" si="57"/>
        <v/>
      </c>
      <c r="V235" s="103" t="str">
        <f t="shared" si="58"/>
        <v/>
      </c>
      <c r="W235" s="103" t="str">
        <f t="shared" si="59"/>
        <v/>
      </c>
      <c r="X235" s="110" t="str">
        <f t="shared" si="60"/>
        <v/>
      </c>
      <c r="Y235" s="110" t="str">
        <f t="shared" si="61"/>
        <v/>
      </c>
      <c r="Z235" s="110" t="str">
        <f t="shared" si="62"/>
        <v/>
      </c>
      <c r="AA235" s="110" t="str">
        <f t="shared" si="63"/>
        <v/>
      </c>
      <c r="AB235" s="110" t="str">
        <f t="shared" si="64"/>
        <v/>
      </c>
      <c r="AC235" s="110" t="str">
        <f t="shared" si="65"/>
        <v/>
      </c>
      <c r="AD235" s="237" t="str">
        <f t="shared" si="66"/>
        <v/>
      </c>
      <c r="AE235" s="82">
        <f t="shared" si="67"/>
        <v>1</v>
      </c>
    </row>
    <row r="236" spans="1:31" ht="24.95" customHeight="1" x14ac:dyDescent="0.4">
      <c r="A236" s="105"/>
      <c r="B236" s="83"/>
      <c r="C236" s="78"/>
      <c r="D236" s="93"/>
      <c r="E236" s="233"/>
      <c r="F236" s="227"/>
      <c r="G236" s="84"/>
      <c r="H236" s="84"/>
      <c r="I236" s="84"/>
      <c r="J236" s="84"/>
      <c r="K236" s="84"/>
      <c r="L236" s="84"/>
      <c r="M236" s="102"/>
      <c r="N236" s="1"/>
      <c r="O236" s="100"/>
      <c r="P236" s="103" t="str">
        <f t="shared" si="52"/>
        <v/>
      </c>
      <c r="Q236" s="103" t="str">
        <f t="shared" si="53"/>
        <v/>
      </c>
      <c r="R236" s="103" t="str">
        <f t="shared" si="54"/>
        <v/>
      </c>
      <c r="S236" s="103" t="str">
        <f t="shared" si="55"/>
        <v/>
      </c>
      <c r="T236" s="103" t="str">
        <f t="shared" si="56"/>
        <v/>
      </c>
      <c r="U236" s="103" t="str">
        <f t="shared" si="57"/>
        <v/>
      </c>
      <c r="V236" s="103" t="str">
        <f t="shared" si="58"/>
        <v/>
      </c>
      <c r="W236" s="103" t="str">
        <f t="shared" si="59"/>
        <v/>
      </c>
      <c r="X236" s="110" t="str">
        <f t="shared" si="60"/>
        <v/>
      </c>
      <c r="Y236" s="110" t="str">
        <f t="shared" si="61"/>
        <v/>
      </c>
      <c r="Z236" s="110" t="str">
        <f t="shared" si="62"/>
        <v/>
      </c>
      <c r="AA236" s="110" t="str">
        <f t="shared" si="63"/>
        <v/>
      </c>
      <c r="AB236" s="110" t="str">
        <f t="shared" si="64"/>
        <v/>
      </c>
      <c r="AC236" s="110" t="str">
        <f t="shared" si="65"/>
        <v/>
      </c>
      <c r="AD236" s="237" t="str">
        <f t="shared" si="66"/>
        <v/>
      </c>
      <c r="AE236" s="82">
        <f t="shared" si="67"/>
        <v>1</v>
      </c>
    </row>
    <row r="237" spans="1:31" ht="24.95" customHeight="1" x14ac:dyDescent="0.4">
      <c r="A237" s="105"/>
      <c r="B237" s="83"/>
      <c r="C237" s="78"/>
      <c r="D237" s="93"/>
      <c r="E237" s="233"/>
      <c r="F237" s="227"/>
      <c r="G237" s="84"/>
      <c r="H237" s="84"/>
      <c r="I237" s="84"/>
      <c r="J237" s="84"/>
      <c r="K237" s="84"/>
      <c r="L237" s="84"/>
      <c r="M237" s="102"/>
      <c r="N237" s="1"/>
      <c r="O237" s="100"/>
      <c r="P237" s="103" t="str">
        <f t="shared" si="52"/>
        <v/>
      </c>
      <c r="Q237" s="103" t="str">
        <f t="shared" si="53"/>
        <v/>
      </c>
      <c r="R237" s="103" t="str">
        <f t="shared" si="54"/>
        <v/>
      </c>
      <c r="S237" s="103" t="str">
        <f t="shared" si="55"/>
        <v/>
      </c>
      <c r="T237" s="103" t="str">
        <f t="shared" si="56"/>
        <v/>
      </c>
      <c r="U237" s="103" t="str">
        <f t="shared" si="57"/>
        <v/>
      </c>
      <c r="V237" s="103" t="str">
        <f t="shared" si="58"/>
        <v/>
      </c>
      <c r="W237" s="103" t="str">
        <f t="shared" si="59"/>
        <v/>
      </c>
      <c r="X237" s="110" t="str">
        <f t="shared" si="60"/>
        <v/>
      </c>
      <c r="Y237" s="110" t="str">
        <f t="shared" si="61"/>
        <v/>
      </c>
      <c r="Z237" s="110" t="str">
        <f t="shared" si="62"/>
        <v/>
      </c>
      <c r="AA237" s="110" t="str">
        <f t="shared" si="63"/>
        <v/>
      </c>
      <c r="AB237" s="110" t="str">
        <f t="shared" si="64"/>
        <v/>
      </c>
      <c r="AC237" s="110" t="str">
        <f t="shared" si="65"/>
        <v/>
      </c>
      <c r="AD237" s="237" t="str">
        <f t="shared" si="66"/>
        <v/>
      </c>
      <c r="AE237" s="82">
        <f t="shared" si="67"/>
        <v>1</v>
      </c>
    </row>
    <row r="238" spans="1:31" ht="24.95" customHeight="1" x14ac:dyDescent="0.4">
      <c r="A238" s="105"/>
      <c r="B238" s="83"/>
      <c r="C238" s="78"/>
      <c r="D238" s="93"/>
      <c r="E238" s="233"/>
      <c r="F238" s="227"/>
      <c r="G238" s="84"/>
      <c r="H238" s="84"/>
      <c r="I238" s="84"/>
      <c r="J238" s="84"/>
      <c r="K238" s="84"/>
      <c r="L238" s="84"/>
      <c r="M238" s="102"/>
      <c r="N238" s="1"/>
      <c r="O238" s="100"/>
      <c r="P238" s="103" t="str">
        <f t="shared" si="52"/>
        <v/>
      </c>
      <c r="Q238" s="103" t="str">
        <f t="shared" si="53"/>
        <v/>
      </c>
      <c r="R238" s="103" t="str">
        <f t="shared" si="54"/>
        <v/>
      </c>
      <c r="S238" s="103" t="str">
        <f t="shared" si="55"/>
        <v/>
      </c>
      <c r="T238" s="103" t="str">
        <f t="shared" si="56"/>
        <v/>
      </c>
      <c r="U238" s="103" t="str">
        <f t="shared" si="57"/>
        <v/>
      </c>
      <c r="V238" s="103" t="str">
        <f t="shared" si="58"/>
        <v/>
      </c>
      <c r="W238" s="103" t="str">
        <f t="shared" si="59"/>
        <v/>
      </c>
      <c r="X238" s="110" t="str">
        <f t="shared" si="60"/>
        <v/>
      </c>
      <c r="Y238" s="110" t="str">
        <f t="shared" si="61"/>
        <v/>
      </c>
      <c r="Z238" s="110" t="str">
        <f t="shared" si="62"/>
        <v/>
      </c>
      <c r="AA238" s="110" t="str">
        <f t="shared" si="63"/>
        <v/>
      </c>
      <c r="AB238" s="110" t="str">
        <f t="shared" si="64"/>
        <v/>
      </c>
      <c r="AC238" s="110" t="str">
        <f t="shared" si="65"/>
        <v/>
      </c>
      <c r="AD238" s="237" t="str">
        <f t="shared" si="66"/>
        <v/>
      </c>
      <c r="AE238" s="82">
        <f t="shared" si="67"/>
        <v>1</v>
      </c>
    </row>
    <row r="239" spans="1:31" ht="24.95" customHeight="1" x14ac:dyDescent="0.4">
      <c r="A239" s="105"/>
      <c r="B239" s="83"/>
      <c r="C239" s="78"/>
      <c r="D239" s="93"/>
      <c r="E239" s="233"/>
      <c r="F239" s="227"/>
      <c r="G239" s="84"/>
      <c r="H239" s="84"/>
      <c r="I239" s="84"/>
      <c r="J239" s="84"/>
      <c r="K239" s="84"/>
      <c r="L239" s="84"/>
      <c r="M239" s="102"/>
      <c r="N239" s="1"/>
      <c r="O239" s="100"/>
      <c r="P239" s="103" t="str">
        <f t="shared" si="52"/>
        <v/>
      </c>
      <c r="Q239" s="103" t="str">
        <f t="shared" si="53"/>
        <v/>
      </c>
      <c r="R239" s="103" t="str">
        <f t="shared" si="54"/>
        <v/>
      </c>
      <c r="S239" s="103" t="str">
        <f t="shared" si="55"/>
        <v/>
      </c>
      <c r="T239" s="103" t="str">
        <f t="shared" si="56"/>
        <v/>
      </c>
      <c r="U239" s="103" t="str">
        <f t="shared" si="57"/>
        <v/>
      </c>
      <c r="V239" s="103" t="str">
        <f t="shared" si="58"/>
        <v/>
      </c>
      <c r="W239" s="103" t="str">
        <f t="shared" si="59"/>
        <v/>
      </c>
      <c r="X239" s="110" t="str">
        <f t="shared" si="60"/>
        <v/>
      </c>
      <c r="Y239" s="110" t="str">
        <f t="shared" si="61"/>
        <v/>
      </c>
      <c r="Z239" s="110" t="str">
        <f t="shared" si="62"/>
        <v/>
      </c>
      <c r="AA239" s="110" t="str">
        <f t="shared" si="63"/>
        <v/>
      </c>
      <c r="AB239" s="110" t="str">
        <f t="shared" si="64"/>
        <v/>
      </c>
      <c r="AC239" s="110" t="str">
        <f t="shared" si="65"/>
        <v/>
      </c>
      <c r="AD239" s="237" t="str">
        <f t="shared" si="66"/>
        <v/>
      </c>
      <c r="AE239" s="82">
        <f t="shared" si="67"/>
        <v>1</v>
      </c>
    </row>
    <row r="240" spans="1:31" ht="24.95" customHeight="1" x14ac:dyDescent="0.4">
      <c r="A240" s="105"/>
      <c r="B240" s="83"/>
      <c r="C240" s="78"/>
      <c r="D240" s="93"/>
      <c r="E240" s="233"/>
      <c r="F240" s="227"/>
      <c r="G240" s="84"/>
      <c r="H240" s="84"/>
      <c r="I240" s="84"/>
      <c r="J240" s="84"/>
      <c r="K240" s="84"/>
      <c r="L240" s="84"/>
      <c r="M240" s="102"/>
      <c r="N240" s="1"/>
      <c r="O240" s="100"/>
      <c r="P240" s="103" t="str">
        <f t="shared" si="52"/>
        <v/>
      </c>
      <c r="Q240" s="103" t="str">
        <f t="shared" si="53"/>
        <v/>
      </c>
      <c r="R240" s="103" t="str">
        <f t="shared" si="54"/>
        <v/>
      </c>
      <c r="S240" s="103" t="str">
        <f t="shared" si="55"/>
        <v/>
      </c>
      <c r="T240" s="103" t="str">
        <f t="shared" si="56"/>
        <v/>
      </c>
      <c r="U240" s="103" t="str">
        <f t="shared" si="57"/>
        <v/>
      </c>
      <c r="V240" s="103" t="str">
        <f t="shared" si="58"/>
        <v/>
      </c>
      <c r="W240" s="103" t="str">
        <f t="shared" si="59"/>
        <v/>
      </c>
      <c r="X240" s="110" t="str">
        <f t="shared" si="60"/>
        <v/>
      </c>
      <c r="Y240" s="110" t="str">
        <f t="shared" si="61"/>
        <v/>
      </c>
      <c r="Z240" s="110" t="str">
        <f t="shared" si="62"/>
        <v/>
      </c>
      <c r="AA240" s="110" t="str">
        <f t="shared" si="63"/>
        <v/>
      </c>
      <c r="AB240" s="110" t="str">
        <f t="shared" si="64"/>
        <v/>
      </c>
      <c r="AC240" s="110" t="str">
        <f t="shared" si="65"/>
        <v/>
      </c>
      <c r="AD240" s="237" t="str">
        <f t="shared" si="66"/>
        <v/>
      </c>
      <c r="AE240" s="82">
        <f t="shared" si="67"/>
        <v>1</v>
      </c>
    </row>
    <row r="241" spans="1:31" ht="24.95" customHeight="1" x14ac:dyDescent="0.4">
      <c r="A241" s="105"/>
      <c r="B241" s="83"/>
      <c r="C241" s="78"/>
      <c r="D241" s="93"/>
      <c r="E241" s="233"/>
      <c r="F241" s="227"/>
      <c r="G241" s="84"/>
      <c r="H241" s="84"/>
      <c r="I241" s="84"/>
      <c r="J241" s="84"/>
      <c r="K241" s="84"/>
      <c r="L241" s="84"/>
      <c r="M241" s="102"/>
      <c r="N241" s="1"/>
      <c r="O241" s="100"/>
      <c r="P241" s="103" t="str">
        <f t="shared" si="52"/>
        <v/>
      </c>
      <c r="Q241" s="103" t="str">
        <f t="shared" si="53"/>
        <v/>
      </c>
      <c r="R241" s="103" t="str">
        <f t="shared" si="54"/>
        <v/>
      </c>
      <c r="S241" s="103" t="str">
        <f t="shared" si="55"/>
        <v/>
      </c>
      <c r="T241" s="103" t="str">
        <f t="shared" si="56"/>
        <v/>
      </c>
      <c r="U241" s="103" t="str">
        <f t="shared" si="57"/>
        <v/>
      </c>
      <c r="V241" s="103" t="str">
        <f t="shared" si="58"/>
        <v/>
      </c>
      <c r="W241" s="103" t="str">
        <f t="shared" si="59"/>
        <v/>
      </c>
      <c r="X241" s="110" t="str">
        <f t="shared" si="60"/>
        <v/>
      </c>
      <c r="Y241" s="110" t="str">
        <f t="shared" si="61"/>
        <v/>
      </c>
      <c r="Z241" s="110" t="str">
        <f t="shared" si="62"/>
        <v/>
      </c>
      <c r="AA241" s="110" t="str">
        <f t="shared" si="63"/>
        <v/>
      </c>
      <c r="AB241" s="110" t="str">
        <f t="shared" si="64"/>
        <v/>
      </c>
      <c r="AC241" s="110" t="str">
        <f t="shared" si="65"/>
        <v/>
      </c>
      <c r="AD241" s="237" t="str">
        <f t="shared" si="66"/>
        <v/>
      </c>
      <c r="AE241" s="82">
        <f t="shared" si="67"/>
        <v>1</v>
      </c>
    </row>
    <row r="242" spans="1:31" ht="24.95" customHeight="1" x14ac:dyDescent="0.4">
      <c r="A242" s="105"/>
      <c r="B242" s="83"/>
      <c r="C242" s="78"/>
      <c r="D242" s="93"/>
      <c r="E242" s="233"/>
      <c r="F242" s="227"/>
      <c r="G242" s="84"/>
      <c r="H242" s="84"/>
      <c r="I242" s="84"/>
      <c r="J242" s="84"/>
      <c r="K242" s="84"/>
      <c r="L242" s="84"/>
      <c r="M242" s="102"/>
      <c r="N242" s="1"/>
      <c r="O242" s="100"/>
      <c r="P242" s="103" t="str">
        <f t="shared" si="52"/>
        <v/>
      </c>
      <c r="Q242" s="103" t="str">
        <f t="shared" si="53"/>
        <v/>
      </c>
      <c r="R242" s="103" t="str">
        <f t="shared" si="54"/>
        <v/>
      </c>
      <c r="S242" s="103" t="str">
        <f t="shared" si="55"/>
        <v/>
      </c>
      <c r="T242" s="103" t="str">
        <f t="shared" si="56"/>
        <v/>
      </c>
      <c r="U242" s="103" t="str">
        <f t="shared" si="57"/>
        <v/>
      </c>
      <c r="V242" s="103" t="str">
        <f t="shared" si="58"/>
        <v/>
      </c>
      <c r="W242" s="103" t="str">
        <f t="shared" si="59"/>
        <v/>
      </c>
      <c r="X242" s="110" t="str">
        <f t="shared" si="60"/>
        <v/>
      </c>
      <c r="Y242" s="110" t="str">
        <f t="shared" si="61"/>
        <v/>
      </c>
      <c r="Z242" s="110" t="str">
        <f t="shared" si="62"/>
        <v/>
      </c>
      <c r="AA242" s="110" t="str">
        <f t="shared" si="63"/>
        <v/>
      </c>
      <c r="AB242" s="110" t="str">
        <f t="shared" si="64"/>
        <v/>
      </c>
      <c r="AC242" s="110" t="str">
        <f t="shared" si="65"/>
        <v/>
      </c>
      <c r="AD242" s="237" t="str">
        <f t="shared" si="66"/>
        <v/>
      </c>
      <c r="AE242" s="82">
        <f t="shared" si="67"/>
        <v>1</v>
      </c>
    </row>
    <row r="243" spans="1:31" ht="24.95" customHeight="1" x14ac:dyDescent="0.4">
      <c r="A243" s="105"/>
      <c r="B243" s="83"/>
      <c r="C243" s="78"/>
      <c r="D243" s="93"/>
      <c r="E243" s="233"/>
      <c r="F243" s="227"/>
      <c r="G243" s="84"/>
      <c r="H243" s="84"/>
      <c r="I243" s="84"/>
      <c r="J243" s="84"/>
      <c r="K243" s="84"/>
      <c r="L243" s="84"/>
      <c r="M243" s="102"/>
      <c r="N243" s="1"/>
      <c r="O243" s="100"/>
      <c r="P243" s="103" t="str">
        <f t="shared" si="52"/>
        <v/>
      </c>
      <c r="Q243" s="103" t="str">
        <f t="shared" si="53"/>
        <v/>
      </c>
      <c r="R243" s="103" t="str">
        <f t="shared" si="54"/>
        <v/>
      </c>
      <c r="S243" s="103" t="str">
        <f t="shared" si="55"/>
        <v/>
      </c>
      <c r="T243" s="103" t="str">
        <f t="shared" si="56"/>
        <v/>
      </c>
      <c r="U243" s="103" t="str">
        <f t="shared" si="57"/>
        <v/>
      </c>
      <c r="V243" s="103" t="str">
        <f t="shared" si="58"/>
        <v/>
      </c>
      <c r="W243" s="103" t="str">
        <f t="shared" si="59"/>
        <v/>
      </c>
      <c r="X243" s="110" t="str">
        <f t="shared" si="60"/>
        <v/>
      </c>
      <c r="Y243" s="110" t="str">
        <f t="shared" si="61"/>
        <v/>
      </c>
      <c r="Z243" s="110" t="str">
        <f t="shared" si="62"/>
        <v/>
      </c>
      <c r="AA243" s="110" t="str">
        <f t="shared" si="63"/>
        <v/>
      </c>
      <c r="AB243" s="110" t="str">
        <f t="shared" si="64"/>
        <v/>
      </c>
      <c r="AC243" s="110" t="str">
        <f t="shared" si="65"/>
        <v/>
      </c>
      <c r="AD243" s="237" t="str">
        <f t="shared" si="66"/>
        <v/>
      </c>
      <c r="AE243" s="82">
        <f t="shared" si="67"/>
        <v>1</v>
      </c>
    </row>
    <row r="244" spans="1:31" ht="24.95" customHeight="1" x14ac:dyDescent="0.4">
      <c r="A244" s="105"/>
      <c r="B244" s="83"/>
      <c r="C244" s="78"/>
      <c r="D244" s="93"/>
      <c r="E244" s="233"/>
      <c r="F244" s="227"/>
      <c r="G244" s="84"/>
      <c r="H244" s="84"/>
      <c r="I244" s="84"/>
      <c r="J244" s="84"/>
      <c r="K244" s="84"/>
      <c r="L244" s="84"/>
      <c r="M244" s="102"/>
      <c r="N244" s="1"/>
      <c r="O244" s="100"/>
      <c r="P244" s="103" t="str">
        <f t="shared" si="52"/>
        <v/>
      </c>
      <c r="Q244" s="103" t="str">
        <f t="shared" si="53"/>
        <v/>
      </c>
      <c r="R244" s="103" t="str">
        <f t="shared" si="54"/>
        <v/>
      </c>
      <c r="S244" s="103" t="str">
        <f t="shared" si="55"/>
        <v/>
      </c>
      <c r="T244" s="103" t="str">
        <f t="shared" si="56"/>
        <v/>
      </c>
      <c r="U244" s="103" t="str">
        <f t="shared" si="57"/>
        <v/>
      </c>
      <c r="V244" s="103" t="str">
        <f t="shared" si="58"/>
        <v/>
      </c>
      <c r="W244" s="103" t="str">
        <f t="shared" si="59"/>
        <v/>
      </c>
      <c r="X244" s="110" t="str">
        <f t="shared" si="60"/>
        <v/>
      </c>
      <c r="Y244" s="110" t="str">
        <f t="shared" si="61"/>
        <v/>
      </c>
      <c r="Z244" s="110" t="str">
        <f t="shared" si="62"/>
        <v/>
      </c>
      <c r="AA244" s="110" t="str">
        <f t="shared" si="63"/>
        <v/>
      </c>
      <c r="AB244" s="110" t="str">
        <f t="shared" si="64"/>
        <v/>
      </c>
      <c r="AC244" s="110" t="str">
        <f t="shared" si="65"/>
        <v/>
      </c>
      <c r="AD244" s="237" t="str">
        <f t="shared" si="66"/>
        <v/>
      </c>
      <c r="AE244" s="82">
        <f t="shared" si="67"/>
        <v>1</v>
      </c>
    </row>
    <row r="245" spans="1:31" ht="24.95" customHeight="1" x14ac:dyDescent="0.4">
      <c r="A245" s="105"/>
      <c r="B245" s="83"/>
      <c r="C245" s="78"/>
      <c r="D245" s="93"/>
      <c r="E245" s="233"/>
      <c r="F245" s="227"/>
      <c r="G245" s="84"/>
      <c r="H245" s="84"/>
      <c r="I245" s="84"/>
      <c r="J245" s="84"/>
      <c r="K245" s="84"/>
      <c r="L245" s="84"/>
      <c r="M245" s="102"/>
      <c r="N245" s="1"/>
      <c r="O245" s="100"/>
      <c r="P245" s="103" t="str">
        <f t="shared" si="52"/>
        <v/>
      </c>
      <c r="Q245" s="103" t="str">
        <f t="shared" si="53"/>
        <v/>
      </c>
      <c r="R245" s="103" t="str">
        <f t="shared" si="54"/>
        <v/>
      </c>
      <c r="S245" s="103" t="str">
        <f t="shared" si="55"/>
        <v/>
      </c>
      <c r="T245" s="103" t="str">
        <f t="shared" si="56"/>
        <v/>
      </c>
      <c r="U245" s="103" t="str">
        <f t="shared" si="57"/>
        <v/>
      </c>
      <c r="V245" s="103" t="str">
        <f t="shared" si="58"/>
        <v/>
      </c>
      <c r="W245" s="103" t="str">
        <f t="shared" si="59"/>
        <v/>
      </c>
      <c r="X245" s="110" t="str">
        <f t="shared" si="60"/>
        <v/>
      </c>
      <c r="Y245" s="110" t="str">
        <f t="shared" si="61"/>
        <v/>
      </c>
      <c r="Z245" s="110" t="str">
        <f t="shared" si="62"/>
        <v/>
      </c>
      <c r="AA245" s="110" t="str">
        <f t="shared" si="63"/>
        <v/>
      </c>
      <c r="AB245" s="110" t="str">
        <f t="shared" si="64"/>
        <v/>
      </c>
      <c r="AC245" s="110" t="str">
        <f t="shared" si="65"/>
        <v/>
      </c>
      <c r="AD245" s="237" t="str">
        <f t="shared" si="66"/>
        <v/>
      </c>
      <c r="AE245" s="82">
        <f t="shared" si="67"/>
        <v>1</v>
      </c>
    </row>
    <row r="246" spans="1:31" ht="24.95" customHeight="1" x14ac:dyDescent="0.4">
      <c r="A246" s="105"/>
      <c r="B246" s="83"/>
      <c r="C246" s="78"/>
      <c r="D246" s="93"/>
      <c r="E246" s="233"/>
      <c r="F246" s="227"/>
      <c r="G246" s="84"/>
      <c r="H246" s="84"/>
      <c r="I246" s="84"/>
      <c r="J246" s="84"/>
      <c r="K246" s="84"/>
      <c r="L246" s="84"/>
      <c r="M246" s="102"/>
      <c r="N246" s="1"/>
      <c r="O246" s="100"/>
      <c r="P246" s="103" t="str">
        <f t="shared" si="52"/>
        <v/>
      </c>
      <c r="Q246" s="103" t="str">
        <f t="shared" si="53"/>
        <v/>
      </c>
      <c r="R246" s="103" t="str">
        <f t="shared" si="54"/>
        <v/>
      </c>
      <c r="S246" s="103" t="str">
        <f t="shared" si="55"/>
        <v/>
      </c>
      <c r="T246" s="103" t="str">
        <f t="shared" si="56"/>
        <v/>
      </c>
      <c r="U246" s="103" t="str">
        <f t="shared" si="57"/>
        <v/>
      </c>
      <c r="V246" s="103" t="str">
        <f t="shared" si="58"/>
        <v/>
      </c>
      <c r="W246" s="103" t="str">
        <f t="shared" si="59"/>
        <v/>
      </c>
      <c r="X246" s="110" t="str">
        <f t="shared" si="60"/>
        <v/>
      </c>
      <c r="Y246" s="110" t="str">
        <f t="shared" si="61"/>
        <v/>
      </c>
      <c r="Z246" s="110" t="str">
        <f t="shared" si="62"/>
        <v/>
      </c>
      <c r="AA246" s="110" t="str">
        <f t="shared" si="63"/>
        <v/>
      </c>
      <c r="AB246" s="110" t="str">
        <f t="shared" si="64"/>
        <v/>
      </c>
      <c r="AC246" s="110" t="str">
        <f t="shared" si="65"/>
        <v/>
      </c>
      <c r="AD246" s="237" t="str">
        <f t="shared" si="66"/>
        <v/>
      </c>
      <c r="AE246" s="82">
        <f t="shared" si="67"/>
        <v>1</v>
      </c>
    </row>
    <row r="247" spans="1:31" ht="24.95" customHeight="1" x14ac:dyDescent="0.4">
      <c r="A247" s="105"/>
      <c r="B247" s="83"/>
      <c r="C247" s="78"/>
      <c r="D247" s="93"/>
      <c r="E247" s="233"/>
      <c r="F247" s="227"/>
      <c r="G247" s="84"/>
      <c r="H247" s="84"/>
      <c r="I247" s="84"/>
      <c r="J247" s="84"/>
      <c r="K247" s="84"/>
      <c r="L247" s="84"/>
      <c r="M247" s="102"/>
      <c r="N247" s="1"/>
      <c r="O247" s="100"/>
      <c r="P247" s="103" t="str">
        <f t="shared" si="52"/>
        <v/>
      </c>
      <c r="Q247" s="103" t="str">
        <f t="shared" si="53"/>
        <v/>
      </c>
      <c r="R247" s="103" t="str">
        <f t="shared" si="54"/>
        <v/>
      </c>
      <c r="S247" s="103" t="str">
        <f t="shared" si="55"/>
        <v/>
      </c>
      <c r="T247" s="103" t="str">
        <f t="shared" si="56"/>
        <v/>
      </c>
      <c r="U247" s="103" t="str">
        <f t="shared" si="57"/>
        <v/>
      </c>
      <c r="V247" s="103" t="str">
        <f t="shared" si="58"/>
        <v/>
      </c>
      <c r="W247" s="103" t="str">
        <f t="shared" si="59"/>
        <v/>
      </c>
      <c r="X247" s="110" t="str">
        <f t="shared" si="60"/>
        <v/>
      </c>
      <c r="Y247" s="110" t="str">
        <f t="shared" si="61"/>
        <v/>
      </c>
      <c r="Z247" s="110" t="str">
        <f t="shared" si="62"/>
        <v/>
      </c>
      <c r="AA247" s="110" t="str">
        <f t="shared" si="63"/>
        <v/>
      </c>
      <c r="AB247" s="110" t="str">
        <f t="shared" si="64"/>
        <v/>
      </c>
      <c r="AC247" s="110" t="str">
        <f t="shared" si="65"/>
        <v/>
      </c>
      <c r="AD247" s="237" t="str">
        <f t="shared" si="66"/>
        <v/>
      </c>
      <c r="AE247" s="82">
        <f t="shared" si="67"/>
        <v>1</v>
      </c>
    </row>
    <row r="248" spans="1:31" ht="24.95" customHeight="1" x14ac:dyDescent="0.4">
      <c r="A248" s="105"/>
      <c r="B248" s="83"/>
      <c r="C248" s="78"/>
      <c r="D248" s="93"/>
      <c r="E248" s="233"/>
      <c r="F248" s="227"/>
      <c r="G248" s="84"/>
      <c r="H248" s="84"/>
      <c r="I248" s="84"/>
      <c r="J248" s="84"/>
      <c r="K248" s="84"/>
      <c r="L248" s="84"/>
      <c r="M248" s="102"/>
      <c r="N248" s="1"/>
      <c r="O248" s="100"/>
      <c r="P248" s="103" t="str">
        <f t="shared" si="52"/>
        <v/>
      </c>
      <c r="Q248" s="103" t="str">
        <f t="shared" si="53"/>
        <v/>
      </c>
      <c r="R248" s="103" t="str">
        <f t="shared" si="54"/>
        <v/>
      </c>
      <c r="S248" s="103" t="str">
        <f t="shared" si="55"/>
        <v/>
      </c>
      <c r="T248" s="103" t="str">
        <f t="shared" si="56"/>
        <v/>
      </c>
      <c r="U248" s="103" t="str">
        <f t="shared" si="57"/>
        <v/>
      </c>
      <c r="V248" s="103" t="str">
        <f t="shared" si="58"/>
        <v/>
      </c>
      <c r="W248" s="103" t="str">
        <f t="shared" si="59"/>
        <v/>
      </c>
      <c r="X248" s="110" t="str">
        <f t="shared" si="60"/>
        <v/>
      </c>
      <c r="Y248" s="110" t="str">
        <f t="shared" si="61"/>
        <v/>
      </c>
      <c r="Z248" s="110" t="str">
        <f t="shared" si="62"/>
        <v/>
      </c>
      <c r="AA248" s="110" t="str">
        <f t="shared" si="63"/>
        <v/>
      </c>
      <c r="AB248" s="110" t="str">
        <f t="shared" si="64"/>
        <v/>
      </c>
      <c r="AC248" s="110" t="str">
        <f t="shared" si="65"/>
        <v/>
      </c>
      <c r="AD248" s="237" t="str">
        <f t="shared" si="66"/>
        <v/>
      </c>
      <c r="AE248" s="82">
        <f t="shared" si="67"/>
        <v>1</v>
      </c>
    </row>
    <row r="249" spans="1:31" ht="24.95" customHeight="1" x14ac:dyDescent="0.4">
      <c r="A249" s="105"/>
      <c r="B249" s="83"/>
      <c r="C249" s="78"/>
      <c r="D249" s="93"/>
      <c r="E249" s="233"/>
      <c r="F249" s="227"/>
      <c r="G249" s="84"/>
      <c r="H249" s="84"/>
      <c r="I249" s="84"/>
      <c r="J249" s="84"/>
      <c r="K249" s="84"/>
      <c r="L249" s="84"/>
      <c r="M249" s="102"/>
      <c r="N249" s="1"/>
      <c r="O249" s="100"/>
      <c r="P249" s="103" t="str">
        <f t="shared" si="52"/>
        <v/>
      </c>
      <c r="Q249" s="103" t="str">
        <f t="shared" si="53"/>
        <v/>
      </c>
      <c r="R249" s="103" t="str">
        <f t="shared" si="54"/>
        <v/>
      </c>
      <c r="S249" s="103" t="str">
        <f t="shared" si="55"/>
        <v/>
      </c>
      <c r="T249" s="103" t="str">
        <f t="shared" si="56"/>
        <v/>
      </c>
      <c r="U249" s="103" t="str">
        <f t="shared" si="57"/>
        <v/>
      </c>
      <c r="V249" s="103" t="str">
        <f t="shared" si="58"/>
        <v/>
      </c>
      <c r="W249" s="103" t="str">
        <f t="shared" si="59"/>
        <v/>
      </c>
      <c r="X249" s="110" t="str">
        <f t="shared" si="60"/>
        <v/>
      </c>
      <c r="Y249" s="110" t="str">
        <f t="shared" si="61"/>
        <v/>
      </c>
      <c r="Z249" s="110" t="str">
        <f t="shared" si="62"/>
        <v/>
      </c>
      <c r="AA249" s="110" t="str">
        <f t="shared" si="63"/>
        <v/>
      </c>
      <c r="AB249" s="110" t="str">
        <f t="shared" si="64"/>
        <v/>
      </c>
      <c r="AC249" s="110" t="str">
        <f t="shared" si="65"/>
        <v/>
      </c>
      <c r="AD249" s="237" t="str">
        <f t="shared" si="66"/>
        <v/>
      </c>
      <c r="AE249" s="82">
        <f t="shared" si="67"/>
        <v>1</v>
      </c>
    </row>
    <row r="250" spans="1:31" ht="24.95" customHeight="1" x14ac:dyDescent="0.4">
      <c r="A250" s="105"/>
      <c r="B250" s="83"/>
      <c r="C250" s="78"/>
      <c r="D250" s="93"/>
      <c r="E250" s="233"/>
      <c r="F250" s="227"/>
      <c r="G250" s="84"/>
      <c r="H250" s="84"/>
      <c r="I250" s="84"/>
      <c r="J250" s="84"/>
      <c r="K250" s="84"/>
      <c r="L250" s="84"/>
      <c r="M250" s="102"/>
      <c r="N250" s="1"/>
      <c r="O250" s="100"/>
      <c r="P250" s="103" t="str">
        <f t="shared" si="52"/>
        <v/>
      </c>
      <c r="Q250" s="103" t="str">
        <f t="shared" si="53"/>
        <v/>
      </c>
      <c r="R250" s="103" t="str">
        <f t="shared" si="54"/>
        <v/>
      </c>
      <c r="S250" s="103" t="str">
        <f t="shared" si="55"/>
        <v/>
      </c>
      <c r="T250" s="103" t="str">
        <f t="shared" si="56"/>
        <v/>
      </c>
      <c r="U250" s="103" t="str">
        <f t="shared" si="57"/>
        <v/>
      </c>
      <c r="V250" s="103" t="str">
        <f t="shared" si="58"/>
        <v/>
      </c>
      <c r="W250" s="103" t="str">
        <f t="shared" si="59"/>
        <v/>
      </c>
      <c r="X250" s="110" t="str">
        <f t="shared" si="60"/>
        <v/>
      </c>
      <c r="Y250" s="110" t="str">
        <f t="shared" si="61"/>
        <v/>
      </c>
      <c r="Z250" s="110" t="str">
        <f t="shared" si="62"/>
        <v/>
      </c>
      <c r="AA250" s="110" t="str">
        <f t="shared" si="63"/>
        <v/>
      </c>
      <c r="AB250" s="110" t="str">
        <f t="shared" si="64"/>
        <v/>
      </c>
      <c r="AC250" s="110" t="str">
        <f t="shared" si="65"/>
        <v/>
      </c>
      <c r="AD250" s="237" t="str">
        <f t="shared" si="66"/>
        <v/>
      </c>
      <c r="AE250" s="82">
        <f t="shared" si="67"/>
        <v>1</v>
      </c>
    </row>
    <row r="251" spans="1:31" ht="24.95" customHeight="1" x14ac:dyDescent="0.4">
      <c r="A251" s="105"/>
      <c r="B251" s="83"/>
      <c r="C251" s="78"/>
      <c r="D251" s="93"/>
      <c r="E251" s="233"/>
      <c r="F251" s="227"/>
      <c r="G251" s="84"/>
      <c r="H251" s="84"/>
      <c r="I251" s="84"/>
      <c r="J251" s="84"/>
      <c r="K251" s="84"/>
      <c r="L251" s="84"/>
      <c r="M251" s="102"/>
      <c r="N251" s="1"/>
      <c r="O251" s="100"/>
      <c r="P251" s="103" t="str">
        <f t="shared" si="52"/>
        <v/>
      </c>
      <c r="Q251" s="103" t="str">
        <f t="shared" si="53"/>
        <v/>
      </c>
      <c r="R251" s="103" t="str">
        <f t="shared" si="54"/>
        <v/>
      </c>
      <c r="S251" s="103" t="str">
        <f t="shared" si="55"/>
        <v/>
      </c>
      <c r="T251" s="103" t="str">
        <f t="shared" si="56"/>
        <v/>
      </c>
      <c r="U251" s="103" t="str">
        <f t="shared" si="57"/>
        <v/>
      </c>
      <c r="V251" s="103" t="str">
        <f t="shared" si="58"/>
        <v/>
      </c>
      <c r="W251" s="103" t="str">
        <f t="shared" si="59"/>
        <v/>
      </c>
      <c r="X251" s="110" t="str">
        <f t="shared" si="60"/>
        <v/>
      </c>
      <c r="Y251" s="110" t="str">
        <f t="shared" si="61"/>
        <v/>
      </c>
      <c r="Z251" s="110" t="str">
        <f t="shared" si="62"/>
        <v/>
      </c>
      <c r="AA251" s="110" t="str">
        <f t="shared" si="63"/>
        <v/>
      </c>
      <c r="AB251" s="110" t="str">
        <f t="shared" si="64"/>
        <v/>
      </c>
      <c r="AC251" s="110" t="str">
        <f t="shared" si="65"/>
        <v/>
      </c>
      <c r="AD251" s="237" t="str">
        <f t="shared" si="66"/>
        <v/>
      </c>
      <c r="AE251" s="82">
        <f t="shared" si="67"/>
        <v>1</v>
      </c>
    </row>
    <row r="252" spans="1:31" ht="24.95" customHeight="1" x14ac:dyDescent="0.4">
      <c r="A252" s="105"/>
      <c r="B252" s="83"/>
      <c r="C252" s="78"/>
      <c r="D252" s="93"/>
      <c r="E252" s="233"/>
      <c r="F252" s="227"/>
      <c r="G252" s="84"/>
      <c r="H252" s="84"/>
      <c r="I252" s="84"/>
      <c r="J252" s="84"/>
      <c r="K252" s="84"/>
      <c r="L252" s="84"/>
      <c r="M252" s="102"/>
      <c r="N252" s="1"/>
      <c r="O252" s="100"/>
      <c r="P252" s="103" t="str">
        <f t="shared" si="52"/>
        <v/>
      </c>
      <c r="Q252" s="103" t="str">
        <f t="shared" si="53"/>
        <v/>
      </c>
      <c r="R252" s="103" t="str">
        <f t="shared" si="54"/>
        <v/>
      </c>
      <c r="S252" s="103" t="str">
        <f t="shared" si="55"/>
        <v/>
      </c>
      <c r="T252" s="103" t="str">
        <f t="shared" si="56"/>
        <v/>
      </c>
      <c r="U252" s="103" t="str">
        <f t="shared" si="57"/>
        <v/>
      </c>
      <c r="V252" s="103" t="str">
        <f t="shared" si="58"/>
        <v/>
      </c>
      <c r="W252" s="103" t="str">
        <f t="shared" si="59"/>
        <v/>
      </c>
      <c r="X252" s="110" t="str">
        <f t="shared" si="60"/>
        <v/>
      </c>
      <c r="Y252" s="110" t="str">
        <f t="shared" si="61"/>
        <v/>
      </c>
      <c r="Z252" s="110" t="str">
        <f t="shared" si="62"/>
        <v/>
      </c>
      <c r="AA252" s="110" t="str">
        <f t="shared" si="63"/>
        <v/>
      </c>
      <c r="AB252" s="110" t="str">
        <f t="shared" si="64"/>
        <v/>
      </c>
      <c r="AC252" s="110" t="str">
        <f t="shared" si="65"/>
        <v/>
      </c>
      <c r="AD252" s="237" t="str">
        <f t="shared" si="66"/>
        <v/>
      </c>
      <c r="AE252" s="82">
        <f t="shared" si="67"/>
        <v>1</v>
      </c>
    </row>
    <row r="253" spans="1:31" ht="24.95" customHeight="1" x14ac:dyDescent="0.4">
      <c r="A253" s="105"/>
      <c r="B253" s="83"/>
      <c r="C253" s="78"/>
      <c r="D253" s="93"/>
      <c r="E253" s="233"/>
      <c r="F253" s="227"/>
      <c r="G253" s="84"/>
      <c r="H253" s="84"/>
      <c r="I253" s="84"/>
      <c r="J253" s="84"/>
      <c r="K253" s="84"/>
      <c r="L253" s="84"/>
      <c r="M253" s="102"/>
      <c r="N253" s="1"/>
      <c r="O253" s="100"/>
      <c r="P253" s="103" t="str">
        <f t="shared" si="52"/>
        <v/>
      </c>
      <c r="Q253" s="103" t="str">
        <f t="shared" si="53"/>
        <v/>
      </c>
      <c r="R253" s="103" t="str">
        <f t="shared" si="54"/>
        <v/>
      </c>
      <c r="S253" s="103" t="str">
        <f t="shared" si="55"/>
        <v/>
      </c>
      <c r="T253" s="103" t="str">
        <f t="shared" si="56"/>
        <v/>
      </c>
      <c r="U253" s="103" t="str">
        <f t="shared" si="57"/>
        <v/>
      </c>
      <c r="V253" s="103" t="str">
        <f t="shared" si="58"/>
        <v/>
      </c>
      <c r="W253" s="103" t="str">
        <f t="shared" si="59"/>
        <v/>
      </c>
      <c r="X253" s="110" t="str">
        <f t="shared" si="60"/>
        <v/>
      </c>
      <c r="Y253" s="110" t="str">
        <f t="shared" si="61"/>
        <v/>
      </c>
      <c r="Z253" s="110" t="str">
        <f t="shared" si="62"/>
        <v/>
      </c>
      <c r="AA253" s="110" t="str">
        <f t="shared" si="63"/>
        <v/>
      </c>
      <c r="AB253" s="110" t="str">
        <f t="shared" si="64"/>
        <v/>
      </c>
      <c r="AC253" s="110" t="str">
        <f t="shared" si="65"/>
        <v/>
      </c>
      <c r="AD253" s="237" t="str">
        <f t="shared" si="66"/>
        <v/>
      </c>
      <c r="AE253" s="82">
        <f t="shared" si="67"/>
        <v>1</v>
      </c>
    </row>
    <row r="254" spans="1:31" ht="24.95" customHeight="1" x14ac:dyDescent="0.4">
      <c r="A254" s="105"/>
      <c r="B254" s="83"/>
      <c r="C254" s="78"/>
      <c r="D254" s="93"/>
      <c r="E254" s="233"/>
      <c r="F254" s="227"/>
      <c r="G254" s="84"/>
      <c r="H254" s="84"/>
      <c r="I254" s="84"/>
      <c r="J254" s="84"/>
      <c r="K254" s="84"/>
      <c r="L254" s="84"/>
      <c r="M254" s="102"/>
      <c r="N254" s="1"/>
      <c r="O254" s="100"/>
      <c r="P254" s="103" t="str">
        <f t="shared" si="52"/>
        <v/>
      </c>
      <c r="Q254" s="103" t="str">
        <f t="shared" si="53"/>
        <v/>
      </c>
      <c r="R254" s="103" t="str">
        <f t="shared" si="54"/>
        <v/>
      </c>
      <c r="S254" s="103" t="str">
        <f t="shared" si="55"/>
        <v/>
      </c>
      <c r="T254" s="103" t="str">
        <f t="shared" si="56"/>
        <v/>
      </c>
      <c r="U254" s="103" t="str">
        <f t="shared" si="57"/>
        <v/>
      </c>
      <c r="V254" s="103" t="str">
        <f t="shared" si="58"/>
        <v/>
      </c>
      <c r="W254" s="103" t="str">
        <f t="shared" si="59"/>
        <v/>
      </c>
      <c r="X254" s="110" t="str">
        <f t="shared" si="60"/>
        <v/>
      </c>
      <c r="Y254" s="110" t="str">
        <f t="shared" si="61"/>
        <v/>
      </c>
      <c r="Z254" s="110" t="str">
        <f t="shared" si="62"/>
        <v/>
      </c>
      <c r="AA254" s="110" t="str">
        <f t="shared" si="63"/>
        <v/>
      </c>
      <c r="AB254" s="110" t="str">
        <f t="shared" si="64"/>
        <v/>
      </c>
      <c r="AC254" s="110" t="str">
        <f t="shared" si="65"/>
        <v/>
      </c>
      <c r="AD254" s="237" t="str">
        <f t="shared" si="66"/>
        <v/>
      </c>
      <c r="AE254" s="82">
        <f t="shared" si="67"/>
        <v>1</v>
      </c>
    </row>
    <row r="255" spans="1:31" ht="24.95" hidden="1" customHeight="1" x14ac:dyDescent="0.4">
      <c r="A255" s="105"/>
      <c r="B255" s="83"/>
      <c r="C255" s="78"/>
      <c r="D255" s="93"/>
      <c r="E255" s="233"/>
      <c r="F255" s="227"/>
      <c r="G255" s="84"/>
      <c r="H255" s="84"/>
      <c r="I255" s="84"/>
      <c r="J255" s="84"/>
      <c r="K255" s="84"/>
      <c r="L255" s="84"/>
      <c r="M255" s="102"/>
      <c r="N255" s="1"/>
      <c r="O255" s="100"/>
      <c r="P255" s="103" t="str">
        <f t="shared" si="52"/>
        <v/>
      </c>
      <c r="Q255" s="103" t="str">
        <f t="shared" si="53"/>
        <v/>
      </c>
      <c r="R255" s="103" t="str">
        <f t="shared" si="54"/>
        <v/>
      </c>
      <c r="S255" s="103" t="str">
        <f t="shared" si="55"/>
        <v/>
      </c>
      <c r="T255" s="103" t="str">
        <f t="shared" si="56"/>
        <v/>
      </c>
      <c r="U255" s="103" t="str">
        <f t="shared" si="57"/>
        <v/>
      </c>
      <c r="V255" s="103" t="str">
        <f t="shared" si="58"/>
        <v/>
      </c>
      <c r="W255" s="103" t="str">
        <f t="shared" si="59"/>
        <v/>
      </c>
      <c r="X255" s="110" t="str">
        <f t="shared" si="60"/>
        <v/>
      </c>
      <c r="Y255" s="110" t="str">
        <f t="shared" si="61"/>
        <v/>
      </c>
      <c r="Z255" s="110" t="str">
        <f t="shared" si="62"/>
        <v/>
      </c>
      <c r="AA255" s="110" t="str">
        <f t="shared" si="63"/>
        <v/>
      </c>
      <c r="AB255" s="110" t="str">
        <f t="shared" si="64"/>
        <v/>
      </c>
      <c r="AC255" s="110" t="str">
        <f t="shared" si="65"/>
        <v/>
      </c>
      <c r="AD255" s="237" t="str">
        <f t="shared" si="66"/>
        <v/>
      </c>
      <c r="AE255" s="82">
        <f t="shared" si="67"/>
        <v>1</v>
      </c>
    </row>
    <row r="256" spans="1:31" ht="24.95" hidden="1" customHeight="1" x14ac:dyDescent="0.4">
      <c r="A256" s="105"/>
      <c r="B256" s="83"/>
      <c r="C256" s="78"/>
      <c r="D256" s="93"/>
      <c r="E256" s="233"/>
      <c r="F256" s="227"/>
      <c r="G256" s="84"/>
      <c r="H256" s="84"/>
      <c r="I256" s="84"/>
      <c r="J256" s="84"/>
      <c r="K256" s="84"/>
      <c r="L256" s="84"/>
      <c r="M256" s="102"/>
      <c r="N256" s="1"/>
      <c r="O256" s="100"/>
      <c r="P256" s="103" t="str">
        <f t="shared" si="52"/>
        <v/>
      </c>
      <c r="Q256" s="103" t="str">
        <f t="shared" si="53"/>
        <v/>
      </c>
      <c r="R256" s="103" t="str">
        <f t="shared" si="54"/>
        <v/>
      </c>
      <c r="S256" s="103" t="str">
        <f t="shared" si="55"/>
        <v/>
      </c>
      <c r="T256" s="103" t="str">
        <f t="shared" si="56"/>
        <v/>
      </c>
      <c r="U256" s="103" t="str">
        <f t="shared" si="57"/>
        <v/>
      </c>
      <c r="V256" s="103" t="str">
        <f t="shared" si="58"/>
        <v/>
      </c>
      <c r="W256" s="103" t="str">
        <f t="shared" si="59"/>
        <v/>
      </c>
      <c r="X256" s="110" t="str">
        <f t="shared" si="60"/>
        <v/>
      </c>
      <c r="Y256" s="110" t="str">
        <f t="shared" si="61"/>
        <v/>
      </c>
      <c r="Z256" s="110" t="str">
        <f t="shared" si="62"/>
        <v/>
      </c>
      <c r="AA256" s="110" t="str">
        <f t="shared" si="63"/>
        <v/>
      </c>
      <c r="AB256" s="110" t="str">
        <f t="shared" si="64"/>
        <v/>
      </c>
      <c r="AC256" s="110" t="str">
        <f t="shared" si="65"/>
        <v/>
      </c>
      <c r="AD256" s="237" t="str">
        <f t="shared" si="66"/>
        <v/>
      </c>
      <c r="AE256" s="82">
        <f t="shared" si="67"/>
        <v>1</v>
      </c>
    </row>
    <row r="257" spans="1:31" ht="24.95" customHeight="1" x14ac:dyDescent="0.4">
      <c r="A257" s="105"/>
      <c r="B257" s="83"/>
      <c r="C257" s="78"/>
      <c r="D257" s="93"/>
      <c r="E257" s="233"/>
      <c r="F257" s="227"/>
      <c r="G257" s="84"/>
      <c r="H257" s="84"/>
      <c r="I257" s="84"/>
      <c r="J257" s="84"/>
      <c r="K257" s="84"/>
      <c r="L257" s="84"/>
      <c r="M257" s="102"/>
      <c r="N257" s="1"/>
      <c r="O257" s="100"/>
      <c r="P257" s="103" t="str">
        <f t="shared" si="52"/>
        <v/>
      </c>
      <c r="Q257" s="103" t="str">
        <f t="shared" si="53"/>
        <v/>
      </c>
      <c r="R257" s="103" t="str">
        <f t="shared" si="54"/>
        <v/>
      </c>
      <c r="S257" s="103" t="str">
        <f t="shared" si="55"/>
        <v/>
      </c>
      <c r="T257" s="103" t="str">
        <f t="shared" si="56"/>
        <v/>
      </c>
      <c r="U257" s="103" t="str">
        <f t="shared" si="57"/>
        <v/>
      </c>
      <c r="V257" s="103" t="str">
        <f t="shared" si="58"/>
        <v/>
      </c>
      <c r="W257" s="103" t="str">
        <f t="shared" si="59"/>
        <v/>
      </c>
      <c r="X257" s="110" t="str">
        <f t="shared" si="60"/>
        <v/>
      </c>
      <c r="Y257" s="110" t="str">
        <f t="shared" si="61"/>
        <v/>
      </c>
      <c r="Z257" s="110" t="str">
        <f t="shared" si="62"/>
        <v/>
      </c>
      <c r="AA257" s="110" t="str">
        <f t="shared" si="63"/>
        <v/>
      </c>
      <c r="AB257" s="110" t="str">
        <f t="shared" si="64"/>
        <v/>
      </c>
      <c r="AC257" s="110" t="str">
        <f t="shared" si="65"/>
        <v/>
      </c>
      <c r="AD257" s="237" t="str">
        <f t="shared" si="66"/>
        <v/>
      </c>
      <c r="AE257" s="82">
        <f t="shared" si="67"/>
        <v>1</v>
      </c>
    </row>
    <row r="258" spans="1:31" ht="24.95" hidden="1" customHeight="1" x14ac:dyDescent="0.4">
      <c r="A258" s="105"/>
      <c r="B258" s="83"/>
      <c r="C258" s="78"/>
      <c r="D258" s="93"/>
      <c r="E258" s="233"/>
      <c r="F258" s="227"/>
      <c r="G258" s="84"/>
      <c r="H258" s="84"/>
      <c r="I258" s="84"/>
      <c r="J258" s="84"/>
      <c r="K258" s="84"/>
      <c r="L258" s="84"/>
      <c r="M258" s="102"/>
      <c r="N258" s="1"/>
      <c r="O258" s="100"/>
      <c r="P258" s="103" t="str">
        <f t="shared" si="52"/>
        <v/>
      </c>
      <c r="Q258" s="103" t="str">
        <f t="shared" si="53"/>
        <v/>
      </c>
      <c r="R258" s="103" t="str">
        <f t="shared" si="54"/>
        <v/>
      </c>
      <c r="S258" s="103" t="str">
        <f t="shared" si="55"/>
        <v/>
      </c>
      <c r="T258" s="103" t="str">
        <f t="shared" si="56"/>
        <v/>
      </c>
      <c r="U258" s="103" t="str">
        <f t="shared" si="57"/>
        <v/>
      </c>
      <c r="V258" s="103" t="str">
        <f t="shared" si="58"/>
        <v/>
      </c>
      <c r="W258" s="103" t="str">
        <f t="shared" si="59"/>
        <v/>
      </c>
      <c r="X258" s="110" t="str">
        <f t="shared" si="60"/>
        <v/>
      </c>
      <c r="Y258" s="110" t="str">
        <f t="shared" si="61"/>
        <v/>
      </c>
      <c r="Z258" s="110" t="str">
        <f t="shared" si="62"/>
        <v/>
      </c>
      <c r="AA258" s="110" t="str">
        <f t="shared" si="63"/>
        <v/>
      </c>
      <c r="AB258" s="110" t="str">
        <f t="shared" si="64"/>
        <v/>
      </c>
      <c r="AC258" s="110" t="str">
        <f t="shared" si="65"/>
        <v/>
      </c>
      <c r="AD258" s="237" t="str">
        <f t="shared" si="66"/>
        <v/>
      </c>
      <c r="AE258" s="82">
        <f t="shared" si="67"/>
        <v>1</v>
      </c>
    </row>
    <row r="259" spans="1:31" ht="24.95" customHeight="1" x14ac:dyDescent="0.4">
      <c r="A259" s="105"/>
      <c r="B259" s="83"/>
      <c r="C259" s="78"/>
      <c r="D259" s="93"/>
      <c r="E259" s="233"/>
      <c r="F259" s="227"/>
      <c r="G259" s="84"/>
      <c r="H259" s="84"/>
      <c r="I259" s="84"/>
      <c r="J259" s="84"/>
      <c r="K259" s="84"/>
      <c r="L259" s="84"/>
      <c r="M259" s="102"/>
      <c r="N259" s="1"/>
      <c r="O259" s="100"/>
      <c r="P259" s="103" t="str">
        <f t="shared" si="52"/>
        <v/>
      </c>
      <c r="Q259" s="103" t="str">
        <f t="shared" si="53"/>
        <v/>
      </c>
      <c r="R259" s="103" t="str">
        <f t="shared" si="54"/>
        <v/>
      </c>
      <c r="S259" s="103" t="str">
        <f t="shared" si="55"/>
        <v/>
      </c>
      <c r="T259" s="103" t="str">
        <f t="shared" si="56"/>
        <v/>
      </c>
      <c r="U259" s="103" t="str">
        <f t="shared" si="57"/>
        <v/>
      </c>
      <c r="V259" s="103" t="str">
        <f t="shared" si="58"/>
        <v/>
      </c>
      <c r="W259" s="103" t="str">
        <f t="shared" si="59"/>
        <v/>
      </c>
      <c r="X259" s="110" t="str">
        <f t="shared" si="60"/>
        <v/>
      </c>
      <c r="Y259" s="110" t="str">
        <f t="shared" si="61"/>
        <v/>
      </c>
      <c r="Z259" s="110" t="str">
        <f t="shared" si="62"/>
        <v/>
      </c>
      <c r="AA259" s="110" t="str">
        <f t="shared" si="63"/>
        <v/>
      </c>
      <c r="AB259" s="110" t="str">
        <f t="shared" si="64"/>
        <v/>
      </c>
      <c r="AC259" s="110" t="str">
        <f t="shared" si="65"/>
        <v/>
      </c>
      <c r="AD259" s="237" t="str">
        <f t="shared" si="66"/>
        <v/>
      </c>
      <c r="AE259" s="82">
        <f t="shared" si="67"/>
        <v>1</v>
      </c>
    </row>
    <row r="260" spans="1:31" ht="24.95" hidden="1" customHeight="1" x14ac:dyDescent="0.4">
      <c r="A260" s="105"/>
      <c r="B260" s="83"/>
      <c r="C260" s="78"/>
      <c r="D260" s="93"/>
      <c r="E260" s="233"/>
      <c r="F260" s="227"/>
      <c r="G260" s="84"/>
      <c r="H260" s="84"/>
      <c r="I260" s="84"/>
      <c r="J260" s="84"/>
      <c r="K260" s="84"/>
      <c r="L260" s="84"/>
      <c r="M260" s="102"/>
      <c r="N260" s="1"/>
      <c r="O260" s="100"/>
      <c r="P260" s="103" t="str">
        <f t="shared" si="52"/>
        <v/>
      </c>
      <c r="Q260" s="103" t="str">
        <f t="shared" si="53"/>
        <v/>
      </c>
      <c r="R260" s="103" t="str">
        <f t="shared" si="54"/>
        <v/>
      </c>
      <c r="S260" s="103" t="str">
        <f t="shared" si="55"/>
        <v/>
      </c>
      <c r="T260" s="103" t="str">
        <f t="shared" si="56"/>
        <v/>
      </c>
      <c r="U260" s="103" t="str">
        <f t="shared" si="57"/>
        <v/>
      </c>
      <c r="V260" s="103" t="str">
        <f t="shared" si="58"/>
        <v/>
      </c>
      <c r="W260" s="103" t="str">
        <f t="shared" si="59"/>
        <v/>
      </c>
      <c r="X260" s="110" t="str">
        <f t="shared" si="60"/>
        <v/>
      </c>
      <c r="Y260" s="110" t="str">
        <f t="shared" si="61"/>
        <v/>
      </c>
      <c r="Z260" s="110" t="str">
        <f t="shared" si="62"/>
        <v/>
      </c>
      <c r="AA260" s="110" t="str">
        <f t="shared" si="63"/>
        <v/>
      </c>
      <c r="AB260" s="110" t="str">
        <f t="shared" si="64"/>
        <v/>
      </c>
      <c r="AC260" s="110" t="str">
        <f t="shared" si="65"/>
        <v/>
      </c>
      <c r="AD260" s="237" t="str">
        <f t="shared" si="66"/>
        <v/>
      </c>
      <c r="AE260" s="82">
        <f t="shared" si="67"/>
        <v>1</v>
      </c>
    </row>
    <row r="261" spans="1:31" ht="24.95" hidden="1" customHeight="1" x14ac:dyDescent="0.4">
      <c r="A261" s="105"/>
      <c r="B261" s="83"/>
      <c r="C261" s="78"/>
      <c r="D261" s="93"/>
      <c r="E261" s="233"/>
      <c r="F261" s="227"/>
      <c r="G261" s="84"/>
      <c r="H261" s="84"/>
      <c r="I261" s="84"/>
      <c r="J261" s="84"/>
      <c r="K261" s="84"/>
      <c r="L261" s="84"/>
      <c r="M261" s="102"/>
      <c r="N261" s="1"/>
      <c r="O261" s="100"/>
      <c r="P261" s="103" t="str">
        <f t="shared" ref="P261:P301" si="68">IF(OR(F261="",$N261=""),"",IF(VLOOKUP(F261,echelle1,2)&lt;=$N261,"S",IF(AND(VLOOKUP(F261,echelle1,2)&gt;$N261,VLOOKUP(F261,echelle1,2)&lt;$O261),"I","R")))</f>
        <v/>
      </c>
      <c r="Q261" s="103" t="str">
        <f t="shared" ref="Q261:Q301" si="69">IF(OR(G261="",$N261=""),"",IF(VLOOKUP(G261,echelle1,2)&lt;=$N261,"S",IF(AND(VLOOKUP(G261,echelle1,2)&gt;$N261,VLOOKUP(G261,echelle1,2)&lt;$O261),"I","R")))</f>
        <v/>
      </c>
      <c r="R261" s="103" t="str">
        <f t="shared" ref="R261:R301" si="70">IF(OR(H261="",$N261=""),"",IF(VLOOKUP(H261,echelle1,2)&lt;=$N261,"S",IF(AND(VLOOKUP(H261,echelle1,2)&gt;$N261,VLOOKUP(H261,echelle1,2)&lt;$O261),"I","R")))</f>
        <v/>
      </c>
      <c r="S261" s="103" t="str">
        <f t="shared" ref="S261:S301" si="71">IF(OR(I261="",$N261=""),"",IF(VLOOKUP(I261,echelle1,2)&lt;=$N261,"S",IF(AND(VLOOKUP(I261,echelle1,2)&gt;$N261,VLOOKUP(I261,echelle1,2)&lt;$O261),"I","R")))</f>
        <v/>
      </c>
      <c r="T261" s="103" t="str">
        <f t="shared" ref="T261:T301" si="72">IF(OR(J261="",$N261=""),"",IF(VLOOKUP(J261,echelle1,2)&lt;=$N261,"S",IF(AND(VLOOKUP(J261,echelle1,2)&gt;$N261,VLOOKUP(J261,echelle1,2)&lt;$O261),"I","R")))</f>
        <v/>
      </c>
      <c r="U261" s="103" t="str">
        <f t="shared" ref="U261:U301" si="73">IF(OR(K261="",$N261=""),"",IF(VLOOKUP(K261,echelle1,2)&lt;=$N261,"S",IF(AND(VLOOKUP(K261,echelle1,2)&gt;$N261,VLOOKUP(K261,echelle1,2)&lt;$O261),"I","R")))</f>
        <v/>
      </c>
      <c r="V261" s="103" t="str">
        <f t="shared" ref="V261:V301" si="74">IF(OR(L261="",$N261=""),"",IF(VLOOKUP(L261,echelle1,2)&lt;=$N261,"S",IF(AND(VLOOKUP(L261,echelle1,2)&gt;$N261,VLOOKUP(L261,echelle1,2)&lt;$O261),"I","R")))</f>
        <v/>
      </c>
      <c r="W261" s="103" t="str">
        <f t="shared" ref="W261:W301" si="75">IF(OR(M261="",$N261=""),"",IF(OR($M$3="BMD",$M$3="AD"),(IF(VLOOKUP(M261,echelle2,2)&lt;=$N261,"S",IF(AND(VLOOKUP(M261,echelle2,2)&gt;$N261,VLOOKUP(M261,echelle2,2)&lt;$O261),"I","R"))),(IF(VLOOKUP(M261,echelle1,2)&lt;=$N261,"S",IF(AND(VLOOKUP(M261,echelle1,2)&gt;$N261,VLOOKUP(M261,echelle1,2)&lt;$O261),"I","R")))))</f>
        <v/>
      </c>
      <c r="X261" s="110" t="str">
        <f t="shared" ref="X261:X301" si="76">IF(OR(F261="",$M261=""),"",IF(OR($M$3="BMD",$M$3="AD"),(VLOOKUP($M261,echelle6,2)-VLOOKUP(F261,echelle5,2)),(VLOOKUP($M261,echelle5,2)-VLOOKUP(F261,echelle5,2))))</f>
        <v/>
      </c>
      <c r="Y261" s="110" t="str">
        <f t="shared" ref="Y261:Y301" si="77">IF(OR(G261="",$M261=""),"",IF(OR($M$3="BMD",$M$3="AD"),(VLOOKUP($M261,echelle6,2)-VLOOKUP(G261,echelle5,2)),(VLOOKUP($M261,echelle5,2)-VLOOKUP(G261,echelle5,2))))</f>
        <v/>
      </c>
      <c r="Z261" s="110" t="str">
        <f t="shared" ref="Z261:Z301" si="78">IF(OR(H261="",$M261=""),"",IF(OR($M$3="BMD",$M$3="AD"),(VLOOKUP($M261,echelle6,2)-VLOOKUP(H261,echelle5,2)),(VLOOKUP($M261,echelle5,2)-VLOOKUP(H261,echelle5,2))))</f>
        <v/>
      </c>
      <c r="AA261" s="110" t="str">
        <f t="shared" ref="AA261:AA301" si="79">IF(OR(I261="",$M261=""),"",IF(OR($M$3="BMD",$M$3="AD"),(VLOOKUP($M261,echelle6,2)-VLOOKUP(I261,echelle5,2)),(VLOOKUP($M261,echelle5,2)-VLOOKUP(I261,echelle5,2))))</f>
        <v/>
      </c>
      <c r="AB261" s="110" t="str">
        <f t="shared" ref="AB261:AB301" si="80">IF(OR(J261="",$M261=""),"",IF(OR($M$3="BMD",$M$3="AD"),(VLOOKUP($M261,echelle6,2)-VLOOKUP(J261,echelle5,2)),(VLOOKUP($M261,echelle5,2)-VLOOKUP(J261,echelle5,2))))</f>
        <v/>
      </c>
      <c r="AC261" s="110" t="str">
        <f t="shared" ref="AC261:AC301" si="81">IF(OR(K261="",$M261=""),"",IF(OR($M$3="BMD",$M$3="AD"),(VLOOKUP($M261,echelle6,2)-VLOOKUP(K261,echelle5,2)),(VLOOKUP($M261,echelle5,2)-VLOOKUP(K261,echelle5,2))))</f>
        <v/>
      </c>
      <c r="AD261" s="237" t="str">
        <f t="shared" ref="AD261:AD301" si="82">IF(OR(L261="",$M261=""),"",IF(OR($M$3="BMD",$M$3="AD"),(VLOOKUP($M261,echelle6,2)-VLOOKUP(L261,echelle5,2)),(VLOOKUP($M261,echelle5,2)-VLOOKUP(L261,echelle5,2))))</f>
        <v/>
      </c>
      <c r="AE261" s="82">
        <f t="shared" si="67"/>
        <v>1</v>
      </c>
    </row>
    <row r="262" spans="1:31" ht="24.95" hidden="1" customHeight="1" x14ac:dyDescent="0.4">
      <c r="A262" s="105"/>
      <c r="B262" s="83"/>
      <c r="C262" s="78"/>
      <c r="D262" s="93"/>
      <c r="E262" s="233"/>
      <c r="F262" s="227"/>
      <c r="G262" s="84"/>
      <c r="H262" s="84"/>
      <c r="I262" s="84"/>
      <c r="J262" s="84"/>
      <c r="K262" s="84"/>
      <c r="L262" s="84"/>
      <c r="M262" s="102"/>
      <c r="N262" s="1"/>
      <c r="O262" s="100"/>
      <c r="P262" s="103" t="str">
        <f t="shared" si="68"/>
        <v/>
      </c>
      <c r="Q262" s="103" t="str">
        <f t="shared" si="69"/>
        <v/>
      </c>
      <c r="R262" s="103" t="str">
        <f t="shared" si="70"/>
        <v/>
      </c>
      <c r="S262" s="103" t="str">
        <f t="shared" si="71"/>
        <v/>
      </c>
      <c r="T262" s="103" t="str">
        <f t="shared" si="72"/>
        <v/>
      </c>
      <c r="U262" s="103" t="str">
        <f t="shared" si="73"/>
        <v/>
      </c>
      <c r="V262" s="103" t="str">
        <f t="shared" si="74"/>
        <v/>
      </c>
      <c r="W262" s="103" t="str">
        <f t="shared" si="75"/>
        <v/>
      </c>
      <c r="X262" s="110" t="str">
        <f t="shared" si="76"/>
        <v/>
      </c>
      <c r="Y262" s="110" t="str">
        <f t="shared" si="77"/>
        <v/>
      </c>
      <c r="Z262" s="110" t="str">
        <f t="shared" si="78"/>
        <v/>
      </c>
      <c r="AA262" s="110" t="str">
        <f t="shared" si="79"/>
        <v/>
      </c>
      <c r="AB262" s="110" t="str">
        <f t="shared" si="80"/>
        <v/>
      </c>
      <c r="AC262" s="110" t="str">
        <f t="shared" si="81"/>
        <v/>
      </c>
      <c r="AD262" s="237" t="str">
        <f t="shared" si="82"/>
        <v/>
      </c>
      <c r="AE262" s="82">
        <f t="shared" ref="AE262:AE301" si="83">SUBTOTAL(3,X262)</f>
        <v>1</v>
      </c>
    </row>
    <row r="263" spans="1:31" ht="24.95" hidden="1" customHeight="1" x14ac:dyDescent="0.4">
      <c r="A263" s="105"/>
      <c r="B263" s="83"/>
      <c r="C263" s="78"/>
      <c r="D263" s="93"/>
      <c r="E263" s="233"/>
      <c r="F263" s="227"/>
      <c r="G263" s="84"/>
      <c r="H263" s="84"/>
      <c r="I263" s="84"/>
      <c r="J263" s="84"/>
      <c r="K263" s="84"/>
      <c r="L263" s="84"/>
      <c r="M263" s="102"/>
      <c r="N263" s="1"/>
      <c r="O263" s="100"/>
      <c r="P263" s="103" t="str">
        <f t="shared" si="68"/>
        <v/>
      </c>
      <c r="Q263" s="103" t="str">
        <f t="shared" si="69"/>
        <v/>
      </c>
      <c r="R263" s="103" t="str">
        <f t="shared" si="70"/>
        <v/>
      </c>
      <c r="S263" s="103" t="str">
        <f t="shared" si="71"/>
        <v/>
      </c>
      <c r="T263" s="103" t="str">
        <f t="shared" si="72"/>
        <v/>
      </c>
      <c r="U263" s="103" t="str">
        <f t="shared" si="73"/>
        <v/>
      </c>
      <c r="V263" s="103" t="str">
        <f t="shared" si="74"/>
        <v/>
      </c>
      <c r="W263" s="103" t="str">
        <f t="shared" si="75"/>
        <v/>
      </c>
      <c r="X263" s="110" t="str">
        <f t="shared" si="76"/>
        <v/>
      </c>
      <c r="Y263" s="110" t="str">
        <f t="shared" si="77"/>
        <v/>
      </c>
      <c r="Z263" s="110" t="str">
        <f t="shared" si="78"/>
        <v/>
      </c>
      <c r="AA263" s="110" t="str">
        <f t="shared" si="79"/>
        <v/>
      </c>
      <c r="AB263" s="110" t="str">
        <f t="shared" si="80"/>
        <v/>
      </c>
      <c r="AC263" s="110" t="str">
        <f t="shared" si="81"/>
        <v/>
      </c>
      <c r="AD263" s="237" t="str">
        <f t="shared" si="82"/>
        <v/>
      </c>
      <c r="AE263" s="82">
        <f t="shared" si="83"/>
        <v>1</v>
      </c>
    </row>
    <row r="264" spans="1:31" ht="24.95" customHeight="1" x14ac:dyDescent="0.4">
      <c r="A264" s="105"/>
      <c r="B264" s="83"/>
      <c r="C264" s="78"/>
      <c r="D264" s="93"/>
      <c r="E264" s="233"/>
      <c r="F264" s="227"/>
      <c r="G264" s="84"/>
      <c r="H264" s="84"/>
      <c r="I264" s="84"/>
      <c r="J264" s="84"/>
      <c r="K264" s="84"/>
      <c r="L264" s="84"/>
      <c r="M264" s="102"/>
      <c r="N264" s="1"/>
      <c r="O264" s="100"/>
      <c r="P264" s="103" t="str">
        <f t="shared" si="68"/>
        <v/>
      </c>
      <c r="Q264" s="103" t="str">
        <f t="shared" si="69"/>
        <v/>
      </c>
      <c r="R264" s="103" t="str">
        <f t="shared" si="70"/>
        <v/>
      </c>
      <c r="S264" s="103" t="str">
        <f t="shared" si="71"/>
        <v/>
      </c>
      <c r="T264" s="103" t="str">
        <f t="shared" si="72"/>
        <v/>
      </c>
      <c r="U264" s="103" t="str">
        <f t="shared" si="73"/>
        <v/>
      </c>
      <c r="V264" s="103" t="str">
        <f t="shared" si="74"/>
        <v/>
      </c>
      <c r="W264" s="103" t="str">
        <f t="shared" si="75"/>
        <v/>
      </c>
      <c r="X264" s="110" t="str">
        <f t="shared" si="76"/>
        <v/>
      </c>
      <c r="Y264" s="110" t="str">
        <f t="shared" si="77"/>
        <v/>
      </c>
      <c r="Z264" s="110" t="str">
        <f t="shared" si="78"/>
        <v/>
      </c>
      <c r="AA264" s="110" t="str">
        <f t="shared" si="79"/>
        <v/>
      </c>
      <c r="AB264" s="110" t="str">
        <f t="shared" si="80"/>
        <v/>
      </c>
      <c r="AC264" s="110" t="str">
        <f t="shared" si="81"/>
        <v/>
      </c>
      <c r="AD264" s="237" t="str">
        <f t="shared" si="82"/>
        <v/>
      </c>
      <c r="AE264" s="82">
        <f t="shared" si="83"/>
        <v>1</v>
      </c>
    </row>
    <row r="265" spans="1:31" ht="24.95" hidden="1" customHeight="1" x14ac:dyDescent="0.4">
      <c r="A265" s="105"/>
      <c r="B265" s="83"/>
      <c r="C265" s="78"/>
      <c r="D265" s="93"/>
      <c r="E265" s="233"/>
      <c r="F265" s="227"/>
      <c r="G265" s="84"/>
      <c r="H265" s="84"/>
      <c r="I265" s="84"/>
      <c r="J265" s="84"/>
      <c r="K265" s="84"/>
      <c r="L265" s="84"/>
      <c r="M265" s="102"/>
      <c r="N265" s="1"/>
      <c r="O265" s="100"/>
      <c r="P265" s="103" t="str">
        <f t="shared" si="68"/>
        <v/>
      </c>
      <c r="Q265" s="103" t="str">
        <f t="shared" si="69"/>
        <v/>
      </c>
      <c r="R265" s="103" t="str">
        <f t="shared" si="70"/>
        <v/>
      </c>
      <c r="S265" s="103" t="str">
        <f t="shared" si="71"/>
        <v/>
      </c>
      <c r="T265" s="103" t="str">
        <f t="shared" si="72"/>
        <v/>
      </c>
      <c r="U265" s="103" t="str">
        <f t="shared" si="73"/>
        <v/>
      </c>
      <c r="V265" s="103" t="str">
        <f t="shared" si="74"/>
        <v/>
      </c>
      <c r="W265" s="103" t="str">
        <f t="shared" si="75"/>
        <v/>
      </c>
      <c r="X265" s="110" t="str">
        <f t="shared" si="76"/>
        <v/>
      </c>
      <c r="Y265" s="110" t="str">
        <f t="shared" si="77"/>
        <v/>
      </c>
      <c r="Z265" s="110" t="str">
        <f t="shared" si="78"/>
        <v/>
      </c>
      <c r="AA265" s="110" t="str">
        <f t="shared" si="79"/>
        <v/>
      </c>
      <c r="AB265" s="110" t="str">
        <f t="shared" si="80"/>
        <v/>
      </c>
      <c r="AC265" s="110" t="str">
        <f t="shared" si="81"/>
        <v/>
      </c>
      <c r="AD265" s="237" t="str">
        <f t="shared" si="82"/>
        <v/>
      </c>
      <c r="AE265" s="82">
        <f t="shared" si="83"/>
        <v>1</v>
      </c>
    </row>
    <row r="266" spans="1:31" ht="24.95" customHeight="1" x14ac:dyDescent="0.4">
      <c r="A266" s="105"/>
      <c r="B266" s="83"/>
      <c r="C266" s="78"/>
      <c r="D266" s="93"/>
      <c r="E266" s="233"/>
      <c r="F266" s="227"/>
      <c r="G266" s="84"/>
      <c r="H266" s="84"/>
      <c r="I266" s="84"/>
      <c r="J266" s="84"/>
      <c r="K266" s="84"/>
      <c r="L266" s="84"/>
      <c r="M266" s="102"/>
      <c r="N266" s="1"/>
      <c r="O266" s="100"/>
      <c r="P266" s="103" t="str">
        <f t="shared" si="68"/>
        <v/>
      </c>
      <c r="Q266" s="103" t="str">
        <f t="shared" si="69"/>
        <v/>
      </c>
      <c r="R266" s="103" t="str">
        <f t="shared" si="70"/>
        <v/>
      </c>
      <c r="S266" s="103" t="str">
        <f t="shared" si="71"/>
        <v/>
      </c>
      <c r="T266" s="103" t="str">
        <f t="shared" si="72"/>
        <v/>
      </c>
      <c r="U266" s="103" t="str">
        <f t="shared" si="73"/>
        <v/>
      </c>
      <c r="V266" s="103" t="str">
        <f t="shared" si="74"/>
        <v/>
      </c>
      <c r="W266" s="103" t="str">
        <f t="shared" si="75"/>
        <v/>
      </c>
      <c r="X266" s="110" t="str">
        <f t="shared" si="76"/>
        <v/>
      </c>
      <c r="Y266" s="110" t="str">
        <f t="shared" si="77"/>
        <v/>
      </c>
      <c r="Z266" s="110" t="str">
        <f t="shared" si="78"/>
        <v/>
      </c>
      <c r="AA266" s="110" t="str">
        <f t="shared" si="79"/>
        <v/>
      </c>
      <c r="AB266" s="110" t="str">
        <f t="shared" si="80"/>
        <v/>
      </c>
      <c r="AC266" s="110" t="str">
        <f t="shared" si="81"/>
        <v/>
      </c>
      <c r="AD266" s="237" t="str">
        <f t="shared" si="82"/>
        <v/>
      </c>
      <c r="AE266" s="82">
        <f t="shared" si="83"/>
        <v>1</v>
      </c>
    </row>
    <row r="267" spans="1:31" ht="24.95" hidden="1" customHeight="1" x14ac:dyDescent="0.4">
      <c r="A267" s="105"/>
      <c r="B267" s="83"/>
      <c r="C267" s="78"/>
      <c r="D267" s="93"/>
      <c r="E267" s="233"/>
      <c r="F267" s="227"/>
      <c r="G267" s="84"/>
      <c r="H267" s="84"/>
      <c r="I267" s="84"/>
      <c r="J267" s="84"/>
      <c r="K267" s="84"/>
      <c r="L267" s="84"/>
      <c r="M267" s="102"/>
      <c r="N267" s="1"/>
      <c r="O267" s="100"/>
      <c r="P267" s="103" t="str">
        <f t="shared" si="68"/>
        <v/>
      </c>
      <c r="Q267" s="103" t="str">
        <f t="shared" si="69"/>
        <v/>
      </c>
      <c r="R267" s="103" t="str">
        <f t="shared" si="70"/>
        <v/>
      </c>
      <c r="S267" s="103" t="str">
        <f t="shared" si="71"/>
        <v/>
      </c>
      <c r="T267" s="103" t="str">
        <f t="shared" si="72"/>
        <v/>
      </c>
      <c r="U267" s="103" t="str">
        <f t="shared" si="73"/>
        <v/>
      </c>
      <c r="V267" s="103" t="str">
        <f t="shared" si="74"/>
        <v/>
      </c>
      <c r="W267" s="103" t="str">
        <f t="shared" si="75"/>
        <v/>
      </c>
      <c r="X267" s="110" t="str">
        <f t="shared" si="76"/>
        <v/>
      </c>
      <c r="Y267" s="110" t="str">
        <f t="shared" si="77"/>
        <v/>
      </c>
      <c r="Z267" s="110" t="str">
        <f t="shared" si="78"/>
        <v/>
      </c>
      <c r="AA267" s="110" t="str">
        <f t="shared" si="79"/>
        <v/>
      </c>
      <c r="AB267" s="110" t="str">
        <f t="shared" si="80"/>
        <v/>
      </c>
      <c r="AC267" s="110" t="str">
        <f t="shared" si="81"/>
        <v/>
      </c>
      <c r="AD267" s="237" t="str">
        <f t="shared" si="82"/>
        <v/>
      </c>
      <c r="AE267" s="82">
        <f t="shared" si="83"/>
        <v>1</v>
      </c>
    </row>
    <row r="268" spans="1:31" ht="24.95" hidden="1" customHeight="1" x14ac:dyDescent="0.4">
      <c r="A268" s="105"/>
      <c r="B268" s="83"/>
      <c r="C268" s="78"/>
      <c r="D268" s="93"/>
      <c r="E268" s="233"/>
      <c r="F268" s="227"/>
      <c r="G268" s="84"/>
      <c r="H268" s="84"/>
      <c r="I268" s="84"/>
      <c r="J268" s="84"/>
      <c r="K268" s="84"/>
      <c r="L268" s="84"/>
      <c r="M268" s="102"/>
      <c r="N268" s="1"/>
      <c r="O268" s="100"/>
      <c r="P268" s="103" t="str">
        <f t="shared" si="68"/>
        <v/>
      </c>
      <c r="Q268" s="103" t="str">
        <f t="shared" si="69"/>
        <v/>
      </c>
      <c r="R268" s="103" t="str">
        <f t="shared" si="70"/>
        <v/>
      </c>
      <c r="S268" s="103" t="str">
        <f t="shared" si="71"/>
        <v/>
      </c>
      <c r="T268" s="103" t="str">
        <f t="shared" si="72"/>
        <v/>
      </c>
      <c r="U268" s="103" t="str">
        <f t="shared" si="73"/>
        <v/>
      </c>
      <c r="V268" s="103" t="str">
        <f t="shared" si="74"/>
        <v/>
      </c>
      <c r="W268" s="103" t="str">
        <f t="shared" si="75"/>
        <v/>
      </c>
      <c r="X268" s="110" t="str">
        <f t="shared" si="76"/>
        <v/>
      </c>
      <c r="Y268" s="110" t="str">
        <f t="shared" si="77"/>
        <v/>
      </c>
      <c r="Z268" s="110" t="str">
        <f t="shared" si="78"/>
        <v/>
      </c>
      <c r="AA268" s="110" t="str">
        <f t="shared" si="79"/>
        <v/>
      </c>
      <c r="AB268" s="110" t="str">
        <f t="shared" si="80"/>
        <v/>
      </c>
      <c r="AC268" s="110" t="str">
        <f t="shared" si="81"/>
        <v/>
      </c>
      <c r="AD268" s="237" t="str">
        <f t="shared" si="82"/>
        <v/>
      </c>
      <c r="AE268" s="82">
        <f t="shared" si="83"/>
        <v>1</v>
      </c>
    </row>
    <row r="269" spans="1:31" ht="24.95" hidden="1" customHeight="1" x14ac:dyDescent="0.4">
      <c r="A269" s="105"/>
      <c r="B269" s="83"/>
      <c r="C269" s="78"/>
      <c r="D269" s="93"/>
      <c r="E269" s="233"/>
      <c r="F269" s="227"/>
      <c r="G269" s="84"/>
      <c r="H269" s="84"/>
      <c r="I269" s="84"/>
      <c r="J269" s="84"/>
      <c r="K269" s="84"/>
      <c r="L269" s="84"/>
      <c r="M269" s="102"/>
      <c r="N269" s="1"/>
      <c r="O269" s="100"/>
      <c r="P269" s="103" t="str">
        <f t="shared" si="68"/>
        <v/>
      </c>
      <c r="Q269" s="103" t="str">
        <f t="shared" si="69"/>
        <v/>
      </c>
      <c r="R269" s="103" t="str">
        <f t="shared" si="70"/>
        <v/>
      </c>
      <c r="S269" s="103" t="str">
        <f t="shared" si="71"/>
        <v/>
      </c>
      <c r="T269" s="103" t="str">
        <f t="shared" si="72"/>
        <v/>
      </c>
      <c r="U269" s="103" t="str">
        <f t="shared" si="73"/>
        <v/>
      </c>
      <c r="V269" s="103" t="str">
        <f t="shared" si="74"/>
        <v/>
      </c>
      <c r="W269" s="103" t="str">
        <f t="shared" si="75"/>
        <v/>
      </c>
      <c r="X269" s="110" t="str">
        <f t="shared" si="76"/>
        <v/>
      </c>
      <c r="Y269" s="110" t="str">
        <f t="shared" si="77"/>
        <v/>
      </c>
      <c r="Z269" s="110" t="str">
        <f t="shared" si="78"/>
        <v/>
      </c>
      <c r="AA269" s="110" t="str">
        <f t="shared" si="79"/>
        <v/>
      </c>
      <c r="AB269" s="110" t="str">
        <f t="shared" si="80"/>
        <v/>
      </c>
      <c r="AC269" s="110" t="str">
        <f t="shared" si="81"/>
        <v/>
      </c>
      <c r="AD269" s="237" t="str">
        <f t="shared" si="82"/>
        <v/>
      </c>
      <c r="AE269" s="82">
        <f t="shared" si="83"/>
        <v>1</v>
      </c>
    </row>
    <row r="270" spans="1:31" ht="24.95" hidden="1" customHeight="1" x14ac:dyDescent="0.4">
      <c r="A270" s="105"/>
      <c r="B270" s="83"/>
      <c r="C270" s="78"/>
      <c r="D270" s="93"/>
      <c r="E270" s="233"/>
      <c r="F270" s="227"/>
      <c r="G270" s="84"/>
      <c r="H270" s="84"/>
      <c r="I270" s="84"/>
      <c r="J270" s="84"/>
      <c r="K270" s="84"/>
      <c r="L270" s="84"/>
      <c r="M270" s="102"/>
      <c r="N270" s="1"/>
      <c r="O270" s="100"/>
      <c r="P270" s="103" t="str">
        <f t="shared" si="68"/>
        <v/>
      </c>
      <c r="Q270" s="103" t="str">
        <f t="shared" si="69"/>
        <v/>
      </c>
      <c r="R270" s="103" t="str">
        <f t="shared" si="70"/>
        <v/>
      </c>
      <c r="S270" s="103" t="str">
        <f t="shared" si="71"/>
        <v/>
      </c>
      <c r="T270" s="103" t="str">
        <f t="shared" si="72"/>
        <v/>
      </c>
      <c r="U270" s="103" t="str">
        <f t="shared" si="73"/>
        <v/>
      </c>
      <c r="V270" s="103" t="str">
        <f t="shared" si="74"/>
        <v/>
      </c>
      <c r="W270" s="103" t="str">
        <f t="shared" si="75"/>
        <v/>
      </c>
      <c r="X270" s="110" t="str">
        <f t="shared" si="76"/>
        <v/>
      </c>
      <c r="Y270" s="110" t="str">
        <f t="shared" si="77"/>
        <v/>
      </c>
      <c r="Z270" s="110" t="str">
        <f t="shared" si="78"/>
        <v/>
      </c>
      <c r="AA270" s="110" t="str">
        <f t="shared" si="79"/>
        <v/>
      </c>
      <c r="AB270" s="110" t="str">
        <f t="shared" si="80"/>
        <v/>
      </c>
      <c r="AC270" s="110" t="str">
        <f t="shared" si="81"/>
        <v/>
      </c>
      <c r="AD270" s="237" t="str">
        <f t="shared" si="82"/>
        <v/>
      </c>
      <c r="AE270" s="82">
        <f t="shared" si="83"/>
        <v>1</v>
      </c>
    </row>
    <row r="271" spans="1:31" ht="24.95" customHeight="1" x14ac:dyDescent="0.4">
      <c r="A271" s="105"/>
      <c r="B271" s="83"/>
      <c r="C271" s="78"/>
      <c r="D271" s="93"/>
      <c r="E271" s="233"/>
      <c r="F271" s="227"/>
      <c r="G271" s="84"/>
      <c r="H271" s="84"/>
      <c r="I271" s="84"/>
      <c r="J271" s="84"/>
      <c r="K271" s="84"/>
      <c r="L271" s="84"/>
      <c r="M271" s="102"/>
      <c r="N271" s="1"/>
      <c r="O271" s="100"/>
      <c r="P271" s="103" t="str">
        <f t="shared" si="68"/>
        <v/>
      </c>
      <c r="Q271" s="103" t="str">
        <f t="shared" si="69"/>
        <v/>
      </c>
      <c r="R271" s="103" t="str">
        <f t="shared" si="70"/>
        <v/>
      </c>
      <c r="S271" s="103" t="str">
        <f t="shared" si="71"/>
        <v/>
      </c>
      <c r="T271" s="103" t="str">
        <f t="shared" si="72"/>
        <v/>
      </c>
      <c r="U271" s="103" t="str">
        <f t="shared" si="73"/>
        <v/>
      </c>
      <c r="V271" s="103" t="str">
        <f t="shared" si="74"/>
        <v/>
      </c>
      <c r="W271" s="103" t="str">
        <f t="shared" si="75"/>
        <v/>
      </c>
      <c r="X271" s="110" t="str">
        <f t="shared" si="76"/>
        <v/>
      </c>
      <c r="Y271" s="110" t="str">
        <f t="shared" si="77"/>
        <v/>
      </c>
      <c r="Z271" s="110" t="str">
        <f t="shared" si="78"/>
        <v/>
      </c>
      <c r="AA271" s="110" t="str">
        <f t="shared" si="79"/>
        <v/>
      </c>
      <c r="AB271" s="110" t="str">
        <f t="shared" si="80"/>
        <v/>
      </c>
      <c r="AC271" s="110" t="str">
        <f t="shared" si="81"/>
        <v/>
      </c>
      <c r="AD271" s="237" t="str">
        <f t="shared" si="82"/>
        <v/>
      </c>
      <c r="AE271" s="82">
        <f t="shared" si="83"/>
        <v>1</v>
      </c>
    </row>
    <row r="272" spans="1:31" ht="24.95" hidden="1" customHeight="1" x14ac:dyDescent="0.4">
      <c r="A272" s="105"/>
      <c r="B272" s="83"/>
      <c r="C272" s="78"/>
      <c r="D272" s="93"/>
      <c r="E272" s="233"/>
      <c r="F272" s="227"/>
      <c r="G272" s="84"/>
      <c r="H272" s="84"/>
      <c r="I272" s="84"/>
      <c r="J272" s="84"/>
      <c r="K272" s="84"/>
      <c r="L272" s="84"/>
      <c r="M272" s="102"/>
      <c r="N272" s="1"/>
      <c r="O272" s="100"/>
      <c r="P272" s="103" t="str">
        <f t="shared" si="68"/>
        <v/>
      </c>
      <c r="Q272" s="103" t="str">
        <f t="shared" si="69"/>
        <v/>
      </c>
      <c r="R272" s="103" t="str">
        <f t="shared" si="70"/>
        <v/>
      </c>
      <c r="S272" s="103" t="str">
        <f t="shared" si="71"/>
        <v/>
      </c>
      <c r="T272" s="103" t="str">
        <f t="shared" si="72"/>
        <v/>
      </c>
      <c r="U272" s="103" t="str">
        <f t="shared" si="73"/>
        <v/>
      </c>
      <c r="V272" s="103" t="str">
        <f t="shared" si="74"/>
        <v/>
      </c>
      <c r="W272" s="103" t="str">
        <f t="shared" si="75"/>
        <v/>
      </c>
      <c r="X272" s="110" t="str">
        <f t="shared" si="76"/>
        <v/>
      </c>
      <c r="Y272" s="110" t="str">
        <f t="shared" si="77"/>
        <v/>
      </c>
      <c r="Z272" s="110" t="str">
        <f t="shared" si="78"/>
        <v/>
      </c>
      <c r="AA272" s="110" t="str">
        <f t="shared" si="79"/>
        <v/>
      </c>
      <c r="AB272" s="110" t="str">
        <f t="shared" si="80"/>
        <v/>
      </c>
      <c r="AC272" s="110" t="str">
        <f t="shared" si="81"/>
        <v/>
      </c>
      <c r="AD272" s="237" t="str">
        <f t="shared" si="82"/>
        <v/>
      </c>
      <c r="AE272" s="82">
        <f t="shared" si="83"/>
        <v>1</v>
      </c>
    </row>
    <row r="273" spans="1:31" ht="24.95" customHeight="1" x14ac:dyDescent="0.4">
      <c r="A273" s="105"/>
      <c r="B273" s="83"/>
      <c r="C273" s="78"/>
      <c r="D273" s="93"/>
      <c r="E273" s="233"/>
      <c r="F273" s="227"/>
      <c r="G273" s="84"/>
      <c r="H273" s="84"/>
      <c r="I273" s="84"/>
      <c r="J273" s="84"/>
      <c r="K273" s="84"/>
      <c r="L273" s="84"/>
      <c r="M273" s="102"/>
      <c r="N273" s="1"/>
      <c r="O273" s="100"/>
      <c r="P273" s="103" t="str">
        <f t="shared" si="68"/>
        <v/>
      </c>
      <c r="Q273" s="103" t="str">
        <f t="shared" si="69"/>
        <v/>
      </c>
      <c r="R273" s="103" t="str">
        <f t="shared" si="70"/>
        <v/>
      </c>
      <c r="S273" s="103" t="str">
        <f t="shared" si="71"/>
        <v/>
      </c>
      <c r="T273" s="103" t="str">
        <f t="shared" si="72"/>
        <v/>
      </c>
      <c r="U273" s="103" t="str">
        <f t="shared" si="73"/>
        <v/>
      </c>
      <c r="V273" s="103" t="str">
        <f t="shared" si="74"/>
        <v/>
      </c>
      <c r="W273" s="103" t="str">
        <f t="shared" si="75"/>
        <v/>
      </c>
      <c r="X273" s="110" t="str">
        <f t="shared" si="76"/>
        <v/>
      </c>
      <c r="Y273" s="110" t="str">
        <f t="shared" si="77"/>
        <v/>
      </c>
      <c r="Z273" s="110" t="str">
        <f t="shared" si="78"/>
        <v/>
      </c>
      <c r="AA273" s="110" t="str">
        <f t="shared" si="79"/>
        <v/>
      </c>
      <c r="AB273" s="110" t="str">
        <f t="shared" si="80"/>
        <v/>
      </c>
      <c r="AC273" s="110" t="str">
        <f t="shared" si="81"/>
        <v/>
      </c>
      <c r="AD273" s="237" t="str">
        <f t="shared" si="82"/>
        <v/>
      </c>
      <c r="AE273" s="82">
        <f t="shared" si="83"/>
        <v>1</v>
      </c>
    </row>
    <row r="274" spans="1:31" ht="24.95" hidden="1" customHeight="1" x14ac:dyDescent="0.4">
      <c r="A274" s="105"/>
      <c r="B274" s="83"/>
      <c r="C274" s="78"/>
      <c r="D274" s="93"/>
      <c r="E274" s="233"/>
      <c r="F274" s="227"/>
      <c r="G274" s="84"/>
      <c r="H274" s="84"/>
      <c r="I274" s="84"/>
      <c r="J274" s="84"/>
      <c r="K274" s="84"/>
      <c r="L274" s="84"/>
      <c r="M274" s="102"/>
      <c r="N274" s="1"/>
      <c r="O274" s="100"/>
      <c r="P274" s="103" t="str">
        <f t="shared" si="68"/>
        <v/>
      </c>
      <c r="Q274" s="103" t="str">
        <f t="shared" si="69"/>
        <v/>
      </c>
      <c r="R274" s="103" t="str">
        <f t="shared" si="70"/>
        <v/>
      </c>
      <c r="S274" s="103" t="str">
        <f t="shared" si="71"/>
        <v/>
      </c>
      <c r="T274" s="103" t="str">
        <f t="shared" si="72"/>
        <v/>
      </c>
      <c r="U274" s="103" t="str">
        <f t="shared" si="73"/>
        <v/>
      </c>
      <c r="V274" s="103" t="str">
        <f t="shared" si="74"/>
        <v/>
      </c>
      <c r="W274" s="103" t="str">
        <f t="shared" si="75"/>
        <v/>
      </c>
      <c r="X274" s="110" t="str">
        <f t="shared" si="76"/>
        <v/>
      </c>
      <c r="Y274" s="110" t="str">
        <f t="shared" si="77"/>
        <v/>
      </c>
      <c r="Z274" s="110" t="str">
        <f t="shared" si="78"/>
        <v/>
      </c>
      <c r="AA274" s="110" t="str">
        <f t="shared" si="79"/>
        <v/>
      </c>
      <c r="AB274" s="110" t="str">
        <f t="shared" si="80"/>
        <v/>
      </c>
      <c r="AC274" s="110" t="str">
        <f t="shared" si="81"/>
        <v/>
      </c>
      <c r="AD274" s="237" t="str">
        <f t="shared" si="82"/>
        <v/>
      </c>
      <c r="AE274" s="82">
        <f t="shared" si="83"/>
        <v>1</v>
      </c>
    </row>
    <row r="275" spans="1:31" ht="24.95" hidden="1" customHeight="1" x14ac:dyDescent="0.4">
      <c r="A275" s="105"/>
      <c r="B275" s="83"/>
      <c r="C275" s="78"/>
      <c r="D275" s="93"/>
      <c r="E275" s="233"/>
      <c r="F275" s="227"/>
      <c r="G275" s="84"/>
      <c r="H275" s="84"/>
      <c r="I275" s="84"/>
      <c r="J275" s="84"/>
      <c r="K275" s="84"/>
      <c r="L275" s="84"/>
      <c r="M275" s="102"/>
      <c r="N275" s="1"/>
      <c r="O275" s="100"/>
      <c r="P275" s="103" t="str">
        <f t="shared" si="68"/>
        <v/>
      </c>
      <c r="Q275" s="103" t="str">
        <f t="shared" si="69"/>
        <v/>
      </c>
      <c r="R275" s="103" t="str">
        <f t="shared" si="70"/>
        <v/>
      </c>
      <c r="S275" s="103" t="str">
        <f t="shared" si="71"/>
        <v/>
      </c>
      <c r="T275" s="103" t="str">
        <f t="shared" si="72"/>
        <v/>
      </c>
      <c r="U275" s="103" t="str">
        <f t="shared" si="73"/>
        <v/>
      </c>
      <c r="V275" s="103" t="str">
        <f t="shared" si="74"/>
        <v/>
      </c>
      <c r="W275" s="103" t="str">
        <f t="shared" si="75"/>
        <v/>
      </c>
      <c r="X275" s="110" t="str">
        <f t="shared" si="76"/>
        <v/>
      </c>
      <c r="Y275" s="110" t="str">
        <f t="shared" si="77"/>
        <v/>
      </c>
      <c r="Z275" s="110" t="str">
        <f t="shared" si="78"/>
        <v/>
      </c>
      <c r="AA275" s="110" t="str">
        <f t="shared" si="79"/>
        <v/>
      </c>
      <c r="AB275" s="110" t="str">
        <f t="shared" si="80"/>
        <v/>
      </c>
      <c r="AC275" s="110" t="str">
        <f t="shared" si="81"/>
        <v/>
      </c>
      <c r="AD275" s="237" t="str">
        <f t="shared" si="82"/>
        <v/>
      </c>
      <c r="AE275" s="82">
        <f t="shared" si="83"/>
        <v>1</v>
      </c>
    </row>
    <row r="276" spans="1:31" ht="24.95" customHeight="1" x14ac:dyDescent="0.4">
      <c r="A276" s="105"/>
      <c r="B276" s="83"/>
      <c r="C276" s="78"/>
      <c r="D276" s="93"/>
      <c r="E276" s="233"/>
      <c r="F276" s="227"/>
      <c r="G276" s="84"/>
      <c r="H276" s="84"/>
      <c r="I276" s="84"/>
      <c r="J276" s="84"/>
      <c r="K276" s="84"/>
      <c r="L276" s="84"/>
      <c r="M276" s="102"/>
      <c r="N276" s="1"/>
      <c r="O276" s="100"/>
      <c r="P276" s="103" t="str">
        <f t="shared" si="68"/>
        <v/>
      </c>
      <c r="Q276" s="103" t="str">
        <f t="shared" si="69"/>
        <v/>
      </c>
      <c r="R276" s="103" t="str">
        <f t="shared" si="70"/>
        <v/>
      </c>
      <c r="S276" s="103" t="str">
        <f t="shared" si="71"/>
        <v/>
      </c>
      <c r="T276" s="103" t="str">
        <f t="shared" si="72"/>
        <v/>
      </c>
      <c r="U276" s="103" t="str">
        <f t="shared" si="73"/>
        <v/>
      </c>
      <c r="V276" s="103" t="str">
        <f t="shared" si="74"/>
        <v/>
      </c>
      <c r="W276" s="103" t="str">
        <f t="shared" si="75"/>
        <v/>
      </c>
      <c r="X276" s="110" t="str">
        <f t="shared" si="76"/>
        <v/>
      </c>
      <c r="Y276" s="110" t="str">
        <f t="shared" si="77"/>
        <v/>
      </c>
      <c r="Z276" s="110" t="str">
        <f t="shared" si="78"/>
        <v/>
      </c>
      <c r="AA276" s="110" t="str">
        <f t="shared" si="79"/>
        <v/>
      </c>
      <c r="AB276" s="110" t="str">
        <f t="shared" si="80"/>
        <v/>
      </c>
      <c r="AC276" s="110" t="str">
        <f t="shared" si="81"/>
        <v/>
      </c>
      <c r="AD276" s="237" t="str">
        <f t="shared" si="82"/>
        <v/>
      </c>
      <c r="AE276" s="82">
        <f t="shared" si="83"/>
        <v>1</v>
      </c>
    </row>
    <row r="277" spans="1:31" ht="24.95" customHeight="1" x14ac:dyDescent="0.4">
      <c r="A277" s="105"/>
      <c r="B277" s="83"/>
      <c r="C277" s="78"/>
      <c r="D277" s="93"/>
      <c r="E277" s="233"/>
      <c r="F277" s="227"/>
      <c r="G277" s="84"/>
      <c r="H277" s="84"/>
      <c r="I277" s="84"/>
      <c r="J277" s="84"/>
      <c r="K277" s="84"/>
      <c r="L277" s="84"/>
      <c r="M277" s="102"/>
      <c r="N277" s="1"/>
      <c r="O277" s="100"/>
      <c r="P277" s="103" t="str">
        <f t="shared" si="68"/>
        <v/>
      </c>
      <c r="Q277" s="103" t="str">
        <f t="shared" si="69"/>
        <v/>
      </c>
      <c r="R277" s="103" t="str">
        <f t="shared" si="70"/>
        <v/>
      </c>
      <c r="S277" s="103" t="str">
        <f t="shared" si="71"/>
        <v/>
      </c>
      <c r="T277" s="103" t="str">
        <f t="shared" si="72"/>
        <v/>
      </c>
      <c r="U277" s="103" t="str">
        <f t="shared" si="73"/>
        <v/>
      </c>
      <c r="V277" s="103" t="str">
        <f t="shared" si="74"/>
        <v/>
      </c>
      <c r="W277" s="103" t="str">
        <f t="shared" si="75"/>
        <v/>
      </c>
      <c r="X277" s="110" t="str">
        <f t="shared" si="76"/>
        <v/>
      </c>
      <c r="Y277" s="110" t="str">
        <f t="shared" si="77"/>
        <v/>
      </c>
      <c r="Z277" s="110" t="str">
        <f t="shared" si="78"/>
        <v/>
      </c>
      <c r="AA277" s="110" t="str">
        <f t="shared" si="79"/>
        <v/>
      </c>
      <c r="AB277" s="110" t="str">
        <f t="shared" si="80"/>
        <v/>
      </c>
      <c r="AC277" s="110" t="str">
        <f t="shared" si="81"/>
        <v/>
      </c>
      <c r="AD277" s="237" t="str">
        <f t="shared" si="82"/>
        <v/>
      </c>
      <c r="AE277" s="82">
        <f t="shared" si="83"/>
        <v>1</v>
      </c>
    </row>
    <row r="278" spans="1:31" ht="24.95" hidden="1" customHeight="1" x14ac:dyDescent="0.4">
      <c r="A278" s="105"/>
      <c r="B278" s="83"/>
      <c r="C278" s="78"/>
      <c r="D278" s="93"/>
      <c r="E278" s="233"/>
      <c r="F278" s="227"/>
      <c r="G278" s="84"/>
      <c r="H278" s="84"/>
      <c r="I278" s="84"/>
      <c r="J278" s="84"/>
      <c r="K278" s="84"/>
      <c r="L278" s="84"/>
      <c r="M278" s="102"/>
      <c r="N278" s="1"/>
      <c r="O278" s="100"/>
      <c r="P278" s="103" t="str">
        <f t="shared" si="68"/>
        <v/>
      </c>
      <c r="Q278" s="103" t="str">
        <f t="shared" si="69"/>
        <v/>
      </c>
      <c r="R278" s="103" t="str">
        <f t="shared" si="70"/>
        <v/>
      </c>
      <c r="S278" s="103" t="str">
        <f t="shared" si="71"/>
        <v/>
      </c>
      <c r="T278" s="103" t="str">
        <f t="shared" si="72"/>
        <v/>
      </c>
      <c r="U278" s="103" t="str">
        <f t="shared" si="73"/>
        <v/>
      </c>
      <c r="V278" s="103" t="str">
        <f t="shared" si="74"/>
        <v/>
      </c>
      <c r="W278" s="103" t="str">
        <f t="shared" si="75"/>
        <v/>
      </c>
      <c r="X278" s="110" t="str">
        <f t="shared" si="76"/>
        <v/>
      </c>
      <c r="Y278" s="110" t="str">
        <f t="shared" si="77"/>
        <v/>
      </c>
      <c r="Z278" s="110" t="str">
        <f t="shared" si="78"/>
        <v/>
      </c>
      <c r="AA278" s="110" t="str">
        <f t="shared" si="79"/>
        <v/>
      </c>
      <c r="AB278" s="110" t="str">
        <f t="shared" si="80"/>
        <v/>
      </c>
      <c r="AC278" s="110" t="str">
        <f t="shared" si="81"/>
        <v/>
      </c>
      <c r="AD278" s="237" t="str">
        <f t="shared" si="82"/>
        <v/>
      </c>
      <c r="AE278" s="82">
        <f t="shared" si="83"/>
        <v>1</v>
      </c>
    </row>
    <row r="279" spans="1:31" ht="24.95" customHeight="1" x14ac:dyDescent="0.4">
      <c r="A279" s="105"/>
      <c r="B279" s="83"/>
      <c r="C279" s="78"/>
      <c r="D279" s="93"/>
      <c r="E279" s="233"/>
      <c r="F279" s="227"/>
      <c r="G279" s="84"/>
      <c r="H279" s="84"/>
      <c r="I279" s="84"/>
      <c r="J279" s="84"/>
      <c r="K279" s="84"/>
      <c r="L279" s="84"/>
      <c r="M279" s="102"/>
      <c r="N279" s="1"/>
      <c r="O279" s="100"/>
      <c r="P279" s="103" t="str">
        <f t="shared" si="68"/>
        <v/>
      </c>
      <c r="Q279" s="103" t="str">
        <f t="shared" si="69"/>
        <v/>
      </c>
      <c r="R279" s="103" t="str">
        <f t="shared" si="70"/>
        <v/>
      </c>
      <c r="S279" s="103" t="str">
        <f t="shared" si="71"/>
        <v/>
      </c>
      <c r="T279" s="103" t="str">
        <f t="shared" si="72"/>
        <v/>
      </c>
      <c r="U279" s="103" t="str">
        <f t="shared" si="73"/>
        <v/>
      </c>
      <c r="V279" s="103" t="str">
        <f t="shared" si="74"/>
        <v/>
      </c>
      <c r="W279" s="103" t="str">
        <f t="shared" si="75"/>
        <v/>
      </c>
      <c r="X279" s="110" t="str">
        <f t="shared" si="76"/>
        <v/>
      </c>
      <c r="Y279" s="110" t="str">
        <f t="shared" si="77"/>
        <v/>
      </c>
      <c r="Z279" s="110" t="str">
        <f t="shared" si="78"/>
        <v/>
      </c>
      <c r="AA279" s="110" t="str">
        <f t="shared" si="79"/>
        <v/>
      </c>
      <c r="AB279" s="110" t="str">
        <f t="shared" si="80"/>
        <v/>
      </c>
      <c r="AC279" s="110" t="str">
        <f t="shared" si="81"/>
        <v/>
      </c>
      <c r="AD279" s="237" t="str">
        <f t="shared" si="82"/>
        <v/>
      </c>
      <c r="AE279" s="82">
        <f t="shared" si="83"/>
        <v>1</v>
      </c>
    </row>
    <row r="280" spans="1:31" ht="24.95" hidden="1" customHeight="1" x14ac:dyDescent="0.4">
      <c r="A280" s="105"/>
      <c r="B280" s="83"/>
      <c r="C280" s="78"/>
      <c r="D280" s="93"/>
      <c r="E280" s="233"/>
      <c r="F280" s="227"/>
      <c r="G280" s="84"/>
      <c r="H280" s="84"/>
      <c r="I280" s="84"/>
      <c r="J280" s="84"/>
      <c r="K280" s="84"/>
      <c r="L280" s="84"/>
      <c r="M280" s="102"/>
      <c r="N280" s="1"/>
      <c r="O280" s="100"/>
      <c r="P280" s="103" t="str">
        <f t="shared" si="68"/>
        <v/>
      </c>
      <c r="Q280" s="103" t="str">
        <f t="shared" si="69"/>
        <v/>
      </c>
      <c r="R280" s="103" t="str">
        <f t="shared" si="70"/>
        <v/>
      </c>
      <c r="S280" s="103" t="str">
        <f t="shared" si="71"/>
        <v/>
      </c>
      <c r="T280" s="103" t="str">
        <f t="shared" si="72"/>
        <v/>
      </c>
      <c r="U280" s="103" t="str">
        <f t="shared" si="73"/>
        <v/>
      </c>
      <c r="V280" s="103" t="str">
        <f t="shared" si="74"/>
        <v/>
      </c>
      <c r="W280" s="103" t="str">
        <f t="shared" si="75"/>
        <v/>
      </c>
      <c r="X280" s="110" t="str">
        <f t="shared" si="76"/>
        <v/>
      </c>
      <c r="Y280" s="110" t="str">
        <f t="shared" si="77"/>
        <v/>
      </c>
      <c r="Z280" s="110" t="str">
        <f t="shared" si="78"/>
        <v/>
      </c>
      <c r="AA280" s="110" t="str">
        <f t="shared" si="79"/>
        <v/>
      </c>
      <c r="AB280" s="110" t="str">
        <f t="shared" si="80"/>
        <v/>
      </c>
      <c r="AC280" s="110" t="str">
        <f t="shared" si="81"/>
        <v/>
      </c>
      <c r="AD280" s="237" t="str">
        <f t="shared" si="82"/>
        <v/>
      </c>
      <c r="AE280" s="82">
        <f t="shared" si="83"/>
        <v>1</v>
      </c>
    </row>
    <row r="281" spans="1:31" ht="24.95" hidden="1" customHeight="1" x14ac:dyDescent="0.4">
      <c r="A281" s="105"/>
      <c r="B281" s="83"/>
      <c r="C281" s="78"/>
      <c r="D281" s="93"/>
      <c r="E281" s="233"/>
      <c r="F281" s="227"/>
      <c r="G281" s="84"/>
      <c r="H281" s="84"/>
      <c r="I281" s="84"/>
      <c r="J281" s="84"/>
      <c r="K281" s="84"/>
      <c r="L281" s="84"/>
      <c r="M281" s="102"/>
      <c r="N281" s="1"/>
      <c r="O281" s="100"/>
      <c r="P281" s="103" t="str">
        <f t="shared" si="68"/>
        <v/>
      </c>
      <c r="Q281" s="103" t="str">
        <f t="shared" si="69"/>
        <v/>
      </c>
      <c r="R281" s="103" t="str">
        <f t="shared" si="70"/>
        <v/>
      </c>
      <c r="S281" s="103" t="str">
        <f t="shared" si="71"/>
        <v/>
      </c>
      <c r="T281" s="103" t="str">
        <f t="shared" si="72"/>
        <v/>
      </c>
      <c r="U281" s="103" t="str">
        <f t="shared" si="73"/>
        <v/>
      </c>
      <c r="V281" s="103" t="str">
        <f t="shared" si="74"/>
        <v/>
      </c>
      <c r="W281" s="103" t="str">
        <f t="shared" si="75"/>
        <v/>
      </c>
      <c r="X281" s="110" t="str">
        <f t="shared" si="76"/>
        <v/>
      </c>
      <c r="Y281" s="110" t="str">
        <f t="shared" si="77"/>
        <v/>
      </c>
      <c r="Z281" s="110" t="str">
        <f t="shared" si="78"/>
        <v/>
      </c>
      <c r="AA281" s="110" t="str">
        <f t="shared" si="79"/>
        <v/>
      </c>
      <c r="AB281" s="110" t="str">
        <f t="shared" si="80"/>
        <v/>
      </c>
      <c r="AC281" s="110" t="str">
        <f t="shared" si="81"/>
        <v/>
      </c>
      <c r="AD281" s="237" t="str">
        <f t="shared" si="82"/>
        <v/>
      </c>
      <c r="AE281" s="82">
        <f t="shared" si="83"/>
        <v>1</v>
      </c>
    </row>
    <row r="282" spans="1:31" ht="24.95" customHeight="1" x14ac:dyDescent="0.4">
      <c r="A282" s="105"/>
      <c r="B282" s="83"/>
      <c r="C282" s="78"/>
      <c r="D282" s="93"/>
      <c r="E282" s="233"/>
      <c r="F282" s="227"/>
      <c r="G282" s="84"/>
      <c r="H282" s="84"/>
      <c r="I282" s="84"/>
      <c r="J282" s="84"/>
      <c r="K282" s="84"/>
      <c r="L282" s="84"/>
      <c r="M282" s="102"/>
      <c r="N282" s="1"/>
      <c r="O282" s="100"/>
      <c r="P282" s="103" t="str">
        <f t="shared" si="68"/>
        <v/>
      </c>
      <c r="Q282" s="103" t="str">
        <f t="shared" si="69"/>
        <v/>
      </c>
      <c r="R282" s="103" t="str">
        <f t="shared" si="70"/>
        <v/>
      </c>
      <c r="S282" s="103" t="str">
        <f t="shared" si="71"/>
        <v/>
      </c>
      <c r="T282" s="103" t="str">
        <f t="shared" si="72"/>
        <v/>
      </c>
      <c r="U282" s="103" t="str">
        <f t="shared" si="73"/>
        <v/>
      </c>
      <c r="V282" s="103" t="str">
        <f t="shared" si="74"/>
        <v/>
      </c>
      <c r="W282" s="103" t="str">
        <f t="shared" si="75"/>
        <v/>
      </c>
      <c r="X282" s="110" t="str">
        <f t="shared" si="76"/>
        <v/>
      </c>
      <c r="Y282" s="110" t="str">
        <f t="shared" si="77"/>
        <v/>
      </c>
      <c r="Z282" s="110" t="str">
        <f t="shared" si="78"/>
        <v/>
      </c>
      <c r="AA282" s="110" t="str">
        <f t="shared" si="79"/>
        <v/>
      </c>
      <c r="AB282" s="110" t="str">
        <f t="shared" si="80"/>
        <v/>
      </c>
      <c r="AC282" s="110" t="str">
        <f t="shared" si="81"/>
        <v/>
      </c>
      <c r="AD282" s="237" t="str">
        <f t="shared" si="82"/>
        <v/>
      </c>
      <c r="AE282" s="82">
        <f t="shared" si="83"/>
        <v>1</v>
      </c>
    </row>
    <row r="283" spans="1:31" ht="24.95" hidden="1" customHeight="1" x14ac:dyDescent="0.4">
      <c r="A283" s="105"/>
      <c r="B283" s="83"/>
      <c r="C283" s="78"/>
      <c r="D283" s="93"/>
      <c r="E283" s="233"/>
      <c r="F283" s="227"/>
      <c r="G283" s="84"/>
      <c r="H283" s="84"/>
      <c r="I283" s="84"/>
      <c r="J283" s="84"/>
      <c r="K283" s="84"/>
      <c r="L283" s="84"/>
      <c r="M283" s="102"/>
      <c r="N283" s="1"/>
      <c r="O283" s="100"/>
      <c r="P283" s="103" t="str">
        <f t="shared" si="68"/>
        <v/>
      </c>
      <c r="Q283" s="103" t="str">
        <f t="shared" si="69"/>
        <v/>
      </c>
      <c r="R283" s="103" t="str">
        <f t="shared" si="70"/>
        <v/>
      </c>
      <c r="S283" s="103" t="str">
        <f t="shared" si="71"/>
        <v/>
      </c>
      <c r="T283" s="103" t="str">
        <f t="shared" si="72"/>
        <v/>
      </c>
      <c r="U283" s="103" t="str">
        <f t="shared" si="73"/>
        <v/>
      </c>
      <c r="V283" s="103" t="str">
        <f t="shared" si="74"/>
        <v/>
      </c>
      <c r="W283" s="103" t="str">
        <f t="shared" si="75"/>
        <v/>
      </c>
      <c r="X283" s="110" t="str">
        <f t="shared" si="76"/>
        <v/>
      </c>
      <c r="Y283" s="110" t="str">
        <f t="shared" si="77"/>
        <v/>
      </c>
      <c r="Z283" s="110" t="str">
        <f t="shared" si="78"/>
        <v/>
      </c>
      <c r="AA283" s="110" t="str">
        <f t="shared" si="79"/>
        <v/>
      </c>
      <c r="AB283" s="110" t="str">
        <f t="shared" si="80"/>
        <v/>
      </c>
      <c r="AC283" s="110" t="str">
        <f t="shared" si="81"/>
        <v/>
      </c>
      <c r="AD283" s="237" t="str">
        <f t="shared" si="82"/>
        <v/>
      </c>
      <c r="AE283" s="82">
        <f t="shared" si="83"/>
        <v>1</v>
      </c>
    </row>
    <row r="284" spans="1:31" ht="24.95" hidden="1" customHeight="1" x14ac:dyDescent="0.4">
      <c r="A284" s="105"/>
      <c r="B284" s="83"/>
      <c r="C284" s="78"/>
      <c r="D284" s="93"/>
      <c r="E284" s="233"/>
      <c r="F284" s="227"/>
      <c r="G284" s="101"/>
      <c r="H284" s="101"/>
      <c r="I284" s="101"/>
      <c r="J284" s="101"/>
      <c r="K284" s="101"/>
      <c r="L284" s="101"/>
      <c r="M284" s="102"/>
      <c r="N284" s="1"/>
      <c r="O284" s="100"/>
      <c r="P284" s="103" t="str">
        <f t="shared" si="68"/>
        <v/>
      </c>
      <c r="Q284" s="103" t="str">
        <f t="shared" si="69"/>
        <v/>
      </c>
      <c r="R284" s="103" t="str">
        <f t="shared" si="70"/>
        <v/>
      </c>
      <c r="S284" s="103" t="str">
        <f t="shared" si="71"/>
        <v/>
      </c>
      <c r="T284" s="103" t="str">
        <f t="shared" si="72"/>
        <v/>
      </c>
      <c r="U284" s="103" t="str">
        <f t="shared" si="73"/>
        <v/>
      </c>
      <c r="V284" s="103" t="str">
        <f t="shared" si="74"/>
        <v/>
      </c>
      <c r="W284" s="103" t="str">
        <f t="shared" si="75"/>
        <v/>
      </c>
      <c r="X284" s="110" t="str">
        <f t="shared" si="76"/>
        <v/>
      </c>
      <c r="Y284" s="110" t="str">
        <f t="shared" si="77"/>
        <v/>
      </c>
      <c r="Z284" s="110" t="str">
        <f t="shared" si="78"/>
        <v/>
      </c>
      <c r="AA284" s="110" t="str">
        <f t="shared" si="79"/>
        <v/>
      </c>
      <c r="AB284" s="110" t="str">
        <f t="shared" si="80"/>
        <v/>
      </c>
      <c r="AC284" s="110" t="str">
        <f t="shared" si="81"/>
        <v/>
      </c>
      <c r="AD284" s="237" t="str">
        <f t="shared" si="82"/>
        <v/>
      </c>
      <c r="AE284" s="82">
        <f t="shared" si="83"/>
        <v>1</v>
      </c>
    </row>
    <row r="285" spans="1:31" ht="24.95" hidden="1" customHeight="1" x14ac:dyDescent="0.4">
      <c r="A285" s="105"/>
      <c r="B285" s="83"/>
      <c r="C285" s="78"/>
      <c r="D285" s="93"/>
      <c r="E285" s="233"/>
      <c r="F285" s="227"/>
      <c r="G285" s="101"/>
      <c r="H285" s="101"/>
      <c r="I285" s="101"/>
      <c r="J285" s="101"/>
      <c r="K285" s="101"/>
      <c r="L285" s="101"/>
      <c r="M285" s="102"/>
      <c r="N285" s="1"/>
      <c r="O285" s="100"/>
      <c r="P285" s="103" t="str">
        <f t="shared" si="68"/>
        <v/>
      </c>
      <c r="Q285" s="103" t="str">
        <f t="shared" si="69"/>
        <v/>
      </c>
      <c r="R285" s="103" t="str">
        <f t="shared" si="70"/>
        <v/>
      </c>
      <c r="S285" s="103" t="str">
        <f t="shared" si="71"/>
        <v/>
      </c>
      <c r="T285" s="103" t="str">
        <f t="shared" si="72"/>
        <v/>
      </c>
      <c r="U285" s="103" t="str">
        <f t="shared" si="73"/>
        <v/>
      </c>
      <c r="V285" s="103" t="str">
        <f t="shared" si="74"/>
        <v/>
      </c>
      <c r="W285" s="103" t="str">
        <f t="shared" si="75"/>
        <v/>
      </c>
      <c r="X285" s="110" t="str">
        <f t="shared" si="76"/>
        <v/>
      </c>
      <c r="Y285" s="110" t="str">
        <f t="shared" si="77"/>
        <v/>
      </c>
      <c r="Z285" s="110" t="str">
        <f t="shared" si="78"/>
        <v/>
      </c>
      <c r="AA285" s="110" t="str">
        <f t="shared" si="79"/>
        <v/>
      </c>
      <c r="AB285" s="110" t="str">
        <f t="shared" si="80"/>
        <v/>
      </c>
      <c r="AC285" s="110" t="str">
        <f t="shared" si="81"/>
        <v/>
      </c>
      <c r="AD285" s="237" t="str">
        <f t="shared" si="82"/>
        <v/>
      </c>
      <c r="AE285" s="82">
        <f t="shared" si="83"/>
        <v>1</v>
      </c>
    </row>
    <row r="286" spans="1:31" ht="24.95" customHeight="1" x14ac:dyDescent="0.4">
      <c r="A286" s="105"/>
      <c r="B286" s="83"/>
      <c r="C286" s="78"/>
      <c r="D286" s="93"/>
      <c r="E286" s="233"/>
      <c r="F286" s="228"/>
      <c r="G286" s="116"/>
      <c r="H286" s="116"/>
      <c r="I286" s="116"/>
      <c r="J286" s="116"/>
      <c r="K286" s="116"/>
      <c r="L286" s="220"/>
      <c r="M286" s="102"/>
      <c r="N286" s="1"/>
      <c r="O286" s="100"/>
      <c r="P286" s="103" t="str">
        <f t="shared" si="68"/>
        <v/>
      </c>
      <c r="Q286" s="103" t="str">
        <f t="shared" si="69"/>
        <v/>
      </c>
      <c r="R286" s="103" t="str">
        <f t="shared" si="70"/>
        <v/>
      </c>
      <c r="S286" s="103" t="str">
        <f t="shared" si="71"/>
        <v/>
      </c>
      <c r="T286" s="103" t="str">
        <f t="shared" si="72"/>
        <v/>
      </c>
      <c r="U286" s="103" t="str">
        <f t="shared" si="73"/>
        <v/>
      </c>
      <c r="V286" s="103" t="str">
        <f t="shared" si="74"/>
        <v/>
      </c>
      <c r="W286" s="103" t="str">
        <f t="shared" si="75"/>
        <v/>
      </c>
      <c r="X286" s="110" t="str">
        <f t="shared" si="76"/>
        <v/>
      </c>
      <c r="Y286" s="110" t="str">
        <f t="shared" si="77"/>
        <v/>
      </c>
      <c r="Z286" s="110" t="str">
        <f t="shared" si="78"/>
        <v/>
      </c>
      <c r="AA286" s="110" t="str">
        <f t="shared" si="79"/>
        <v/>
      </c>
      <c r="AB286" s="110" t="str">
        <f t="shared" si="80"/>
        <v/>
      </c>
      <c r="AC286" s="110" t="str">
        <f t="shared" si="81"/>
        <v/>
      </c>
      <c r="AD286" s="237" t="str">
        <f t="shared" si="82"/>
        <v/>
      </c>
      <c r="AE286" s="82">
        <f t="shared" si="83"/>
        <v>1</v>
      </c>
    </row>
    <row r="287" spans="1:31" ht="24.95" hidden="1" customHeight="1" x14ac:dyDescent="0.4">
      <c r="A287" s="105"/>
      <c r="B287" s="83"/>
      <c r="C287" s="78"/>
      <c r="D287" s="93"/>
      <c r="E287" s="233"/>
      <c r="F287" s="228"/>
      <c r="G287" s="116"/>
      <c r="H287" s="116"/>
      <c r="I287" s="116"/>
      <c r="J287" s="116"/>
      <c r="K287" s="116"/>
      <c r="L287" s="220"/>
      <c r="M287" s="102"/>
      <c r="N287" s="1"/>
      <c r="O287" s="100"/>
      <c r="P287" s="103" t="str">
        <f t="shared" si="68"/>
        <v/>
      </c>
      <c r="Q287" s="103" t="str">
        <f t="shared" si="69"/>
        <v/>
      </c>
      <c r="R287" s="103" t="str">
        <f t="shared" si="70"/>
        <v/>
      </c>
      <c r="S287" s="103" t="str">
        <f t="shared" si="71"/>
        <v/>
      </c>
      <c r="T287" s="103" t="str">
        <f t="shared" si="72"/>
        <v/>
      </c>
      <c r="U287" s="103" t="str">
        <f t="shared" si="73"/>
        <v/>
      </c>
      <c r="V287" s="103" t="str">
        <f t="shared" si="74"/>
        <v/>
      </c>
      <c r="W287" s="103" t="str">
        <f t="shared" si="75"/>
        <v/>
      </c>
      <c r="X287" s="110" t="str">
        <f t="shared" si="76"/>
        <v/>
      </c>
      <c r="Y287" s="110" t="str">
        <f t="shared" si="77"/>
        <v/>
      </c>
      <c r="Z287" s="110" t="str">
        <f t="shared" si="78"/>
        <v/>
      </c>
      <c r="AA287" s="110" t="str">
        <f t="shared" si="79"/>
        <v/>
      </c>
      <c r="AB287" s="110" t="str">
        <f t="shared" si="80"/>
        <v/>
      </c>
      <c r="AC287" s="110" t="str">
        <f t="shared" si="81"/>
        <v/>
      </c>
      <c r="AD287" s="237" t="str">
        <f t="shared" si="82"/>
        <v/>
      </c>
      <c r="AE287" s="82">
        <f t="shared" si="83"/>
        <v>1</v>
      </c>
    </row>
    <row r="288" spans="1:31" ht="24.95" customHeight="1" x14ac:dyDescent="0.4">
      <c r="A288" s="105"/>
      <c r="B288" s="83"/>
      <c r="C288" s="78"/>
      <c r="D288" s="93"/>
      <c r="E288" s="233"/>
      <c r="F288" s="228"/>
      <c r="G288" s="116"/>
      <c r="H288" s="116"/>
      <c r="I288" s="116"/>
      <c r="J288" s="116"/>
      <c r="K288" s="116"/>
      <c r="L288" s="220"/>
      <c r="M288" s="102"/>
      <c r="N288" s="1"/>
      <c r="O288" s="100"/>
      <c r="P288" s="103" t="str">
        <f t="shared" si="68"/>
        <v/>
      </c>
      <c r="Q288" s="103" t="str">
        <f t="shared" si="69"/>
        <v/>
      </c>
      <c r="R288" s="103" t="str">
        <f t="shared" si="70"/>
        <v/>
      </c>
      <c r="S288" s="103" t="str">
        <f t="shared" si="71"/>
        <v/>
      </c>
      <c r="T288" s="103" t="str">
        <f t="shared" si="72"/>
        <v/>
      </c>
      <c r="U288" s="103" t="str">
        <f t="shared" si="73"/>
        <v/>
      </c>
      <c r="V288" s="103" t="str">
        <f t="shared" si="74"/>
        <v/>
      </c>
      <c r="W288" s="103" t="str">
        <f t="shared" si="75"/>
        <v/>
      </c>
      <c r="X288" s="110" t="str">
        <f t="shared" si="76"/>
        <v/>
      </c>
      <c r="Y288" s="110" t="str">
        <f t="shared" si="77"/>
        <v/>
      </c>
      <c r="Z288" s="110" t="str">
        <f t="shared" si="78"/>
        <v/>
      </c>
      <c r="AA288" s="110" t="str">
        <f t="shared" si="79"/>
        <v/>
      </c>
      <c r="AB288" s="110" t="str">
        <f t="shared" si="80"/>
        <v/>
      </c>
      <c r="AC288" s="110" t="str">
        <f t="shared" si="81"/>
        <v/>
      </c>
      <c r="AD288" s="237" t="str">
        <f t="shared" si="82"/>
        <v/>
      </c>
      <c r="AE288" s="82">
        <f t="shared" si="83"/>
        <v>1</v>
      </c>
    </row>
    <row r="289" spans="1:31" ht="24.95" customHeight="1" x14ac:dyDescent="0.4">
      <c r="A289" s="105"/>
      <c r="B289" s="83"/>
      <c r="C289" s="78"/>
      <c r="D289" s="93"/>
      <c r="E289" s="233"/>
      <c r="F289" s="228"/>
      <c r="G289" s="116"/>
      <c r="H289" s="116"/>
      <c r="I289" s="116"/>
      <c r="J289" s="116"/>
      <c r="K289" s="116"/>
      <c r="L289" s="220"/>
      <c r="M289" s="102"/>
      <c r="N289" s="1"/>
      <c r="O289" s="100"/>
      <c r="P289" s="103" t="str">
        <f t="shared" si="68"/>
        <v/>
      </c>
      <c r="Q289" s="103" t="str">
        <f t="shared" si="69"/>
        <v/>
      </c>
      <c r="R289" s="103" t="str">
        <f t="shared" si="70"/>
        <v/>
      </c>
      <c r="S289" s="103" t="str">
        <f t="shared" si="71"/>
        <v/>
      </c>
      <c r="T289" s="103" t="str">
        <f t="shared" si="72"/>
        <v/>
      </c>
      <c r="U289" s="103" t="str">
        <f t="shared" si="73"/>
        <v/>
      </c>
      <c r="V289" s="103" t="str">
        <f t="shared" si="74"/>
        <v/>
      </c>
      <c r="W289" s="103" t="str">
        <f t="shared" si="75"/>
        <v/>
      </c>
      <c r="X289" s="110" t="str">
        <f t="shared" si="76"/>
        <v/>
      </c>
      <c r="Y289" s="110" t="str">
        <f t="shared" si="77"/>
        <v/>
      </c>
      <c r="Z289" s="110" t="str">
        <f t="shared" si="78"/>
        <v/>
      </c>
      <c r="AA289" s="110" t="str">
        <f t="shared" si="79"/>
        <v/>
      </c>
      <c r="AB289" s="110" t="str">
        <f t="shared" si="80"/>
        <v/>
      </c>
      <c r="AC289" s="110" t="str">
        <f t="shared" si="81"/>
        <v/>
      </c>
      <c r="AD289" s="237" t="str">
        <f t="shared" si="82"/>
        <v/>
      </c>
      <c r="AE289" s="82">
        <f t="shared" si="83"/>
        <v>1</v>
      </c>
    </row>
    <row r="290" spans="1:31" ht="24.95" customHeight="1" x14ac:dyDescent="0.4">
      <c r="A290" s="105"/>
      <c r="B290" s="83"/>
      <c r="C290" s="78"/>
      <c r="D290" s="93"/>
      <c r="E290" s="233"/>
      <c r="F290" s="228"/>
      <c r="G290" s="116"/>
      <c r="H290" s="116"/>
      <c r="I290" s="116"/>
      <c r="J290" s="116"/>
      <c r="K290" s="116"/>
      <c r="L290" s="220"/>
      <c r="M290" s="102"/>
      <c r="N290" s="1"/>
      <c r="O290" s="100"/>
      <c r="P290" s="103" t="str">
        <f t="shared" si="68"/>
        <v/>
      </c>
      <c r="Q290" s="103" t="str">
        <f t="shared" si="69"/>
        <v/>
      </c>
      <c r="R290" s="103" t="str">
        <f t="shared" si="70"/>
        <v/>
      </c>
      <c r="S290" s="103" t="str">
        <f t="shared" si="71"/>
        <v/>
      </c>
      <c r="T290" s="103" t="str">
        <f t="shared" si="72"/>
        <v/>
      </c>
      <c r="U290" s="103" t="str">
        <f t="shared" si="73"/>
        <v/>
      </c>
      <c r="V290" s="103" t="str">
        <f t="shared" si="74"/>
        <v/>
      </c>
      <c r="W290" s="103" t="str">
        <f t="shared" si="75"/>
        <v/>
      </c>
      <c r="X290" s="110" t="str">
        <f t="shared" si="76"/>
        <v/>
      </c>
      <c r="Y290" s="110" t="str">
        <f t="shared" si="77"/>
        <v/>
      </c>
      <c r="Z290" s="110" t="str">
        <f t="shared" si="78"/>
        <v/>
      </c>
      <c r="AA290" s="110" t="str">
        <f t="shared" si="79"/>
        <v/>
      </c>
      <c r="AB290" s="110" t="str">
        <f t="shared" si="80"/>
        <v/>
      </c>
      <c r="AC290" s="110" t="str">
        <f t="shared" si="81"/>
        <v/>
      </c>
      <c r="AD290" s="237" t="str">
        <f t="shared" si="82"/>
        <v/>
      </c>
      <c r="AE290" s="82">
        <f t="shared" si="83"/>
        <v>1</v>
      </c>
    </row>
    <row r="291" spans="1:31" ht="24.95" hidden="1" customHeight="1" x14ac:dyDescent="0.4">
      <c r="A291" s="105"/>
      <c r="B291" s="83"/>
      <c r="C291" s="78"/>
      <c r="D291" s="93"/>
      <c r="E291" s="233"/>
      <c r="F291" s="228"/>
      <c r="G291" s="116"/>
      <c r="H291" s="116"/>
      <c r="I291" s="116"/>
      <c r="J291" s="116"/>
      <c r="K291" s="116"/>
      <c r="L291" s="220"/>
      <c r="M291" s="102"/>
      <c r="N291" s="1"/>
      <c r="O291" s="100"/>
      <c r="P291" s="103" t="str">
        <f t="shared" si="68"/>
        <v/>
      </c>
      <c r="Q291" s="103" t="str">
        <f t="shared" si="69"/>
        <v/>
      </c>
      <c r="R291" s="103" t="str">
        <f t="shared" si="70"/>
        <v/>
      </c>
      <c r="S291" s="103" t="str">
        <f t="shared" si="71"/>
        <v/>
      </c>
      <c r="T291" s="103" t="str">
        <f t="shared" si="72"/>
        <v/>
      </c>
      <c r="U291" s="103" t="str">
        <f t="shared" si="73"/>
        <v/>
      </c>
      <c r="V291" s="103" t="str">
        <f t="shared" si="74"/>
        <v/>
      </c>
      <c r="W291" s="103" t="str">
        <f t="shared" si="75"/>
        <v/>
      </c>
      <c r="X291" s="110" t="str">
        <f t="shared" si="76"/>
        <v/>
      </c>
      <c r="Y291" s="110" t="str">
        <f t="shared" si="77"/>
        <v/>
      </c>
      <c r="Z291" s="110" t="str">
        <f t="shared" si="78"/>
        <v/>
      </c>
      <c r="AA291" s="110" t="str">
        <f t="shared" si="79"/>
        <v/>
      </c>
      <c r="AB291" s="110" t="str">
        <f t="shared" si="80"/>
        <v/>
      </c>
      <c r="AC291" s="110" t="str">
        <f t="shared" si="81"/>
        <v/>
      </c>
      <c r="AD291" s="237" t="str">
        <f t="shared" si="82"/>
        <v/>
      </c>
      <c r="AE291" s="82">
        <f t="shared" si="83"/>
        <v>1</v>
      </c>
    </row>
    <row r="292" spans="1:31" ht="24.95" hidden="1" customHeight="1" x14ac:dyDescent="0.4">
      <c r="A292" s="105"/>
      <c r="B292" s="83"/>
      <c r="C292" s="78"/>
      <c r="D292" s="93"/>
      <c r="E292" s="233"/>
      <c r="F292" s="228"/>
      <c r="G292" s="116"/>
      <c r="H292" s="116"/>
      <c r="I292" s="116"/>
      <c r="J292" s="116"/>
      <c r="K292" s="116"/>
      <c r="L292" s="220"/>
      <c r="M292" s="102"/>
      <c r="N292" s="1"/>
      <c r="O292" s="100"/>
      <c r="P292" s="103" t="str">
        <f t="shared" si="68"/>
        <v/>
      </c>
      <c r="Q292" s="103" t="str">
        <f t="shared" si="69"/>
        <v/>
      </c>
      <c r="R292" s="103" t="str">
        <f t="shared" si="70"/>
        <v/>
      </c>
      <c r="S292" s="103" t="str">
        <f t="shared" si="71"/>
        <v/>
      </c>
      <c r="T292" s="103" t="str">
        <f t="shared" si="72"/>
        <v/>
      </c>
      <c r="U292" s="103" t="str">
        <f t="shared" si="73"/>
        <v/>
      </c>
      <c r="V292" s="103" t="str">
        <f t="shared" si="74"/>
        <v/>
      </c>
      <c r="W292" s="103" t="str">
        <f t="shared" si="75"/>
        <v/>
      </c>
      <c r="X292" s="110" t="str">
        <f t="shared" si="76"/>
        <v/>
      </c>
      <c r="Y292" s="110" t="str">
        <f t="shared" si="77"/>
        <v/>
      </c>
      <c r="Z292" s="110" t="str">
        <f t="shared" si="78"/>
        <v/>
      </c>
      <c r="AA292" s="110" t="str">
        <f t="shared" si="79"/>
        <v/>
      </c>
      <c r="AB292" s="110" t="str">
        <f t="shared" si="80"/>
        <v/>
      </c>
      <c r="AC292" s="110" t="str">
        <f t="shared" si="81"/>
        <v/>
      </c>
      <c r="AD292" s="237" t="str">
        <f t="shared" si="82"/>
        <v/>
      </c>
      <c r="AE292" s="82">
        <f t="shared" si="83"/>
        <v>1</v>
      </c>
    </row>
    <row r="293" spans="1:31" ht="24.95" customHeight="1" x14ac:dyDescent="0.4">
      <c r="A293" s="105"/>
      <c r="B293" s="83"/>
      <c r="C293" s="78"/>
      <c r="D293" s="93"/>
      <c r="E293" s="233"/>
      <c r="F293" s="228"/>
      <c r="G293" s="116"/>
      <c r="H293" s="116"/>
      <c r="I293" s="116"/>
      <c r="J293" s="116"/>
      <c r="K293" s="116"/>
      <c r="L293" s="220"/>
      <c r="M293" s="102"/>
      <c r="N293" s="1"/>
      <c r="O293" s="100"/>
      <c r="P293" s="103" t="str">
        <f t="shared" si="68"/>
        <v/>
      </c>
      <c r="Q293" s="103" t="str">
        <f t="shared" si="69"/>
        <v/>
      </c>
      <c r="R293" s="103" t="str">
        <f t="shared" si="70"/>
        <v/>
      </c>
      <c r="S293" s="103" t="str">
        <f t="shared" si="71"/>
        <v/>
      </c>
      <c r="T293" s="103" t="str">
        <f t="shared" si="72"/>
        <v/>
      </c>
      <c r="U293" s="103" t="str">
        <f t="shared" si="73"/>
        <v/>
      </c>
      <c r="V293" s="103" t="str">
        <f t="shared" si="74"/>
        <v/>
      </c>
      <c r="W293" s="103" t="str">
        <f t="shared" si="75"/>
        <v/>
      </c>
      <c r="X293" s="110" t="str">
        <f t="shared" si="76"/>
        <v/>
      </c>
      <c r="Y293" s="110" t="str">
        <f t="shared" si="77"/>
        <v/>
      </c>
      <c r="Z293" s="110" t="str">
        <f t="shared" si="78"/>
        <v/>
      </c>
      <c r="AA293" s="110" t="str">
        <f t="shared" si="79"/>
        <v/>
      </c>
      <c r="AB293" s="110" t="str">
        <f t="shared" si="80"/>
        <v/>
      </c>
      <c r="AC293" s="110" t="str">
        <f t="shared" si="81"/>
        <v/>
      </c>
      <c r="AD293" s="237" t="str">
        <f t="shared" si="82"/>
        <v/>
      </c>
      <c r="AE293" s="82">
        <f t="shared" si="83"/>
        <v>1</v>
      </c>
    </row>
    <row r="294" spans="1:31" ht="24.95" hidden="1" customHeight="1" x14ac:dyDescent="0.4">
      <c r="A294" s="105"/>
      <c r="B294" s="83"/>
      <c r="C294" s="78"/>
      <c r="D294" s="93"/>
      <c r="E294" s="233"/>
      <c r="F294" s="228"/>
      <c r="G294" s="116"/>
      <c r="H294" s="116"/>
      <c r="I294" s="116"/>
      <c r="J294" s="116"/>
      <c r="K294" s="116"/>
      <c r="L294" s="220"/>
      <c r="M294" s="102"/>
      <c r="N294" s="1"/>
      <c r="O294" s="100"/>
      <c r="P294" s="103" t="str">
        <f t="shared" si="68"/>
        <v/>
      </c>
      <c r="Q294" s="103" t="str">
        <f t="shared" si="69"/>
        <v/>
      </c>
      <c r="R294" s="103" t="str">
        <f t="shared" si="70"/>
        <v/>
      </c>
      <c r="S294" s="103" t="str">
        <f t="shared" si="71"/>
        <v/>
      </c>
      <c r="T294" s="103" t="str">
        <f t="shared" si="72"/>
        <v/>
      </c>
      <c r="U294" s="103" t="str">
        <f t="shared" si="73"/>
        <v/>
      </c>
      <c r="V294" s="103" t="str">
        <f t="shared" si="74"/>
        <v/>
      </c>
      <c r="W294" s="103" t="str">
        <f t="shared" si="75"/>
        <v/>
      </c>
      <c r="X294" s="110" t="str">
        <f t="shared" si="76"/>
        <v/>
      </c>
      <c r="Y294" s="110" t="str">
        <f t="shared" si="77"/>
        <v/>
      </c>
      <c r="Z294" s="110" t="str">
        <f t="shared" si="78"/>
        <v/>
      </c>
      <c r="AA294" s="110" t="str">
        <f t="shared" si="79"/>
        <v/>
      </c>
      <c r="AB294" s="110" t="str">
        <f t="shared" si="80"/>
        <v/>
      </c>
      <c r="AC294" s="110" t="str">
        <f t="shared" si="81"/>
        <v/>
      </c>
      <c r="AD294" s="237" t="str">
        <f t="shared" si="82"/>
        <v/>
      </c>
      <c r="AE294" s="82">
        <f t="shared" si="83"/>
        <v>1</v>
      </c>
    </row>
    <row r="295" spans="1:31" ht="24.95" customHeight="1" x14ac:dyDescent="0.4">
      <c r="A295" s="105"/>
      <c r="B295" s="83"/>
      <c r="C295" s="78"/>
      <c r="D295" s="93"/>
      <c r="E295" s="233"/>
      <c r="F295" s="228"/>
      <c r="G295" s="116"/>
      <c r="H295" s="116"/>
      <c r="I295" s="116"/>
      <c r="J295" s="116"/>
      <c r="K295" s="116"/>
      <c r="L295" s="220"/>
      <c r="M295" s="102"/>
      <c r="N295" s="1"/>
      <c r="O295" s="100"/>
      <c r="P295" s="103" t="str">
        <f t="shared" si="68"/>
        <v/>
      </c>
      <c r="Q295" s="103" t="str">
        <f t="shared" si="69"/>
        <v/>
      </c>
      <c r="R295" s="103" t="str">
        <f t="shared" si="70"/>
        <v/>
      </c>
      <c r="S295" s="103" t="str">
        <f t="shared" si="71"/>
        <v/>
      </c>
      <c r="T295" s="103" t="str">
        <f t="shared" si="72"/>
        <v/>
      </c>
      <c r="U295" s="103" t="str">
        <f t="shared" si="73"/>
        <v/>
      </c>
      <c r="V295" s="103" t="str">
        <f t="shared" si="74"/>
        <v/>
      </c>
      <c r="W295" s="103" t="str">
        <f t="shared" si="75"/>
        <v/>
      </c>
      <c r="X295" s="110" t="str">
        <f t="shared" si="76"/>
        <v/>
      </c>
      <c r="Y295" s="110" t="str">
        <f t="shared" si="77"/>
        <v/>
      </c>
      <c r="Z295" s="110" t="str">
        <f t="shared" si="78"/>
        <v/>
      </c>
      <c r="AA295" s="110" t="str">
        <f t="shared" si="79"/>
        <v/>
      </c>
      <c r="AB295" s="110" t="str">
        <f t="shared" si="80"/>
        <v/>
      </c>
      <c r="AC295" s="110" t="str">
        <f t="shared" si="81"/>
        <v/>
      </c>
      <c r="AD295" s="237" t="str">
        <f t="shared" si="82"/>
        <v/>
      </c>
      <c r="AE295" s="82">
        <f t="shared" si="83"/>
        <v>1</v>
      </c>
    </row>
    <row r="296" spans="1:31" ht="24.95" hidden="1" customHeight="1" x14ac:dyDescent="0.4">
      <c r="A296" s="105"/>
      <c r="B296" s="83"/>
      <c r="C296" s="78"/>
      <c r="D296" s="93"/>
      <c r="E296" s="233"/>
      <c r="F296" s="228"/>
      <c r="G296" s="116"/>
      <c r="H296" s="116"/>
      <c r="I296" s="116"/>
      <c r="J296" s="116"/>
      <c r="K296" s="116"/>
      <c r="L296" s="220"/>
      <c r="M296" s="102"/>
      <c r="N296" s="1"/>
      <c r="O296" s="100"/>
      <c r="P296" s="103" t="str">
        <f t="shared" si="68"/>
        <v/>
      </c>
      <c r="Q296" s="103" t="str">
        <f t="shared" si="69"/>
        <v/>
      </c>
      <c r="R296" s="103" t="str">
        <f t="shared" si="70"/>
        <v/>
      </c>
      <c r="S296" s="103" t="str">
        <f t="shared" si="71"/>
        <v/>
      </c>
      <c r="T296" s="103" t="str">
        <f t="shared" si="72"/>
        <v/>
      </c>
      <c r="U296" s="103" t="str">
        <f t="shared" si="73"/>
        <v/>
      </c>
      <c r="V296" s="103" t="str">
        <f t="shared" si="74"/>
        <v/>
      </c>
      <c r="W296" s="103" t="str">
        <f t="shared" si="75"/>
        <v/>
      </c>
      <c r="X296" s="110" t="str">
        <f t="shared" si="76"/>
        <v/>
      </c>
      <c r="Y296" s="110" t="str">
        <f t="shared" si="77"/>
        <v/>
      </c>
      <c r="Z296" s="110" t="str">
        <f t="shared" si="78"/>
        <v/>
      </c>
      <c r="AA296" s="110" t="str">
        <f t="shared" si="79"/>
        <v/>
      </c>
      <c r="AB296" s="110" t="str">
        <f t="shared" si="80"/>
        <v/>
      </c>
      <c r="AC296" s="110" t="str">
        <f t="shared" si="81"/>
        <v/>
      </c>
      <c r="AD296" s="237" t="str">
        <f t="shared" si="82"/>
        <v/>
      </c>
      <c r="AE296" s="82">
        <f t="shared" si="83"/>
        <v>1</v>
      </c>
    </row>
    <row r="297" spans="1:31" ht="24.95" customHeight="1" x14ac:dyDescent="0.4">
      <c r="A297" s="105"/>
      <c r="B297" s="83"/>
      <c r="C297" s="78"/>
      <c r="D297" s="93"/>
      <c r="E297" s="233"/>
      <c r="F297" s="228"/>
      <c r="G297" s="116"/>
      <c r="H297" s="116"/>
      <c r="I297" s="116"/>
      <c r="J297" s="116"/>
      <c r="K297" s="116"/>
      <c r="L297" s="220"/>
      <c r="M297" s="102"/>
      <c r="N297" s="1"/>
      <c r="O297" s="100"/>
      <c r="P297" s="103" t="str">
        <f t="shared" si="68"/>
        <v/>
      </c>
      <c r="Q297" s="103" t="str">
        <f t="shared" si="69"/>
        <v/>
      </c>
      <c r="R297" s="103" t="str">
        <f t="shared" si="70"/>
        <v/>
      </c>
      <c r="S297" s="103" t="str">
        <f t="shared" si="71"/>
        <v/>
      </c>
      <c r="T297" s="103" t="str">
        <f t="shared" si="72"/>
        <v/>
      </c>
      <c r="U297" s="103" t="str">
        <f t="shared" si="73"/>
        <v/>
      </c>
      <c r="V297" s="103" t="str">
        <f t="shared" si="74"/>
        <v/>
      </c>
      <c r="W297" s="103" t="str">
        <f t="shared" si="75"/>
        <v/>
      </c>
      <c r="X297" s="110" t="str">
        <f t="shared" si="76"/>
        <v/>
      </c>
      <c r="Y297" s="110" t="str">
        <f t="shared" si="77"/>
        <v/>
      </c>
      <c r="Z297" s="110" t="str">
        <f t="shared" si="78"/>
        <v/>
      </c>
      <c r="AA297" s="110" t="str">
        <f t="shared" si="79"/>
        <v/>
      </c>
      <c r="AB297" s="110" t="str">
        <f t="shared" si="80"/>
        <v/>
      </c>
      <c r="AC297" s="110" t="str">
        <f t="shared" si="81"/>
        <v/>
      </c>
      <c r="AD297" s="237" t="str">
        <f t="shared" si="82"/>
        <v/>
      </c>
      <c r="AE297" s="82">
        <f t="shared" si="83"/>
        <v>1</v>
      </c>
    </row>
    <row r="298" spans="1:31" ht="24.95" hidden="1" customHeight="1" x14ac:dyDescent="0.4">
      <c r="A298" s="105"/>
      <c r="B298" s="83"/>
      <c r="C298" s="78"/>
      <c r="D298" s="93"/>
      <c r="E298" s="233"/>
      <c r="F298" s="228"/>
      <c r="G298" s="116"/>
      <c r="H298" s="116"/>
      <c r="I298" s="116"/>
      <c r="J298" s="116"/>
      <c r="K298" s="116"/>
      <c r="L298" s="220"/>
      <c r="M298" s="102"/>
      <c r="N298" s="1"/>
      <c r="O298" s="100"/>
      <c r="P298" s="103" t="str">
        <f t="shared" si="68"/>
        <v/>
      </c>
      <c r="Q298" s="103" t="str">
        <f t="shared" si="69"/>
        <v/>
      </c>
      <c r="R298" s="103" t="str">
        <f t="shared" si="70"/>
        <v/>
      </c>
      <c r="S298" s="103" t="str">
        <f t="shared" si="71"/>
        <v/>
      </c>
      <c r="T298" s="103" t="str">
        <f t="shared" si="72"/>
        <v/>
      </c>
      <c r="U298" s="103" t="str">
        <f t="shared" si="73"/>
        <v/>
      </c>
      <c r="V298" s="103" t="str">
        <f t="shared" si="74"/>
        <v/>
      </c>
      <c r="W298" s="103" t="str">
        <f t="shared" si="75"/>
        <v/>
      </c>
      <c r="X298" s="110" t="str">
        <f t="shared" si="76"/>
        <v/>
      </c>
      <c r="Y298" s="110" t="str">
        <f t="shared" si="77"/>
        <v/>
      </c>
      <c r="Z298" s="110" t="str">
        <f t="shared" si="78"/>
        <v/>
      </c>
      <c r="AA298" s="110" t="str">
        <f t="shared" si="79"/>
        <v/>
      </c>
      <c r="AB298" s="110" t="str">
        <f t="shared" si="80"/>
        <v/>
      </c>
      <c r="AC298" s="110" t="str">
        <f t="shared" si="81"/>
        <v/>
      </c>
      <c r="AD298" s="237" t="str">
        <f t="shared" si="82"/>
        <v/>
      </c>
      <c r="AE298" s="82">
        <f t="shared" si="83"/>
        <v>1</v>
      </c>
    </row>
    <row r="299" spans="1:31" ht="24.95" customHeight="1" x14ac:dyDescent="0.4">
      <c r="A299" s="105"/>
      <c r="B299" s="83"/>
      <c r="C299" s="78"/>
      <c r="D299" s="93"/>
      <c r="E299" s="233"/>
      <c r="F299" s="228"/>
      <c r="G299" s="116"/>
      <c r="H299" s="116"/>
      <c r="I299" s="116"/>
      <c r="J299" s="116"/>
      <c r="K299" s="116"/>
      <c r="L299" s="220"/>
      <c r="M299" s="102"/>
      <c r="N299" s="1"/>
      <c r="O299" s="100"/>
      <c r="P299" s="103" t="str">
        <f t="shared" si="68"/>
        <v/>
      </c>
      <c r="Q299" s="103" t="str">
        <f t="shared" si="69"/>
        <v/>
      </c>
      <c r="R299" s="103" t="str">
        <f t="shared" si="70"/>
        <v/>
      </c>
      <c r="S299" s="103" t="str">
        <f t="shared" si="71"/>
        <v/>
      </c>
      <c r="T299" s="103" t="str">
        <f t="shared" si="72"/>
        <v/>
      </c>
      <c r="U299" s="103" t="str">
        <f t="shared" si="73"/>
        <v/>
      </c>
      <c r="V299" s="103" t="str">
        <f t="shared" si="74"/>
        <v/>
      </c>
      <c r="W299" s="103" t="str">
        <f t="shared" si="75"/>
        <v/>
      </c>
      <c r="X299" s="110" t="str">
        <f t="shared" si="76"/>
        <v/>
      </c>
      <c r="Y299" s="110" t="str">
        <f t="shared" si="77"/>
        <v/>
      </c>
      <c r="Z299" s="110" t="str">
        <f t="shared" si="78"/>
        <v/>
      </c>
      <c r="AA299" s="110" t="str">
        <f t="shared" si="79"/>
        <v/>
      </c>
      <c r="AB299" s="110" t="str">
        <f t="shared" si="80"/>
        <v/>
      </c>
      <c r="AC299" s="110" t="str">
        <f t="shared" si="81"/>
        <v/>
      </c>
      <c r="AD299" s="237" t="str">
        <f t="shared" si="82"/>
        <v/>
      </c>
      <c r="AE299" s="82">
        <f t="shared" si="83"/>
        <v>1</v>
      </c>
    </row>
    <row r="300" spans="1:31" ht="24.95" hidden="1" customHeight="1" x14ac:dyDescent="0.4">
      <c r="A300" s="105"/>
      <c r="B300" s="83"/>
      <c r="C300" s="78"/>
      <c r="D300" s="93"/>
      <c r="E300" s="233"/>
      <c r="F300" s="228"/>
      <c r="G300" s="116"/>
      <c r="H300" s="116"/>
      <c r="I300" s="116"/>
      <c r="J300" s="116"/>
      <c r="K300" s="116"/>
      <c r="L300" s="220"/>
      <c r="M300" s="102"/>
      <c r="N300" s="1"/>
      <c r="O300" s="100"/>
      <c r="P300" s="103" t="str">
        <f t="shared" si="68"/>
        <v/>
      </c>
      <c r="Q300" s="103" t="str">
        <f t="shared" si="69"/>
        <v/>
      </c>
      <c r="R300" s="103" t="str">
        <f t="shared" si="70"/>
        <v/>
      </c>
      <c r="S300" s="103" t="str">
        <f t="shared" si="71"/>
        <v/>
      </c>
      <c r="T300" s="103" t="str">
        <f t="shared" si="72"/>
        <v/>
      </c>
      <c r="U300" s="103" t="str">
        <f t="shared" si="73"/>
        <v/>
      </c>
      <c r="V300" s="103" t="str">
        <f t="shared" si="74"/>
        <v/>
      </c>
      <c r="W300" s="103" t="str">
        <f t="shared" si="75"/>
        <v/>
      </c>
      <c r="X300" s="110" t="str">
        <f t="shared" si="76"/>
        <v/>
      </c>
      <c r="Y300" s="110" t="str">
        <f t="shared" si="77"/>
        <v/>
      </c>
      <c r="Z300" s="110" t="str">
        <f t="shared" si="78"/>
        <v/>
      </c>
      <c r="AA300" s="110" t="str">
        <f t="shared" si="79"/>
        <v/>
      </c>
      <c r="AB300" s="110" t="str">
        <f t="shared" si="80"/>
        <v/>
      </c>
      <c r="AC300" s="110" t="str">
        <f t="shared" si="81"/>
        <v/>
      </c>
      <c r="AD300" s="237" t="str">
        <f t="shared" si="82"/>
        <v/>
      </c>
      <c r="AE300" s="82">
        <f t="shared" si="83"/>
        <v>1</v>
      </c>
    </row>
    <row r="301" spans="1:31" ht="24.95" customHeight="1" x14ac:dyDescent="0.4">
      <c r="A301" s="105"/>
      <c r="B301" s="83"/>
      <c r="C301" s="78"/>
      <c r="D301" s="93"/>
      <c r="E301" s="233"/>
      <c r="F301" s="228"/>
      <c r="G301" s="116"/>
      <c r="H301" s="116"/>
      <c r="I301" s="116"/>
      <c r="J301" s="116"/>
      <c r="K301" s="116"/>
      <c r="L301" s="222"/>
      <c r="M301" s="102"/>
      <c r="N301" s="223"/>
      <c r="O301" s="224"/>
      <c r="P301" s="103" t="str">
        <f t="shared" si="68"/>
        <v/>
      </c>
      <c r="Q301" s="103" t="str">
        <f t="shared" si="69"/>
        <v/>
      </c>
      <c r="R301" s="103" t="str">
        <f t="shared" si="70"/>
        <v/>
      </c>
      <c r="S301" s="103" t="str">
        <f t="shared" si="71"/>
        <v/>
      </c>
      <c r="T301" s="103" t="str">
        <f t="shared" si="72"/>
        <v/>
      </c>
      <c r="U301" s="103" t="str">
        <f t="shared" si="73"/>
        <v/>
      </c>
      <c r="V301" s="103" t="str">
        <f t="shared" si="74"/>
        <v/>
      </c>
      <c r="W301" s="103" t="str">
        <f t="shared" si="75"/>
        <v/>
      </c>
      <c r="X301" s="225" t="str">
        <f t="shared" si="76"/>
        <v/>
      </c>
      <c r="Y301" s="225" t="str">
        <f t="shared" si="77"/>
        <v/>
      </c>
      <c r="Z301" s="225" t="str">
        <f t="shared" si="78"/>
        <v/>
      </c>
      <c r="AA301" s="225" t="str">
        <f t="shared" si="79"/>
        <v/>
      </c>
      <c r="AB301" s="225" t="str">
        <f t="shared" si="80"/>
        <v/>
      </c>
      <c r="AC301" s="225" t="str">
        <f t="shared" si="81"/>
        <v/>
      </c>
      <c r="AD301" s="238" t="str">
        <f t="shared" si="82"/>
        <v/>
      </c>
      <c r="AE301" s="82">
        <f t="shared" si="83"/>
        <v>1</v>
      </c>
    </row>
    <row r="302" spans="1:31" x14ac:dyDescent="0.25">
      <c r="A302" s="108"/>
      <c r="C302" s="108"/>
      <c r="D302" s="108"/>
      <c r="E302" s="108"/>
      <c r="F302" s="108"/>
      <c r="G302" s="221"/>
      <c r="H302" s="221"/>
      <c r="I302" s="221"/>
      <c r="J302" s="221"/>
      <c r="K302" s="221"/>
      <c r="L302" s="221"/>
      <c r="M302" s="221"/>
      <c r="N302" s="108"/>
      <c r="O302" s="108"/>
      <c r="P302" s="108"/>
      <c r="W302" s="108"/>
      <c r="X302" s="108"/>
      <c r="Y302" s="108"/>
      <c r="Z302" s="108"/>
      <c r="AA302" s="108"/>
      <c r="AB302" s="108"/>
      <c r="AC302" s="108"/>
      <c r="AD302" s="108"/>
    </row>
    <row r="303" spans="1:31" x14ac:dyDescent="0.25">
      <c r="E303" s="108"/>
      <c r="F303" s="108"/>
      <c r="G303" s="221"/>
      <c r="H303" s="221"/>
      <c r="I303" s="221"/>
      <c r="J303" s="221"/>
      <c r="K303" s="221"/>
      <c r="L303" s="221"/>
      <c r="M303" s="221"/>
      <c r="N303" s="108"/>
      <c r="O303" s="108"/>
      <c r="P303" s="108"/>
      <c r="W303" s="108"/>
      <c r="X303" s="108"/>
      <c r="Y303" s="108"/>
      <c r="Z303" s="108"/>
    </row>
    <row r="304" spans="1:31" x14ac:dyDescent="0.25">
      <c r="E304" s="108"/>
      <c r="F304" s="108"/>
      <c r="G304" s="221"/>
      <c r="H304" s="221"/>
      <c r="I304" s="221"/>
      <c r="J304" s="221"/>
      <c r="K304" s="221"/>
      <c r="L304" s="221"/>
      <c r="M304" s="221"/>
      <c r="N304" s="108"/>
      <c r="O304" s="108"/>
      <c r="P304" s="108"/>
      <c r="W304" s="108"/>
      <c r="X304" s="108"/>
      <c r="Y304" s="108"/>
      <c r="Z304" s="108"/>
    </row>
    <row r="305" spans="5:26" x14ac:dyDescent="0.25">
      <c r="E305" s="108"/>
      <c r="F305" s="108"/>
      <c r="G305" s="221"/>
      <c r="H305" s="221"/>
      <c r="I305" s="221"/>
      <c r="J305" s="221"/>
      <c r="K305" s="221"/>
      <c r="L305" s="221"/>
      <c r="M305" s="221"/>
      <c r="N305" s="108"/>
      <c r="O305" s="108"/>
      <c r="P305" s="108"/>
      <c r="W305" s="108"/>
      <c r="X305" s="108"/>
      <c r="Y305" s="108"/>
      <c r="Z305" s="108"/>
    </row>
    <row r="306" spans="5:26" x14ac:dyDescent="0.25">
      <c r="E306" s="108"/>
      <c r="F306" s="108"/>
      <c r="G306" s="221"/>
      <c r="H306" s="221"/>
      <c r="I306" s="221"/>
      <c r="J306" s="221"/>
      <c r="K306" s="221"/>
      <c r="L306" s="221"/>
      <c r="M306" s="221"/>
      <c r="N306" s="108"/>
      <c r="O306" s="108"/>
      <c r="P306" s="108"/>
      <c r="W306" s="108"/>
      <c r="X306" s="108"/>
      <c r="Y306" s="108"/>
      <c r="Z306" s="108"/>
    </row>
    <row r="307" spans="5:26" x14ac:dyDescent="0.25">
      <c r="E307" s="108"/>
      <c r="F307" s="108"/>
      <c r="G307" s="221"/>
      <c r="H307" s="221"/>
      <c r="I307" s="221"/>
      <c r="J307" s="221"/>
      <c r="K307" s="221"/>
      <c r="L307" s="221"/>
      <c r="M307" s="221"/>
      <c r="N307" s="108"/>
      <c r="O307" s="108"/>
      <c r="P307" s="108"/>
      <c r="W307" s="108"/>
      <c r="X307" s="108"/>
      <c r="Y307" s="108"/>
      <c r="Z307" s="108"/>
    </row>
    <row r="308" spans="5:26" x14ac:dyDescent="0.25">
      <c r="E308" s="108"/>
      <c r="F308" s="108"/>
      <c r="G308" s="221"/>
      <c r="H308" s="221"/>
      <c r="I308" s="221"/>
      <c r="J308" s="221"/>
      <c r="K308" s="221"/>
      <c r="L308" s="221"/>
      <c r="M308" s="221"/>
      <c r="N308" s="108"/>
      <c r="O308" s="108"/>
      <c r="P308" s="108"/>
      <c r="W308" s="108"/>
      <c r="X308" s="108"/>
      <c r="Y308" s="108"/>
      <c r="Z308" s="108"/>
    </row>
    <row r="309" spans="5:26" x14ac:dyDescent="0.25">
      <c r="E309" s="108"/>
      <c r="F309" s="108"/>
      <c r="G309" s="221"/>
      <c r="H309" s="221"/>
      <c r="I309" s="221"/>
      <c r="J309" s="221"/>
      <c r="K309" s="221"/>
      <c r="L309" s="221"/>
      <c r="M309" s="221"/>
      <c r="N309" s="108"/>
      <c r="O309" s="108"/>
      <c r="P309" s="108"/>
      <c r="W309" s="108"/>
      <c r="X309" s="108"/>
      <c r="Y309" s="108"/>
      <c r="Z309" s="108"/>
    </row>
    <row r="310" spans="5:26" x14ac:dyDescent="0.25">
      <c r="E310" s="108"/>
      <c r="F310" s="108"/>
      <c r="G310" s="221"/>
      <c r="H310" s="221"/>
      <c r="I310" s="221"/>
      <c r="J310" s="221"/>
      <c r="K310" s="221"/>
      <c r="L310" s="221"/>
      <c r="M310" s="221"/>
      <c r="N310" s="108"/>
      <c r="O310" s="108"/>
      <c r="P310" s="108"/>
      <c r="W310" s="108"/>
      <c r="X310" s="108"/>
      <c r="Y310" s="108"/>
      <c r="Z310" s="108"/>
    </row>
    <row r="311" spans="5:26" x14ac:dyDescent="0.25">
      <c r="E311" s="108"/>
      <c r="F311" s="108"/>
      <c r="G311" s="221"/>
      <c r="H311" s="221"/>
      <c r="I311" s="221"/>
      <c r="J311" s="221"/>
      <c r="K311" s="221"/>
      <c r="L311" s="221"/>
      <c r="M311" s="221"/>
      <c r="N311" s="108"/>
      <c r="O311" s="108"/>
      <c r="P311" s="108"/>
      <c r="W311" s="108"/>
      <c r="X311" s="108"/>
      <c r="Y311" s="108"/>
      <c r="Z311" s="108"/>
    </row>
    <row r="312" spans="5:26" x14ac:dyDescent="0.25">
      <c r="E312" s="108"/>
      <c r="F312" s="108"/>
      <c r="G312" s="221"/>
      <c r="H312" s="221"/>
      <c r="I312" s="221"/>
      <c r="J312" s="221"/>
      <c r="K312" s="221"/>
      <c r="L312" s="221"/>
      <c r="M312" s="221"/>
      <c r="N312" s="108"/>
      <c r="O312" s="108"/>
      <c r="P312" s="108"/>
      <c r="W312" s="108"/>
      <c r="X312" s="108"/>
      <c r="Y312" s="108"/>
      <c r="Z312" s="108"/>
    </row>
    <row r="313" spans="5:26" x14ac:dyDescent="0.25">
      <c r="E313" s="108"/>
      <c r="F313" s="108"/>
      <c r="G313" s="221"/>
      <c r="H313" s="221"/>
      <c r="I313" s="221"/>
      <c r="J313" s="221"/>
      <c r="K313" s="221"/>
      <c r="L313" s="221"/>
      <c r="M313" s="221"/>
      <c r="N313" s="108"/>
      <c r="O313" s="108"/>
      <c r="P313" s="108"/>
      <c r="W313" s="108"/>
      <c r="X313" s="108"/>
      <c r="Y313" s="108"/>
      <c r="Z313" s="108"/>
    </row>
    <row r="314" spans="5:26" x14ac:dyDescent="0.25">
      <c r="E314" s="108"/>
      <c r="F314" s="108"/>
      <c r="G314" s="221"/>
      <c r="H314" s="221"/>
      <c r="I314" s="221"/>
      <c r="J314" s="221"/>
      <c r="K314" s="221"/>
      <c r="L314" s="221"/>
      <c r="M314" s="221"/>
      <c r="N314" s="108"/>
      <c r="O314" s="108"/>
      <c r="P314" s="108"/>
      <c r="W314" s="108"/>
      <c r="X314" s="108"/>
      <c r="Y314" s="108"/>
      <c r="Z314" s="108"/>
    </row>
    <row r="315" spans="5:26" x14ac:dyDescent="0.25">
      <c r="E315" s="108"/>
      <c r="F315" s="108"/>
      <c r="G315" s="221"/>
      <c r="H315" s="221"/>
      <c r="I315" s="221"/>
      <c r="J315" s="221"/>
      <c r="K315" s="221"/>
      <c r="L315" s="221"/>
      <c r="M315" s="221"/>
      <c r="N315" s="108"/>
      <c r="O315" s="108"/>
      <c r="P315" s="108"/>
      <c r="W315" s="108"/>
      <c r="X315" s="108"/>
      <c r="Y315" s="108"/>
      <c r="Z315" s="108"/>
    </row>
    <row r="316" spans="5:26" x14ac:dyDescent="0.25">
      <c r="E316" s="108"/>
      <c r="F316" s="108"/>
      <c r="G316" s="221"/>
      <c r="H316" s="221"/>
      <c r="I316" s="221"/>
      <c r="J316" s="221"/>
      <c r="K316" s="221"/>
      <c r="L316" s="221"/>
      <c r="M316" s="221"/>
      <c r="N316" s="108"/>
      <c r="O316" s="108"/>
      <c r="P316" s="108"/>
      <c r="W316" s="108"/>
      <c r="X316" s="108"/>
      <c r="Y316" s="108"/>
      <c r="Z316" s="108"/>
    </row>
    <row r="317" spans="5:26" x14ac:dyDescent="0.25">
      <c r="E317" s="108"/>
      <c r="F317" s="108"/>
      <c r="G317" s="221"/>
      <c r="H317" s="221"/>
      <c r="I317" s="221"/>
      <c r="J317" s="221"/>
      <c r="K317" s="221"/>
      <c r="L317" s="221"/>
      <c r="M317" s="221"/>
      <c r="N317" s="108"/>
      <c r="O317" s="108"/>
      <c r="P317" s="108"/>
      <c r="W317" s="108"/>
      <c r="X317" s="108"/>
      <c r="Y317" s="108"/>
      <c r="Z317" s="108"/>
    </row>
    <row r="318" spans="5:26" x14ac:dyDescent="0.25">
      <c r="E318" s="108"/>
      <c r="F318" s="108"/>
      <c r="G318" s="221"/>
      <c r="H318" s="221"/>
      <c r="I318" s="221"/>
      <c r="J318" s="221"/>
      <c r="K318" s="221"/>
      <c r="L318" s="221"/>
      <c r="M318" s="221"/>
      <c r="N318" s="108"/>
      <c r="O318" s="108"/>
      <c r="P318" s="108"/>
      <c r="W318" s="108"/>
      <c r="X318" s="108"/>
      <c r="Y318" s="108"/>
      <c r="Z318" s="108"/>
    </row>
    <row r="319" spans="5:26" x14ac:dyDescent="0.25">
      <c r="E319" s="108"/>
      <c r="F319" s="108"/>
      <c r="G319" s="221"/>
      <c r="H319" s="221"/>
      <c r="I319" s="221"/>
      <c r="J319" s="221"/>
      <c r="K319" s="221"/>
      <c r="L319" s="221"/>
      <c r="M319" s="221"/>
      <c r="N319" s="108"/>
      <c r="O319" s="108"/>
      <c r="P319" s="108"/>
      <c r="W319" s="108"/>
      <c r="X319" s="108"/>
      <c r="Y319" s="108"/>
      <c r="Z319" s="108"/>
    </row>
    <row r="320" spans="5:26" x14ac:dyDescent="0.25">
      <c r="E320" s="108"/>
      <c r="F320" s="108"/>
      <c r="G320" s="221"/>
      <c r="H320" s="221"/>
      <c r="I320" s="221"/>
      <c r="J320" s="221"/>
      <c r="K320" s="221"/>
      <c r="L320" s="221"/>
      <c r="M320" s="221"/>
      <c r="N320" s="108"/>
      <c r="O320" s="108"/>
      <c r="P320" s="108"/>
      <c r="W320" s="108"/>
      <c r="X320" s="108"/>
      <c r="Y320" s="108"/>
      <c r="Z320" s="108"/>
    </row>
    <row r="321" spans="5:26" x14ac:dyDescent="0.25">
      <c r="E321" s="108"/>
      <c r="F321" s="108"/>
      <c r="G321" s="108"/>
      <c r="H321" s="108"/>
      <c r="I321" s="108"/>
      <c r="J321" s="108"/>
      <c r="K321" s="108"/>
      <c r="L321" s="108"/>
      <c r="M321" s="108"/>
      <c r="N321" s="108"/>
      <c r="O321" s="108"/>
      <c r="P321" s="108"/>
      <c r="W321" s="108"/>
      <c r="X321" s="108"/>
      <c r="Y321" s="108"/>
      <c r="Z321" s="108"/>
    </row>
    <row r="322" spans="5:26" x14ac:dyDescent="0.25">
      <c r="E322" s="108"/>
      <c r="F322" s="108"/>
      <c r="G322" s="108"/>
      <c r="H322" s="108"/>
      <c r="I322" s="108"/>
      <c r="J322" s="108"/>
      <c r="K322" s="108"/>
      <c r="L322" s="108"/>
      <c r="M322" s="108"/>
      <c r="N322" s="108"/>
      <c r="O322" s="108"/>
      <c r="P322" s="108"/>
      <c r="W322" s="108"/>
      <c r="X322" s="108"/>
      <c r="Y322" s="108"/>
      <c r="Z322" s="108"/>
    </row>
    <row r="323" spans="5:26" x14ac:dyDescent="0.25">
      <c r="E323" s="108"/>
      <c r="F323" s="108"/>
      <c r="G323" s="108"/>
      <c r="H323" s="108"/>
      <c r="I323" s="108"/>
      <c r="J323" s="108"/>
      <c r="K323" s="108"/>
      <c r="L323" s="108"/>
      <c r="M323" s="108"/>
      <c r="N323" s="108"/>
      <c r="O323" s="108"/>
      <c r="P323" s="108"/>
      <c r="W323" s="108"/>
      <c r="X323" s="108"/>
      <c r="Y323" s="108"/>
      <c r="Z323" s="108"/>
    </row>
    <row r="324" spans="5:26" x14ac:dyDescent="0.25">
      <c r="E324" s="108"/>
      <c r="F324" s="108"/>
      <c r="G324" s="108"/>
      <c r="H324" s="108"/>
      <c r="I324" s="108"/>
      <c r="J324" s="108"/>
      <c r="K324" s="108"/>
      <c r="L324" s="108"/>
      <c r="M324" s="108"/>
      <c r="N324" s="108"/>
      <c r="O324" s="108"/>
      <c r="P324" s="108"/>
      <c r="W324" s="108"/>
      <c r="X324" s="108"/>
      <c r="Y324" s="108"/>
      <c r="Z324" s="108"/>
    </row>
    <row r="325" spans="5:26" x14ac:dyDescent="0.25">
      <c r="E325" s="108"/>
      <c r="F325" s="108"/>
      <c r="G325" s="108"/>
      <c r="H325" s="108"/>
      <c r="I325" s="108"/>
      <c r="J325" s="108"/>
      <c r="K325" s="108"/>
      <c r="L325" s="108"/>
      <c r="M325" s="108"/>
      <c r="N325" s="108"/>
      <c r="O325" s="108"/>
      <c r="P325" s="108"/>
      <c r="W325" s="108"/>
      <c r="X325" s="108"/>
      <c r="Y325" s="108"/>
      <c r="Z325" s="108"/>
    </row>
    <row r="326" spans="5:26" x14ac:dyDescent="0.25">
      <c r="E326" s="108"/>
      <c r="F326" s="108"/>
      <c r="G326" s="108"/>
      <c r="H326" s="108"/>
      <c r="I326" s="108"/>
      <c r="J326" s="108"/>
      <c r="K326" s="108"/>
      <c r="L326" s="108"/>
      <c r="M326" s="108"/>
      <c r="N326" s="108"/>
      <c r="O326" s="108"/>
      <c r="P326" s="108"/>
      <c r="W326" s="108"/>
      <c r="X326" s="108"/>
      <c r="Y326" s="108"/>
      <c r="Z326" s="108"/>
    </row>
    <row r="327" spans="5:26" x14ac:dyDescent="0.25">
      <c r="E327" s="108"/>
      <c r="F327" s="108"/>
      <c r="G327" s="108"/>
      <c r="H327" s="108"/>
      <c r="I327" s="108"/>
      <c r="J327" s="108"/>
      <c r="K327" s="108"/>
      <c r="L327" s="108"/>
      <c r="M327" s="108"/>
      <c r="N327" s="108"/>
      <c r="O327" s="108"/>
      <c r="P327" s="108"/>
      <c r="W327" s="108"/>
      <c r="X327" s="108"/>
      <c r="Y327" s="108"/>
      <c r="Z327" s="108"/>
    </row>
    <row r="328" spans="5:26" x14ac:dyDescent="0.25">
      <c r="E328" s="108"/>
      <c r="F328" s="108"/>
      <c r="G328" s="108"/>
      <c r="H328" s="108"/>
      <c r="I328" s="108"/>
      <c r="J328" s="108"/>
      <c r="K328" s="108"/>
      <c r="L328" s="108"/>
      <c r="M328" s="108"/>
      <c r="N328" s="108"/>
      <c r="O328" s="108"/>
      <c r="P328" s="108"/>
      <c r="W328" s="108"/>
      <c r="X328" s="108"/>
      <c r="Y328" s="108"/>
      <c r="Z328" s="108"/>
    </row>
    <row r="329" spans="5:26" x14ac:dyDescent="0.25">
      <c r="E329" s="108"/>
      <c r="F329" s="108"/>
      <c r="G329" s="108"/>
      <c r="H329" s="108"/>
      <c r="I329" s="108"/>
      <c r="J329" s="108"/>
      <c r="K329" s="108"/>
      <c r="L329" s="108"/>
      <c r="M329" s="108"/>
      <c r="N329" s="108"/>
      <c r="O329" s="108"/>
      <c r="P329" s="108"/>
      <c r="W329" s="108"/>
      <c r="X329" s="108"/>
      <c r="Y329" s="108"/>
      <c r="Z329" s="108"/>
    </row>
    <row r="330" spans="5:26" x14ac:dyDescent="0.25">
      <c r="E330" s="108"/>
      <c r="F330" s="108"/>
      <c r="G330" s="108"/>
      <c r="H330" s="108"/>
      <c r="I330" s="108"/>
      <c r="J330" s="108"/>
      <c r="K330" s="108"/>
      <c r="L330" s="108"/>
      <c r="M330" s="108"/>
      <c r="N330" s="108"/>
      <c r="O330" s="108"/>
      <c r="P330" s="108"/>
      <c r="W330" s="108"/>
      <c r="X330" s="108"/>
      <c r="Y330" s="108"/>
      <c r="Z330" s="108"/>
    </row>
    <row r="331" spans="5:26" x14ac:dyDescent="0.25">
      <c r="E331" s="108"/>
      <c r="F331" s="108"/>
      <c r="G331" s="108"/>
      <c r="H331" s="108"/>
      <c r="I331" s="108"/>
      <c r="J331" s="108"/>
      <c r="K331" s="108"/>
      <c r="L331" s="108"/>
      <c r="M331" s="108"/>
      <c r="N331" s="108"/>
      <c r="O331" s="108"/>
      <c r="P331" s="108"/>
      <c r="W331" s="108"/>
      <c r="X331" s="108"/>
      <c r="Y331" s="108"/>
      <c r="Z331" s="108"/>
    </row>
    <row r="332" spans="5:26" x14ac:dyDescent="0.25">
      <c r="E332" s="108"/>
      <c r="F332" s="108"/>
      <c r="G332" s="108"/>
      <c r="H332" s="108"/>
      <c r="I332" s="108"/>
      <c r="J332" s="108"/>
      <c r="K332" s="108"/>
      <c r="L332" s="108"/>
      <c r="M332" s="108"/>
      <c r="N332" s="108"/>
      <c r="O332" s="108"/>
      <c r="P332" s="108"/>
      <c r="W332" s="108"/>
      <c r="X332" s="108"/>
      <c r="Y332" s="108"/>
      <c r="Z332" s="108"/>
    </row>
    <row r="333" spans="5:26" x14ac:dyDescent="0.25">
      <c r="E333" s="108"/>
      <c r="F333" s="108"/>
      <c r="G333" s="108"/>
      <c r="H333" s="108"/>
      <c r="I333" s="108"/>
      <c r="J333" s="108"/>
      <c r="K333" s="108"/>
      <c r="L333" s="108"/>
      <c r="M333" s="108"/>
      <c r="N333" s="108"/>
      <c r="O333" s="108"/>
      <c r="P333" s="108"/>
      <c r="W333" s="108"/>
      <c r="X333" s="108"/>
      <c r="Y333" s="108"/>
      <c r="Z333" s="108"/>
    </row>
    <row r="334" spans="5:26" x14ac:dyDescent="0.25">
      <c r="E334" s="108"/>
      <c r="F334" s="108"/>
      <c r="G334" s="108"/>
      <c r="H334" s="108"/>
      <c r="I334" s="108"/>
      <c r="J334" s="108"/>
      <c r="K334" s="108"/>
      <c r="L334" s="108"/>
      <c r="M334" s="108"/>
      <c r="N334" s="108"/>
      <c r="O334" s="108"/>
      <c r="P334" s="108"/>
      <c r="W334" s="108"/>
      <c r="X334" s="108"/>
      <c r="Y334" s="108"/>
      <c r="Z334" s="108"/>
    </row>
    <row r="335" spans="5:26" x14ac:dyDescent="0.25">
      <c r="E335" s="108"/>
      <c r="F335" s="108"/>
      <c r="G335" s="108"/>
      <c r="H335" s="108"/>
      <c r="I335" s="108"/>
      <c r="J335" s="108"/>
      <c r="K335" s="108"/>
      <c r="L335" s="108"/>
      <c r="M335" s="108"/>
      <c r="N335" s="108"/>
      <c r="O335" s="108"/>
      <c r="P335" s="108"/>
      <c r="W335" s="108"/>
      <c r="X335" s="108"/>
      <c r="Y335" s="108"/>
      <c r="Z335" s="108"/>
    </row>
    <row r="336" spans="5:26" x14ac:dyDescent="0.25">
      <c r="E336" s="108"/>
      <c r="F336" s="108"/>
      <c r="G336" s="108"/>
      <c r="H336" s="108"/>
      <c r="I336" s="108"/>
      <c r="J336" s="108"/>
      <c r="K336" s="108"/>
      <c r="L336" s="108"/>
      <c r="M336" s="108"/>
      <c r="N336" s="108"/>
      <c r="O336" s="108"/>
      <c r="P336" s="108"/>
      <c r="W336" s="108"/>
      <c r="X336" s="108"/>
      <c r="Y336" s="108"/>
      <c r="Z336" s="108"/>
    </row>
    <row r="337" spans="5:26" x14ac:dyDescent="0.25">
      <c r="E337" s="108"/>
      <c r="F337" s="108"/>
      <c r="G337" s="108"/>
      <c r="H337" s="108"/>
      <c r="I337" s="108"/>
      <c r="J337" s="108"/>
      <c r="K337" s="108"/>
      <c r="L337" s="108"/>
      <c r="M337" s="108"/>
      <c r="N337" s="108"/>
      <c r="O337" s="108"/>
      <c r="P337" s="108"/>
      <c r="W337" s="108"/>
      <c r="X337" s="108"/>
      <c r="Y337" s="108"/>
      <c r="Z337" s="108"/>
    </row>
    <row r="338" spans="5:26" x14ac:dyDescent="0.25">
      <c r="E338" s="108"/>
      <c r="F338" s="108"/>
      <c r="G338" s="108"/>
      <c r="H338" s="108"/>
      <c r="I338" s="108"/>
      <c r="J338" s="108"/>
      <c r="K338" s="108"/>
      <c r="L338" s="108"/>
      <c r="M338" s="108"/>
      <c r="N338" s="108"/>
      <c r="O338" s="108"/>
      <c r="P338" s="108"/>
      <c r="W338" s="108"/>
      <c r="X338" s="108"/>
      <c r="Y338" s="108"/>
      <c r="Z338" s="108"/>
    </row>
    <row r="339" spans="5:26" x14ac:dyDescent="0.25">
      <c r="E339" s="108"/>
      <c r="F339" s="108"/>
      <c r="G339" s="108"/>
      <c r="H339" s="108"/>
      <c r="I339" s="108"/>
      <c r="J339" s="108"/>
      <c r="K339" s="108"/>
      <c r="L339" s="108"/>
      <c r="M339" s="108"/>
      <c r="N339" s="108"/>
      <c r="O339" s="108"/>
      <c r="P339" s="108"/>
      <c r="W339" s="108"/>
      <c r="X339" s="108"/>
      <c r="Y339" s="108"/>
      <c r="Z339" s="108"/>
    </row>
    <row r="340" spans="5:26" x14ac:dyDescent="0.25">
      <c r="E340" s="108"/>
      <c r="F340" s="108"/>
      <c r="G340" s="108"/>
      <c r="H340" s="108"/>
      <c r="I340" s="108"/>
      <c r="J340" s="108"/>
      <c r="K340" s="108"/>
      <c r="L340" s="108"/>
      <c r="M340" s="108"/>
      <c r="N340" s="108"/>
      <c r="O340" s="108"/>
      <c r="P340" s="108"/>
      <c r="W340" s="108"/>
      <c r="X340" s="108"/>
      <c r="Y340" s="108"/>
      <c r="Z340" s="108"/>
    </row>
    <row r="341" spans="5:26" x14ac:dyDescent="0.25">
      <c r="E341" s="108"/>
      <c r="F341" s="108"/>
      <c r="G341" s="108"/>
      <c r="H341" s="108"/>
      <c r="I341" s="108"/>
      <c r="J341" s="108"/>
      <c r="K341" s="108"/>
      <c r="L341" s="108"/>
      <c r="M341" s="108"/>
      <c r="N341" s="108"/>
      <c r="O341" s="108"/>
      <c r="P341" s="108"/>
      <c r="W341" s="108"/>
      <c r="X341" s="108"/>
      <c r="Y341" s="108"/>
      <c r="Z341" s="108"/>
    </row>
    <row r="342" spans="5:26" x14ac:dyDescent="0.25">
      <c r="E342" s="108"/>
      <c r="F342" s="108"/>
      <c r="G342" s="108"/>
      <c r="H342" s="108"/>
      <c r="I342" s="108"/>
      <c r="J342" s="108"/>
      <c r="K342" s="108"/>
      <c r="L342" s="108"/>
      <c r="M342" s="108"/>
      <c r="N342" s="108"/>
      <c r="O342" s="108"/>
      <c r="P342" s="108"/>
      <c r="W342" s="108"/>
      <c r="X342" s="108"/>
      <c r="Y342" s="108"/>
      <c r="Z342" s="108"/>
    </row>
    <row r="343" spans="5:26" x14ac:dyDescent="0.25">
      <c r="E343" s="108"/>
      <c r="F343" s="108"/>
      <c r="G343" s="108"/>
      <c r="H343" s="108"/>
      <c r="I343" s="108"/>
      <c r="J343" s="108"/>
      <c r="K343" s="108"/>
      <c r="L343" s="108"/>
      <c r="M343" s="108"/>
      <c r="N343" s="108"/>
      <c r="O343" s="108"/>
      <c r="P343" s="108"/>
      <c r="W343" s="108"/>
      <c r="X343" s="108"/>
      <c r="Y343" s="108"/>
      <c r="Z343" s="108"/>
    </row>
    <row r="344" spans="5:26" x14ac:dyDescent="0.25">
      <c r="E344" s="108"/>
      <c r="F344" s="108"/>
      <c r="G344" s="108"/>
      <c r="H344" s="108"/>
      <c r="I344" s="108"/>
      <c r="J344" s="108"/>
      <c r="K344" s="108"/>
      <c r="L344" s="108"/>
      <c r="M344" s="108"/>
      <c r="N344" s="108"/>
      <c r="O344" s="108"/>
      <c r="P344" s="108"/>
      <c r="W344" s="108"/>
      <c r="X344" s="108"/>
      <c r="Y344" s="108"/>
      <c r="Z344" s="108"/>
    </row>
    <row r="345" spans="5:26" x14ac:dyDescent="0.25">
      <c r="E345" s="108"/>
      <c r="F345" s="108"/>
      <c r="G345" s="108"/>
      <c r="H345" s="108"/>
      <c r="I345" s="108"/>
      <c r="J345" s="108"/>
      <c r="K345" s="108"/>
      <c r="L345" s="108"/>
      <c r="M345" s="108"/>
      <c r="N345" s="108"/>
      <c r="O345" s="108"/>
      <c r="P345" s="108"/>
      <c r="W345" s="108"/>
      <c r="X345" s="108"/>
      <c r="Y345" s="108"/>
      <c r="Z345" s="108"/>
    </row>
    <row r="346" spans="5:26" x14ac:dyDescent="0.25">
      <c r="E346" s="108"/>
      <c r="F346" s="108"/>
      <c r="G346" s="108"/>
      <c r="H346" s="108"/>
      <c r="I346" s="108"/>
      <c r="J346" s="108"/>
      <c r="K346" s="108"/>
      <c r="L346" s="108"/>
      <c r="M346" s="108"/>
      <c r="N346" s="108"/>
      <c r="O346" s="108"/>
      <c r="P346" s="108"/>
      <c r="W346" s="108"/>
      <c r="X346" s="108"/>
      <c r="Y346" s="108"/>
      <c r="Z346" s="108"/>
    </row>
    <row r="347" spans="5:26" x14ac:dyDescent="0.25">
      <c r="E347" s="108"/>
      <c r="F347" s="108"/>
      <c r="G347" s="108"/>
      <c r="H347" s="108"/>
      <c r="I347" s="108"/>
      <c r="J347" s="108"/>
      <c r="K347" s="108"/>
      <c r="L347" s="108"/>
      <c r="M347" s="108"/>
      <c r="N347" s="108"/>
      <c r="O347" s="108"/>
      <c r="P347" s="108"/>
      <c r="W347" s="108"/>
      <c r="X347" s="108"/>
      <c r="Y347" s="108"/>
      <c r="Z347" s="108"/>
    </row>
    <row r="348" spans="5:26" x14ac:dyDescent="0.25">
      <c r="E348" s="108"/>
      <c r="F348" s="108"/>
      <c r="G348" s="108"/>
      <c r="H348" s="108"/>
      <c r="I348" s="108"/>
      <c r="J348" s="108"/>
      <c r="K348" s="108"/>
      <c r="L348" s="108"/>
      <c r="M348" s="108"/>
      <c r="N348" s="108"/>
      <c r="O348" s="108"/>
      <c r="P348" s="108"/>
      <c r="W348" s="108"/>
      <c r="X348" s="108"/>
      <c r="Y348" s="108"/>
      <c r="Z348" s="108"/>
    </row>
    <row r="349" spans="5:26" x14ac:dyDescent="0.25">
      <c r="E349" s="108"/>
      <c r="F349" s="108"/>
      <c r="G349" s="108"/>
      <c r="H349" s="108"/>
      <c r="I349" s="108"/>
      <c r="J349" s="108"/>
      <c r="K349" s="108"/>
      <c r="L349" s="108"/>
      <c r="M349" s="108"/>
      <c r="N349" s="108"/>
      <c r="O349" s="108"/>
      <c r="P349" s="108"/>
      <c r="W349" s="108"/>
      <c r="X349" s="108"/>
      <c r="Y349" s="108"/>
      <c r="Z349" s="108"/>
    </row>
    <row r="350" spans="5:26" x14ac:dyDescent="0.25">
      <c r="E350" s="108"/>
      <c r="F350" s="108"/>
      <c r="G350" s="108"/>
      <c r="H350" s="108"/>
      <c r="I350" s="108"/>
      <c r="J350" s="108"/>
      <c r="K350" s="108"/>
      <c r="L350" s="108"/>
      <c r="M350" s="108"/>
      <c r="N350" s="108"/>
      <c r="O350" s="108"/>
      <c r="P350" s="108"/>
      <c r="W350" s="108"/>
      <c r="X350" s="108"/>
      <c r="Y350" s="108"/>
      <c r="Z350" s="108"/>
    </row>
    <row r="351" spans="5:26" x14ac:dyDescent="0.25">
      <c r="E351" s="108"/>
      <c r="F351" s="108"/>
      <c r="G351" s="108"/>
      <c r="H351" s="108"/>
      <c r="I351" s="108"/>
      <c r="J351" s="108"/>
      <c r="K351" s="108"/>
      <c r="L351" s="108"/>
      <c r="M351" s="108"/>
      <c r="N351" s="108"/>
      <c r="O351" s="108"/>
      <c r="P351" s="108"/>
      <c r="W351" s="108"/>
      <c r="X351" s="108"/>
      <c r="Y351" s="108"/>
      <c r="Z351" s="108"/>
    </row>
    <row r="352" spans="5:26" x14ac:dyDescent="0.25">
      <c r="E352" s="108"/>
      <c r="F352" s="108"/>
      <c r="G352" s="108"/>
      <c r="H352" s="108"/>
      <c r="I352" s="108"/>
      <c r="J352" s="108"/>
      <c r="K352" s="108"/>
      <c r="L352" s="108"/>
      <c r="M352" s="108"/>
      <c r="N352" s="108"/>
      <c r="O352" s="108"/>
      <c r="P352" s="108"/>
      <c r="W352" s="108"/>
      <c r="X352" s="108"/>
      <c r="Y352" s="108"/>
      <c r="Z352" s="108"/>
    </row>
    <row r="353" spans="5:26" x14ac:dyDescent="0.25">
      <c r="E353" s="108"/>
      <c r="F353" s="108"/>
      <c r="G353" s="108"/>
      <c r="H353" s="108"/>
      <c r="I353" s="108"/>
      <c r="J353" s="108"/>
      <c r="K353" s="108"/>
      <c r="L353" s="108"/>
      <c r="M353" s="108"/>
      <c r="N353" s="108"/>
      <c r="O353" s="108"/>
      <c r="P353" s="108"/>
      <c r="W353" s="108"/>
      <c r="X353" s="108"/>
      <c r="Y353" s="108"/>
      <c r="Z353" s="108"/>
    </row>
    <row r="354" spans="5:26" x14ac:dyDescent="0.25">
      <c r="E354" s="108"/>
      <c r="F354" s="108"/>
      <c r="G354" s="108"/>
      <c r="H354" s="108"/>
      <c r="I354" s="108"/>
      <c r="J354" s="108"/>
      <c r="K354" s="108"/>
      <c r="L354" s="108"/>
      <c r="M354" s="108"/>
      <c r="N354" s="108"/>
      <c r="O354" s="108"/>
      <c r="P354" s="108"/>
      <c r="W354" s="108"/>
      <c r="X354" s="108"/>
      <c r="Y354" s="108"/>
      <c r="Z354" s="108"/>
    </row>
    <row r="355" spans="5:26" x14ac:dyDescent="0.25">
      <c r="E355" s="108"/>
      <c r="F355" s="108"/>
      <c r="G355" s="108"/>
      <c r="H355" s="108"/>
      <c r="I355" s="108"/>
      <c r="J355" s="108"/>
      <c r="K355" s="108"/>
      <c r="L355" s="108"/>
      <c r="M355" s="108"/>
      <c r="N355" s="108"/>
      <c r="O355" s="108"/>
      <c r="P355" s="108"/>
      <c r="W355" s="108"/>
      <c r="X355" s="108"/>
      <c r="Y355" s="108"/>
      <c r="Z355" s="108"/>
    </row>
    <row r="356" spans="5:26" x14ac:dyDescent="0.25">
      <c r="E356" s="108"/>
      <c r="F356" s="108"/>
      <c r="G356" s="108"/>
      <c r="H356" s="108"/>
      <c r="I356" s="108"/>
      <c r="J356" s="108"/>
      <c r="K356" s="108"/>
      <c r="L356" s="108"/>
      <c r="M356" s="108"/>
      <c r="N356" s="108"/>
      <c r="O356" s="108"/>
      <c r="P356" s="108"/>
      <c r="W356" s="108"/>
      <c r="X356" s="108"/>
      <c r="Y356" s="108"/>
      <c r="Z356" s="108"/>
    </row>
    <row r="357" spans="5:26" x14ac:dyDescent="0.25">
      <c r="E357" s="108"/>
      <c r="F357" s="108"/>
      <c r="G357" s="108"/>
      <c r="H357" s="108"/>
      <c r="I357" s="108"/>
      <c r="J357" s="108"/>
      <c r="K357" s="108"/>
      <c r="L357" s="108"/>
      <c r="M357" s="108"/>
      <c r="N357" s="108"/>
      <c r="O357" s="108"/>
      <c r="P357" s="108"/>
      <c r="W357" s="108"/>
      <c r="X357" s="108"/>
      <c r="Y357" s="108"/>
      <c r="Z357" s="108"/>
    </row>
    <row r="358" spans="5:26" x14ac:dyDescent="0.25">
      <c r="E358" s="108"/>
      <c r="F358" s="108"/>
      <c r="G358" s="108"/>
      <c r="H358" s="108"/>
      <c r="I358" s="108"/>
      <c r="J358" s="108"/>
      <c r="K358" s="108"/>
      <c r="L358" s="108"/>
      <c r="M358" s="108"/>
      <c r="N358" s="108"/>
      <c r="O358" s="108"/>
      <c r="P358" s="108"/>
      <c r="W358" s="108"/>
      <c r="X358" s="108"/>
      <c r="Y358" s="108"/>
      <c r="Z358" s="108"/>
    </row>
    <row r="359" spans="5:26" x14ac:dyDescent="0.25">
      <c r="E359" s="108"/>
      <c r="F359" s="108"/>
      <c r="G359" s="108"/>
      <c r="H359" s="108"/>
      <c r="I359" s="108"/>
      <c r="J359" s="108"/>
      <c r="K359" s="108"/>
      <c r="L359" s="108"/>
      <c r="M359" s="108"/>
      <c r="N359" s="108"/>
      <c r="O359" s="108"/>
      <c r="P359" s="108"/>
      <c r="W359" s="108"/>
      <c r="X359" s="108"/>
      <c r="Y359" s="108"/>
      <c r="Z359" s="108"/>
    </row>
    <row r="360" spans="5:26" x14ac:dyDescent="0.25">
      <c r="E360" s="108"/>
      <c r="F360" s="108"/>
      <c r="G360" s="108"/>
      <c r="H360" s="108"/>
      <c r="I360" s="108"/>
      <c r="J360" s="108"/>
      <c r="K360" s="108"/>
      <c r="L360" s="108"/>
      <c r="M360" s="108"/>
      <c r="N360" s="108"/>
      <c r="O360" s="108"/>
      <c r="P360" s="108"/>
      <c r="W360" s="108"/>
      <c r="X360" s="108"/>
      <c r="Y360" s="108"/>
      <c r="Z360" s="108"/>
    </row>
    <row r="361" spans="5:26" x14ac:dyDescent="0.25">
      <c r="E361" s="108"/>
      <c r="F361" s="108"/>
      <c r="G361" s="108"/>
      <c r="H361" s="108"/>
      <c r="I361" s="108"/>
      <c r="J361" s="108"/>
      <c r="K361" s="108"/>
      <c r="L361" s="108"/>
      <c r="M361" s="108"/>
      <c r="N361" s="108"/>
      <c r="O361" s="108"/>
      <c r="P361" s="108"/>
      <c r="W361" s="108"/>
      <c r="X361" s="108"/>
      <c r="Y361" s="108"/>
      <c r="Z361" s="108"/>
    </row>
    <row r="362" spans="5:26" x14ac:dyDescent="0.25">
      <c r="E362" s="108"/>
      <c r="F362" s="108"/>
      <c r="G362" s="108"/>
      <c r="H362" s="108"/>
      <c r="I362" s="108"/>
      <c r="J362" s="108"/>
      <c r="K362" s="108"/>
      <c r="L362" s="108"/>
      <c r="M362" s="108"/>
      <c r="N362" s="108"/>
      <c r="O362" s="108"/>
      <c r="P362" s="108"/>
      <c r="W362" s="108"/>
      <c r="X362" s="108"/>
      <c r="Y362" s="108"/>
      <c r="Z362" s="108"/>
    </row>
    <row r="363" spans="5:26" x14ac:dyDescent="0.25">
      <c r="E363" s="108"/>
      <c r="F363" s="108"/>
      <c r="G363" s="108"/>
      <c r="H363" s="108"/>
      <c r="I363" s="108"/>
      <c r="J363" s="108"/>
      <c r="K363" s="108"/>
      <c r="L363" s="108"/>
      <c r="M363" s="108"/>
      <c r="N363" s="108"/>
      <c r="O363" s="108"/>
      <c r="P363" s="108"/>
      <c r="W363" s="108"/>
      <c r="X363" s="108"/>
      <c r="Y363" s="108"/>
      <c r="Z363" s="108"/>
    </row>
    <row r="364" spans="5:26" x14ac:dyDescent="0.25">
      <c r="E364" s="108"/>
      <c r="F364" s="108"/>
      <c r="G364" s="108"/>
      <c r="H364" s="108"/>
      <c r="I364" s="108"/>
      <c r="J364" s="108"/>
      <c r="K364" s="108"/>
      <c r="L364" s="108"/>
      <c r="M364" s="108"/>
      <c r="N364" s="108"/>
      <c r="O364" s="108"/>
      <c r="P364" s="108"/>
      <c r="W364" s="108"/>
      <c r="X364" s="108"/>
      <c r="Y364" s="108"/>
      <c r="Z364" s="108"/>
    </row>
    <row r="365" spans="5:26" x14ac:dyDescent="0.25">
      <c r="E365" s="108"/>
      <c r="F365" s="108"/>
      <c r="G365" s="108"/>
      <c r="H365" s="108"/>
      <c r="I365" s="108"/>
      <c r="J365" s="108"/>
      <c r="K365" s="108"/>
      <c r="L365" s="108"/>
      <c r="M365" s="108"/>
      <c r="N365" s="108"/>
      <c r="O365" s="108"/>
      <c r="P365" s="108"/>
      <c r="W365" s="108"/>
      <c r="X365" s="108"/>
      <c r="Y365" s="108"/>
      <c r="Z365" s="108"/>
    </row>
    <row r="366" spans="5:26" x14ac:dyDescent="0.25">
      <c r="E366" s="108"/>
      <c r="F366" s="108"/>
      <c r="G366" s="108"/>
      <c r="H366" s="108"/>
      <c r="I366" s="108"/>
      <c r="J366" s="108"/>
      <c r="K366" s="108"/>
      <c r="L366" s="108"/>
      <c r="M366" s="108"/>
      <c r="N366" s="108"/>
      <c r="O366" s="108"/>
      <c r="P366" s="108"/>
      <c r="W366" s="108"/>
      <c r="X366" s="108"/>
      <c r="Y366" s="108"/>
      <c r="Z366" s="108"/>
    </row>
    <row r="367" spans="5:26" x14ac:dyDescent="0.25">
      <c r="E367" s="108"/>
      <c r="F367" s="108"/>
      <c r="G367" s="108"/>
      <c r="H367" s="108"/>
      <c r="I367" s="108"/>
      <c r="J367" s="108"/>
      <c r="K367" s="108"/>
      <c r="L367" s="108"/>
      <c r="M367" s="108"/>
      <c r="N367" s="108"/>
      <c r="O367" s="108"/>
      <c r="P367" s="108"/>
      <c r="W367" s="108"/>
      <c r="X367" s="108"/>
      <c r="Y367" s="108"/>
      <c r="Z367" s="108"/>
    </row>
    <row r="368" spans="5:26" x14ac:dyDescent="0.25">
      <c r="E368" s="108"/>
      <c r="F368" s="108"/>
      <c r="G368" s="108"/>
      <c r="H368" s="108"/>
      <c r="I368" s="108"/>
      <c r="J368" s="108"/>
      <c r="K368" s="108"/>
      <c r="L368" s="108"/>
      <c r="M368" s="108"/>
      <c r="N368" s="108"/>
      <c r="O368" s="108"/>
      <c r="P368" s="108"/>
      <c r="W368" s="108"/>
      <c r="X368" s="108"/>
      <c r="Y368" s="108"/>
      <c r="Z368" s="108"/>
    </row>
    <row r="369" spans="5:26" x14ac:dyDescent="0.25">
      <c r="E369" s="108"/>
      <c r="F369" s="108"/>
      <c r="G369" s="108"/>
      <c r="H369" s="108"/>
      <c r="I369" s="108"/>
      <c r="J369" s="108"/>
      <c r="K369" s="108"/>
      <c r="L369" s="108"/>
      <c r="M369" s="108"/>
      <c r="N369" s="108"/>
      <c r="O369" s="108"/>
      <c r="P369" s="108"/>
      <c r="W369" s="108"/>
      <c r="X369" s="108"/>
      <c r="Y369" s="108"/>
      <c r="Z369" s="108"/>
    </row>
    <row r="370" spans="5:26" x14ac:dyDescent="0.25">
      <c r="E370" s="108"/>
      <c r="F370" s="108"/>
      <c r="G370" s="108"/>
      <c r="H370" s="108"/>
      <c r="I370" s="108"/>
      <c r="J370" s="108"/>
      <c r="K370" s="108"/>
      <c r="L370" s="108"/>
      <c r="M370" s="108"/>
      <c r="N370" s="108"/>
      <c r="O370" s="108"/>
      <c r="P370" s="108"/>
      <c r="W370" s="108"/>
      <c r="X370" s="108"/>
      <c r="Y370" s="108"/>
      <c r="Z370" s="108"/>
    </row>
    <row r="371" spans="5:26" x14ac:dyDescent="0.25">
      <c r="E371" s="108"/>
      <c r="F371" s="108"/>
      <c r="G371" s="108"/>
      <c r="H371" s="108"/>
      <c r="I371" s="108"/>
      <c r="J371" s="108"/>
      <c r="K371" s="108"/>
      <c r="L371" s="108"/>
      <c r="M371" s="108"/>
      <c r="N371" s="108"/>
      <c r="O371" s="108"/>
      <c r="P371" s="108"/>
      <c r="W371" s="108"/>
      <c r="X371" s="108"/>
      <c r="Y371" s="108"/>
      <c r="Z371" s="108"/>
    </row>
    <row r="372" spans="5:26" x14ac:dyDescent="0.25">
      <c r="E372" s="108"/>
      <c r="F372" s="108"/>
      <c r="G372" s="108"/>
      <c r="H372" s="108"/>
      <c r="I372" s="108"/>
      <c r="J372" s="108"/>
      <c r="K372" s="108"/>
      <c r="L372" s="108"/>
      <c r="M372" s="108"/>
      <c r="N372" s="108"/>
      <c r="O372" s="108"/>
      <c r="P372" s="108"/>
      <c r="W372" s="108"/>
      <c r="X372" s="108"/>
      <c r="Y372" s="108"/>
      <c r="Z372" s="108"/>
    </row>
    <row r="373" spans="5:26" x14ac:dyDescent="0.25">
      <c r="E373" s="108"/>
      <c r="F373" s="108"/>
      <c r="G373" s="108"/>
      <c r="H373" s="108"/>
      <c r="I373" s="108"/>
      <c r="J373" s="108"/>
      <c r="K373" s="108"/>
      <c r="L373" s="108"/>
      <c r="M373" s="108"/>
      <c r="N373" s="108"/>
      <c r="O373" s="108"/>
      <c r="P373" s="108"/>
      <c r="W373" s="108"/>
      <c r="X373" s="108"/>
      <c r="Y373" s="108"/>
      <c r="Z373" s="108"/>
    </row>
    <row r="374" spans="5:26" x14ac:dyDescent="0.25">
      <c r="E374" s="108"/>
      <c r="F374" s="108"/>
      <c r="G374" s="108"/>
      <c r="H374" s="108"/>
      <c r="I374" s="108"/>
      <c r="J374" s="108"/>
      <c r="K374" s="108"/>
      <c r="L374" s="108"/>
      <c r="M374" s="108"/>
      <c r="N374" s="108"/>
      <c r="O374" s="108"/>
      <c r="P374" s="108"/>
      <c r="W374" s="108"/>
      <c r="X374" s="108"/>
      <c r="Y374" s="108"/>
      <c r="Z374" s="108"/>
    </row>
    <row r="375" spans="5:26" x14ac:dyDescent="0.25">
      <c r="E375" s="108"/>
      <c r="F375" s="108"/>
      <c r="G375" s="108"/>
      <c r="H375" s="108"/>
      <c r="I375" s="108"/>
      <c r="J375" s="108"/>
      <c r="K375" s="108"/>
      <c r="L375" s="108"/>
      <c r="M375" s="108"/>
      <c r="N375" s="108"/>
      <c r="O375" s="108"/>
      <c r="P375" s="108"/>
      <c r="W375" s="108"/>
      <c r="X375" s="108"/>
      <c r="Y375" s="108"/>
      <c r="Z375" s="108"/>
    </row>
    <row r="376" spans="5:26" x14ac:dyDescent="0.25">
      <c r="E376" s="108"/>
      <c r="F376" s="108"/>
      <c r="G376" s="108"/>
      <c r="H376" s="108"/>
      <c r="I376" s="108"/>
      <c r="J376" s="108"/>
      <c r="K376" s="108"/>
      <c r="L376" s="108"/>
      <c r="M376" s="108"/>
      <c r="N376" s="108"/>
      <c r="O376" s="108"/>
      <c r="P376" s="108"/>
      <c r="W376" s="108"/>
      <c r="X376" s="108"/>
      <c r="Y376" s="108"/>
      <c r="Z376" s="108"/>
    </row>
    <row r="377" spans="5:26" x14ac:dyDescent="0.25">
      <c r="E377" s="108"/>
      <c r="F377" s="108"/>
      <c r="G377" s="108"/>
      <c r="H377" s="108"/>
      <c r="I377" s="108"/>
      <c r="J377" s="108"/>
      <c r="K377" s="108"/>
      <c r="L377" s="108"/>
      <c r="M377" s="108"/>
      <c r="N377" s="108"/>
      <c r="O377" s="108"/>
      <c r="P377" s="108"/>
      <c r="W377" s="108"/>
      <c r="X377" s="108"/>
      <c r="Y377" s="108"/>
      <c r="Z377" s="108"/>
    </row>
    <row r="378" spans="5:26" x14ac:dyDescent="0.25">
      <c r="E378" s="108"/>
      <c r="F378" s="108"/>
      <c r="G378" s="108"/>
      <c r="H378" s="108"/>
      <c r="I378" s="108"/>
      <c r="J378" s="108"/>
      <c r="K378" s="108"/>
      <c r="L378" s="108"/>
      <c r="M378" s="108"/>
      <c r="N378" s="108"/>
      <c r="O378" s="108"/>
      <c r="P378" s="108"/>
      <c r="W378" s="108"/>
      <c r="X378" s="108"/>
      <c r="Y378" s="108"/>
      <c r="Z378" s="108"/>
    </row>
    <row r="379" spans="5:26" x14ac:dyDescent="0.25">
      <c r="E379" s="108"/>
      <c r="F379" s="108"/>
      <c r="G379" s="108"/>
      <c r="H379" s="108"/>
      <c r="I379" s="108"/>
      <c r="J379" s="108"/>
      <c r="K379" s="108"/>
      <c r="L379" s="108"/>
      <c r="M379" s="108"/>
      <c r="N379" s="108"/>
      <c r="O379" s="108"/>
      <c r="P379" s="108"/>
      <c r="W379" s="108"/>
      <c r="X379" s="108"/>
      <c r="Y379" s="108"/>
      <c r="Z379" s="108"/>
    </row>
    <row r="380" spans="5:26" x14ac:dyDescent="0.25">
      <c r="E380" s="108"/>
      <c r="F380" s="108"/>
      <c r="G380" s="108"/>
      <c r="H380" s="108"/>
      <c r="I380" s="108"/>
      <c r="J380" s="108"/>
      <c r="K380" s="108"/>
      <c r="L380" s="108"/>
      <c r="M380" s="108"/>
      <c r="N380" s="108"/>
      <c r="O380" s="108"/>
      <c r="P380" s="108"/>
      <c r="W380" s="108"/>
      <c r="X380" s="108"/>
      <c r="Y380" s="108"/>
      <c r="Z380" s="108"/>
    </row>
    <row r="381" spans="5:26" x14ac:dyDescent="0.25">
      <c r="E381" s="108"/>
      <c r="F381" s="108"/>
      <c r="G381" s="108"/>
      <c r="H381" s="108"/>
      <c r="I381" s="108"/>
      <c r="J381" s="108"/>
      <c r="K381" s="108"/>
      <c r="L381" s="108"/>
      <c r="M381" s="108"/>
      <c r="N381" s="108"/>
      <c r="O381" s="108"/>
      <c r="P381" s="108"/>
      <c r="W381" s="108"/>
      <c r="X381" s="108"/>
      <c r="Y381" s="108"/>
      <c r="Z381" s="108"/>
    </row>
    <row r="382" spans="5:26" x14ac:dyDescent="0.25">
      <c r="E382" s="108"/>
      <c r="F382" s="108"/>
      <c r="G382" s="108"/>
      <c r="H382" s="108"/>
      <c r="I382" s="108"/>
      <c r="J382" s="108"/>
      <c r="K382" s="108"/>
      <c r="L382" s="108"/>
      <c r="M382" s="108"/>
      <c r="N382" s="108"/>
      <c r="O382" s="108"/>
      <c r="P382" s="108"/>
      <c r="W382" s="108"/>
      <c r="X382" s="108"/>
      <c r="Y382" s="108"/>
      <c r="Z382" s="108"/>
    </row>
    <row r="383" spans="5:26" x14ac:dyDescent="0.25">
      <c r="E383" s="108"/>
      <c r="F383" s="108"/>
      <c r="G383" s="108"/>
      <c r="H383" s="108"/>
      <c r="I383" s="108"/>
      <c r="J383" s="108"/>
      <c r="K383" s="108"/>
      <c r="L383" s="108"/>
      <c r="M383" s="108"/>
      <c r="N383" s="108"/>
      <c r="O383" s="108"/>
      <c r="P383" s="108"/>
      <c r="W383" s="108"/>
      <c r="X383" s="108"/>
      <c r="Y383" s="108"/>
      <c r="Z383" s="108"/>
    </row>
    <row r="384" spans="5:26" x14ac:dyDescent="0.25">
      <c r="E384" s="108"/>
      <c r="F384" s="108"/>
      <c r="G384" s="108"/>
      <c r="H384" s="108"/>
      <c r="I384" s="108"/>
      <c r="J384" s="108"/>
      <c r="K384" s="108"/>
      <c r="L384" s="108"/>
      <c r="M384" s="108"/>
      <c r="N384" s="108"/>
      <c r="O384" s="108"/>
      <c r="P384" s="108"/>
      <c r="W384" s="108"/>
      <c r="X384" s="108"/>
      <c r="Y384" s="108"/>
      <c r="Z384" s="108"/>
    </row>
    <row r="385" spans="5:26" x14ac:dyDescent="0.25">
      <c r="E385" s="108"/>
      <c r="F385" s="108"/>
      <c r="G385" s="108"/>
      <c r="H385" s="108"/>
      <c r="I385" s="108"/>
      <c r="J385" s="108"/>
      <c r="K385" s="108"/>
      <c r="L385" s="108"/>
      <c r="M385" s="108"/>
      <c r="N385" s="108"/>
      <c r="O385" s="108"/>
      <c r="P385" s="108"/>
      <c r="W385" s="108"/>
      <c r="X385" s="108"/>
      <c r="Y385" s="108"/>
      <c r="Z385" s="108"/>
    </row>
    <row r="386" spans="5:26" x14ac:dyDescent="0.25">
      <c r="E386" s="108"/>
      <c r="F386" s="108"/>
      <c r="G386" s="108"/>
      <c r="H386" s="108"/>
      <c r="I386" s="108"/>
      <c r="J386" s="108"/>
      <c r="K386" s="108"/>
      <c r="L386" s="108"/>
      <c r="M386" s="108"/>
      <c r="N386" s="108"/>
      <c r="O386" s="108"/>
      <c r="P386" s="108"/>
      <c r="W386" s="108"/>
      <c r="X386" s="108"/>
      <c r="Y386" s="108"/>
      <c r="Z386" s="108"/>
    </row>
    <row r="387" spans="5:26" x14ac:dyDescent="0.25">
      <c r="E387" s="108"/>
      <c r="F387" s="108"/>
      <c r="G387" s="108"/>
      <c r="H387" s="108"/>
      <c r="I387" s="108"/>
      <c r="J387" s="108"/>
      <c r="K387" s="108"/>
      <c r="L387" s="108"/>
      <c r="M387" s="108"/>
      <c r="N387" s="108"/>
      <c r="O387" s="108"/>
      <c r="P387" s="108"/>
      <c r="W387" s="108"/>
      <c r="X387" s="108"/>
      <c r="Y387" s="108"/>
      <c r="Z387" s="108"/>
    </row>
    <row r="388" spans="5:26" x14ac:dyDescent="0.25">
      <c r="E388" s="108"/>
      <c r="F388" s="108"/>
      <c r="G388" s="108"/>
      <c r="H388" s="108"/>
      <c r="I388" s="108"/>
      <c r="J388" s="108"/>
      <c r="K388" s="108"/>
      <c r="L388" s="108"/>
      <c r="M388" s="108"/>
      <c r="N388" s="108"/>
      <c r="O388" s="108"/>
      <c r="P388" s="108"/>
      <c r="W388" s="108"/>
      <c r="X388" s="108"/>
      <c r="Y388" s="108"/>
      <c r="Z388" s="108"/>
    </row>
    <row r="389" spans="5:26" x14ac:dyDescent="0.25">
      <c r="E389" s="108"/>
      <c r="F389" s="108"/>
      <c r="G389" s="108"/>
      <c r="H389" s="108"/>
      <c r="I389" s="108"/>
      <c r="J389" s="108"/>
      <c r="K389" s="108"/>
      <c r="L389" s="108"/>
      <c r="M389" s="108"/>
      <c r="N389" s="108"/>
      <c r="O389" s="108"/>
      <c r="P389" s="108"/>
      <c r="W389" s="108"/>
      <c r="X389" s="108"/>
      <c r="Y389" s="108"/>
      <c r="Z389" s="108"/>
    </row>
    <row r="390" spans="5:26" x14ac:dyDescent="0.25">
      <c r="E390" s="108"/>
      <c r="F390" s="108"/>
      <c r="G390" s="108"/>
      <c r="H390" s="108"/>
      <c r="I390" s="108"/>
      <c r="J390" s="108"/>
      <c r="K390" s="108"/>
      <c r="L390" s="108"/>
      <c r="M390" s="108"/>
      <c r="N390" s="108"/>
      <c r="O390" s="108"/>
      <c r="P390" s="108"/>
      <c r="W390" s="108"/>
      <c r="X390" s="108"/>
      <c r="Y390" s="108"/>
      <c r="Z390" s="108"/>
    </row>
    <row r="391" spans="5:26" x14ac:dyDescent="0.25">
      <c r="E391" s="108"/>
      <c r="F391" s="108"/>
      <c r="G391" s="108"/>
      <c r="H391" s="108"/>
      <c r="I391" s="108"/>
      <c r="J391" s="108"/>
      <c r="K391" s="108"/>
      <c r="L391" s="108"/>
      <c r="M391" s="108"/>
      <c r="N391" s="108"/>
      <c r="O391" s="108"/>
      <c r="P391" s="108"/>
      <c r="W391" s="108"/>
      <c r="X391" s="108"/>
      <c r="Y391" s="108"/>
      <c r="Z391" s="108"/>
    </row>
    <row r="392" spans="5:26" x14ac:dyDescent="0.25">
      <c r="E392" s="108"/>
      <c r="F392" s="108"/>
      <c r="G392" s="108"/>
      <c r="H392" s="108"/>
      <c r="I392" s="108"/>
      <c r="J392" s="108"/>
      <c r="K392" s="108"/>
      <c r="L392" s="108"/>
      <c r="M392" s="108"/>
      <c r="N392" s="108"/>
      <c r="O392" s="108"/>
      <c r="P392" s="108"/>
      <c r="W392" s="108"/>
      <c r="X392" s="108"/>
      <c r="Y392" s="108"/>
      <c r="Z392" s="108"/>
    </row>
    <row r="393" spans="5:26" x14ac:dyDescent="0.25">
      <c r="E393" s="108"/>
      <c r="F393" s="108"/>
      <c r="G393" s="108"/>
      <c r="H393" s="108"/>
      <c r="I393" s="108"/>
      <c r="J393" s="108"/>
      <c r="K393" s="108"/>
      <c r="L393" s="108"/>
      <c r="M393" s="108"/>
      <c r="N393" s="108"/>
      <c r="O393" s="108"/>
      <c r="P393" s="108"/>
      <c r="W393" s="108"/>
      <c r="X393" s="108"/>
      <c r="Y393" s="108"/>
      <c r="Z393" s="108"/>
    </row>
    <row r="394" spans="5:26" x14ac:dyDescent="0.25">
      <c r="E394" s="108"/>
      <c r="F394" s="108"/>
      <c r="G394" s="108"/>
      <c r="H394" s="108"/>
      <c r="I394" s="108"/>
      <c r="J394" s="108"/>
      <c r="K394" s="108"/>
      <c r="L394" s="108"/>
      <c r="M394" s="108"/>
      <c r="N394" s="108"/>
      <c r="O394" s="108"/>
      <c r="P394" s="108"/>
      <c r="W394" s="108"/>
      <c r="X394" s="108"/>
      <c r="Y394" s="108"/>
      <c r="Z394" s="108"/>
    </row>
    <row r="395" spans="5:26" x14ac:dyDescent="0.25">
      <c r="E395" s="108"/>
      <c r="F395" s="108"/>
      <c r="G395" s="108"/>
      <c r="H395" s="108"/>
      <c r="I395" s="108"/>
      <c r="J395" s="108"/>
      <c r="K395" s="108"/>
      <c r="L395" s="108"/>
      <c r="M395" s="108"/>
      <c r="N395" s="108"/>
      <c r="O395" s="108"/>
      <c r="P395" s="108"/>
      <c r="W395" s="108"/>
      <c r="X395" s="108"/>
      <c r="Y395" s="108"/>
      <c r="Z395" s="108"/>
    </row>
    <row r="396" spans="5:26" x14ac:dyDescent="0.25">
      <c r="E396" s="108"/>
      <c r="F396" s="108"/>
      <c r="G396" s="108"/>
      <c r="H396" s="108"/>
      <c r="I396" s="108"/>
      <c r="J396" s="108"/>
      <c r="K396" s="108"/>
      <c r="L396" s="108"/>
      <c r="M396" s="108"/>
      <c r="N396" s="108"/>
      <c r="O396" s="108"/>
      <c r="P396" s="108"/>
      <c r="W396" s="108"/>
      <c r="X396" s="108"/>
      <c r="Y396" s="108"/>
      <c r="Z396" s="108"/>
    </row>
    <row r="397" spans="5:26" x14ac:dyDescent="0.25">
      <c r="E397" s="108"/>
      <c r="F397" s="108"/>
      <c r="G397" s="108"/>
      <c r="H397" s="108"/>
      <c r="I397" s="108"/>
      <c r="J397" s="108"/>
      <c r="K397" s="108"/>
      <c r="L397" s="108"/>
      <c r="M397" s="108"/>
      <c r="N397" s="108"/>
      <c r="O397" s="108"/>
      <c r="P397" s="108"/>
      <c r="W397" s="108"/>
      <c r="X397" s="108"/>
      <c r="Y397" s="108"/>
      <c r="Z397" s="108"/>
    </row>
    <row r="398" spans="5:26" x14ac:dyDescent="0.25">
      <c r="E398" s="108"/>
      <c r="F398" s="108"/>
      <c r="G398" s="108"/>
      <c r="H398" s="108"/>
      <c r="I398" s="108"/>
      <c r="J398" s="108"/>
      <c r="K398" s="108"/>
      <c r="L398" s="108"/>
      <c r="M398" s="108"/>
      <c r="N398" s="108"/>
      <c r="O398" s="108"/>
      <c r="P398" s="108"/>
      <c r="W398" s="108"/>
      <c r="X398" s="108"/>
      <c r="Y398" s="108"/>
      <c r="Z398" s="108"/>
    </row>
    <row r="399" spans="5:26" x14ac:dyDescent="0.25">
      <c r="E399" s="108"/>
      <c r="F399" s="108"/>
      <c r="G399" s="108"/>
      <c r="H399" s="108"/>
      <c r="I399" s="108"/>
      <c r="J399" s="108"/>
      <c r="K399" s="108"/>
      <c r="L399" s="108"/>
      <c r="M399" s="108"/>
      <c r="N399" s="108"/>
      <c r="O399" s="108"/>
      <c r="P399" s="108"/>
      <c r="W399" s="108"/>
      <c r="X399" s="108"/>
      <c r="Y399" s="108"/>
      <c r="Z399" s="108"/>
    </row>
    <row r="400" spans="5:26" x14ac:dyDescent="0.25">
      <c r="E400" s="108"/>
      <c r="F400" s="108"/>
      <c r="G400" s="108"/>
      <c r="H400" s="108"/>
      <c r="I400" s="108"/>
      <c r="J400" s="108"/>
      <c r="K400" s="108"/>
      <c r="L400" s="108"/>
      <c r="M400" s="108"/>
      <c r="N400" s="108"/>
      <c r="O400" s="108"/>
      <c r="P400" s="108"/>
      <c r="W400" s="108"/>
      <c r="X400" s="108"/>
      <c r="Y400" s="108"/>
      <c r="Z400" s="108"/>
    </row>
    <row r="401" spans="5:26" x14ac:dyDescent="0.25">
      <c r="E401" s="108"/>
      <c r="F401" s="108"/>
      <c r="G401" s="108"/>
      <c r="H401" s="108"/>
      <c r="I401" s="108"/>
      <c r="J401" s="108"/>
      <c r="K401" s="108"/>
      <c r="L401" s="108"/>
      <c r="M401" s="108"/>
      <c r="N401" s="108"/>
      <c r="O401" s="108"/>
      <c r="P401" s="108"/>
      <c r="W401" s="108"/>
      <c r="X401" s="108"/>
      <c r="Y401" s="108"/>
      <c r="Z401" s="108"/>
    </row>
    <row r="402" spans="5:26" x14ac:dyDescent="0.25">
      <c r="E402" s="108"/>
      <c r="F402" s="108"/>
      <c r="G402" s="108"/>
      <c r="H402" s="108"/>
      <c r="I402" s="108"/>
      <c r="J402" s="108"/>
      <c r="K402" s="108"/>
      <c r="L402" s="108"/>
      <c r="M402" s="108"/>
      <c r="N402" s="108"/>
      <c r="O402" s="108"/>
      <c r="P402" s="108"/>
      <c r="W402" s="108"/>
      <c r="X402" s="108"/>
      <c r="Y402" s="108"/>
      <c r="Z402" s="108"/>
    </row>
    <row r="403" spans="5:26" x14ac:dyDescent="0.25">
      <c r="E403" s="108"/>
      <c r="F403" s="108"/>
      <c r="G403" s="108"/>
      <c r="H403" s="108"/>
      <c r="I403" s="108"/>
      <c r="J403" s="108"/>
      <c r="K403" s="108"/>
      <c r="L403" s="108"/>
      <c r="M403" s="108"/>
      <c r="N403" s="108"/>
      <c r="O403" s="108"/>
      <c r="P403" s="108"/>
      <c r="W403" s="108"/>
      <c r="X403" s="108"/>
      <c r="Y403" s="108"/>
      <c r="Z403" s="108"/>
    </row>
    <row r="404" spans="5:26" x14ac:dyDescent="0.25">
      <c r="E404" s="108"/>
      <c r="F404" s="108"/>
      <c r="G404" s="108"/>
      <c r="H404" s="108"/>
      <c r="I404" s="108"/>
      <c r="J404" s="108"/>
      <c r="K404" s="108"/>
      <c r="L404" s="108"/>
      <c r="M404" s="108"/>
      <c r="N404" s="108"/>
      <c r="O404" s="108"/>
      <c r="P404" s="108"/>
      <c r="W404" s="108"/>
      <c r="X404" s="108"/>
      <c r="Y404" s="108"/>
      <c r="Z404" s="108"/>
    </row>
    <row r="405" spans="5:26" x14ac:dyDescent="0.25">
      <c r="E405" s="108"/>
      <c r="F405" s="108"/>
      <c r="G405" s="108"/>
      <c r="H405" s="108"/>
      <c r="I405" s="108"/>
      <c r="J405" s="108"/>
      <c r="K405" s="108"/>
      <c r="L405" s="108"/>
      <c r="M405" s="108"/>
      <c r="N405" s="108"/>
      <c r="O405" s="108"/>
      <c r="P405" s="108"/>
      <c r="W405" s="108"/>
      <c r="X405" s="108"/>
      <c r="Y405" s="108"/>
      <c r="Z405" s="108"/>
    </row>
    <row r="406" spans="5:26" x14ac:dyDescent="0.25">
      <c r="E406" s="108"/>
      <c r="F406" s="108"/>
      <c r="G406" s="108"/>
      <c r="H406" s="108"/>
      <c r="I406" s="108"/>
      <c r="J406" s="108"/>
      <c r="K406" s="108"/>
      <c r="L406" s="108"/>
      <c r="M406" s="108"/>
      <c r="N406" s="108"/>
      <c r="O406" s="108"/>
      <c r="P406" s="108"/>
      <c r="W406" s="108"/>
      <c r="X406" s="108"/>
      <c r="Y406" s="108"/>
      <c r="Z406" s="108"/>
    </row>
    <row r="407" spans="5:26" x14ac:dyDescent="0.25">
      <c r="E407" s="108"/>
      <c r="F407" s="108"/>
      <c r="G407" s="108"/>
      <c r="H407" s="108"/>
      <c r="I407" s="108"/>
      <c r="J407" s="108"/>
      <c r="K407" s="108"/>
      <c r="L407" s="108"/>
      <c r="M407" s="108"/>
      <c r="N407" s="108"/>
      <c r="O407" s="108"/>
      <c r="P407" s="108"/>
      <c r="W407" s="108"/>
      <c r="X407" s="108"/>
      <c r="Y407" s="108"/>
      <c r="Z407" s="108"/>
    </row>
    <row r="408" spans="5:26" x14ac:dyDescent="0.25">
      <c r="E408" s="108"/>
      <c r="F408" s="108"/>
      <c r="G408" s="108"/>
      <c r="H408" s="108"/>
      <c r="I408" s="108"/>
      <c r="J408" s="108"/>
      <c r="K408" s="108"/>
      <c r="L408" s="108"/>
      <c r="M408" s="108"/>
      <c r="N408" s="108"/>
      <c r="O408" s="108"/>
      <c r="P408" s="108"/>
      <c r="W408" s="108"/>
      <c r="X408" s="108"/>
      <c r="Y408" s="108"/>
      <c r="Z408" s="108"/>
    </row>
    <row r="409" spans="5:26" x14ac:dyDescent="0.25">
      <c r="E409" s="108"/>
      <c r="F409" s="108"/>
      <c r="G409" s="108"/>
      <c r="H409" s="108"/>
      <c r="I409" s="108"/>
      <c r="J409" s="108"/>
      <c r="K409" s="108"/>
      <c r="L409" s="108"/>
      <c r="M409" s="108"/>
      <c r="N409" s="108"/>
      <c r="O409" s="108"/>
      <c r="P409" s="108"/>
      <c r="W409" s="108"/>
      <c r="X409" s="108"/>
      <c r="Y409" s="108"/>
      <c r="Z409" s="108"/>
    </row>
    <row r="410" spans="5:26" x14ac:dyDescent="0.25">
      <c r="E410" s="108"/>
      <c r="F410" s="108"/>
      <c r="G410" s="108"/>
      <c r="H410" s="108"/>
      <c r="I410" s="108"/>
      <c r="J410" s="108"/>
      <c r="K410" s="108"/>
      <c r="L410" s="108"/>
      <c r="M410" s="108"/>
      <c r="N410" s="108"/>
      <c r="O410" s="108"/>
      <c r="P410" s="108"/>
      <c r="W410" s="108"/>
      <c r="X410" s="108"/>
      <c r="Y410" s="108"/>
      <c r="Z410" s="108"/>
    </row>
    <row r="411" spans="5:26" x14ac:dyDescent="0.25">
      <c r="E411" s="108"/>
      <c r="F411" s="108"/>
      <c r="G411" s="108"/>
      <c r="H411" s="108"/>
      <c r="I411" s="108"/>
      <c r="J411" s="108"/>
      <c r="K411" s="108"/>
      <c r="L411" s="108"/>
      <c r="M411" s="108"/>
      <c r="N411" s="108"/>
      <c r="O411" s="108"/>
      <c r="P411" s="108"/>
      <c r="W411" s="108"/>
      <c r="X411" s="108"/>
      <c r="Y411" s="108"/>
      <c r="Z411" s="108"/>
    </row>
    <row r="412" spans="5:26" x14ac:dyDescent="0.25">
      <c r="E412" s="108"/>
      <c r="F412" s="108"/>
      <c r="G412" s="108"/>
      <c r="H412" s="108"/>
      <c r="I412" s="108"/>
      <c r="J412" s="108"/>
      <c r="K412" s="108"/>
      <c r="L412" s="108"/>
      <c r="M412" s="108"/>
      <c r="N412" s="108"/>
      <c r="O412" s="108"/>
      <c r="P412" s="108"/>
      <c r="W412" s="108"/>
      <c r="X412" s="108"/>
      <c r="Y412" s="108"/>
      <c r="Z412" s="108"/>
    </row>
    <row r="413" spans="5:26" x14ac:dyDescent="0.25">
      <c r="E413" s="108"/>
      <c r="F413" s="108"/>
      <c r="G413" s="108"/>
      <c r="H413" s="108"/>
      <c r="I413" s="108"/>
      <c r="J413" s="108"/>
      <c r="K413" s="108"/>
      <c r="L413" s="108"/>
      <c r="M413" s="108"/>
      <c r="N413" s="108"/>
      <c r="O413" s="108"/>
      <c r="P413" s="108"/>
      <c r="W413" s="108"/>
      <c r="X413" s="108"/>
      <c r="Y413" s="108"/>
      <c r="Z413" s="108"/>
    </row>
    <row r="414" spans="5:26" x14ac:dyDescent="0.25">
      <c r="E414" s="108"/>
      <c r="F414" s="108"/>
      <c r="G414" s="108"/>
      <c r="H414" s="108"/>
      <c r="I414" s="108"/>
      <c r="J414" s="108"/>
      <c r="K414" s="108"/>
      <c r="L414" s="108"/>
      <c r="M414" s="108"/>
      <c r="N414" s="108"/>
      <c r="O414" s="108"/>
      <c r="P414" s="108"/>
      <c r="W414" s="108"/>
      <c r="X414" s="108"/>
      <c r="Y414" s="108"/>
      <c r="Z414" s="108"/>
    </row>
    <row r="415" spans="5:26" x14ac:dyDescent="0.25">
      <c r="E415" s="108"/>
      <c r="F415" s="108"/>
      <c r="G415" s="108"/>
      <c r="H415" s="108"/>
      <c r="I415" s="108"/>
      <c r="J415" s="108"/>
      <c r="K415" s="108"/>
      <c r="L415" s="108"/>
      <c r="M415" s="108"/>
      <c r="N415" s="108"/>
      <c r="O415" s="108"/>
      <c r="P415" s="108"/>
      <c r="W415" s="108"/>
      <c r="X415" s="108"/>
      <c r="Y415" s="108"/>
      <c r="Z415" s="108"/>
    </row>
    <row r="416" spans="5:26" x14ac:dyDescent="0.25">
      <c r="E416" s="108"/>
      <c r="F416" s="108"/>
      <c r="G416" s="108"/>
      <c r="H416" s="108"/>
      <c r="I416" s="108"/>
      <c r="J416" s="108"/>
      <c r="K416" s="108"/>
      <c r="L416" s="108"/>
      <c r="M416" s="108"/>
      <c r="N416" s="108"/>
      <c r="O416" s="108"/>
      <c r="P416" s="108"/>
      <c r="W416" s="108"/>
      <c r="X416" s="108"/>
      <c r="Y416" s="108"/>
      <c r="Z416" s="108"/>
    </row>
    <row r="417" spans="5:26" x14ac:dyDescent="0.25">
      <c r="E417" s="108"/>
      <c r="F417" s="108"/>
      <c r="G417" s="108"/>
      <c r="H417" s="108"/>
      <c r="I417" s="108"/>
      <c r="J417" s="108"/>
      <c r="K417" s="108"/>
      <c r="L417" s="108"/>
      <c r="M417" s="108"/>
      <c r="N417" s="108"/>
      <c r="O417" s="108"/>
      <c r="P417" s="108"/>
      <c r="W417" s="108"/>
      <c r="X417" s="108"/>
      <c r="Y417" s="108"/>
      <c r="Z417" s="108"/>
    </row>
    <row r="418" spans="5:26" x14ac:dyDescent="0.25">
      <c r="E418" s="108"/>
      <c r="F418" s="108"/>
      <c r="G418" s="108"/>
      <c r="H418" s="108"/>
      <c r="I418" s="108"/>
      <c r="J418" s="108"/>
      <c r="K418" s="108"/>
      <c r="L418" s="108"/>
      <c r="M418" s="108"/>
      <c r="N418" s="108"/>
      <c r="O418" s="108"/>
      <c r="P418" s="108"/>
      <c r="W418" s="108"/>
      <c r="X418" s="108"/>
      <c r="Y418" s="108"/>
      <c r="Z418" s="108"/>
    </row>
    <row r="419" spans="5:26" x14ac:dyDescent="0.25">
      <c r="E419" s="108"/>
      <c r="F419" s="108"/>
      <c r="G419" s="108"/>
      <c r="H419" s="108"/>
      <c r="I419" s="108"/>
      <c r="J419" s="108"/>
      <c r="K419" s="108"/>
      <c r="L419" s="108"/>
      <c r="M419" s="108"/>
      <c r="N419" s="108"/>
      <c r="O419" s="108"/>
      <c r="P419" s="108"/>
      <c r="W419" s="108"/>
      <c r="X419" s="108"/>
      <c r="Y419" s="108"/>
      <c r="Z419" s="108"/>
    </row>
    <row r="420" spans="5:26" x14ac:dyDescent="0.25">
      <c r="E420" s="108"/>
      <c r="F420" s="108"/>
      <c r="G420" s="108"/>
      <c r="H420" s="108"/>
      <c r="I420" s="108"/>
      <c r="J420" s="108"/>
      <c r="K420" s="108"/>
      <c r="L420" s="108"/>
      <c r="M420" s="108"/>
      <c r="N420" s="108"/>
      <c r="O420" s="108"/>
      <c r="P420" s="108"/>
      <c r="W420" s="108"/>
      <c r="X420" s="108"/>
      <c r="Y420" s="108"/>
      <c r="Z420" s="108"/>
    </row>
    <row r="421" spans="5:26" x14ac:dyDescent="0.25">
      <c r="E421" s="108"/>
      <c r="F421" s="108"/>
      <c r="G421" s="108"/>
      <c r="H421" s="108"/>
      <c r="I421" s="108"/>
      <c r="J421" s="108"/>
      <c r="K421" s="108"/>
      <c r="L421" s="108"/>
      <c r="M421" s="108"/>
      <c r="N421" s="108"/>
      <c r="O421" s="108"/>
      <c r="P421" s="108"/>
      <c r="W421" s="108"/>
      <c r="X421" s="108"/>
      <c r="Y421" s="108"/>
      <c r="Z421" s="108"/>
    </row>
    <row r="422" spans="5:26" x14ac:dyDescent="0.25">
      <c r="E422" s="108"/>
      <c r="F422" s="108"/>
      <c r="G422" s="108"/>
      <c r="H422" s="108"/>
      <c r="I422" s="108"/>
      <c r="J422" s="108"/>
      <c r="K422" s="108"/>
      <c r="L422" s="108"/>
      <c r="M422" s="108"/>
      <c r="N422" s="108"/>
      <c r="O422" s="108"/>
      <c r="P422" s="108"/>
      <c r="W422" s="108"/>
      <c r="X422" s="108"/>
      <c r="Y422" s="108"/>
      <c r="Z422" s="108"/>
    </row>
    <row r="423" spans="5:26" x14ac:dyDescent="0.25">
      <c r="E423" s="108"/>
      <c r="F423" s="108"/>
      <c r="G423" s="108"/>
      <c r="H423" s="108"/>
      <c r="I423" s="108"/>
      <c r="J423" s="108"/>
      <c r="K423" s="108"/>
      <c r="L423" s="108"/>
      <c r="M423" s="108"/>
      <c r="N423" s="108"/>
      <c r="O423" s="108"/>
      <c r="P423" s="108"/>
      <c r="W423" s="108"/>
      <c r="X423" s="108"/>
      <c r="Y423" s="108"/>
      <c r="Z423" s="108"/>
    </row>
    <row r="424" spans="5:26" x14ac:dyDescent="0.25">
      <c r="E424" s="108"/>
      <c r="F424" s="108"/>
      <c r="G424" s="108"/>
      <c r="H424" s="108"/>
      <c r="I424" s="108"/>
      <c r="J424" s="108"/>
      <c r="K424" s="108"/>
      <c r="L424" s="108"/>
      <c r="M424" s="108"/>
      <c r="N424" s="108"/>
      <c r="O424" s="108"/>
      <c r="P424" s="108"/>
      <c r="W424" s="108"/>
      <c r="X424" s="108"/>
      <c r="Y424" s="108"/>
      <c r="Z424" s="108"/>
    </row>
    <row r="425" spans="5:26" x14ac:dyDescent="0.25">
      <c r="E425" s="108"/>
      <c r="F425" s="108"/>
      <c r="G425" s="108"/>
      <c r="H425" s="108"/>
      <c r="I425" s="108"/>
      <c r="J425" s="108"/>
      <c r="K425" s="108"/>
      <c r="L425" s="108"/>
      <c r="M425" s="108"/>
      <c r="N425" s="108"/>
      <c r="O425" s="108"/>
      <c r="P425" s="108"/>
      <c r="W425" s="108"/>
      <c r="X425" s="108"/>
      <c r="Y425" s="108"/>
      <c r="Z425" s="108"/>
    </row>
    <row r="426" spans="5:26" x14ac:dyDescent="0.25">
      <c r="E426" s="108"/>
      <c r="F426" s="108"/>
      <c r="G426" s="108"/>
      <c r="H426" s="108"/>
      <c r="I426" s="108"/>
      <c r="J426" s="108"/>
      <c r="K426" s="108"/>
      <c r="L426" s="108"/>
      <c r="M426" s="108"/>
      <c r="N426" s="108"/>
      <c r="O426" s="108"/>
      <c r="P426" s="108"/>
      <c r="W426" s="108"/>
      <c r="X426" s="108"/>
      <c r="Y426" s="108"/>
      <c r="Z426" s="108"/>
    </row>
    <row r="427" spans="5:26" x14ac:dyDescent="0.25">
      <c r="E427" s="108"/>
      <c r="F427" s="108"/>
      <c r="G427" s="108"/>
      <c r="H427" s="108"/>
      <c r="I427" s="108"/>
      <c r="J427" s="108"/>
      <c r="K427" s="108"/>
      <c r="L427" s="108"/>
      <c r="M427" s="108"/>
      <c r="N427" s="108"/>
      <c r="O427" s="108"/>
      <c r="P427" s="108"/>
      <c r="W427" s="108"/>
      <c r="X427" s="108"/>
      <c r="Y427" s="108"/>
      <c r="Z427" s="108"/>
    </row>
    <row r="428" spans="5:26" x14ac:dyDescent="0.25">
      <c r="E428" s="108"/>
      <c r="F428" s="108"/>
      <c r="G428" s="108"/>
      <c r="H428" s="108"/>
      <c r="I428" s="108"/>
      <c r="J428" s="108"/>
      <c r="K428" s="108"/>
      <c r="L428" s="108"/>
      <c r="M428" s="108"/>
      <c r="N428" s="108"/>
      <c r="O428" s="108"/>
      <c r="P428" s="108"/>
      <c r="W428" s="108"/>
      <c r="X428" s="108"/>
      <c r="Y428" s="108"/>
      <c r="Z428" s="108"/>
    </row>
    <row r="429" spans="5:26" x14ac:dyDescent="0.25">
      <c r="E429" s="108"/>
      <c r="F429" s="108"/>
      <c r="G429" s="108"/>
      <c r="H429" s="108"/>
      <c r="I429" s="108"/>
      <c r="J429" s="108"/>
      <c r="K429" s="108"/>
      <c r="L429" s="108"/>
      <c r="M429" s="108"/>
      <c r="N429" s="108"/>
      <c r="O429" s="108"/>
      <c r="P429" s="108"/>
      <c r="W429" s="108"/>
      <c r="X429" s="108"/>
      <c r="Y429" s="108"/>
      <c r="Z429" s="108"/>
    </row>
    <row r="430" spans="5:26" x14ac:dyDescent="0.25">
      <c r="E430" s="108"/>
      <c r="F430" s="108"/>
      <c r="G430" s="108"/>
      <c r="H430" s="108"/>
      <c r="I430" s="108"/>
      <c r="J430" s="108"/>
      <c r="K430" s="108"/>
      <c r="L430" s="108"/>
      <c r="M430" s="108"/>
      <c r="N430" s="108"/>
      <c r="O430" s="108"/>
      <c r="P430" s="108"/>
      <c r="W430" s="108"/>
      <c r="X430" s="108"/>
      <c r="Y430" s="108"/>
      <c r="Z430" s="108"/>
    </row>
    <row r="431" spans="5:26" x14ac:dyDescent="0.25">
      <c r="E431" s="108"/>
      <c r="F431" s="108"/>
      <c r="G431" s="108"/>
      <c r="H431" s="108"/>
      <c r="I431" s="108"/>
      <c r="J431" s="108"/>
      <c r="K431" s="108"/>
      <c r="L431" s="108"/>
      <c r="M431" s="108"/>
      <c r="N431" s="108"/>
      <c r="O431" s="108"/>
      <c r="P431" s="108"/>
      <c r="W431" s="108"/>
      <c r="X431" s="108"/>
      <c r="Y431" s="108"/>
      <c r="Z431" s="108"/>
    </row>
    <row r="432" spans="5:26" x14ac:dyDescent="0.25">
      <c r="E432" s="108"/>
      <c r="F432" s="108"/>
      <c r="G432" s="108"/>
      <c r="H432" s="108"/>
      <c r="I432" s="108"/>
      <c r="J432" s="108"/>
      <c r="K432" s="108"/>
      <c r="L432" s="108"/>
      <c r="M432" s="108"/>
      <c r="N432" s="108"/>
      <c r="O432" s="108"/>
      <c r="P432" s="108"/>
      <c r="W432" s="108"/>
      <c r="X432" s="108"/>
      <c r="Y432" s="108"/>
      <c r="Z432" s="108"/>
    </row>
    <row r="433" spans="5:26" x14ac:dyDescent="0.25">
      <c r="E433" s="108"/>
      <c r="F433" s="108"/>
      <c r="G433" s="108"/>
      <c r="H433" s="108"/>
      <c r="I433" s="108"/>
      <c r="J433" s="108"/>
      <c r="K433" s="108"/>
      <c r="L433" s="108"/>
      <c r="M433" s="108"/>
      <c r="N433" s="108"/>
      <c r="O433" s="108"/>
      <c r="P433" s="108"/>
      <c r="W433" s="108"/>
      <c r="X433" s="108"/>
      <c r="Y433" s="108"/>
      <c r="Z433" s="108"/>
    </row>
    <row r="434" spans="5:26" x14ac:dyDescent="0.25">
      <c r="E434" s="108"/>
      <c r="F434" s="108"/>
      <c r="G434" s="108"/>
      <c r="H434" s="108"/>
      <c r="I434" s="108"/>
      <c r="J434" s="108"/>
      <c r="K434" s="108"/>
      <c r="L434" s="108"/>
      <c r="M434" s="108"/>
      <c r="N434" s="108"/>
      <c r="O434" s="108"/>
      <c r="P434" s="108"/>
      <c r="W434" s="108"/>
      <c r="X434" s="108"/>
      <c r="Y434" s="108"/>
      <c r="Z434" s="108"/>
    </row>
    <row r="435" spans="5:26" x14ac:dyDescent="0.25">
      <c r="E435" s="108"/>
      <c r="F435" s="108"/>
      <c r="G435" s="108"/>
      <c r="H435" s="108"/>
      <c r="I435" s="108"/>
      <c r="J435" s="108"/>
      <c r="K435" s="108"/>
      <c r="L435" s="108"/>
      <c r="M435" s="108"/>
      <c r="N435" s="108"/>
      <c r="O435" s="108"/>
      <c r="P435" s="108"/>
      <c r="W435" s="108"/>
      <c r="X435" s="108"/>
      <c r="Y435" s="108"/>
      <c r="Z435" s="108"/>
    </row>
    <row r="436" spans="5:26" x14ac:dyDescent="0.25">
      <c r="E436" s="108"/>
      <c r="F436" s="108"/>
      <c r="G436" s="108"/>
      <c r="H436" s="108"/>
      <c r="I436" s="108"/>
      <c r="J436" s="108"/>
      <c r="K436" s="108"/>
      <c r="L436" s="108"/>
      <c r="M436" s="108"/>
      <c r="N436" s="108"/>
      <c r="O436" s="108"/>
      <c r="P436" s="108"/>
      <c r="W436" s="108"/>
      <c r="X436" s="108"/>
      <c r="Y436" s="108"/>
      <c r="Z436" s="108"/>
    </row>
    <row r="437" spans="5:26" x14ac:dyDescent="0.25">
      <c r="E437" s="108"/>
      <c r="F437" s="108"/>
      <c r="G437" s="108"/>
      <c r="H437" s="108"/>
      <c r="I437" s="108"/>
      <c r="J437" s="108"/>
      <c r="K437" s="108"/>
      <c r="L437" s="108"/>
      <c r="M437" s="108"/>
      <c r="N437" s="108"/>
      <c r="O437" s="108"/>
      <c r="P437" s="108"/>
      <c r="W437" s="108"/>
      <c r="X437" s="108"/>
      <c r="Y437" s="108"/>
      <c r="Z437" s="108"/>
    </row>
    <row r="438" spans="5:26" x14ac:dyDescent="0.25">
      <c r="E438" s="108"/>
      <c r="F438" s="108"/>
      <c r="G438" s="108"/>
      <c r="H438" s="108"/>
      <c r="I438" s="108"/>
      <c r="J438" s="108"/>
      <c r="K438" s="108"/>
      <c r="L438" s="108"/>
      <c r="M438" s="108"/>
      <c r="N438" s="108"/>
      <c r="O438" s="108"/>
      <c r="P438" s="108"/>
      <c r="W438" s="108"/>
      <c r="X438" s="108"/>
      <c r="Y438" s="108"/>
      <c r="Z438" s="108"/>
    </row>
    <row r="439" spans="5:26" x14ac:dyDescent="0.25">
      <c r="E439" s="108"/>
      <c r="F439" s="108"/>
      <c r="G439" s="108"/>
      <c r="H439" s="108"/>
      <c r="I439" s="108"/>
      <c r="J439" s="108"/>
      <c r="K439" s="108"/>
      <c r="L439" s="108"/>
      <c r="M439" s="108"/>
      <c r="N439" s="108"/>
      <c r="O439" s="108"/>
      <c r="P439" s="108"/>
      <c r="W439" s="108"/>
      <c r="X439" s="108"/>
      <c r="Y439" s="108"/>
      <c r="Z439" s="108"/>
    </row>
    <row r="440" spans="5:26" x14ac:dyDescent="0.25">
      <c r="E440" s="108"/>
      <c r="F440" s="108"/>
      <c r="G440" s="108"/>
      <c r="H440" s="108"/>
      <c r="I440" s="108"/>
      <c r="J440" s="108"/>
      <c r="K440" s="108"/>
      <c r="L440" s="108"/>
      <c r="M440" s="108"/>
      <c r="N440" s="108"/>
      <c r="O440" s="108"/>
      <c r="P440" s="108"/>
      <c r="W440" s="108"/>
      <c r="X440" s="108"/>
      <c r="Y440" s="108"/>
      <c r="Z440" s="108"/>
    </row>
    <row r="441" spans="5:26" x14ac:dyDescent="0.25">
      <c r="E441" s="108"/>
      <c r="F441" s="108"/>
      <c r="G441" s="108"/>
      <c r="H441" s="108"/>
      <c r="I441" s="108"/>
      <c r="J441" s="108"/>
      <c r="K441" s="108"/>
      <c r="L441" s="108"/>
      <c r="M441" s="108"/>
      <c r="N441" s="108"/>
      <c r="O441" s="108"/>
      <c r="P441" s="108"/>
      <c r="W441" s="108"/>
      <c r="X441" s="108"/>
      <c r="Y441" s="108"/>
      <c r="Z441" s="108"/>
    </row>
    <row r="442" spans="5:26" x14ac:dyDescent="0.25">
      <c r="E442" s="108"/>
      <c r="F442" s="108"/>
      <c r="G442" s="108"/>
      <c r="H442" s="108"/>
      <c r="I442" s="108"/>
      <c r="J442" s="108"/>
      <c r="K442" s="108"/>
      <c r="L442" s="108"/>
      <c r="M442" s="108"/>
      <c r="N442" s="108"/>
      <c r="O442" s="108"/>
      <c r="P442" s="108"/>
      <c r="W442" s="108"/>
      <c r="X442" s="108"/>
      <c r="Y442" s="108"/>
      <c r="Z442" s="108"/>
    </row>
    <row r="443" spans="5:26" x14ac:dyDescent="0.25">
      <c r="E443" s="108"/>
      <c r="F443" s="108"/>
      <c r="G443" s="108"/>
      <c r="H443" s="108"/>
      <c r="I443" s="108"/>
      <c r="J443" s="108"/>
      <c r="K443" s="108"/>
      <c r="L443" s="108"/>
      <c r="M443" s="108"/>
      <c r="N443" s="108"/>
      <c r="O443" s="108"/>
      <c r="P443" s="108"/>
      <c r="W443" s="108"/>
      <c r="X443" s="108"/>
      <c r="Y443" s="108"/>
      <c r="Z443" s="108"/>
    </row>
    <row r="444" spans="5:26" x14ac:dyDescent="0.25">
      <c r="E444" s="108"/>
      <c r="F444" s="108"/>
      <c r="G444" s="108"/>
      <c r="H444" s="108"/>
      <c r="I444" s="108"/>
      <c r="J444" s="108"/>
      <c r="K444" s="108"/>
      <c r="L444" s="108"/>
      <c r="M444" s="108"/>
      <c r="N444" s="108"/>
      <c r="O444" s="108"/>
      <c r="P444" s="108"/>
      <c r="W444" s="108"/>
      <c r="X444" s="108"/>
      <c r="Y444" s="108"/>
      <c r="Z444" s="108"/>
    </row>
    <row r="445" spans="5:26" x14ac:dyDescent="0.25">
      <c r="E445" s="108"/>
      <c r="F445" s="108"/>
      <c r="G445" s="108"/>
      <c r="H445" s="108"/>
      <c r="I445" s="108"/>
      <c r="J445" s="108"/>
      <c r="K445" s="108"/>
      <c r="L445" s="108"/>
      <c r="M445" s="108"/>
      <c r="N445" s="108"/>
      <c r="O445" s="108"/>
      <c r="P445" s="108"/>
      <c r="W445" s="108"/>
      <c r="X445" s="108"/>
      <c r="Y445" s="108"/>
      <c r="Z445" s="108"/>
    </row>
    <row r="446" spans="5:26" x14ac:dyDescent="0.25">
      <c r="E446" s="108"/>
      <c r="F446" s="108"/>
      <c r="G446" s="108"/>
      <c r="H446" s="108"/>
      <c r="I446" s="108"/>
      <c r="J446" s="108"/>
      <c r="K446" s="108"/>
      <c r="L446" s="108"/>
      <c r="M446" s="108"/>
      <c r="N446" s="108"/>
      <c r="O446" s="108"/>
      <c r="P446" s="108"/>
      <c r="W446" s="108"/>
      <c r="X446" s="108"/>
      <c r="Y446" s="108"/>
      <c r="Z446" s="108"/>
    </row>
    <row r="447" spans="5:26" x14ac:dyDescent="0.25">
      <c r="E447" s="108"/>
      <c r="F447" s="108"/>
      <c r="G447" s="108"/>
      <c r="H447" s="108"/>
      <c r="I447" s="108"/>
      <c r="J447" s="108"/>
      <c r="K447" s="108"/>
      <c r="L447" s="108"/>
      <c r="M447" s="108"/>
      <c r="N447" s="108"/>
      <c r="O447" s="108"/>
      <c r="P447" s="108"/>
      <c r="W447" s="108"/>
      <c r="X447" s="108"/>
      <c r="Y447" s="108"/>
      <c r="Z447" s="108"/>
    </row>
    <row r="448" spans="5:26" x14ac:dyDescent="0.25">
      <c r="E448" s="108"/>
      <c r="F448" s="108"/>
      <c r="G448" s="108"/>
      <c r="H448" s="108"/>
      <c r="I448" s="108"/>
      <c r="J448" s="108"/>
      <c r="K448" s="108"/>
      <c r="L448" s="108"/>
      <c r="M448" s="108"/>
      <c r="N448" s="108"/>
      <c r="O448" s="108"/>
      <c r="P448" s="108"/>
      <c r="W448" s="108"/>
      <c r="X448" s="108"/>
      <c r="Y448" s="108"/>
      <c r="Z448" s="108"/>
    </row>
    <row r="449" spans="5:26" x14ac:dyDescent="0.25">
      <c r="E449" s="108"/>
      <c r="F449" s="108"/>
      <c r="G449" s="108"/>
      <c r="H449" s="108"/>
      <c r="I449" s="108"/>
      <c r="J449" s="108"/>
      <c r="K449" s="108"/>
      <c r="L449" s="108"/>
      <c r="M449" s="108"/>
      <c r="N449" s="108"/>
      <c r="O449" s="108"/>
      <c r="P449" s="108"/>
      <c r="W449" s="108"/>
      <c r="X449" s="108"/>
      <c r="Y449" s="108"/>
      <c r="Z449" s="108"/>
    </row>
    <row r="450" spans="5:26" x14ac:dyDescent="0.25">
      <c r="E450" s="108"/>
      <c r="F450" s="108"/>
      <c r="G450" s="108"/>
      <c r="H450" s="108"/>
      <c r="I450" s="108"/>
      <c r="J450" s="108"/>
      <c r="K450" s="108"/>
      <c r="L450" s="108"/>
      <c r="M450" s="108"/>
      <c r="N450" s="108"/>
      <c r="O450" s="108"/>
      <c r="P450" s="108"/>
      <c r="W450" s="108"/>
      <c r="X450" s="108"/>
      <c r="Y450" s="108"/>
      <c r="Z450" s="108"/>
    </row>
    <row r="451" spans="5:26" x14ac:dyDescent="0.25">
      <c r="E451" s="108"/>
      <c r="F451" s="108"/>
      <c r="G451" s="108"/>
      <c r="H451" s="108"/>
      <c r="I451" s="108"/>
      <c r="J451" s="108"/>
      <c r="K451" s="108"/>
      <c r="L451" s="108"/>
      <c r="M451" s="108"/>
      <c r="N451" s="108"/>
      <c r="O451" s="108"/>
      <c r="P451" s="108"/>
      <c r="W451" s="108"/>
      <c r="X451" s="108"/>
      <c r="Y451" s="108"/>
      <c r="Z451" s="108"/>
    </row>
    <row r="452" spans="5:26" x14ac:dyDescent="0.25">
      <c r="E452" s="108"/>
      <c r="F452" s="108"/>
      <c r="G452" s="108"/>
      <c r="H452" s="108"/>
      <c r="I452" s="108"/>
      <c r="J452" s="108"/>
      <c r="K452" s="108"/>
      <c r="L452" s="108"/>
      <c r="M452" s="108"/>
      <c r="N452" s="108"/>
      <c r="O452" s="108"/>
      <c r="P452" s="108"/>
      <c r="W452" s="108"/>
      <c r="X452" s="108"/>
      <c r="Y452" s="108"/>
      <c r="Z452" s="108"/>
    </row>
    <row r="453" spans="5:26" x14ac:dyDescent="0.25">
      <c r="E453" s="108"/>
      <c r="F453" s="108"/>
      <c r="G453" s="108"/>
      <c r="H453" s="108"/>
      <c r="I453" s="108"/>
      <c r="J453" s="108"/>
      <c r="K453" s="108"/>
      <c r="L453" s="108"/>
      <c r="M453" s="108"/>
      <c r="N453" s="108"/>
      <c r="O453" s="108"/>
      <c r="P453" s="108"/>
      <c r="W453" s="108"/>
      <c r="X453" s="108"/>
      <c r="Y453" s="108"/>
      <c r="Z453" s="108"/>
    </row>
    <row r="454" spans="5:26" x14ac:dyDescent="0.25">
      <c r="E454" s="108"/>
      <c r="F454" s="108"/>
      <c r="G454" s="108"/>
      <c r="H454" s="108"/>
      <c r="I454" s="108"/>
      <c r="J454" s="108"/>
      <c r="K454" s="108"/>
      <c r="L454" s="108"/>
      <c r="M454" s="108"/>
      <c r="N454" s="108"/>
      <c r="O454" s="108"/>
      <c r="P454" s="108"/>
      <c r="W454" s="108"/>
      <c r="X454" s="108"/>
      <c r="Y454" s="108"/>
      <c r="Z454" s="108"/>
    </row>
    <row r="455" spans="5:26" x14ac:dyDescent="0.25">
      <c r="E455" s="108"/>
      <c r="F455" s="108"/>
      <c r="G455" s="108"/>
      <c r="H455" s="108"/>
      <c r="I455" s="108"/>
      <c r="J455" s="108"/>
      <c r="K455" s="108"/>
      <c r="L455" s="108"/>
      <c r="M455" s="108"/>
      <c r="N455" s="108"/>
      <c r="O455" s="108"/>
      <c r="P455" s="108"/>
      <c r="W455" s="108"/>
      <c r="X455" s="108"/>
      <c r="Y455" s="108"/>
      <c r="Z455" s="108"/>
    </row>
    <row r="456" spans="5:26" x14ac:dyDescent="0.25">
      <c r="E456" s="108"/>
      <c r="F456" s="108"/>
      <c r="G456" s="108"/>
      <c r="H456" s="108"/>
      <c r="I456" s="108"/>
      <c r="J456" s="108"/>
      <c r="K456" s="108"/>
      <c r="L456" s="108"/>
      <c r="M456" s="108"/>
      <c r="N456" s="108"/>
      <c r="O456" s="108"/>
      <c r="P456" s="108"/>
      <c r="W456" s="108"/>
      <c r="X456" s="108"/>
      <c r="Y456" s="108"/>
      <c r="Z456" s="108"/>
    </row>
    <row r="457" spans="5:26" x14ac:dyDescent="0.25">
      <c r="E457" s="108"/>
      <c r="F457" s="108"/>
      <c r="G457" s="108"/>
      <c r="H457" s="108"/>
      <c r="I457" s="108"/>
      <c r="J457" s="108"/>
      <c r="K457" s="108"/>
      <c r="L457" s="108"/>
      <c r="M457" s="108"/>
      <c r="N457" s="108"/>
      <c r="O457" s="108"/>
      <c r="P457" s="108"/>
      <c r="W457" s="108"/>
      <c r="X457" s="108"/>
      <c r="Y457" s="108"/>
      <c r="Z457" s="108"/>
    </row>
    <row r="458" spans="5:26" x14ac:dyDescent="0.25">
      <c r="E458" s="108"/>
      <c r="F458" s="108"/>
      <c r="G458" s="108"/>
      <c r="H458" s="108"/>
      <c r="I458" s="108"/>
      <c r="J458" s="108"/>
      <c r="K458" s="108"/>
      <c r="L458" s="108"/>
      <c r="M458" s="108"/>
      <c r="N458" s="108"/>
      <c r="O458" s="108"/>
      <c r="P458" s="108"/>
      <c r="W458" s="108"/>
      <c r="X458" s="108"/>
      <c r="Y458" s="108"/>
      <c r="Z458" s="108"/>
    </row>
    <row r="459" spans="5:26" x14ac:dyDescent="0.25">
      <c r="E459" s="108"/>
      <c r="F459" s="108"/>
      <c r="G459" s="108"/>
      <c r="H459" s="108"/>
      <c r="I459" s="108"/>
      <c r="J459" s="108"/>
      <c r="K459" s="108"/>
      <c r="L459" s="108"/>
      <c r="M459" s="108"/>
      <c r="N459" s="108"/>
      <c r="O459" s="108"/>
      <c r="P459" s="108"/>
      <c r="W459" s="108"/>
      <c r="X459" s="108"/>
      <c r="Y459" s="108"/>
      <c r="Z459" s="108"/>
    </row>
    <row r="460" spans="5:26" x14ac:dyDescent="0.25">
      <c r="E460" s="108"/>
      <c r="F460" s="108"/>
      <c r="G460" s="108"/>
      <c r="H460" s="108"/>
      <c r="I460" s="108"/>
      <c r="J460" s="108"/>
      <c r="K460" s="108"/>
      <c r="L460" s="108"/>
      <c r="M460" s="108"/>
      <c r="N460" s="108"/>
      <c r="O460" s="108"/>
      <c r="P460" s="108"/>
      <c r="W460" s="108"/>
      <c r="X460" s="108"/>
      <c r="Y460" s="108"/>
      <c r="Z460" s="108"/>
    </row>
    <row r="461" spans="5:26" x14ac:dyDescent="0.25">
      <c r="E461" s="108"/>
      <c r="F461" s="108"/>
      <c r="G461" s="108"/>
      <c r="H461" s="108"/>
      <c r="I461" s="108"/>
      <c r="J461" s="108"/>
      <c r="K461" s="108"/>
      <c r="L461" s="108"/>
      <c r="M461" s="108"/>
      <c r="N461" s="108"/>
      <c r="O461" s="108"/>
      <c r="P461" s="108"/>
      <c r="W461" s="108"/>
      <c r="X461" s="108"/>
      <c r="Y461" s="108"/>
      <c r="Z461" s="108"/>
    </row>
    <row r="462" spans="5:26" x14ac:dyDescent="0.25">
      <c r="E462" s="108"/>
      <c r="F462" s="108"/>
      <c r="G462" s="108"/>
      <c r="H462" s="108"/>
      <c r="I462" s="108"/>
      <c r="J462" s="108"/>
      <c r="K462" s="108"/>
      <c r="L462" s="108"/>
      <c r="M462" s="108"/>
      <c r="N462" s="108"/>
      <c r="O462" s="108"/>
      <c r="P462" s="108"/>
      <c r="W462" s="108"/>
      <c r="X462" s="108"/>
      <c r="Y462" s="108"/>
      <c r="Z462" s="108"/>
    </row>
    <row r="463" spans="5:26" x14ac:dyDescent="0.25">
      <c r="E463" s="108"/>
      <c r="F463" s="108"/>
      <c r="G463" s="108"/>
      <c r="H463" s="108"/>
      <c r="I463" s="108"/>
      <c r="J463" s="108"/>
      <c r="K463" s="108"/>
      <c r="L463" s="108"/>
      <c r="M463" s="108"/>
      <c r="N463" s="108"/>
      <c r="O463" s="108"/>
      <c r="P463" s="108"/>
      <c r="W463" s="108"/>
      <c r="X463" s="108"/>
      <c r="Y463" s="108"/>
      <c r="Z463" s="108"/>
    </row>
    <row r="464" spans="5:26" x14ac:dyDescent="0.25">
      <c r="E464" s="108"/>
      <c r="F464" s="108"/>
      <c r="G464" s="108"/>
      <c r="H464" s="108"/>
      <c r="I464" s="108"/>
      <c r="J464" s="108"/>
      <c r="K464" s="108"/>
      <c r="L464" s="108"/>
      <c r="M464" s="108"/>
      <c r="N464" s="108"/>
      <c r="O464" s="108"/>
      <c r="P464" s="108"/>
      <c r="W464" s="108"/>
      <c r="X464" s="108"/>
      <c r="Y464" s="108"/>
      <c r="Z464" s="108"/>
    </row>
    <row r="465" spans="5:26" x14ac:dyDescent="0.25">
      <c r="E465" s="108"/>
      <c r="F465" s="108"/>
      <c r="G465" s="108"/>
      <c r="H465" s="108"/>
      <c r="I465" s="108"/>
      <c r="J465" s="108"/>
      <c r="K465" s="108"/>
      <c r="L465" s="108"/>
      <c r="M465" s="108"/>
      <c r="N465" s="108"/>
      <c r="O465" s="108"/>
      <c r="P465" s="108"/>
      <c r="W465" s="108"/>
      <c r="X465" s="108"/>
      <c r="Y465" s="108"/>
      <c r="Z465" s="108"/>
    </row>
    <row r="466" spans="5:26" x14ac:dyDescent="0.25">
      <c r="E466" s="108"/>
      <c r="F466" s="108"/>
      <c r="G466" s="108"/>
      <c r="H466" s="108"/>
      <c r="I466" s="108"/>
      <c r="J466" s="108"/>
      <c r="K466" s="108"/>
      <c r="L466" s="108"/>
      <c r="M466" s="108"/>
      <c r="N466" s="108"/>
      <c r="O466" s="108"/>
      <c r="P466" s="108"/>
      <c r="W466" s="108"/>
      <c r="X466" s="108"/>
      <c r="Y466" s="108"/>
      <c r="Z466" s="108"/>
    </row>
    <row r="467" spans="5:26" x14ac:dyDescent="0.25">
      <c r="E467" s="108"/>
      <c r="F467" s="108"/>
      <c r="G467" s="108"/>
      <c r="H467" s="108"/>
      <c r="I467" s="108"/>
      <c r="J467" s="108"/>
      <c r="K467" s="108"/>
      <c r="L467" s="108"/>
      <c r="M467" s="108"/>
      <c r="N467" s="108"/>
      <c r="O467" s="108"/>
      <c r="P467" s="108"/>
      <c r="W467" s="108"/>
      <c r="X467" s="108"/>
      <c r="Y467" s="108"/>
      <c r="Z467" s="108"/>
    </row>
    <row r="468" spans="5:26" x14ac:dyDescent="0.25">
      <c r="E468" s="108"/>
      <c r="F468" s="108"/>
      <c r="G468" s="108"/>
      <c r="H468" s="108"/>
      <c r="I468" s="108"/>
      <c r="J468" s="108"/>
      <c r="K468" s="108"/>
      <c r="L468" s="108"/>
      <c r="M468" s="108"/>
      <c r="N468" s="108"/>
      <c r="O468" s="108"/>
      <c r="P468" s="108"/>
      <c r="W468" s="108"/>
      <c r="X468" s="108"/>
      <c r="Y468" s="108"/>
      <c r="Z468" s="108"/>
    </row>
    <row r="469" spans="5:26" x14ac:dyDescent="0.25">
      <c r="E469" s="108"/>
      <c r="F469" s="108"/>
      <c r="G469" s="108"/>
      <c r="H469" s="108"/>
      <c r="I469" s="108"/>
      <c r="J469" s="108"/>
      <c r="K469" s="108"/>
      <c r="L469" s="108"/>
      <c r="M469" s="108"/>
      <c r="N469" s="108"/>
      <c r="O469" s="108"/>
      <c r="P469" s="108"/>
      <c r="W469" s="108"/>
      <c r="X469" s="108"/>
      <c r="Y469" s="108"/>
      <c r="Z469" s="108"/>
    </row>
    <row r="470" spans="5:26" x14ac:dyDescent="0.25">
      <c r="E470" s="108"/>
      <c r="F470" s="108"/>
      <c r="G470" s="108"/>
      <c r="H470" s="108"/>
      <c r="I470" s="108"/>
      <c r="J470" s="108"/>
      <c r="K470" s="108"/>
      <c r="L470" s="108"/>
      <c r="M470" s="108"/>
      <c r="N470" s="108"/>
      <c r="O470" s="108"/>
      <c r="P470" s="108"/>
      <c r="W470" s="108"/>
      <c r="X470" s="108"/>
      <c r="Y470" s="108"/>
      <c r="Z470" s="108"/>
    </row>
    <row r="471" spans="5:26" x14ac:dyDescent="0.25">
      <c r="E471" s="108"/>
      <c r="F471" s="108"/>
      <c r="G471" s="108"/>
      <c r="H471" s="108"/>
      <c r="I471" s="108"/>
      <c r="J471" s="108"/>
      <c r="K471" s="108"/>
      <c r="L471" s="108"/>
      <c r="M471" s="108"/>
      <c r="N471" s="108"/>
      <c r="O471" s="108"/>
      <c r="P471" s="108"/>
      <c r="W471" s="108"/>
      <c r="X471" s="108"/>
      <c r="Y471" s="108"/>
      <c r="Z471" s="108"/>
    </row>
    <row r="472" spans="5:26" x14ac:dyDescent="0.25">
      <c r="E472" s="108"/>
      <c r="F472" s="108"/>
      <c r="G472" s="108"/>
      <c r="H472" s="108"/>
      <c r="I472" s="108"/>
      <c r="J472" s="108"/>
      <c r="K472" s="108"/>
      <c r="L472" s="108"/>
      <c r="M472" s="108"/>
      <c r="N472" s="108"/>
      <c r="O472" s="108"/>
      <c r="P472" s="108"/>
      <c r="W472" s="108"/>
      <c r="X472" s="108"/>
      <c r="Y472" s="108"/>
      <c r="Z472" s="108"/>
    </row>
    <row r="473" spans="5:26" x14ac:dyDescent="0.25">
      <c r="E473" s="108"/>
      <c r="F473" s="108"/>
      <c r="G473" s="108"/>
      <c r="H473" s="108"/>
      <c r="I473" s="108"/>
      <c r="J473" s="108"/>
      <c r="K473" s="108"/>
      <c r="L473" s="108"/>
      <c r="M473" s="108"/>
      <c r="N473" s="108"/>
      <c r="O473" s="108"/>
      <c r="P473" s="108"/>
      <c r="W473" s="108"/>
      <c r="X473" s="108"/>
      <c r="Y473" s="108"/>
      <c r="Z473" s="108"/>
    </row>
    <row r="474" spans="5:26" x14ac:dyDescent="0.25">
      <c r="E474" s="108"/>
      <c r="F474" s="108"/>
      <c r="G474" s="108"/>
      <c r="H474" s="108"/>
      <c r="I474" s="108"/>
      <c r="J474" s="108"/>
      <c r="K474" s="108"/>
      <c r="L474" s="108"/>
      <c r="M474" s="108"/>
      <c r="N474" s="108"/>
      <c r="O474" s="108"/>
      <c r="P474" s="108"/>
      <c r="W474" s="108"/>
      <c r="X474" s="108"/>
      <c r="Y474" s="108"/>
      <c r="Z474" s="108"/>
    </row>
    <row r="475" spans="5:26" x14ac:dyDescent="0.25">
      <c r="E475" s="108"/>
      <c r="F475" s="108"/>
      <c r="G475" s="108"/>
      <c r="H475" s="108"/>
      <c r="I475" s="108"/>
      <c r="J475" s="108"/>
      <c r="K475" s="108"/>
      <c r="L475" s="108"/>
      <c r="M475" s="108"/>
      <c r="N475" s="108"/>
      <c r="O475" s="108"/>
      <c r="P475" s="108"/>
      <c r="W475" s="108"/>
      <c r="X475" s="108"/>
      <c r="Y475" s="108"/>
      <c r="Z475" s="108"/>
    </row>
    <row r="476" spans="5:26" x14ac:dyDescent="0.25">
      <c r="E476" s="108"/>
      <c r="F476" s="108"/>
      <c r="G476" s="108"/>
      <c r="H476" s="108"/>
      <c r="I476" s="108"/>
      <c r="J476" s="108"/>
      <c r="K476" s="108"/>
      <c r="L476" s="108"/>
      <c r="M476" s="108"/>
      <c r="N476" s="108"/>
      <c r="O476" s="108"/>
      <c r="P476" s="108"/>
      <c r="W476" s="108"/>
      <c r="X476" s="108"/>
      <c r="Y476" s="108"/>
      <c r="Z476" s="108"/>
    </row>
    <row r="477" spans="5:26" x14ac:dyDescent="0.25">
      <c r="E477" s="108"/>
      <c r="F477" s="108"/>
      <c r="G477" s="108"/>
      <c r="H477" s="108"/>
      <c r="I477" s="108"/>
      <c r="J477" s="108"/>
      <c r="K477" s="108"/>
      <c r="L477" s="108"/>
      <c r="M477" s="108"/>
      <c r="N477" s="108"/>
      <c r="O477" s="108"/>
      <c r="P477" s="108"/>
      <c r="W477" s="108"/>
      <c r="X477" s="108"/>
      <c r="Y477" s="108"/>
      <c r="Z477" s="108"/>
    </row>
    <row r="478" spans="5:26" x14ac:dyDescent="0.25">
      <c r="E478" s="108"/>
      <c r="F478" s="108"/>
      <c r="G478" s="108"/>
      <c r="H478" s="108"/>
      <c r="I478" s="108"/>
      <c r="J478" s="108"/>
      <c r="K478" s="108"/>
      <c r="L478" s="108"/>
      <c r="M478" s="108"/>
      <c r="N478" s="108"/>
      <c r="O478" s="108"/>
      <c r="P478" s="108"/>
      <c r="W478" s="108"/>
      <c r="X478" s="108"/>
      <c r="Y478" s="108"/>
      <c r="Z478" s="108"/>
    </row>
    <row r="479" spans="5:26" x14ac:dyDescent="0.25">
      <c r="E479" s="108"/>
      <c r="F479" s="108"/>
      <c r="G479" s="108"/>
      <c r="H479" s="108"/>
      <c r="I479" s="108"/>
      <c r="J479" s="108"/>
      <c r="K479" s="108"/>
      <c r="L479" s="108"/>
      <c r="M479" s="108"/>
      <c r="N479" s="108"/>
      <c r="O479" s="108"/>
      <c r="P479" s="108"/>
      <c r="W479" s="108"/>
      <c r="X479" s="108"/>
      <c r="Y479" s="108"/>
      <c r="Z479" s="108"/>
    </row>
    <row r="480" spans="5:26" x14ac:dyDescent="0.25">
      <c r="E480" s="108"/>
      <c r="F480" s="108"/>
      <c r="G480" s="108"/>
      <c r="H480" s="108"/>
      <c r="I480" s="108"/>
      <c r="J480" s="108"/>
      <c r="K480" s="108"/>
      <c r="L480" s="108"/>
      <c r="M480" s="108"/>
      <c r="N480" s="108"/>
      <c r="O480" s="108"/>
      <c r="P480" s="108"/>
      <c r="W480" s="108"/>
      <c r="X480" s="108"/>
      <c r="Y480" s="108"/>
      <c r="Z480" s="108"/>
    </row>
    <row r="481" spans="5:26" x14ac:dyDescent="0.25">
      <c r="E481" s="108"/>
      <c r="F481" s="108"/>
      <c r="G481" s="108"/>
      <c r="H481" s="108"/>
      <c r="I481" s="108"/>
      <c r="J481" s="108"/>
      <c r="K481" s="108"/>
      <c r="L481" s="108"/>
      <c r="M481" s="108"/>
      <c r="N481" s="108"/>
      <c r="O481" s="108"/>
      <c r="P481" s="108"/>
      <c r="W481" s="108"/>
      <c r="X481" s="108"/>
      <c r="Y481" s="108"/>
      <c r="Z481" s="108"/>
    </row>
    <row r="482" spans="5:26" x14ac:dyDescent="0.25">
      <c r="E482" s="108"/>
      <c r="F482" s="108"/>
      <c r="G482" s="108"/>
      <c r="H482" s="108"/>
      <c r="I482" s="108"/>
      <c r="J482" s="108"/>
      <c r="K482" s="108"/>
      <c r="L482" s="108"/>
      <c r="M482" s="108"/>
      <c r="N482" s="108"/>
      <c r="O482" s="108"/>
      <c r="P482" s="108"/>
      <c r="W482" s="108"/>
      <c r="X482" s="108"/>
      <c r="Y482" s="108"/>
      <c r="Z482" s="108"/>
    </row>
    <row r="483" spans="5:26" x14ac:dyDescent="0.25">
      <c r="E483" s="108"/>
      <c r="F483" s="108"/>
      <c r="G483" s="108"/>
      <c r="H483" s="108"/>
      <c r="I483" s="108"/>
      <c r="J483" s="108"/>
      <c r="K483" s="108"/>
      <c r="L483" s="108"/>
      <c r="M483" s="108"/>
      <c r="N483" s="108"/>
      <c r="O483" s="108"/>
      <c r="P483" s="108"/>
      <c r="W483" s="108"/>
      <c r="X483" s="108"/>
      <c r="Y483" s="108"/>
      <c r="Z483" s="108"/>
    </row>
    <row r="484" spans="5:26" x14ac:dyDescent="0.25">
      <c r="E484" s="108"/>
      <c r="F484" s="108"/>
      <c r="G484" s="108"/>
      <c r="H484" s="108"/>
      <c r="I484" s="108"/>
      <c r="J484" s="108"/>
      <c r="K484" s="108"/>
      <c r="L484" s="108"/>
      <c r="M484" s="108"/>
      <c r="N484" s="108"/>
      <c r="O484" s="108"/>
      <c r="P484" s="108"/>
      <c r="W484" s="108"/>
      <c r="X484" s="108"/>
      <c r="Y484" s="108"/>
      <c r="Z484" s="108"/>
    </row>
    <row r="485" spans="5:26" x14ac:dyDescent="0.25">
      <c r="E485" s="108"/>
      <c r="F485" s="108"/>
      <c r="G485" s="108"/>
      <c r="H485" s="108"/>
      <c r="I485" s="108"/>
      <c r="J485" s="108"/>
      <c r="K485" s="108"/>
      <c r="L485" s="108"/>
      <c r="M485" s="108"/>
      <c r="N485" s="108"/>
      <c r="O485" s="108"/>
      <c r="P485" s="108"/>
      <c r="W485" s="108"/>
      <c r="X485" s="108"/>
      <c r="Y485" s="108"/>
      <c r="Z485" s="108"/>
    </row>
    <row r="486" spans="5:26" x14ac:dyDescent="0.25">
      <c r="E486" s="108"/>
      <c r="F486" s="108"/>
      <c r="G486" s="108"/>
      <c r="H486" s="108"/>
      <c r="I486" s="108"/>
      <c r="J486" s="108"/>
      <c r="K486" s="108"/>
      <c r="L486" s="108"/>
      <c r="M486" s="108"/>
      <c r="N486" s="108"/>
      <c r="O486" s="108"/>
      <c r="P486" s="108"/>
      <c r="W486" s="108"/>
      <c r="X486" s="108"/>
      <c r="Y486" s="108"/>
      <c r="Z486" s="108"/>
    </row>
    <row r="487" spans="5:26" x14ac:dyDescent="0.25">
      <c r="E487" s="108"/>
      <c r="F487" s="108"/>
      <c r="G487" s="108"/>
      <c r="H487" s="108"/>
      <c r="I487" s="108"/>
      <c r="J487" s="108"/>
      <c r="K487" s="108"/>
      <c r="L487" s="108"/>
      <c r="M487" s="108"/>
      <c r="N487" s="108"/>
      <c r="O487" s="108"/>
      <c r="P487" s="108"/>
      <c r="W487" s="108"/>
      <c r="X487" s="108"/>
      <c r="Y487" s="108"/>
      <c r="Z487" s="108"/>
    </row>
    <row r="488" spans="5:26" x14ac:dyDescent="0.25">
      <c r="E488" s="108"/>
      <c r="F488" s="108"/>
      <c r="G488" s="108"/>
      <c r="H488" s="108"/>
      <c r="I488" s="108"/>
      <c r="J488" s="108"/>
      <c r="K488" s="108"/>
      <c r="L488" s="108"/>
      <c r="M488" s="108"/>
      <c r="N488" s="108"/>
      <c r="O488" s="108"/>
      <c r="P488" s="108"/>
      <c r="W488" s="108"/>
      <c r="X488" s="108"/>
      <c r="Y488" s="108"/>
      <c r="Z488" s="108"/>
    </row>
    <row r="489" spans="5:26" x14ac:dyDescent="0.25">
      <c r="E489" s="108"/>
      <c r="F489" s="108"/>
      <c r="G489" s="108"/>
      <c r="H489" s="108"/>
      <c r="I489" s="108"/>
      <c r="J489" s="108"/>
      <c r="K489" s="108"/>
      <c r="L489" s="108"/>
      <c r="M489" s="108"/>
      <c r="N489" s="108"/>
      <c r="O489" s="108"/>
      <c r="P489" s="108"/>
      <c r="W489" s="108"/>
      <c r="X489" s="108"/>
      <c r="Y489" s="108"/>
      <c r="Z489" s="108"/>
    </row>
    <row r="490" spans="5:26" x14ac:dyDescent="0.25">
      <c r="E490" s="108"/>
      <c r="F490" s="108"/>
      <c r="G490" s="108"/>
      <c r="H490" s="108"/>
      <c r="I490" s="108"/>
      <c r="J490" s="108"/>
      <c r="K490" s="108"/>
      <c r="L490" s="108"/>
      <c r="M490" s="108"/>
      <c r="N490" s="108"/>
      <c r="O490" s="108"/>
      <c r="P490" s="108"/>
      <c r="W490" s="108"/>
      <c r="X490" s="108"/>
      <c r="Y490" s="108"/>
      <c r="Z490" s="108"/>
    </row>
    <row r="491" spans="5:26" x14ac:dyDescent="0.25">
      <c r="E491" s="108"/>
      <c r="F491" s="108"/>
      <c r="G491" s="108"/>
      <c r="H491" s="108"/>
      <c r="I491" s="108"/>
      <c r="J491" s="108"/>
      <c r="K491" s="108"/>
      <c r="L491" s="108"/>
      <c r="M491" s="108"/>
      <c r="N491" s="108"/>
      <c r="O491" s="108"/>
      <c r="P491" s="108"/>
      <c r="W491" s="108"/>
      <c r="X491" s="108"/>
      <c r="Y491" s="108"/>
      <c r="Z491" s="108"/>
    </row>
    <row r="492" spans="5:26" x14ac:dyDescent="0.25">
      <c r="E492" s="108"/>
      <c r="F492" s="108"/>
      <c r="G492" s="108"/>
      <c r="H492" s="108"/>
      <c r="I492" s="108"/>
      <c r="J492" s="108"/>
      <c r="K492" s="108"/>
      <c r="L492" s="108"/>
      <c r="M492" s="108"/>
      <c r="N492" s="108"/>
      <c r="O492" s="108"/>
      <c r="P492" s="108"/>
      <c r="W492" s="108"/>
      <c r="X492" s="108"/>
      <c r="Y492" s="108"/>
      <c r="Z492" s="108"/>
    </row>
    <row r="493" spans="5:26" x14ac:dyDescent="0.25">
      <c r="E493" s="108"/>
      <c r="F493" s="108"/>
      <c r="G493" s="108"/>
      <c r="H493" s="108"/>
      <c r="I493" s="108"/>
      <c r="J493" s="108"/>
      <c r="K493" s="108"/>
      <c r="L493" s="108"/>
      <c r="M493" s="108"/>
      <c r="N493" s="108"/>
      <c r="O493" s="108"/>
      <c r="P493" s="108"/>
      <c r="W493" s="108"/>
      <c r="X493" s="108"/>
      <c r="Y493" s="108"/>
      <c r="Z493" s="108"/>
    </row>
    <row r="494" spans="5:26" x14ac:dyDescent="0.25">
      <c r="E494" s="108"/>
      <c r="F494" s="108"/>
      <c r="G494" s="108"/>
      <c r="H494" s="108"/>
      <c r="I494" s="108"/>
      <c r="J494" s="108"/>
      <c r="K494" s="108"/>
      <c r="L494" s="108"/>
      <c r="M494" s="108"/>
      <c r="N494" s="108"/>
      <c r="O494" s="108"/>
      <c r="P494" s="108"/>
      <c r="W494" s="108"/>
      <c r="X494" s="108"/>
      <c r="Y494" s="108"/>
      <c r="Z494" s="108"/>
    </row>
    <row r="495" spans="5:26" x14ac:dyDescent="0.25">
      <c r="E495" s="108"/>
      <c r="F495" s="108"/>
      <c r="G495" s="108"/>
      <c r="H495" s="108"/>
      <c r="I495" s="108"/>
      <c r="J495" s="108"/>
      <c r="K495" s="108"/>
      <c r="L495" s="108"/>
      <c r="M495" s="108"/>
      <c r="N495" s="108"/>
      <c r="O495" s="108"/>
      <c r="P495" s="108"/>
      <c r="W495" s="108"/>
      <c r="X495" s="108"/>
      <c r="Y495" s="108"/>
      <c r="Z495" s="108"/>
    </row>
    <row r="496" spans="5:26" x14ac:dyDescent="0.25">
      <c r="E496" s="108"/>
      <c r="F496" s="108"/>
      <c r="G496" s="108"/>
      <c r="H496" s="108"/>
      <c r="I496" s="108"/>
      <c r="J496" s="108"/>
      <c r="K496" s="108"/>
      <c r="L496" s="108"/>
      <c r="M496" s="108"/>
      <c r="N496" s="108"/>
      <c r="O496" s="108"/>
      <c r="P496" s="108"/>
      <c r="W496" s="108"/>
      <c r="X496" s="108"/>
      <c r="Y496" s="108"/>
      <c r="Z496" s="108"/>
    </row>
    <row r="497" spans="5:26" x14ac:dyDescent="0.25">
      <c r="E497" s="108"/>
      <c r="F497" s="108"/>
      <c r="G497" s="108"/>
      <c r="H497" s="108"/>
      <c r="I497" s="108"/>
      <c r="J497" s="108"/>
      <c r="K497" s="108"/>
      <c r="L497" s="108"/>
      <c r="M497" s="108"/>
      <c r="N497" s="108"/>
      <c r="O497" s="108"/>
      <c r="P497" s="108"/>
      <c r="W497" s="108"/>
      <c r="X497" s="108"/>
      <c r="Y497" s="108"/>
      <c r="Z497" s="108"/>
    </row>
    <row r="498" spans="5:26" x14ac:dyDescent="0.25">
      <c r="E498" s="108"/>
      <c r="F498" s="108"/>
      <c r="G498" s="108"/>
      <c r="H498" s="108"/>
      <c r="I498" s="108"/>
      <c r="J498" s="108"/>
      <c r="K498" s="108"/>
      <c r="L498" s="108"/>
      <c r="M498" s="108"/>
      <c r="N498" s="108"/>
      <c r="O498" s="108"/>
      <c r="P498" s="108"/>
      <c r="W498" s="108"/>
      <c r="X498" s="108"/>
      <c r="Y498" s="108"/>
      <c r="Z498" s="108"/>
    </row>
    <row r="499" spans="5:26" x14ac:dyDescent="0.25">
      <c r="E499" s="108"/>
      <c r="F499" s="108"/>
      <c r="G499" s="108"/>
      <c r="H499" s="108"/>
      <c r="I499" s="108"/>
      <c r="J499" s="108"/>
      <c r="K499" s="108"/>
      <c r="L499" s="108"/>
      <c r="M499" s="108"/>
      <c r="N499" s="108"/>
      <c r="O499" s="108"/>
      <c r="P499" s="108"/>
      <c r="W499" s="108"/>
      <c r="X499" s="108"/>
      <c r="Y499" s="108"/>
      <c r="Z499" s="108"/>
    </row>
    <row r="500" spans="5:26" x14ac:dyDescent="0.25">
      <c r="E500" s="108"/>
      <c r="F500" s="108"/>
      <c r="G500" s="108"/>
      <c r="H500" s="108"/>
      <c r="I500" s="108"/>
      <c r="J500" s="108"/>
      <c r="K500" s="108"/>
      <c r="L500" s="108"/>
      <c r="M500" s="108"/>
      <c r="N500" s="108"/>
      <c r="O500" s="108"/>
      <c r="P500" s="108"/>
      <c r="W500" s="108"/>
      <c r="X500" s="108"/>
      <c r="Y500" s="108"/>
      <c r="Z500" s="108"/>
    </row>
    <row r="501" spans="5:26" x14ac:dyDescent="0.25">
      <c r="E501" s="108"/>
      <c r="F501" s="108"/>
      <c r="G501" s="108"/>
      <c r="H501" s="108"/>
      <c r="I501" s="108"/>
      <c r="J501" s="108"/>
      <c r="K501" s="108"/>
      <c r="L501" s="108"/>
      <c r="M501" s="108"/>
      <c r="N501" s="108"/>
      <c r="O501" s="108"/>
      <c r="P501" s="108"/>
      <c r="W501" s="108"/>
      <c r="X501" s="108"/>
      <c r="Y501" s="108"/>
      <c r="Z501" s="108"/>
    </row>
    <row r="502" spans="5:26" x14ac:dyDescent="0.25">
      <c r="E502" s="108"/>
      <c r="F502" s="108"/>
      <c r="G502" s="108"/>
      <c r="H502" s="108"/>
      <c r="I502" s="108"/>
      <c r="J502" s="108"/>
      <c r="K502" s="108"/>
      <c r="L502" s="108"/>
      <c r="M502" s="108"/>
      <c r="N502" s="108"/>
      <c r="O502" s="108"/>
      <c r="P502" s="108"/>
      <c r="W502" s="108"/>
      <c r="X502" s="108"/>
      <c r="Y502" s="108"/>
      <c r="Z502" s="108"/>
    </row>
    <row r="503" spans="5:26" x14ac:dyDescent="0.25">
      <c r="E503" s="108"/>
      <c r="F503" s="108"/>
      <c r="G503" s="108"/>
      <c r="H503" s="108"/>
      <c r="I503" s="108"/>
      <c r="J503" s="108"/>
      <c r="K503" s="108"/>
      <c r="L503" s="108"/>
      <c r="M503" s="108"/>
      <c r="N503" s="108"/>
      <c r="O503" s="108"/>
      <c r="P503" s="108"/>
      <c r="W503" s="108"/>
      <c r="X503" s="108"/>
      <c r="Y503" s="108"/>
      <c r="Z503" s="108"/>
    </row>
    <row r="504" spans="5:26" x14ac:dyDescent="0.25">
      <c r="E504" s="108"/>
      <c r="F504" s="108"/>
      <c r="G504" s="108"/>
      <c r="H504" s="108"/>
      <c r="I504" s="108"/>
      <c r="J504" s="108"/>
      <c r="K504" s="108"/>
      <c r="L504" s="108"/>
      <c r="M504" s="108"/>
      <c r="N504" s="108"/>
      <c r="O504" s="108"/>
      <c r="P504" s="108"/>
      <c r="W504" s="108"/>
      <c r="X504" s="108"/>
      <c r="Y504" s="108"/>
      <c r="Z504" s="108"/>
    </row>
    <row r="505" spans="5:26" x14ac:dyDescent="0.25">
      <c r="E505" s="108"/>
      <c r="F505" s="108"/>
      <c r="G505" s="108"/>
      <c r="H505" s="108"/>
      <c r="I505" s="108"/>
      <c r="J505" s="108"/>
      <c r="K505" s="108"/>
      <c r="L505" s="108"/>
      <c r="M505" s="108"/>
      <c r="N505" s="108"/>
      <c r="O505" s="108"/>
      <c r="P505" s="108"/>
      <c r="W505" s="108"/>
      <c r="X505" s="108"/>
      <c r="Y505" s="108"/>
      <c r="Z505" s="108"/>
    </row>
    <row r="506" spans="5:26" x14ac:dyDescent="0.25">
      <c r="E506" s="108"/>
      <c r="F506" s="108"/>
      <c r="G506" s="108"/>
      <c r="H506" s="108"/>
      <c r="I506" s="108"/>
      <c r="J506" s="108"/>
      <c r="K506" s="108"/>
      <c r="L506" s="108"/>
      <c r="M506" s="108"/>
      <c r="N506" s="108"/>
      <c r="O506" s="108"/>
      <c r="P506" s="108"/>
      <c r="W506" s="108"/>
      <c r="X506" s="108"/>
      <c r="Y506" s="108"/>
      <c r="Z506" s="108"/>
    </row>
    <row r="507" spans="5:26" x14ac:dyDescent="0.25">
      <c r="E507" s="108"/>
      <c r="F507" s="108"/>
      <c r="G507" s="108"/>
      <c r="H507" s="108"/>
      <c r="I507" s="108"/>
      <c r="J507" s="108"/>
      <c r="K507" s="108"/>
      <c r="L507" s="108"/>
      <c r="M507" s="108"/>
      <c r="N507" s="108"/>
      <c r="O507" s="108"/>
      <c r="P507" s="108"/>
      <c r="W507" s="108"/>
      <c r="X507" s="108"/>
      <c r="Y507" s="108"/>
      <c r="Z507" s="108"/>
    </row>
    <row r="508" spans="5:26" x14ac:dyDescent="0.25">
      <c r="E508" s="108"/>
      <c r="F508" s="108"/>
      <c r="G508" s="108"/>
      <c r="H508" s="108"/>
      <c r="I508" s="108"/>
      <c r="J508" s="108"/>
      <c r="K508" s="108"/>
      <c r="L508" s="108"/>
      <c r="M508" s="108"/>
      <c r="N508" s="108"/>
      <c r="O508" s="108"/>
      <c r="P508" s="108"/>
      <c r="W508" s="108"/>
      <c r="X508" s="108"/>
      <c r="Y508" s="108"/>
      <c r="Z508" s="108"/>
    </row>
    <row r="509" spans="5:26" x14ac:dyDescent="0.25">
      <c r="E509" s="108"/>
      <c r="F509" s="108"/>
      <c r="G509" s="108"/>
      <c r="H509" s="108"/>
      <c r="I509" s="108"/>
      <c r="J509" s="108"/>
      <c r="K509" s="108"/>
      <c r="L509" s="108"/>
      <c r="M509" s="108"/>
      <c r="N509" s="108"/>
      <c r="O509" s="108"/>
      <c r="P509" s="108"/>
      <c r="W509" s="108"/>
      <c r="X509" s="108"/>
      <c r="Y509" s="108"/>
      <c r="Z509" s="108"/>
    </row>
    <row r="510" spans="5:26" x14ac:dyDescent="0.25">
      <c r="E510" s="108"/>
      <c r="F510" s="108"/>
      <c r="G510" s="108"/>
      <c r="H510" s="108"/>
      <c r="I510" s="108"/>
      <c r="J510" s="108"/>
      <c r="K510" s="108"/>
      <c r="L510" s="108"/>
      <c r="M510" s="108"/>
      <c r="N510" s="108"/>
      <c r="O510" s="108"/>
      <c r="P510" s="108"/>
      <c r="W510" s="108"/>
      <c r="X510" s="108"/>
      <c r="Y510" s="108"/>
      <c r="Z510" s="108"/>
    </row>
    <row r="511" spans="5:26" x14ac:dyDescent="0.25">
      <c r="E511" s="108"/>
      <c r="F511" s="108"/>
      <c r="G511" s="108"/>
      <c r="H511" s="108"/>
      <c r="I511" s="108"/>
      <c r="J511" s="108"/>
      <c r="K511" s="108"/>
      <c r="L511" s="108"/>
      <c r="M511" s="108"/>
      <c r="N511" s="108"/>
      <c r="O511" s="108"/>
      <c r="P511" s="108"/>
      <c r="W511" s="108"/>
      <c r="X511" s="108"/>
      <c r="Y511" s="108"/>
      <c r="Z511" s="108"/>
    </row>
    <row r="512" spans="5:26" x14ac:dyDescent="0.25">
      <c r="E512" s="108"/>
      <c r="F512" s="108"/>
      <c r="G512" s="108"/>
      <c r="H512" s="108"/>
      <c r="I512" s="108"/>
      <c r="J512" s="108"/>
      <c r="K512" s="108"/>
      <c r="L512" s="108"/>
      <c r="M512" s="108"/>
      <c r="N512" s="108"/>
      <c r="O512" s="108"/>
      <c r="P512" s="108"/>
      <c r="W512" s="108"/>
      <c r="X512" s="108"/>
      <c r="Y512" s="108"/>
      <c r="Z512" s="108"/>
    </row>
    <row r="513" spans="5:26" x14ac:dyDescent="0.25">
      <c r="E513" s="108"/>
      <c r="F513" s="108"/>
      <c r="G513" s="108"/>
      <c r="H513" s="108"/>
      <c r="I513" s="108"/>
      <c r="J513" s="108"/>
      <c r="K513" s="108"/>
      <c r="L513" s="108"/>
      <c r="M513" s="108"/>
      <c r="N513" s="108"/>
      <c r="O513" s="108"/>
      <c r="P513" s="108"/>
      <c r="W513" s="108"/>
      <c r="X513" s="108"/>
      <c r="Y513" s="108"/>
      <c r="Z513" s="108"/>
    </row>
    <row r="514" spans="5:26" x14ac:dyDescent="0.25">
      <c r="E514" s="108"/>
      <c r="F514" s="108"/>
      <c r="G514" s="108"/>
      <c r="H514" s="108"/>
      <c r="I514" s="108"/>
      <c r="J514" s="108"/>
      <c r="K514" s="108"/>
      <c r="L514" s="108"/>
      <c r="M514" s="108"/>
      <c r="N514" s="108"/>
      <c r="O514" s="108"/>
      <c r="P514" s="108"/>
      <c r="W514" s="108"/>
      <c r="X514" s="108"/>
      <c r="Y514" s="108"/>
      <c r="Z514" s="108"/>
    </row>
    <row r="515" spans="5:26" x14ac:dyDescent="0.25">
      <c r="E515" s="108"/>
      <c r="F515" s="108"/>
      <c r="G515" s="108"/>
      <c r="H515" s="108"/>
      <c r="I515" s="108"/>
      <c r="J515" s="108"/>
      <c r="K515" s="108"/>
      <c r="L515" s="108"/>
      <c r="M515" s="108"/>
      <c r="N515" s="108"/>
      <c r="O515" s="108"/>
      <c r="P515" s="108"/>
      <c r="W515" s="108"/>
      <c r="X515" s="108"/>
      <c r="Y515" s="108"/>
      <c r="Z515" s="108"/>
    </row>
    <row r="516" spans="5:26" x14ac:dyDescent="0.25">
      <c r="E516" s="108"/>
      <c r="F516" s="108"/>
      <c r="G516" s="108"/>
      <c r="H516" s="108"/>
      <c r="I516" s="108"/>
      <c r="J516" s="108"/>
      <c r="K516" s="108"/>
      <c r="L516" s="108"/>
      <c r="M516" s="108"/>
      <c r="N516" s="108"/>
      <c r="O516" s="108"/>
      <c r="P516" s="108"/>
      <c r="W516" s="108"/>
      <c r="X516" s="108"/>
      <c r="Y516" s="108"/>
      <c r="Z516" s="108"/>
    </row>
    <row r="517" spans="5:26" x14ac:dyDescent="0.25">
      <c r="E517" s="108"/>
      <c r="F517" s="108"/>
      <c r="G517" s="108"/>
      <c r="H517" s="108"/>
      <c r="I517" s="108"/>
      <c r="J517" s="108"/>
      <c r="K517" s="108"/>
      <c r="L517" s="108"/>
      <c r="M517" s="108"/>
      <c r="N517" s="108"/>
      <c r="O517" s="108"/>
      <c r="P517" s="108"/>
      <c r="W517" s="108"/>
      <c r="X517" s="108"/>
      <c r="Y517" s="108"/>
      <c r="Z517" s="108"/>
    </row>
    <row r="518" spans="5:26" x14ac:dyDescent="0.25">
      <c r="E518" s="108"/>
      <c r="F518" s="108"/>
      <c r="G518" s="108"/>
      <c r="H518" s="108"/>
      <c r="I518" s="108"/>
      <c r="J518" s="108"/>
      <c r="K518" s="108"/>
      <c r="L518" s="108"/>
      <c r="M518" s="108"/>
      <c r="N518" s="108"/>
      <c r="O518" s="108"/>
      <c r="P518" s="108"/>
      <c r="W518" s="108"/>
      <c r="X518" s="108"/>
      <c r="Y518" s="108"/>
      <c r="Z518" s="108"/>
    </row>
    <row r="519" spans="5:26" x14ac:dyDescent="0.25">
      <c r="E519" s="108"/>
      <c r="F519" s="108"/>
      <c r="G519" s="108"/>
      <c r="H519" s="108"/>
      <c r="I519" s="108"/>
      <c r="J519" s="108"/>
      <c r="K519" s="108"/>
      <c r="L519" s="108"/>
      <c r="M519" s="108"/>
      <c r="N519" s="108"/>
      <c r="O519" s="108"/>
      <c r="P519" s="108"/>
      <c r="W519" s="108"/>
      <c r="X519" s="108"/>
      <c r="Y519" s="108"/>
      <c r="Z519" s="108"/>
    </row>
    <row r="520" spans="5:26" x14ac:dyDescent="0.25">
      <c r="E520" s="108"/>
      <c r="F520" s="108"/>
      <c r="G520" s="108"/>
      <c r="H520" s="108"/>
      <c r="I520" s="108"/>
      <c r="J520" s="108"/>
      <c r="K520" s="108"/>
      <c r="L520" s="108"/>
      <c r="M520" s="108"/>
      <c r="N520" s="108"/>
      <c r="O520" s="108"/>
      <c r="P520" s="108"/>
      <c r="W520" s="108"/>
      <c r="X520" s="108"/>
      <c r="Y520" s="108"/>
      <c r="Z520" s="108"/>
    </row>
    <row r="521" spans="5:26" x14ac:dyDescent="0.25">
      <c r="E521" s="108"/>
      <c r="F521" s="108"/>
      <c r="G521" s="108"/>
      <c r="H521" s="108"/>
      <c r="I521" s="108"/>
      <c r="J521" s="108"/>
      <c r="K521" s="108"/>
      <c r="L521" s="108"/>
      <c r="M521" s="108"/>
      <c r="N521" s="108"/>
      <c r="O521" s="108"/>
      <c r="P521" s="108"/>
      <c r="W521" s="108"/>
      <c r="X521" s="108"/>
      <c r="Y521" s="108"/>
      <c r="Z521" s="108"/>
    </row>
    <row r="522" spans="5:26" x14ac:dyDescent="0.25">
      <c r="E522" s="108"/>
      <c r="F522" s="108"/>
      <c r="G522" s="108"/>
      <c r="H522" s="108"/>
      <c r="I522" s="108"/>
      <c r="J522" s="108"/>
      <c r="K522" s="108"/>
      <c r="L522" s="108"/>
      <c r="M522" s="108"/>
      <c r="N522" s="108"/>
      <c r="O522" s="108"/>
      <c r="P522" s="108"/>
      <c r="W522" s="108"/>
      <c r="X522" s="108"/>
      <c r="Y522" s="108"/>
      <c r="Z522" s="108"/>
    </row>
    <row r="523" spans="5:26" x14ac:dyDescent="0.25">
      <c r="E523" s="108"/>
      <c r="F523" s="108"/>
      <c r="G523" s="108"/>
      <c r="H523" s="108"/>
      <c r="I523" s="108"/>
      <c r="J523" s="108"/>
      <c r="K523" s="108"/>
      <c r="L523" s="108"/>
      <c r="M523" s="108"/>
      <c r="N523" s="108"/>
      <c r="O523" s="108"/>
      <c r="P523" s="108"/>
      <c r="W523" s="108"/>
      <c r="X523" s="108"/>
      <c r="Y523" s="108"/>
      <c r="Z523" s="108"/>
    </row>
    <row r="524" spans="5:26" x14ac:dyDescent="0.25">
      <c r="E524" s="108"/>
      <c r="F524" s="108"/>
      <c r="G524" s="108"/>
      <c r="H524" s="108"/>
      <c r="I524" s="108"/>
      <c r="J524" s="108"/>
      <c r="K524" s="108"/>
      <c r="L524" s="108"/>
      <c r="M524" s="108"/>
      <c r="N524" s="108"/>
      <c r="O524" s="108"/>
      <c r="P524" s="108"/>
      <c r="W524" s="108"/>
      <c r="X524" s="108"/>
      <c r="Y524" s="108"/>
      <c r="Z524" s="108"/>
    </row>
    <row r="525" spans="5:26" x14ac:dyDescent="0.25">
      <c r="E525" s="108"/>
      <c r="F525" s="108"/>
      <c r="G525" s="108"/>
      <c r="H525" s="108"/>
      <c r="I525" s="108"/>
      <c r="J525" s="108"/>
      <c r="K525" s="108"/>
      <c r="L525" s="108"/>
      <c r="M525" s="108"/>
      <c r="N525" s="108"/>
      <c r="O525" s="108"/>
      <c r="P525" s="108"/>
      <c r="W525" s="108"/>
      <c r="X525" s="108"/>
      <c r="Y525" s="108"/>
      <c r="Z525" s="108"/>
    </row>
    <row r="526" spans="5:26" x14ac:dyDescent="0.25">
      <c r="E526" s="108"/>
      <c r="F526" s="108"/>
      <c r="G526" s="108"/>
      <c r="H526" s="108"/>
      <c r="I526" s="108"/>
      <c r="J526" s="108"/>
      <c r="K526" s="108"/>
      <c r="L526" s="108"/>
      <c r="M526" s="108"/>
      <c r="N526" s="108"/>
      <c r="O526" s="108"/>
      <c r="P526" s="108"/>
      <c r="W526" s="108"/>
      <c r="X526" s="108"/>
      <c r="Y526" s="108"/>
      <c r="Z526" s="108"/>
    </row>
    <row r="527" spans="5:26" x14ac:dyDescent="0.25">
      <c r="E527" s="108"/>
      <c r="F527" s="108"/>
      <c r="G527" s="108"/>
      <c r="H527" s="108"/>
      <c r="I527" s="108"/>
      <c r="J527" s="108"/>
      <c r="K527" s="108"/>
      <c r="L527" s="108"/>
      <c r="M527" s="108"/>
      <c r="N527" s="108"/>
      <c r="O527" s="108"/>
      <c r="P527" s="108"/>
      <c r="W527" s="108"/>
      <c r="X527" s="108"/>
      <c r="Y527" s="108"/>
      <c r="Z527" s="108"/>
    </row>
    <row r="528" spans="5:26" x14ac:dyDescent="0.25">
      <c r="E528" s="108"/>
      <c r="F528" s="108"/>
      <c r="G528" s="108"/>
      <c r="H528" s="108"/>
      <c r="I528" s="108"/>
      <c r="J528" s="108"/>
      <c r="K528" s="108"/>
      <c r="L528" s="108"/>
      <c r="M528" s="108"/>
      <c r="N528" s="108"/>
      <c r="O528" s="108"/>
      <c r="P528" s="108"/>
      <c r="W528" s="108"/>
      <c r="X528" s="108"/>
      <c r="Y528" s="108"/>
      <c r="Z528" s="108"/>
    </row>
    <row r="529" spans="5:26" x14ac:dyDescent="0.25">
      <c r="E529" s="108"/>
      <c r="F529" s="108"/>
      <c r="G529" s="108"/>
      <c r="H529" s="108"/>
      <c r="I529" s="108"/>
      <c r="J529" s="108"/>
      <c r="K529" s="108"/>
      <c r="L529" s="108"/>
      <c r="M529" s="108"/>
      <c r="N529" s="108"/>
      <c r="O529" s="108"/>
      <c r="P529" s="108"/>
      <c r="W529" s="108"/>
      <c r="X529" s="108"/>
      <c r="Y529" s="108"/>
      <c r="Z529" s="108"/>
    </row>
    <row r="530" spans="5:26" x14ac:dyDescent="0.25">
      <c r="E530" s="108"/>
      <c r="F530" s="108"/>
      <c r="G530" s="108"/>
      <c r="H530" s="108"/>
      <c r="I530" s="108"/>
      <c r="J530" s="108"/>
      <c r="K530" s="108"/>
      <c r="L530" s="108"/>
      <c r="M530" s="108"/>
      <c r="N530" s="108"/>
      <c r="O530" s="108"/>
      <c r="P530" s="108"/>
      <c r="W530" s="108"/>
      <c r="X530" s="108"/>
      <c r="Y530" s="108"/>
      <c r="Z530" s="108"/>
    </row>
    <row r="531" spans="5:26" x14ac:dyDescent="0.25">
      <c r="E531" s="108"/>
      <c r="F531" s="108"/>
      <c r="G531" s="108"/>
      <c r="H531" s="108"/>
      <c r="I531" s="108"/>
      <c r="J531" s="108"/>
      <c r="K531" s="108"/>
      <c r="L531" s="108"/>
      <c r="M531" s="108"/>
      <c r="N531" s="108"/>
      <c r="O531" s="108"/>
      <c r="P531" s="108"/>
      <c r="W531" s="108"/>
      <c r="X531" s="108"/>
      <c r="Y531" s="108"/>
      <c r="Z531" s="108"/>
    </row>
    <row r="532" spans="5:26" x14ac:dyDescent="0.25">
      <c r="E532" s="108"/>
      <c r="F532" s="108"/>
      <c r="G532" s="108"/>
      <c r="H532" s="108"/>
      <c r="I532" s="108"/>
      <c r="J532" s="108"/>
      <c r="K532" s="108"/>
      <c r="L532" s="108"/>
      <c r="M532" s="108"/>
      <c r="N532" s="108"/>
      <c r="O532" s="108"/>
      <c r="P532" s="108"/>
      <c r="W532" s="108"/>
      <c r="X532" s="108"/>
      <c r="Y532" s="108"/>
      <c r="Z532" s="108"/>
    </row>
    <row r="533" spans="5:26" x14ac:dyDescent="0.25">
      <c r="E533" s="108"/>
      <c r="F533" s="108"/>
      <c r="G533" s="108"/>
      <c r="H533" s="108"/>
      <c r="I533" s="108"/>
      <c r="J533" s="108"/>
      <c r="K533" s="108"/>
      <c r="L533" s="108"/>
      <c r="M533" s="108"/>
      <c r="N533" s="108"/>
      <c r="O533" s="108"/>
      <c r="P533" s="108"/>
      <c r="W533" s="108"/>
      <c r="X533" s="108"/>
      <c r="Y533" s="108"/>
      <c r="Z533" s="108"/>
    </row>
    <row r="534" spans="5:26" x14ac:dyDescent="0.25">
      <c r="E534" s="108"/>
      <c r="F534" s="108"/>
      <c r="G534" s="108"/>
      <c r="H534" s="108"/>
      <c r="I534" s="108"/>
      <c r="J534" s="108"/>
      <c r="K534" s="108"/>
      <c r="L534" s="108"/>
      <c r="M534" s="108"/>
      <c r="N534" s="108"/>
      <c r="O534" s="108"/>
      <c r="P534" s="108"/>
      <c r="W534" s="108"/>
      <c r="X534" s="108"/>
      <c r="Y534" s="108"/>
      <c r="Z534" s="108"/>
    </row>
    <row r="535" spans="5:26" x14ac:dyDescent="0.25">
      <c r="E535" s="108"/>
      <c r="F535" s="108"/>
      <c r="G535" s="108"/>
      <c r="H535" s="108"/>
      <c r="I535" s="108"/>
      <c r="J535" s="108"/>
      <c r="K535" s="108"/>
      <c r="L535" s="108"/>
      <c r="M535" s="108"/>
      <c r="N535" s="108"/>
      <c r="O535" s="108"/>
      <c r="P535" s="108"/>
      <c r="W535" s="108"/>
      <c r="X535" s="108"/>
      <c r="Y535" s="108"/>
      <c r="Z535" s="108"/>
    </row>
    <row r="536" spans="5:26" x14ac:dyDescent="0.25">
      <c r="E536" s="108"/>
      <c r="F536" s="108"/>
      <c r="G536" s="108"/>
      <c r="H536" s="108"/>
      <c r="I536" s="108"/>
      <c r="J536" s="108"/>
      <c r="K536" s="108"/>
      <c r="L536" s="108"/>
      <c r="M536" s="108"/>
      <c r="N536" s="108"/>
      <c r="O536" s="108"/>
      <c r="P536" s="108"/>
      <c r="W536" s="108"/>
      <c r="X536" s="108"/>
      <c r="Y536" s="108"/>
      <c r="Z536" s="108"/>
    </row>
    <row r="537" spans="5:26" x14ac:dyDescent="0.25">
      <c r="E537" s="108"/>
      <c r="F537" s="108"/>
      <c r="G537" s="108"/>
      <c r="H537" s="108"/>
      <c r="I537" s="108"/>
      <c r="J537" s="108"/>
      <c r="K537" s="108"/>
      <c r="L537" s="108"/>
      <c r="M537" s="108"/>
      <c r="N537" s="108"/>
      <c r="O537" s="108"/>
      <c r="P537" s="108"/>
      <c r="W537" s="108"/>
      <c r="X537" s="108"/>
      <c r="Y537" s="108"/>
      <c r="Z537" s="108"/>
    </row>
    <row r="538" spans="5:26" x14ac:dyDescent="0.25">
      <c r="E538" s="108"/>
      <c r="F538" s="108"/>
      <c r="G538" s="108"/>
      <c r="H538" s="108"/>
      <c r="I538" s="108"/>
      <c r="J538" s="108"/>
      <c r="K538" s="108"/>
      <c r="L538" s="108"/>
      <c r="M538" s="108"/>
      <c r="N538" s="108"/>
      <c r="O538" s="108"/>
      <c r="P538" s="108"/>
      <c r="W538" s="108"/>
      <c r="X538" s="108"/>
      <c r="Y538" s="108"/>
      <c r="Z538" s="108"/>
    </row>
    <row r="539" spans="5:26" x14ac:dyDescent="0.25">
      <c r="E539" s="108"/>
      <c r="F539" s="108"/>
      <c r="G539" s="108"/>
      <c r="H539" s="108"/>
      <c r="I539" s="108"/>
      <c r="J539" s="108"/>
      <c r="K539" s="108"/>
      <c r="L539" s="108"/>
      <c r="M539" s="108"/>
      <c r="N539" s="108"/>
      <c r="O539" s="108"/>
      <c r="P539" s="108"/>
      <c r="W539" s="108"/>
      <c r="X539" s="108"/>
      <c r="Y539" s="108"/>
      <c r="Z539" s="108"/>
    </row>
    <row r="540" spans="5:26" x14ac:dyDescent="0.25">
      <c r="E540" s="108"/>
      <c r="F540" s="108"/>
      <c r="G540" s="108"/>
      <c r="H540" s="108"/>
      <c r="I540" s="108"/>
      <c r="J540" s="108"/>
      <c r="K540" s="108"/>
      <c r="L540" s="108"/>
      <c r="M540" s="108"/>
      <c r="N540" s="108"/>
      <c r="O540" s="108"/>
      <c r="P540" s="108"/>
      <c r="W540" s="108"/>
      <c r="X540" s="108"/>
      <c r="Y540" s="108"/>
      <c r="Z540" s="108"/>
    </row>
    <row r="541" spans="5:26" x14ac:dyDescent="0.25">
      <c r="E541" s="108"/>
      <c r="F541" s="108"/>
      <c r="G541" s="108"/>
      <c r="H541" s="108"/>
      <c r="I541" s="108"/>
      <c r="J541" s="108"/>
      <c r="K541" s="108"/>
      <c r="L541" s="108"/>
      <c r="M541" s="108"/>
      <c r="N541" s="108"/>
      <c r="O541" s="108"/>
      <c r="P541" s="108"/>
      <c r="W541" s="108"/>
      <c r="X541" s="108"/>
      <c r="Y541" s="108"/>
      <c r="Z541" s="108"/>
    </row>
    <row r="542" spans="5:26" x14ac:dyDescent="0.25">
      <c r="E542" s="108"/>
      <c r="F542" s="108"/>
      <c r="G542" s="108"/>
      <c r="H542" s="108"/>
      <c r="I542" s="108"/>
      <c r="J542" s="108"/>
      <c r="K542" s="108"/>
      <c r="L542" s="108"/>
      <c r="M542" s="108"/>
      <c r="N542" s="108"/>
      <c r="O542" s="108"/>
      <c r="P542" s="108"/>
      <c r="W542" s="108"/>
      <c r="X542" s="108"/>
      <c r="Y542" s="108"/>
      <c r="Z542" s="108"/>
    </row>
    <row r="543" spans="5:26" x14ac:dyDescent="0.25">
      <c r="E543" s="108"/>
      <c r="F543" s="108"/>
      <c r="G543" s="108"/>
      <c r="H543" s="108"/>
      <c r="I543" s="108"/>
      <c r="J543" s="108"/>
      <c r="K543" s="108"/>
      <c r="L543" s="108"/>
      <c r="M543" s="108"/>
      <c r="N543" s="108"/>
      <c r="O543" s="108"/>
      <c r="P543" s="108"/>
      <c r="W543" s="108"/>
      <c r="X543" s="108"/>
      <c r="Y543" s="108"/>
      <c r="Z543" s="108"/>
    </row>
    <row r="544" spans="5:26" x14ac:dyDescent="0.25">
      <c r="E544" s="108"/>
      <c r="F544" s="108"/>
      <c r="G544" s="108"/>
      <c r="H544" s="108"/>
      <c r="I544" s="108"/>
      <c r="J544" s="108"/>
      <c r="K544" s="108"/>
      <c r="L544" s="108"/>
      <c r="M544" s="108"/>
      <c r="N544" s="108"/>
      <c r="O544" s="108"/>
      <c r="P544" s="108"/>
      <c r="W544" s="108"/>
      <c r="X544" s="108"/>
      <c r="Y544" s="108"/>
      <c r="Z544" s="108"/>
    </row>
    <row r="545" spans="5:26" x14ac:dyDescent="0.25">
      <c r="E545" s="108"/>
      <c r="F545" s="108"/>
      <c r="G545" s="108"/>
      <c r="H545" s="108"/>
      <c r="I545" s="108"/>
      <c r="J545" s="108"/>
      <c r="K545" s="108"/>
      <c r="L545" s="108"/>
      <c r="M545" s="108"/>
      <c r="N545" s="108"/>
      <c r="O545" s="108"/>
      <c r="P545" s="108"/>
      <c r="W545" s="108"/>
      <c r="X545" s="108"/>
      <c r="Y545" s="108"/>
      <c r="Z545" s="108"/>
    </row>
    <row r="546" spans="5:26" x14ac:dyDescent="0.25">
      <c r="E546" s="108"/>
      <c r="F546" s="108"/>
      <c r="G546" s="108"/>
      <c r="H546" s="108"/>
      <c r="I546" s="108"/>
      <c r="J546" s="108"/>
      <c r="K546" s="108"/>
      <c r="L546" s="108"/>
      <c r="M546" s="108"/>
      <c r="N546" s="108"/>
      <c r="O546" s="108"/>
      <c r="P546" s="108"/>
      <c r="W546" s="108"/>
      <c r="X546" s="108"/>
      <c r="Y546" s="108"/>
      <c r="Z546" s="108"/>
    </row>
    <row r="547" spans="5:26" x14ac:dyDescent="0.25">
      <c r="E547" s="108"/>
      <c r="F547" s="108"/>
      <c r="G547" s="108"/>
      <c r="H547" s="108"/>
      <c r="I547" s="108"/>
      <c r="J547" s="108"/>
      <c r="K547" s="108"/>
      <c r="L547" s="108"/>
      <c r="M547" s="108"/>
      <c r="N547" s="108"/>
      <c r="O547" s="108"/>
      <c r="P547" s="108"/>
      <c r="W547" s="108"/>
      <c r="X547" s="108"/>
      <c r="Y547" s="108"/>
      <c r="Z547" s="108"/>
    </row>
    <row r="548" spans="5:26" x14ac:dyDescent="0.25">
      <c r="E548" s="108"/>
      <c r="F548" s="108"/>
      <c r="G548" s="108"/>
      <c r="H548" s="108"/>
      <c r="I548" s="108"/>
      <c r="J548" s="108"/>
      <c r="K548" s="108"/>
      <c r="L548" s="108"/>
      <c r="M548" s="108"/>
      <c r="N548" s="108"/>
      <c r="O548" s="108"/>
      <c r="P548" s="108"/>
      <c r="W548" s="108"/>
      <c r="X548" s="108"/>
      <c r="Y548" s="108"/>
      <c r="Z548" s="108"/>
    </row>
    <row r="549" spans="5:26" x14ac:dyDescent="0.25">
      <c r="E549" s="108"/>
      <c r="F549" s="108"/>
      <c r="G549" s="108"/>
      <c r="H549" s="108"/>
      <c r="I549" s="108"/>
      <c r="J549" s="108"/>
      <c r="K549" s="108"/>
      <c r="L549" s="108"/>
      <c r="M549" s="108"/>
      <c r="N549" s="108"/>
      <c r="O549" s="108"/>
      <c r="P549" s="108"/>
      <c r="W549" s="108"/>
      <c r="X549" s="108"/>
      <c r="Y549" s="108"/>
      <c r="Z549" s="108"/>
    </row>
    <row r="550" spans="5:26" x14ac:dyDescent="0.25">
      <c r="E550" s="108"/>
      <c r="F550" s="108"/>
      <c r="G550" s="108"/>
      <c r="H550" s="108"/>
      <c r="I550" s="108"/>
      <c r="J550" s="108"/>
      <c r="K550" s="108"/>
      <c r="L550" s="108"/>
      <c r="M550" s="108"/>
      <c r="N550" s="108"/>
      <c r="O550" s="108"/>
      <c r="P550" s="108"/>
      <c r="W550" s="108"/>
      <c r="X550" s="108"/>
      <c r="Y550" s="108"/>
      <c r="Z550" s="108"/>
    </row>
    <row r="551" spans="5:26" x14ac:dyDescent="0.25">
      <c r="E551" s="108"/>
      <c r="F551" s="108"/>
      <c r="G551" s="108"/>
      <c r="H551" s="108"/>
      <c r="I551" s="108"/>
      <c r="J551" s="108"/>
      <c r="K551" s="108"/>
      <c r="L551" s="108"/>
      <c r="M551" s="108"/>
      <c r="N551" s="108"/>
      <c r="O551" s="108"/>
      <c r="P551" s="108"/>
      <c r="W551" s="108"/>
      <c r="X551" s="108"/>
      <c r="Y551" s="108"/>
      <c r="Z551" s="108"/>
    </row>
    <row r="552" spans="5:26" x14ac:dyDescent="0.25">
      <c r="E552" s="108"/>
      <c r="F552" s="108"/>
      <c r="G552" s="108"/>
      <c r="H552" s="108"/>
      <c r="I552" s="108"/>
      <c r="J552" s="108"/>
      <c r="K552" s="108"/>
      <c r="L552" s="108"/>
      <c r="M552" s="108"/>
      <c r="N552" s="108"/>
      <c r="O552" s="108"/>
      <c r="P552" s="108"/>
      <c r="W552" s="108"/>
      <c r="X552" s="108"/>
      <c r="Y552" s="108"/>
      <c r="Z552" s="108"/>
    </row>
    <row r="553" spans="5:26" x14ac:dyDescent="0.25">
      <c r="E553" s="108"/>
      <c r="F553" s="108"/>
      <c r="G553" s="108"/>
      <c r="H553" s="108"/>
      <c r="I553" s="108"/>
      <c r="J553" s="108"/>
      <c r="K553" s="108"/>
      <c r="L553" s="108"/>
      <c r="M553" s="108"/>
      <c r="N553" s="108"/>
      <c r="O553" s="108"/>
      <c r="P553" s="108"/>
      <c r="W553" s="108"/>
      <c r="X553" s="108"/>
      <c r="Y553" s="108"/>
      <c r="Z553" s="108"/>
    </row>
    <row r="554" spans="5:26" x14ac:dyDescent="0.25">
      <c r="E554" s="108"/>
      <c r="F554" s="108"/>
      <c r="G554" s="108"/>
      <c r="H554" s="108"/>
      <c r="I554" s="108"/>
      <c r="J554" s="108"/>
      <c r="K554" s="108"/>
      <c r="L554" s="108"/>
      <c r="M554" s="108"/>
      <c r="N554" s="108"/>
      <c r="O554" s="108"/>
      <c r="P554" s="108"/>
      <c r="W554" s="108"/>
      <c r="X554" s="108"/>
      <c r="Y554" s="108"/>
      <c r="Z554" s="108"/>
    </row>
    <row r="555" spans="5:26" x14ac:dyDescent="0.25">
      <c r="E555" s="108"/>
      <c r="F555" s="108"/>
      <c r="G555" s="108"/>
      <c r="H555" s="108"/>
      <c r="I555" s="108"/>
      <c r="J555" s="108"/>
      <c r="K555" s="108"/>
      <c r="L555" s="108"/>
      <c r="M555" s="108"/>
      <c r="N555" s="108"/>
      <c r="O555" s="108"/>
      <c r="P555" s="108"/>
      <c r="W555" s="108"/>
      <c r="X555" s="108"/>
      <c r="Y555" s="108"/>
      <c r="Z555" s="108"/>
    </row>
    <row r="556" spans="5:26" x14ac:dyDescent="0.25">
      <c r="E556" s="108"/>
      <c r="F556" s="108"/>
      <c r="G556" s="108"/>
      <c r="H556" s="108"/>
      <c r="I556" s="108"/>
      <c r="J556" s="108"/>
      <c r="K556" s="108"/>
      <c r="L556" s="108"/>
      <c r="M556" s="108"/>
      <c r="N556" s="108"/>
      <c r="O556" s="108"/>
      <c r="P556" s="108"/>
      <c r="W556" s="108"/>
      <c r="X556" s="108"/>
      <c r="Y556" s="108"/>
      <c r="Z556" s="108"/>
    </row>
    <row r="557" spans="5:26" x14ac:dyDescent="0.25">
      <c r="E557" s="108"/>
      <c r="F557" s="108"/>
      <c r="G557" s="108"/>
      <c r="H557" s="108"/>
      <c r="I557" s="108"/>
      <c r="J557" s="108"/>
      <c r="K557" s="108"/>
      <c r="L557" s="108"/>
      <c r="M557" s="108"/>
      <c r="N557" s="108"/>
      <c r="O557" s="108"/>
      <c r="P557" s="108"/>
      <c r="W557" s="108"/>
      <c r="X557" s="108"/>
      <c r="Y557" s="108"/>
      <c r="Z557" s="108"/>
    </row>
    <row r="558" spans="5:26" x14ac:dyDescent="0.25">
      <c r="E558" s="108"/>
      <c r="F558" s="108"/>
      <c r="G558" s="108"/>
      <c r="H558" s="108"/>
      <c r="I558" s="108"/>
      <c r="J558" s="108"/>
      <c r="K558" s="108"/>
      <c r="L558" s="108"/>
      <c r="M558" s="108"/>
      <c r="N558" s="108"/>
      <c r="O558" s="108"/>
      <c r="P558" s="108"/>
      <c r="W558" s="108"/>
      <c r="X558" s="108"/>
      <c r="Y558" s="108"/>
      <c r="Z558" s="108"/>
    </row>
    <row r="559" spans="5:26" x14ac:dyDescent="0.25">
      <c r="E559" s="108"/>
      <c r="F559" s="108"/>
      <c r="G559" s="108"/>
      <c r="H559" s="108"/>
      <c r="I559" s="108"/>
      <c r="J559" s="108"/>
      <c r="K559" s="108"/>
      <c r="L559" s="108"/>
      <c r="M559" s="108"/>
      <c r="N559" s="108"/>
      <c r="O559" s="108"/>
      <c r="P559" s="108"/>
      <c r="W559" s="108"/>
      <c r="X559" s="108"/>
      <c r="Y559" s="108"/>
      <c r="Z559" s="108"/>
    </row>
    <row r="560" spans="5:26" x14ac:dyDescent="0.25">
      <c r="E560" s="108"/>
      <c r="F560" s="108"/>
      <c r="G560" s="108"/>
      <c r="H560" s="108"/>
      <c r="I560" s="108"/>
      <c r="J560" s="108"/>
      <c r="K560" s="108"/>
      <c r="L560" s="108"/>
      <c r="M560" s="108"/>
      <c r="N560" s="108"/>
      <c r="O560" s="108"/>
      <c r="P560" s="108"/>
      <c r="W560" s="108"/>
      <c r="X560" s="108"/>
      <c r="Y560" s="108"/>
      <c r="Z560" s="108"/>
    </row>
    <row r="561" spans="5:26" x14ac:dyDescent="0.25">
      <c r="E561" s="108"/>
      <c r="F561" s="108"/>
      <c r="G561" s="108"/>
      <c r="H561" s="108"/>
      <c r="I561" s="108"/>
      <c r="J561" s="108"/>
      <c r="K561" s="108"/>
      <c r="L561" s="108"/>
      <c r="M561" s="108"/>
      <c r="N561" s="108"/>
      <c r="O561" s="108"/>
      <c r="P561" s="108"/>
      <c r="W561" s="108"/>
      <c r="X561" s="108"/>
      <c r="Y561" s="108"/>
      <c r="Z561" s="108"/>
    </row>
    <row r="562" spans="5:26" x14ac:dyDescent="0.25">
      <c r="E562" s="108"/>
      <c r="F562" s="108"/>
      <c r="G562" s="108"/>
      <c r="H562" s="108"/>
      <c r="I562" s="108"/>
      <c r="J562" s="108"/>
      <c r="K562" s="108"/>
      <c r="L562" s="108"/>
      <c r="M562" s="108"/>
      <c r="N562" s="108"/>
      <c r="O562" s="108"/>
      <c r="P562" s="108"/>
      <c r="W562" s="108"/>
      <c r="X562" s="108"/>
      <c r="Y562" s="108"/>
      <c r="Z562" s="108"/>
    </row>
    <row r="563" spans="5:26" x14ac:dyDescent="0.25">
      <c r="E563" s="108"/>
      <c r="F563" s="108"/>
      <c r="G563" s="108"/>
      <c r="H563" s="108"/>
      <c r="I563" s="108"/>
      <c r="J563" s="108"/>
      <c r="K563" s="108"/>
      <c r="L563" s="108"/>
      <c r="M563" s="108"/>
      <c r="N563" s="108"/>
      <c r="O563" s="108"/>
      <c r="P563" s="108"/>
      <c r="W563" s="108"/>
      <c r="X563" s="108"/>
      <c r="Y563" s="108"/>
      <c r="Z563" s="108"/>
    </row>
    <row r="564" spans="5:26" x14ac:dyDescent="0.25">
      <c r="E564" s="108"/>
      <c r="F564" s="108"/>
      <c r="G564" s="108"/>
      <c r="H564" s="108"/>
      <c r="I564" s="108"/>
      <c r="J564" s="108"/>
      <c r="K564" s="108"/>
      <c r="L564" s="108"/>
      <c r="M564" s="108"/>
      <c r="N564" s="108"/>
      <c r="O564" s="108"/>
      <c r="P564" s="108"/>
      <c r="W564" s="108"/>
      <c r="X564" s="108"/>
      <c r="Y564" s="108"/>
      <c r="Z564" s="108"/>
    </row>
    <row r="565" spans="5:26" x14ac:dyDescent="0.25">
      <c r="E565" s="108"/>
      <c r="F565" s="108"/>
      <c r="G565" s="108"/>
      <c r="H565" s="108"/>
      <c r="I565" s="108"/>
      <c r="J565" s="108"/>
      <c r="K565" s="108"/>
      <c r="L565" s="108"/>
      <c r="M565" s="108"/>
      <c r="N565" s="108"/>
      <c r="O565" s="108"/>
      <c r="P565" s="108"/>
      <c r="W565" s="108"/>
      <c r="X565" s="108"/>
      <c r="Y565" s="108"/>
      <c r="Z565" s="108"/>
    </row>
    <row r="566" spans="5:26" x14ac:dyDescent="0.25">
      <c r="E566" s="108"/>
      <c r="F566" s="108"/>
      <c r="G566" s="108"/>
      <c r="H566" s="108"/>
      <c r="I566" s="108"/>
      <c r="J566" s="108"/>
      <c r="K566" s="108"/>
      <c r="L566" s="108"/>
      <c r="M566" s="108"/>
      <c r="N566" s="108"/>
      <c r="O566" s="108"/>
      <c r="P566" s="108"/>
      <c r="W566" s="108"/>
      <c r="X566" s="108"/>
      <c r="Y566" s="108"/>
      <c r="Z566" s="108"/>
    </row>
    <row r="567" spans="5:26" x14ac:dyDescent="0.25">
      <c r="E567" s="108"/>
      <c r="F567" s="108"/>
      <c r="G567" s="108"/>
      <c r="H567" s="108"/>
      <c r="I567" s="108"/>
      <c r="J567" s="108"/>
      <c r="K567" s="108"/>
      <c r="L567" s="108"/>
      <c r="M567" s="108"/>
      <c r="N567" s="108"/>
      <c r="O567" s="108"/>
      <c r="P567" s="108"/>
      <c r="W567" s="108"/>
      <c r="X567" s="108"/>
      <c r="Y567" s="108"/>
      <c r="Z567" s="108"/>
    </row>
    <row r="568" spans="5:26" x14ac:dyDescent="0.25">
      <c r="E568" s="108"/>
      <c r="F568" s="108"/>
      <c r="G568" s="108"/>
      <c r="H568" s="108"/>
      <c r="I568" s="108"/>
      <c r="J568" s="108"/>
      <c r="K568" s="108"/>
      <c r="L568" s="108"/>
      <c r="M568" s="108"/>
      <c r="N568" s="108"/>
      <c r="O568" s="108"/>
      <c r="P568" s="108"/>
      <c r="W568" s="108"/>
      <c r="X568" s="108"/>
      <c r="Y568" s="108"/>
      <c r="Z568" s="108"/>
    </row>
    <row r="569" spans="5:26" x14ac:dyDescent="0.25">
      <c r="E569" s="108"/>
      <c r="F569" s="108"/>
      <c r="G569" s="108"/>
      <c r="H569" s="108"/>
      <c r="I569" s="108"/>
      <c r="J569" s="108"/>
      <c r="K569" s="108"/>
      <c r="L569" s="108"/>
      <c r="M569" s="108"/>
      <c r="N569" s="108"/>
      <c r="O569" s="108"/>
      <c r="P569" s="108"/>
      <c r="W569" s="108"/>
      <c r="X569" s="108"/>
      <c r="Y569" s="108"/>
      <c r="Z569" s="108"/>
    </row>
    <row r="570" spans="5:26" x14ac:dyDescent="0.25">
      <c r="E570" s="108"/>
      <c r="F570" s="108"/>
      <c r="G570" s="108"/>
      <c r="H570" s="108"/>
      <c r="I570" s="108"/>
      <c r="J570" s="108"/>
      <c r="K570" s="108"/>
      <c r="L570" s="108"/>
      <c r="M570" s="108"/>
      <c r="N570" s="108"/>
      <c r="O570" s="108"/>
      <c r="P570" s="108"/>
      <c r="W570" s="108"/>
      <c r="X570" s="108"/>
      <c r="Y570" s="108"/>
      <c r="Z570" s="108"/>
    </row>
    <row r="571" spans="5:26" x14ac:dyDescent="0.25">
      <c r="E571" s="108"/>
      <c r="F571" s="108"/>
      <c r="G571" s="108"/>
      <c r="H571" s="108"/>
      <c r="I571" s="108"/>
      <c r="J571" s="108"/>
      <c r="K571" s="108"/>
      <c r="L571" s="108"/>
      <c r="M571" s="108"/>
      <c r="N571" s="108"/>
      <c r="O571" s="108"/>
      <c r="P571" s="108"/>
      <c r="W571" s="108"/>
      <c r="X571" s="108"/>
      <c r="Y571" s="108"/>
      <c r="Z571" s="108"/>
    </row>
    <row r="572" spans="5:26" x14ac:dyDescent="0.25">
      <c r="E572" s="108"/>
      <c r="F572" s="108"/>
      <c r="G572" s="108"/>
      <c r="H572" s="108"/>
      <c r="I572" s="108"/>
      <c r="J572" s="108"/>
      <c r="K572" s="108"/>
      <c r="L572" s="108"/>
      <c r="M572" s="108"/>
      <c r="N572" s="108"/>
      <c r="O572" s="108"/>
      <c r="P572" s="108"/>
      <c r="W572" s="108"/>
      <c r="X572" s="108"/>
      <c r="Y572" s="108"/>
      <c r="Z572" s="108"/>
    </row>
    <row r="573" spans="5:26" x14ac:dyDescent="0.25">
      <c r="E573" s="108"/>
      <c r="F573" s="108"/>
      <c r="G573" s="108"/>
      <c r="H573" s="108"/>
      <c r="I573" s="108"/>
      <c r="J573" s="108"/>
      <c r="K573" s="108"/>
      <c r="L573" s="108"/>
      <c r="M573" s="108"/>
      <c r="N573" s="108"/>
      <c r="O573" s="108"/>
      <c r="P573" s="108"/>
      <c r="W573" s="108"/>
      <c r="X573" s="108"/>
      <c r="Y573" s="108"/>
      <c r="Z573" s="108"/>
    </row>
    <row r="574" spans="5:26" x14ac:dyDescent="0.25">
      <c r="E574" s="108"/>
      <c r="F574" s="108"/>
      <c r="G574" s="108"/>
      <c r="H574" s="108"/>
      <c r="I574" s="108"/>
      <c r="J574" s="108"/>
      <c r="K574" s="108"/>
      <c r="L574" s="108"/>
      <c r="M574" s="108"/>
      <c r="N574" s="108"/>
      <c r="O574" s="108"/>
      <c r="P574" s="108"/>
      <c r="W574" s="108"/>
      <c r="X574" s="108"/>
      <c r="Y574" s="108"/>
      <c r="Z574" s="108"/>
    </row>
    <row r="575" spans="5:26" x14ac:dyDescent="0.25">
      <c r="E575" s="108"/>
      <c r="F575" s="108"/>
      <c r="G575" s="108"/>
      <c r="H575" s="108"/>
      <c r="I575" s="108"/>
      <c r="J575" s="108"/>
      <c r="K575" s="108"/>
      <c r="L575" s="108"/>
      <c r="M575" s="108"/>
      <c r="N575" s="108"/>
      <c r="O575" s="108"/>
      <c r="P575" s="108"/>
      <c r="W575" s="108"/>
      <c r="X575" s="108"/>
      <c r="Y575" s="108"/>
      <c r="Z575" s="108"/>
    </row>
    <row r="576" spans="5:26" x14ac:dyDescent="0.25">
      <c r="E576" s="108"/>
      <c r="F576" s="108"/>
      <c r="G576" s="108"/>
      <c r="H576" s="108"/>
      <c r="I576" s="108"/>
      <c r="J576" s="108"/>
      <c r="K576" s="108"/>
      <c r="L576" s="108"/>
      <c r="M576" s="108"/>
      <c r="N576" s="108"/>
      <c r="O576" s="108"/>
      <c r="P576" s="108"/>
      <c r="W576" s="108"/>
      <c r="X576" s="108"/>
      <c r="Y576" s="108"/>
      <c r="Z576" s="108"/>
    </row>
    <row r="577" spans="5:26" x14ac:dyDescent="0.25">
      <c r="E577" s="108"/>
      <c r="F577" s="108"/>
      <c r="G577" s="108"/>
      <c r="H577" s="108"/>
      <c r="I577" s="108"/>
      <c r="J577" s="108"/>
      <c r="K577" s="108"/>
      <c r="L577" s="108"/>
      <c r="M577" s="108"/>
      <c r="N577" s="108"/>
      <c r="O577" s="108"/>
      <c r="P577" s="108"/>
      <c r="W577" s="108"/>
      <c r="X577" s="108"/>
      <c r="Y577" s="108"/>
      <c r="Z577" s="108"/>
    </row>
    <row r="578" spans="5:26" x14ac:dyDescent="0.25">
      <c r="E578" s="108"/>
      <c r="F578" s="108"/>
      <c r="G578" s="108"/>
      <c r="H578" s="108"/>
      <c r="I578" s="108"/>
      <c r="J578" s="108"/>
      <c r="K578" s="108"/>
      <c r="L578" s="108"/>
      <c r="M578" s="108"/>
      <c r="N578" s="108"/>
      <c r="O578" s="108"/>
      <c r="P578" s="108"/>
      <c r="W578" s="108"/>
      <c r="X578" s="108"/>
      <c r="Y578" s="108"/>
      <c r="Z578" s="108"/>
    </row>
    <row r="579" spans="5:26" x14ac:dyDescent="0.25">
      <c r="E579" s="108"/>
      <c r="F579" s="108"/>
      <c r="G579" s="108"/>
      <c r="H579" s="108"/>
      <c r="I579" s="108"/>
      <c r="J579" s="108"/>
      <c r="K579" s="108"/>
      <c r="L579" s="108"/>
      <c r="M579" s="108"/>
      <c r="N579" s="108"/>
      <c r="O579" s="108"/>
      <c r="P579" s="108"/>
      <c r="W579" s="108"/>
      <c r="X579" s="108"/>
      <c r="Y579" s="108"/>
      <c r="Z579" s="108"/>
    </row>
    <row r="580" spans="5:26" x14ac:dyDescent="0.25">
      <c r="E580" s="108"/>
      <c r="F580" s="108"/>
      <c r="G580" s="108"/>
      <c r="H580" s="108"/>
      <c r="I580" s="108"/>
      <c r="J580" s="108"/>
      <c r="K580" s="108"/>
      <c r="L580" s="108"/>
      <c r="M580" s="108"/>
      <c r="N580" s="108"/>
      <c r="O580" s="108"/>
      <c r="P580" s="108"/>
      <c r="W580" s="108"/>
      <c r="X580" s="108"/>
      <c r="Y580" s="108"/>
      <c r="Z580" s="108"/>
    </row>
    <row r="581" spans="5:26" x14ac:dyDescent="0.25">
      <c r="E581" s="108"/>
      <c r="F581" s="108"/>
      <c r="G581" s="108"/>
      <c r="H581" s="108"/>
      <c r="I581" s="108"/>
      <c r="J581" s="108"/>
      <c r="K581" s="108"/>
      <c r="L581" s="108"/>
      <c r="M581" s="108"/>
      <c r="N581" s="108"/>
      <c r="O581" s="108"/>
      <c r="P581" s="108"/>
      <c r="W581" s="108"/>
      <c r="X581" s="108"/>
      <c r="Y581" s="108"/>
      <c r="Z581" s="108"/>
    </row>
    <row r="582" spans="5:26" x14ac:dyDescent="0.25">
      <c r="E582" s="108"/>
      <c r="F582" s="108"/>
      <c r="G582" s="108"/>
      <c r="H582" s="108"/>
      <c r="I582" s="108"/>
      <c r="J582" s="108"/>
      <c r="K582" s="108"/>
      <c r="L582" s="108"/>
      <c r="M582" s="108"/>
      <c r="N582" s="108"/>
      <c r="O582" s="108"/>
      <c r="P582" s="108"/>
      <c r="W582" s="108"/>
      <c r="X582" s="108"/>
      <c r="Y582" s="108"/>
      <c r="Z582" s="108"/>
    </row>
    <row r="583" spans="5:26" x14ac:dyDescent="0.25">
      <c r="E583" s="108"/>
      <c r="F583" s="108"/>
      <c r="G583" s="108"/>
      <c r="H583" s="108"/>
      <c r="I583" s="108"/>
      <c r="J583" s="108"/>
      <c r="K583" s="108"/>
      <c r="L583" s="108"/>
      <c r="M583" s="108"/>
      <c r="N583" s="108"/>
      <c r="O583" s="108"/>
      <c r="P583" s="108"/>
      <c r="W583" s="108"/>
      <c r="X583" s="108"/>
      <c r="Y583" s="108"/>
      <c r="Z583" s="108"/>
    </row>
    <row r="584" spans="5:26" x14ac:dyDescent="0.25">
      <c r="E584" s="108"/>
      <c r="F584" s="108"/>
      <c r="G584" s="108"/>
      <c r="H584" s="108"/>
      <c r="I584" s="108"/>
      <c r="J584" s="108"/>
      <c r="K584" s="108"/>
      <c r="L584" s="108"/>
      <c r="M584" s="108"/>
      <c r="N584" s="108"/>
      <c r="O584" s="108"/>
      <c r="P584" s="108"/>
      <c r="W584" s="108"/>
      <c r="X584" s="108"/>
      <c r="Y584" s="108"/>
      <c r="Z584" s="108"/>
    </row>
    <row r="585" spans="5:26" x14ac:dyDescent="0.25">
      <c r="E585" s="108"/>
      <c r="F585" s="108"/>
      <c r="G585" s="108"/>
      <c r="H585" s="108"/>
      <c r="I585" s="108"/>
      <c r="J585" s="108"/>
      <c r="K585" s="108"/>
      <c r="L585" s="108"/>
      <c r="M585" s="108"/>
      <c r="N585" s="108"/>
      <c r="O585" s="108"/>
      <c r="P585" s="108"/>
      <c r="W585" s="108"/>
      <c r="X585" s="108"/>
      <c r="Y585" s="108"/>
      <c r="Z585" s="108"/>
    </row>
    <row r="586" spans="5:26" x14ac:dyDescent="0.25">
      <c r="E586" s="108"/>
      <c r="F586" s="108"/>
      <c r="G586" s="108"/>
      <c r="H586" s="108"/>
      <c r="I586" s="108"/>
      <c r="J586" s="108"/>
      <c r="K586" s="108"/>
      <c r="L586" s="108"/>
      <c r="M586" s="108"/>
      <c r="N586" s="108"/>
      <c r="O586" s="108"/>
      <c r="P586" s="108"/>
      <c r="W586" s="108"/>
      <c r="X586" s="108"/>
      <c r="Y586" s="108"/>
      <c r="Z586" s="108"/>
    </row>
    <row r="587" spans="5:26" x14ac:dyDescent="0.25">
      <c r="E587" s="108"/>
      <c r="F587" s="108"/>
      <c r="G587" s="108"/>
      <c r="H587" s="108"/>
      <c r="I587" s="108"/>
      <c r="J587" s="108"/>
      <c r="K587" s="108"/>
      <c r="L587" s="108"/>
      <c r="M587" s="108"/>
      <c r="N587" s="108"/>
      <c r="O587" s="108"/>
      <c r="P587" s="108"/>
      <c r="W587" s="108"/>
      <c r="X587" s="108"/>
      <c r="Y587" s="108"/>
      <c r="Z587" s="108"/>
    </row>
    <row r="588" spans="5:26" x14ac:dyDescent="0.25">
      <c r="E588" s="108"/>
      <c r="F588" s="108"/>
      <c r="G588" s="108"/>
      <c r="H588" s="108"/>
      <c r="I588" s="108"/>
      <c r="J588" s="108"/>
      <c r="K588" s="108"/>
      <c r="L588" s="108"/>
      <c r="M588" s="108"/>
      <c r="N588" s="108"/>
      <c r="O588" s="108"/>
      <c r="P588" s="108"/>
      <c r="W588" s="108"/>
      <c r="X588" s="108"/>
      <c r="Y588" s="108"/>
      <c r="Z588" s="108"/>
    </row>
    <row r="589" spans="5:26" x14ac:dyDescent="0.25">
      <c r="E589" s="108"/>
      <c r="F589" s="108"/>
      <c r="G589" s="108"/>
      <c r="H589" s="108"/>
      <c r="I589" s="108"/>
      <c r="J589" s="108"/>
      <c r="K589" s="108"/>
      <c r="L589" s="108"/>
      <c r="M589" s="108"/>
      <c r="N589" s="108"/>
      <c r="O589" s="108"/>
      <c r="P589" s="108"/>
      <c r="W589" s="108"/>
      <c r="X589" s="108"/>
      <c r="Y589" s="108"/>
      <c r="Z589" s="108"/>
    </row>
    <row r="590" spans="5:26" x14ac:dyDescent="0.25">
      <c r="E590" s="108"/>
      <c r="F590" s="108"/>
      <c r="G590" s="108"/>
      <c r="H590" s="108"/>
      <c r="I590" s="108"/>
      <c r="J590" s="108"/>
      <c r="K590" s="108"/>
      <c r="L590" s="108"/>
      <c r="M590" s="108"/>
      <c r="N590" s="108"/>
      <c r="O590" s="108"/>
      <c r="P590" s="108"/>
      <c r="W590" s="108"/>
      <c r="X590" s="108"/>
      <c r="Y590" s="108"/>
      <c r="Z590" s="108"/>
    </row>
    <row r="591" spans="5:26" x14ac:dyDescent="0.25">
      <c r="E591" s="108"/>
      <c r="F591" s="108"/>
      <c r="G591" s="108"/>
      <c r="H591" s="108"/>
      <c r="I591" s="108"/>
      <c r="J591" s="108"/>
      <c r="K591" s="108"/>
      <c r="L591" s="108"/>
      <c r="M591" s="108"/>
      <c r="N591" s="108"/>
      <c r="O591" s="108"/>
      <c r="P591" s="108"/>
      <c r="W591" s="108"/>
      <c r="X591" s="108"/>
      <c r="Y591" s="108"/>
      <c r="Z591" s="108"/>
    </row>
    <row r="592" spans="5:26" x14ac:dyDescent="0.25">
      <c r="E592" s="108"/>
      <c r="F592" s="108"/>
      <c r="G592" s="108"/>
      <c r="H592" s="108"/>
      <c r="I592" s="108"/>
      <c r="J592" s="108"/>
      <c r="K592" s="108"/>
      <c r="L592" s="108"/>
      <c r="M592" s="108"/>
      <c r="N592" s="108"/>
      <c r="O592" s="108"/>
      <c r="P592" s="108"/>
      <c r="W592" s="108"/>
      <c r="X592" s="108"/>
      <c r="Y592" s="108"/>
      <c r="Z592" s="108"/>
    </row>
    <row r="593" spans="5:26" x14ac:dyDescent="0.25">
      <c r="E593" s="108"/>
      <c r="F593" s="108"/>
      <c r="G593" s="108"/>
      <c r="H593" s="108"/>
      <c r="I593" s="108"/>
      <c r="J593" s="108"/>
      <c r="K593" s="108"/>
      <c r="L593" s="108"/>
      <c r="M593" s="108"/>
      <c r="N593" s="108"/>
      <c r="O593" s="108"/>
      <c r="P593" s="108"/>
      <c r="W593" s="108"/>
      <c r="X593" s="108"/>
      <c r="Y593" s="108"/>
      <c r="Z593" s="108"/>
    </row>
    <row r="594" spans="5:26" x14ac:dyDescent="0.25">
      <c r="E594" s="108"/>
      <c r="F594" s="108"/>
      <c r="G594" s="108"/>
      <c r="H594" s="108"/>
      <c r="I594" s="108"/>
      <c r="J594" s="108"/>
      <c r="K594" s="108"/>
      <c r="L594" s="108"/>
      <c r="M594" s="108"/>
      <c r="N594" s="108"/>
      <c r="O594" s="108"/>
      <c r="P594" s="108"/>
      <c r="W594" s="108"/>
      <c r="X594" s="108"/>
      <c r="Y594" s="108"/>
      <c r="Z594" s="108"/>
    </row>
    <row r="595" spans="5:26" x14ac:dyDescent="0.25">
      <c r="E595" s="108"/>
      <c r="F595" s="108"/>
      <c r="G595" s="108"/>
      <c r="H595" s="108"/>
      <c r="I595" s="108"/>
      <c r="J595" s="108"/>
      <c r="K595" s="108"/>
      <c r="L595" s="108"/>
      <c r="M595" s="108"/>
      <c r="N595" s="108"/>
      <c r="O595" s="108"/>
      <c r="P595" s="108"/>
      <c r="W595" s="108"/>
      <c r="X595" s="108"/>
      <c r="Y595" s="108"/>
      <c r="Z595" s="108"/>
    </row>
    <row r="596" spans="5:26" x14ac:dyDescent="0.25">
      <c r="E596" s="108"/>
      <c r="F596" s="108"/>
      <c r="G596" s="108"/>
      <c r="H596" s="108"/>
      <c r="I596" s="108"/>
      <c r="J596" s="108"/>
      <c r="K596" s="108"/>
      <c r="L596" s="108"/>
      <c r="M596" s="108"/>
      <c r="N596" s="108"/>
      <c r="O596" s="108"/>
      <c r="P596" s="108"/>
      <c r="W596" s="108"/>
      <c r="X596" s="108"/>
      <c r="Y596" s="108"/>
      <c r="Z596" s="108"/>
    </row>
    <row r="597" spans="5:26" x14ac:dyDescent="0.25">
      <c r="E597" s="108"/>
      <c r="F597" s="108"/>
      <c r="G597" s="108"/>
      <c r="H597" s="108"/>
      <c r="I597" s="108"/>
      <c r="J597" s="108"/>
      <c r="K597" s="108"/>
      <c r="L597" s="108"/>
      <c r="M597" s="108"/>
      <c r="N597" s="108"/>
      <c r="O597" s="108"/>
      <c r="P597" s="108"/>
      <c r="W597" s="108"/>
      <c r="X597" s="108"/>
      <c r="Y597" s="108"/>
      <c r="Z597" s="108"/>
    </row>
    <row r="598" spans="5:26" x14ac:dyDescent="0.25">
      <c r="E598" s="108"/>
      <c r="F598" s="108"/>
      <c r="G598" s="108"/>
      <c r="H598" s="108"/>
      <c r="I598" s="108"/>
      <c r="J598" s="108"/>
      <c r="K598" s="108"/>
      <c r="L598" s="108"/>
      <c r="M598" s="108"/>
      <c r="N598" s="108"/>
      <c r="O598" s="108"/>
      <c r="P598" s="108"/>
      <c r="W598" s="108"/>
      <c r="X598" s="108"/>
      <c r="Y598" s="108"/>
      <c r="Z598" s="108"/>
    </row>
    <row r="599" spans="5:26" x14ac:dyDescent="0.25">
      <c r="E599" s="108"/>
      <c r="F599" s="108"/>
      <c r="G599" s="108"/>
      <c r="H599" s="108"/>
      <c r="I599" s="108"/>
      <c r="J599" s="108"/>
      <c r="K599" s="108"/>
      <c r="L599" s="108"/>
      <c r="M599" s="108"/>
      <c r="N599" s="108"/>
      <c r="O599" s="108"/>
      <c r="P599" s="108"/>
      <c r="W599" s="108"/>
      <c r="X599" s="108"/>
      <c r="Y599" s="108"/>
      <c r="Z599" s="108"/>
    </row>
    <row r="600" spans="5:26" x14ac:dyDescent="0.25">
      <c r="E600" s="108"/>
      <c r="F600" s="108"/>
      <c r="G600" s="108"/>
      <c r="H600" s="108"/>
      <c r="I600" s="108"/>
      <c r="J600" s="108"/>
      <c r="K600" s="108"/>
      <c r="L600" s="108"/>
      <c r="M600" s="108"/>
      <c r="N600" s="108"/>
      <c r="O600" s="108"/>
      <c r="P600" s="108"/>
      <c r="W600" s="108"/>
      <c r="X600" s="108"/>
      <c r="Y600" s="108"/>
      <c r="Z600" s="108"/>
    </row>
    <row r="601" spans="5:26" x14ac:dyDescent="0.25">
      <c r="E601" s="108"/>
      <c r="F601" s="108"/>
      <c r="G601" s="108"/>
      <c r="H601" s="108"/>
      <c r="I601" s="108"/>
      <c r="J601" s="108"/>
      <c r="K601" s="108"/>
      <c r="L601" s="108"/>
      <c r="M601" s="108"/>
      <c r="N601" s="108"/>
      <c r="O601" s="108"/>
      <c r="P601" s="108"/>
      <c r="W601" s="108"/>
      <c r="X601" s="108"/>
      <c r="Y601" s="108"/>
      <c r="Z601" s="108"/>
    </row>
    <row r="602" spans="5:26" x14ac:dyDescent="0.25">
      <c r="E602" s="108"/>
      <c r="F602" s="108"/>
      <c r="G602" s="108"/>
      <c r="H602" s="108"/>
      <c r="I602" s="108"/>
      <c r="J602" s="108"/>
      <c r="K602" s="108"/>
      <c r="L602" s="108"/>
      <c r="M602" s="108"/>
      <c r="N602" s="108"/>
      <c r="O602" s="108"/>
      <c r="P602" s="108"/>
      <c r="W602" s="108"/>
      <c r="X602" s="108"/>
      <c r="Y602" s="108"/>
      <c r="Z602" s="108"/>
    </row>
    <row r="603" spans="5:26" x14ac:dyDescent="0.25">
      <c r="E603" s="108"/>
      <c r="F603" s="108"/>
      <c r="G603" s="108"/>
      <c r="H603" s="108"/>
      <c r="I603" s="108"/>
      <c r="J603" s="108"/>
      <c r="K603" s="108"/>
      <c r="L603" s="108"/>
      <c r="M603" s="108"/>
      <c r="N603" s="108"/>
      <c r="O603" s="108"/>
      <c r="P603" s="108"/>
      <c r="W603" s="108"/>
      <c r="X603" s="108"/>
      <c r="Y603" s="108"/>
      <c r="Z603" s="108"/>
    </row>
    <row r="604" spans="5:26" x14ac:dyDescent="0.25">
      <c r="E604" s="108"/>
      <c r="F604" s="108"/>
      <c r="G604" s="108"/>
      <c r="H604" s="108"/>
      <c r="I604" s="108"/>
      <c r="J604" s="108"/>
      <c r="K604" s="108"/>
      <c r="L604" s="108"/>
      <c r="M604" s="108"/>
      <c r="N604" s="108"/>
      <c r="O604" s="108"/>
      <c r="P604" s="108"/>
      <c r="W604" s="108"/>
      <c r="X604" s="108"/>
      <c r="Y604" s="108"/>
      <c r="Z604" s="108"/>
    </row>
    <row r="605" spans="5:26" x14ac:dyDescent="0.25">
      <c r="E605" s="108"/>
      <c r="F605" s="108"/>
      <c r="G605" s="108"/>
      <c r="H605" s="108"/>
      <c r="I605" s="108"/>
      <c r="J605" s="108"/>
      <c r="K605" s="108"/>
      <c r="L605" s="108"/>
      <c r="M605" s="108"/>
      <c r="N605" s="108"/>
      <c r="O605" s="108"/>
      <c r="P605" s="108"/>
      <c r="W605" s="108"/>
      <c r="X605" s="108"/>
      <c r="Y605" s="108"/>
      <c r="Z605" s="108"/>
    </row>
    <row r="606" spans="5:26" x14ac:dyDescent="0.25">
      <c r="E606" s="108"/>
      <c r="F606" s="108"/>
      <c r="G606" s="108"/>
      <c r="H606" s="108"/>
      <c r="I606" s="108"/>
      <c r="J606" s="108"/>
      <c r="K606" s="108"/>
      <c r="L606" s="108"/>
      <c r="M606" s="108"/>
      <c r="N606" s="108"/>
      <c r="O606" s="108"/>
      <c r="P606" s="108"/>
      <c r="W606" s="108"/>
      <c r="X606" s="108"/>
      <c r="Y606" s="108"/>
      <c r="Z606" s="108"/>
    </row>
    <row r="607" spans="5:26" x14ac:dyDescent="0.25">
      <c r="E607" s="108"/>
      <c r="F607" s="108"/>
      <c r="G607" s="108"/>
      <c r="H607" s="108"/>
      <c r="I607" s="108"/>
      <c r="J607" s="108"/>
      <c r="K607" s="108"/>
      <c r="L607" s="108"/>
      <c r="M607" s="108"/>
      <c r="N607" s="108"/>
      <c r="O607" s="108"/>
      <c r="P607" s="108"/>
      <c r="W607" s="108"/>
      <c r="X607" s="108"/>
      <c r="Y607" s="108"/>
      <c r="Z607" s="108"/>
    </row>
    <row r="608" spans="5:26" x14ac:dyDescent="0.25">
      <c r="E608" s="108"/>
      <c r="F608" s="108"/>
      <c r="G608" s="108"/>
      <c r="H608" s="108"/>
      <c r="I608" s="108"/>
      <c r="J608" s="108"/>
      <c r="K608" s="108"/>
      <c r="L608" s="108"/>
      <c r="M608" s="108"/>
      <c r="N608" s="108"/>
      <c r="O608" s="108"/>
      <c r="P608" s="108"/>
      <c r="W608" s="108"/>
      <c r="X608" s="108"/>
      <c r="Y608" s="108"/>
      <c r="Z608" s="108"/>
    </row>
    <row r="609" spans="5:26" x14ac:dyDescent="0.25">
      <c r="E609" s="108"/>
      <c r="F609" s="108"/>
      <c r="G609" s="108"/>
      <c r="H609" s="108"/>
      <c r="I609" s="108"/>
      <c r="J609" s="108"/>
      <c r="K609" s="108"/>
      <c r="L609" s="108"/>
      <c r="M609" s="108"/>
      <c r="N609" s="108"/>
      <c r="O609" s="108"/>
      <c r="P609" s="108"/>
      <c r="W609" s="108"/>
      <c r="X609" s="108"/>
      <c r="Y609" s="108"/>
      <c r="Z609" s="108"/>
    </row>
    <row r="610" spans="5:26" x14ac:dyDescent="0.25">
      <c r="E610" s="108"/>
      <c r="F610" s="108"/>
      <c r="G610" s="108"/>
      <c r="H610" s="108"/>
      <c r="I610" s="108"/>
      <c r="J610" s="108"/>
      <c r="K610" s="108"/>
      <c r="L610" s="108"/>
      <c r="M610" s="108"/>
      <c r="N610" s="108"/>
      <c r="O610" s="108"/>
      <c r="P610" s="108"/>
      <c r="W610" s="108"/>
      <c r="X610" s="108"/>
      <c r="Y610" s="108"/>
      <c r="Z610" s="108"/>
    </row>
    <row r="611" spans="5:26" x14ac:dyDescent="0.25">
      <c r="E611" s="108"/>
      <c r="F611" s="108"/>
      <c r="G611" s="108"/>
      <c r="H611" s="108"/>
      <c r="I611" s="108"/>
      <c r="J611" s="108"/>
      <c r="K611" s="108"/>
      <c r="L611" s="108"/>
      <c r="M611" s="108"/>
      <c r="N611" s="108"/>
      <c r="O611" s="108"/>
      <c r="P611" s="108"/>
      <c r="W611" s="108"/>
      <c r="X611" s="108"/>
      <c r="Y611" s="108"/>
      <c r="Z611" s="108"/>
    </row>
    <row r="612" spans="5:26" x14ac:dyDescent="0.25">
      <c r="E612" s="108"/>
      <c r="F612" s="108"/>
      <c r="G612" s="108"/>
      <c r="H612" s="108"/>
      <c r="I612" s="108"/>
      <c r="J612" s="108"/>
      <c r="K612" s="108"/>
      <c r="L612" s="108"/>
      <c r="M612" s="108"/>
      <c r="N612" s="108"/>
      <c r="O612" s="108"/>
      <c r="P612" s="108"/>
      <c r="W612" s="108"/>
      <c r="X612" s="108"/>
      <c r="Y612" s="108"/>
      <c r="Z612" s="108"/>
    </row>
    <row r="613" spans="5:26" x14ac:dyDescent="0.25">
      <c r="E613" s="108"/>
      <c r="F613" s="108"/>
      <c r="G613" s="108"/>
      <c r="H613" s="108"/>
      <c r="I613" s="108"/>
      <c r="J613" s="108"/>
      <c r="K613" s="108"/>
      <c r="L613" s="108"/>
      <c r="M613" s="108"/>
      <c r="N613" s="108"/>
      <c r="O613" s="108"/>
      <c r="P613" s="108"/>
      <c r="W613" s="108"/>
      <c r="X613" s="108"/>
      <c r="Y613" s="108"/>
      <c r="Z613" s="108"/>
    </row>
    <row r="614" spans="5:26" x14ac:dyDescent="0.25">
      <c r="E614" s="108"/>
      <c r="F614" s="108"/>
      <c r="G614" s="108"/>
      <c r="H614" s="108"/>
      <c r="I614" s="108"/>
      <c r="J614" s="108"/>
      <c r="K614" s="108"/>
      <c r="L614" s="108"/>
      <c r="M614" s="108"/>
      <c r="N614" s="108"/>
      <c r="O614" s="108"/>
      <c r="P614" s="108"/>
      <c r="W614" s="108"/>
      <c r="X614" s="108"/>
      <c r="Y614" s="108"/>
      <c r="Z614" s="108"/>
    </row>
    <row r="615" spans="5:26" x14ac:dyDescent="0.25">
      <c r="E615" s="108"/>
      <c r="F615" s="108"/>
      <c r="G615" s="108"/>
      <c r="H615" s="108"/>
      <c r="I615" s="108"/>
      <c r="J615" s="108"/>
      <c r="K615" s="108"/>
      <c r="L615" s="108"/>
      <c r="M615" s="108"/>
      <c r="N615" s="108"/>
      <c r="O615" s="108"/>
      <c r="P615" s="108"/>
      <c r="W615" s="108"/>
      <c r="X615" s="108"/>
      <c r="Y615" s="108"/>
      <c r="Z615" s="108"/>
    </row>
    <row r="616" spans="5:26" x14ac:dyDescent="0.25">
      <c r="E616" s="108"/>
      <c r="F616" s="108"/>
      <c r="G616" s="108"/>
      <c r="H616" s="108"/>
      <c r="I616" s="108"/>
      <c r="J616" s="108"/>
      <c r="K616" s="108"/>
      <c r="L616" s="108"/>
      <c r="M616" s="108"/>
      <c r="N616" s="108"/>
      <c r="O616" s="108"/>
      <c r="P616" s="108"/>
      <c r="W616" s="108"/>
      <c r="X616" s="108"/>
      <c r="Y616" s="108"/>
      <c r="Z616" s="108"/>
    </row>
    <row r="617" spans="5:26" x14ac:dyDescent="0.25">
      <c r="E617" s="108"/>
      <c r="F617" s="108"/>
      <c r="G617" s="108"/>
      <c r="H617" s="108"/>
      <c r="I617" s="108"/>
      <c r="J617" s="108"/>
      <c r="K617" s="108"/>
      <c r="L617" s="108"/>
      <c r="M617" s="108"/>
      <c r="N617" s="108"/>
      <c r="O617" s="108"/>
      <c r="P617" s="108"/>
      <c r="W617" s="108"/>
      <c r="X617" s="108"/>
      <c r="Y617" s="108"/>
      <c r="Z617" s="108"/>
    </row>
    <row r="618" spans="5:26" x14ac:dyDescent="0.25">
      <c r="E618" s="108"/>
      <c r="F618" s="108"/>
      <c r="G618" s="108"/>
      <c r="H618" s="108"/>
      <c r="I618" s="108"/>
      <c r="J618" s="108"/>
      <c r="K618" s="108"/>
      <c r="L618" s="108"/>
      <c r="M618" s="108"/>
      <c r="N618" s="108"/>
      <c r="O618" s="108"/>
      <c r="P618" s="108"/>
      <c r="W618" s="108"/>
      <c r="X618" s="108"/>
      <c r="Y618" s="108"/>
      <c r="Z618" s="108"/>
    </row>
    <row r="619" spans="5:26" x14ac:dyDescent="0.25">
      <c r="E619" s="108"/>
      <c r="F619" s="108"/>
      <c r="G619" s="108"/>
      <c r="H619" s="108"/>
      <c r="I619" s="108"/>
      <c r="J619" s="108"/>
      <c r="K619" s="108"/>
      <c r="L619" s="108"/>
      <c r="M619" s="108"/>
      <c r="N619" s="108"/>
      <c r="O619" s="108"/>
      <c r="P619" s="108"/>
      <c r="W619" s="108"/>
      <c r="X619" s="108"/>
      <c r="Y619" s="108"/>
      <c r="Z619" s="108"/>
    </row>
    <row r="620" spans="5:26" x14ac:dyDescent="0.25">
      <c r="E620" s="108"/>
      <c r="F620" s="108"/>
      <c r="G620" s="108"/>
      <c r="H620" s="108"/>
      <c r="I620" s="108"/>
      <c r="J620" s="108"/>
      <c r="K620" s="108"/>
      <c r="L620" s="108"/>
      <c r="M620" s="108"/>
      <c r="N620" s="108"/>
      <c r="O620" s="108"/>
      <c r="P620" s="108"/>
      <c r="W620" s="108"/>
      <c r="X620" s="108"/>
      <c r="Y620" s="108"/>
      <c r="Z620" s="108"/>
    </row>
    <row r="621" spans="5:26" x14ac:dyDescent="0.25">
      <c r="E621" s="108"/>
      <c r="F621" s="108"/>
      <c r="G621" s="108"/>
      <c r="H621" s="108"/>
      <c r="I621" s="108"/>
      <c r="J621" s="108"/>
      <c r="K621" s="108"/>
      <c r="L621" s="108"/>
      <c r="M621" s="108"/>
      <c r="N621" s="108"/>
      <c r="O621" s="108"/>
      <c r="P621" s="108"/>
      <c r="W621" s="108"/>
      <c r="X621" s="108"/>
      <c r="Y621" s="108"/>
      <c r="Z621" s="108"/>
    </row>
    <row r="622" spans="5:26" x14ac:dyDescent="0.25">
      <c r="E622" s="108"/>
      <c r="F622" s="108"/>
      <c r="G622" s="108"/>
      <c r="H622" s="108"/>
      <c r="I622" s="108"/>
      <c r="J622" s="108"/>
      <c r="K622" s="108"/>
      <c r="L622" s="108"/>
      <c r="M622" s="108"/>
      <c r="N622" s="108"/>
      <c r="O622" s="108"/>
      <c r="P622" s="108"/>
      <c r="W622" s="108"/>
      <c r="X622" s="108"/>
      <c r="Y622" s="108"/>
      <c r="Z622" s="108"/>
    </row>
    <row r="623" spans="5:26" x14ac:dyDescent="0.25">
      <c r="E623" s="108"/>
      <c r="F623" s="108"/>
      <c r="G623" s="108"/>
      <c r="H623" s="108"/>
      <c r="I623" s="108"/>
      <c r="J623" s="108"/>
      <c r="K623" s="108"/>
      <c r="L623" s="108"/>
      <c r="M623" s="108"/>
      <c r="N623" s="108"/>
      <c r="O623" s="108"/>
      <c r="P623" s="108"/>
      <c r="W623" s="108"/>
      <c r="X623" s="108"/>
      <c r="Y623" s="108"/>
      <c r="Z623" s="108"/>
    </row>
    <row r="624" spans="5:26" x14ac:dyDescent="0.25">
      <c r="E624" s="108"/>
      <c r="F624" s="108"/>
      <c r="G624" s="108"/>
      <c r="H624" s="108"/>
      <c r="I624" s="108"/>
      <c r="J624" s="108"/>
      <c r="K624" s="108"/>
      <c r="L624" s="108"/>
      <c r="M624" s="108"/>
      <c r="N624" s="108"/>
      <c r="O624" s="108"/>
      <c r="P624" s="108"/>
      <c r="W624" s="108"/>
      <c r="X624" s="108"/>
      <c r="Y624" s="108"/>
      <c r="Z624" s="108"/>
    </row>
    <row r="625" spans="5:26" x14ac:dyDescent="0.25">
      <c r="E625" s="108"/>
      <c r="F625" s="108"/>
      <c r="G625" s="108"/>
      <c r="H625" s="108"/>
      <c r="I625" s="108"/>
      <c r="J625" s="108"/>
      <c r="K625" s="108"/>
      <c r="L625" s="108"/>
      <c r="M625" s="108"/>
      <c r="N625" s="108"/>
      <c r="O625" s="108"/>
      <c r="P625" s="108"/>
      <c r="W625" s="108"/>
      <c r="X625" s="108"/>
      <c r="Y625" s="108"/>
      <c r="Z625" s="108"/>
    </row>
    <row r="626" spans="5:26" x14ac:dyDescent="0.25">
      <c r="E626" s="108"/>
      <c r="F626" s="108"/>
      <c r="G626" s="108"/>
      <c r="H626" s="108"/>
      <c r="I626" s="108"/>
      <c r="J626" s="108"/>
      <c r="K626" s="108"/>
      <c r="L626" s="108"/>
      <c r="M626" s="108"/>
      <c r="N626" s="108"/>
      <c r="O626" s="108"/>
      <c r="P626" s="108"/>
      <c r="W626" s="108"/>
      <c r="X626" s="108"/>
      <c r="Y626" s="108"/>
      <c r="Z626" s="108"/>
    </row>
    <row r="627" spans="5:26" x14ac:dyDescent="0.25">
      <c r="E627" s="108"/>
      <c r="F627" s="108"/>
      <c r="G627" s="108"/>
      <c r="H627" s="108"/>
      <c r="I627" s="108"/>
      <c r="J627" s="108"/>
      <c r="K627" s="108"/>
      <c r="L627" s="108"/>
      <c r="M627" s="108"/>
      <c r="N627" s="108"/>
      <c r="O627" s="108"/>
      <c r="P627" s="108"/>
      <c r="W627" s="108"/>
      <c r="X627" s="108"/>
      <c r="Y627" s="108"/>
      <c r="Z627" s="108"/>
    </row>
    <row r="628" spans="5:26" x14ac:dyDescent="0.25">
      <c r="E628" s="108"/>
      <c r="F628" s="108"/>
      <c r="G628" s="108"/>
      <c r="H628" s="108"/>
      <c r="I628" s="108"/>
      <c r="J628" s="108"/>
      <c r="K628" s="108"/>
      <c r="L628" s="108"/>
      <c r="M628" s="108"/>
      <c r="N628" s="108"/>
      <c r="O628" s="108"/>
      <c r="P628" s="108"/>
      <c r="W628" s="108"/>
      <c r="X628" s="108"/>
      <c r="Y628" s="108"/>
      <c r="Z628" s="108"/>
    </row>
    <row r="629" spans="5:26" x14ac:dyDescent="0.25">
      <c r="E629" s="108"/>
      <c r="F629" s="108"/>
      <c r="G629" s="108"/>
      <c r="H629" s="108"/>
      <c r="I629" s="108"/>
      <c r="J629" s="108"/>
      <c r="K629" s="108"/>
      <c r="L629" s="108"/>
      <c r="M629" s="108"/>
      <c r="N629" s="108"/>
      <c r="O629" s="108"/>
      <c r="P629" s="108"/>
      <c r="W629" s="108"/>
      <c r="X629" s="108"/>
      <c r="Y629" s="108"/>
      <c r="Z629" s="108"/>
    </row>
    <row r="630" spans="5:26" x14ac:dyDescent="0.25">
      <c r="E630" s="108"/>
      <c r="F630" s="108"/>
      <c r="G630" s="108"/>
      <c r="H630" s="108"/>
      <c r="I630" s="108"/>
      <c r="J630" s="108"/>
      <c r="K630" s="108"/>
      <c r="L630" s="108"/>
      <c r="M630" s="108"/>
      <c r="N630" s="108"/>
      <c r="O630" s="108"/>
      <c r="P630" s="108"/>
      <c r="W630" s="108"/>
      <c r="X630" s="108"/>
      <c r="Y630" s="108"/>
      <c r="Z630" s="108"/>
    </row>
    <row r="631" spans="5:26" x14ac:dyDescent="0.25">
      <c r="E631" s="108"/>
      <c r="F631" s="108"/>
      <c r="G631" s="108"/>
      <c r="H631" s="108"/>
      <c r="I631" s="108"/>
      <c r="J631" s="108"/>
      <c r="K631" s="108"/>
      <c r="L631" s="108"/>
      <c r="M631" s="108"/>
      <c r="N631" s="108"/>
      <c r="O631" s="108"/>
      <c r="P631" s="108"/>
      <c r="W631" s="108"/>
      <c r="X631" s="108"/>
      <c r="Y631" s="108"/>
      <c r="Z631" s="108"/>
    </row>
    <row r="632" spans="5:26" x14ac:dyDescent="0.25">
      <c r="E632" s="108"/>
      <c r="F632" s="108"/>
      <c r="G632" s="108"/>
      <c r="H632" s="108"/>
      <c r="I632" s="108"/>
      <c r="J632" s="108"/>
      <c r="K632" s="108"/>
      <c r="L632" s="108"/>
      <c r="M632" s="108"/>
      <c r="N632" s="108"/>
      <c r="O632" s="108"/>
      <c r="P632" s="108"/>
      <c r="W632" s="108"/>
      <c r="X632" s="108"/>
      <c r="Y632" s="108"/>
      <c r="Z632" s="108"/>
    </row>
    <row r="633" spans="5:26" x14ac:dyDescent="0.25">
      <c r="E633" s="108"/>
      <c r="F633" s="108"/>
      <c r="G633" s="108"/>
      <c r="H633" s="108"/>
      <c r="I633" s="108"/>
      <c r="J633" s="108"/>
      <c r="K633" s="108"/>
      <c r="L633" s="108"/>
      <c r="M633" s="108"/>
      <c r="N633" s="108"/>
      <c r="O633" s="108"/>
      <c r="P633" s="108"/>
      <c r="W633" s="108"/>
      <c r="X633" s="108"/>
      <c r="Y633" s="108"/>
      <c r="Z633" s="108"/>
    </row>
    <row r="634" spans="5:26" x14ac:dyDescent="0.25">
      <c r="E634" s="108"/>
      <c r="F634" s="108"/>
      <c r="G634" s="108"/>
      <c r="H634" s="108"/>
      <c r="I634" s="108"/>
      <c r="J634" s="108"/>
      <c r="K634" s="108"/>
      <c r="L634" s="108"/>
      <c r="M634" s="108"/>
      <c r="N634" s="108"/>
      <c r="O634" s="108"/>
      <c r="P634" s="108"/>
      <c r="W634" s="108"/>
      <c r="X634" s="108"/>
      <c r="Y634" s="108"/>
      <c r="Z634" s="108"/>
    </row>
    <row r="635" spans="5:26" x14ac:dyDescent="0.25">
      <c r="E635" s="108"/>
      <c r="F635" s="108"/>
      <c r="G635" s="108"/>
      <c r="H635" s="108"/>
      <c r="I635" s="108"/>
      <c r="J635" s="108"/>
      <c r="K635" s="108"/>
      <c r="L635" s="108"/>
      <c r="M635" s="108"/>
      <c r="N635" s="108"/>
      <c r="O635" s="108"/>
      <c r="P635" s="108"/>
      <c r="W635" s="108"/>
      <c r="X635" s="108"/>
      <c r="Y635" s="108"/>
      <c r="Z635" s="108"/>
    </row>
    <row r="636" spans="5:26" x14ac:dyDescent="0.25">
      <c r="E636" s="108"/>
      <c r="F636" s="108"/>
      <c r="G636" s="108"/>
      <c r="H636" s="108"/>
      <c r="I636" s="108"/>
      <c r="J636" s="108"/>
      <c r="K636" s="108"/>
      <c r="L636" s="108"/>
      <c r="M636" s="108"/>
      <c r="N636" s="108"/>
      <c r="O636" s="108"/>
      <c r="P636" s="108"/>
      <c r="W636" s="108"/>
      <c r="X636" s="108"/>
      <c r="Y636" s="108"/>
      <c r="Z636" s="108"/>
    </row>
    <row r="637" spans="5:26" x14ac:dyDescent="0.25">
      <c r="E637" s="108"/>
      <c r="F637" s="108"/>
      <c r="G637" s="108"/>
      <c r="H637" s="108"/>
      <c r="I637" s="108"/>
      <c r="J637" s="108"/>
      <c r="K637" s="108"/>
      <c r="L637" s="108"/>
      <c r="M637" s="108"/>
      <c r="N637" s="108"/>
      <c r="O637" s="108"/>
      <c r="P637" s="108"/>
      <c r="W637" s="108"/>
      <c r="X637" s="108"/>
      <c r="Y637" s="108"/>
      <c r="Z637" s="108"/>
    </row>
    <row r="638" spans="5:26" x14ac:dyDescent="0.25">
      <c r="E638" s="108"/>
      <c r="F638" s="108"/>
      <c r="G638" s="108"/>
      <c r="H638" s="108"/>
      <c r="I638" s="108"/>
      <c r="J638" s="108"/>
      <c r="K638" s="108"/>
      <c r="L638" s="108"/>
      <c r="M638" s="108"/>
      <c r="N638" s="108"/>
      <c r="O638" s="108"/>
      <c r="P638" s="108"/>
      <c r="W638" s="108"/>
      <c r="X638" s="108"/>
      <c r="Y638" s="108"/>
      <c r="Z638" s="108"/>
    </row>
    <row r="639" spans="5:26" x14ac:dyDescent="0.25">
      <c r="E639" s="108"/>
      <c r="F639" s="108"/>
      <c r="G639" s="108"/>
      <c r="H639" s="108"/>
      <c r="I639" s="108"/>
      <c r="J639" s="108"/>
      <c r="K639" s="108"/>
      <c r="L639" s="108"/>
      <c r="M639" s="108"/>
      <c r="N639" s="108"/>
      <c r="O639" s="108"/>
      <c r="P639" s="108"/>
      <c r="W639" s="108"/>
      <c r="X639" s="108"/>
      <c r="Y639" s="108"/>
      <c r="Z639" s="108"/>
    </row>
    <row r="640" spans="5:26" x14ac:dyDescent="0.25">
      <c r="E640" s="108"/>
      <c r="F640" s="108"/>
      <c r="G640" s="108"/>
      <c r="H640" s="108"/>
      <c r="I640" s="108"/>
      <c r="J640" s="108"/>
      <c r="K640" s="108"/>
      <c r="L640" s="108"/>
      <c r="M640" s="108"/>
      <c r="N640" s="108"/>
      <c r="O640" s="108"/>
      <c r="P640" s="108"/>
      <c r="W640" s="108"/>
      <c r="X640" s="108"/>
      <c r="Y640" s="108"/>
      <c r="Z640" s="108"/>
    </row>
    <row r="641" spans="5:26" x14ac:dyDescent="0.25">
      <c r="E641" s="108"/>
      <c r="F641" s="108"/>
      <c r="G641" s="108"/>
      <c r="H641" s="108"/>
      <c r="I641" s="108"/>
      <c r="J641" s="108"/>
      <c r="K641" s="108"/>
      <c r="L641" s="108"/>
      <c r="M641" s="108"/>
      <c r="N641" s="108"/>
      <c r="O641" s="108"/>
      <c r="P641" s="108"/>
      <c r="W641" s="108"/>
      <c r="X641" s="108"/>
      <c r="Y641" s="108"/>
      <c r="Z641" s="108"/>
    </row>
    <row r="642" spans="5:26" x14ac:dyDescent="0.25">
      <c r="E642" s="108"/>
      <c r="F642" s="108"/>
      <c r="G642" s="108"/>
      <c r="H642" s="108"/>
      <c r="I642" s="108"/>
      <c r="J642" s="108"/>
      <c r="K642" s="108"/>
      <c r="L642" s="108"/>
      <c r="M642" s="108"/>
      <c r="N642" s="108"/>
      <c r="O642" s="108"/>
      <c r="P642" s="108"/>
      <c r="W642" s="108"/>
      <c r="X642" s="108"/>
      <c r="Y642" s="108"/>
      <c r="Z642" s="108"/>
    </row>
    <row r="643" spans="5:26" x14ac:dyDescent="0.25">
      <c r="E643" s="108"/>
      <c r="F643" s="108"/>
      <c r="G643" s="108"/>
      <c r="H643" s="108"/>
      <c r="I643" s="108"/>
      <c r="J643" s="108"/>
      <c r="K643" s="108"/>
      <c r="L643" s="108"/>
      <c r="M643" s="108"/>
      <c r="N643" s="108"/>
      <c r="O643" s="108"/>
      <c r="P643" s="108"/>
      <c r="W643" s="108"/>
      <c r="X643" s="108"/>
      <c r="Y643" s="108"/>
      <c r="Z643" s="108"/>
    </row>
    <row r="644" spans="5:26" x14ac:dyDescent="0.25">
      <c r="E644" s="108"/>
      <c r="F644" s="108"/>
      <c r="G644" s="108"/>
      <c r="H644" s="108"/>
      <c r="I644" s="108"/>
      <c r="J644" s="108"/>
      <c r="K644" s="108"/>
      <c r="L644" s="108"/>
      <c r="M644" s="108"/>
      <c r="N644" s="108"/>
      <c r="O644" s="108"/>
      <c r="P644" s="108"/>
      <c r="W644" s="108"/>
      <c r="X644" s="108"/>
      <c r="Y644" s="108"/>
      <c r="Z644" s="108"/>
    </row>
    <row r="645" spans="5:26" x14ac:dyDescent="0.25">
      <c r="E645" s="108"/>
      <c r="F645" s="108"/>
      <c r="G645" s="108"/>
      <c r="H645" s="108"/>
      <c r="I645" s="108"/>
      <c r="J645" s="108"/>
      <c r="K645" s="108"/>
      <c r="L645" s="108"/>
      <c r="M645" s="108"/>
      <c r="N645" s="108"/>
      <c r="O645" s="108"/>
      <c r="P645" s="108"/>
      <c r="W645" s="108"/>
      <c r="X645" s="108"/>
      <c r="Y645" s="108"/>
      <c r="Z645" s="108"/>
    </row>
    <row r="646" spans="5:26" x14ac:dyDescent="0.25">
      <c r="E646" s="108"/>
      <c r="F646" s="108"/>
      <c r="G646" s="108"/>
      <c r="H646" s="108"/>
      <c r="I646" s="108"/>
      <c r="J646" s="108"/>
      <c r="K646" s="108"/>
      <c r="L646" s="108"/>
      <c r="M646" s="108"/>
      <c r="N646" s="108"/>
      <c r="O646" s="108"/>
      <c r="P646" s="108"/>
      <c r="W646" s="108"/>
      <c r="X646" s="108"/>
      <c r="Y646" s="108"/>
      <c r="Z646" s="108"/>
    </row>
    <row r="647" spans="5:26" x14ac:dyDescent="0.25">
      <c r="E647" s="108"/>
      <c r="F647" s="108"/>
      <c r="G647" s="108"/>
      <c r="H647" s="108"/>
      <c r="I647" s="108"/>
      <c r="J647" s="108"/>
      <c r="K647" s="108"/>
      <c r="L647" s="108"/>
      <c r="M647" s="108"/>
      <c r="N647" s="108"/>
      <c r="O647" s="108"/>
      <c r="P647" s="108"/>
      <c r="W647" s="108"/>
      <c r="X647" s="108"/>
      <c r="Y647" s="108"/>
      <c r="Z647" s="108"/>
    </row>
    <row r="648" spans="5:26" x14ac:dyDescent="0.25">
      <c r="E648" s="108"/>
      <c r="F648" s="108"/>
      <c r="G648" s="108"/>
      <c r="H648" s="108"/>
      <c r="I648" s="108"/>
      <c r="J648" s="108"/>
      <c r="K648" s="108"/>
      <c r="L648" s="108"/>
      <c r="M648" s="108"/>
      <c r="N648" s="108"/>
      <c r="O648" s="108"/>
      <c r="P648" s="108"/>
      <c r="W648" s="108"/>
      <c r="X648" s="108"/>
      <c r="Y648" s="108"/>
      <c r="Z648" s="108"/>
    </row>
    <row r="649" spans="5:26" x14ac:dyDescent="0.25">
      <c r="E649" s="108"/>
      <c r="F649" s="108"/>
      <c r="G649" s="108"/>
      <c r="H649" s="108"/>
      <c r="I649" s="108"/>
      <c r="J649" s="108"/>
      <c r="K649" s="108"/>
      <c r="L649" s="108"/>
      <c r="M649" s="108"/>
      <c r="N649" s="108"/>
      <c r="O649" s="108"/>
      <c r="P649" s="108"/>
      <c r="W649" s="108"/>
      <c r="X649" s="108"/>
      <c r="Y649" s="108"/>
      <c r="Z649" s="108"/>
    </row>
    <row r="650" spans="5:26" x14ac:dyDescent="0.25">
      <c r="E650" s="108"/>
      <c r="F650" s="108"/>
      <c r="G650" s="108"/>
      <c r="H650" s="108"/>
      <c r="I650" s="108"/>
      <c r="J650" s="108"/>
      <c r="K650" s="108"/>
      <c r="L650" s="108"/>
      <c r="M650" s="108"/>
      <c r="N650" s="108"/>
      <c r="O650" s="108"/>
      <c r="P650" s="108"/>
      <c r="W650" s="108"/>
      <c r="X650" s="108"/>
      <c r="Y650" s="108"/>
      <c r="Z650" s="108"/>
    </row>
    <row r="651" spans="5:26" x14ac:dyDescent="0.25">
      <c r="E651" s="108"/>
      <c r="F651" s="108"/>
      <c r="G651" s="108"/>
      <c r="H651" s="108"/>
      <c r="I651" s="108"/>
      <c r="J651" s="108"/>
      <c r="K651" s="108"/>
      <c r="L651" s="108"/>
      <c r="M651" s="108"/>
      <c r="N651" s="108"/>
      <c r="O651" s="108"/>
      <c r="P651" s="108"/>
      <c r="W651" s="108"/>
      <c r="X651" s="108"/>
      <c r="Y651" s="108"/>
      <c r="Z651" s="108"/>
    </row>
    <row r="652" spans="5:26" x14ac:dyDescent="0.25">
      <c r="E652" s="108"/>
      <c r="F652" s="108"/>
      <c r="G652" s="108"/>
      <c r="H652" s="108"/>
      <c r="I652" s="108"/>
      <c r="J652" s="108"/>
      <c r="K652" s="108"/>
      <c r="L652" s="108"/>
      <c r="M652" s="108"/>
      <c r="N652" s="108"/>
      <c r="O652" s="108"/>
      <c r="P652" s="108"/>
      <c r="W652" s="108"/>
      <c r="X652" s="108"/>
      <c r="Y652" s="108"/>
      <c r="Z652" s="108"/>
    </row>
    <row r="653" spans="5:26" x14ac:dyDescent="0.25">
      <c r="E653" s="108"/>
      <c r="F653" s="108"/>
      <c r="G653" s="108"/>
      <c r="H653" s="108"/>
      <c r="I653" s="108"/>
      <c r="J653" s="108"/>
      <c r="K653" s="108"/>
      <c r="L653" s="108"/>
      <c r="M653" s="108"/>
      <c r="N653" s="108"/>
      <c r="O653" s="108"/>
      <c r="P653" s="108"/>
      <c r="W653" s="108"/>
      <c r="X653" s="108"/>
      <c r="Y653" s="108"/>
      <c r="Z653" s="108"/>
    </row>
    <row r="654" spans="5:26" x14ac:dyDescent="0.25">
      <c r="E654" s="108"/>
      <c r="F654" s="108"/>
      <c r="G654" s="108"/>
      <c r="H654" s="108"/>
      <c r="I654" s="108"/>
      <c r="J654" s="108"/>
      <c r="K654" s="108"/>
      <c r="L654" s="108"/>
      <c r="M654" s="108"/>
      <c r="N654" s="108"/>
      <c r="O654" s="108"/>
      <c r="P654" s="108"/>
      <c r="W654" s="108"/>
      <c r="X654" s="108"/>
      <c r="Y654" s="108"/>
      <c r="Z654" s="108"/>
    </row>
    <row r="655" spans="5:26" x14ac:dyDescent="0.25">
      <c r="E655" s="108"/>
      <c r="F655" s="108"/>
      <c r="G655" s="108"/>
      <c r="H655" s="108"/>
      <c r="I655" s="108"/>
      <c r="J655" s="108"/>
      <c r="K655" s="108"/>
      <c r="L655" s="108"/>
      <c r="M655" s="108"/>
      <c r="N655" s="108"/>
      <c r="O655" s="108"/>
      <c r="P655" s="108"/>
      <c r="W655" s="108"/>
      <c r="X655" s="108"/>
      <c r="Y655" s="108"/>
      <c r="Z655" s="108"/>
    </row>
    <row r="656" spans="5:26" x14ac:dyDescent="0.25">
      <c r="E656" s="108"/>
      <c r="F656" s="108"/>
      <c r="G656" s="108"/>
      <c r="H656" s="108"/>
      <c r="I656" s="108"/>
      <c r="J656" s="108"/>
      <c r="K656" s="108"/>
      <c r="L656" s="108"/>
      <c r="M656" s="108"/>
      <c r="N656" s="108"/>
      <c r="O656" s="108"/>
      <c r="P656" s="108"/>
      <c r="W656" s="108"/>
      <c r="X656" s="108"/>
      <c r="Y656" s="108"/>
      <c r="Z656" s="108"/>
    </row>
    <row r="657" spans="5:26" x14ac:dyDescent="0.25">
      <c r="E657" s="108"/>
      <c r="F657" s="108"/>
      <c r="G657" s="108"/>
      <c r="H657" s="108"/>
      <c r="I657" s="108"/>
      <c r="J657" s="108"/>
      <c r="K657" s="108"/>
      <c r="L657" s="108"/>
      <c r="M657" s="108"/>
      <c r="N657" s="108"/>
      <c r="O657" s="108"/>
      <c r="P657" s="108"/>
      <c r="W657" s="108"/>
      <c r="X657" s="108"/>
      <c r="Y657" s="108"/>
      <c r="Z657" s="108"/>
    </row>
    <row r="658" spans="5:26" x14ac:dyDescent="0.25">
      <c r="E658" s="108"/>
      <c r="F658" s="108"/>
      <c r="G658" s="108"/>
      <c r="H658" s="108"/>
      <c r="I658" s="108"/>
      <c r="J658" s="108"/>
      <c r="K658" s="108"/>
      <c r="L658" s="108"/>
      <c r="M658" s="108"/>
      <c r="N658" s="108"/>
      <c r="O658" s="108"/>
      <c r="P658" s="108"/>
      <c r="W658" s="108"/>
      <c r="X658" s="108"/>
      <c r="Y658" s="108"/>
      <c r="Z658" s="108"/>
    </row>
    <row r="659" spans="5:26" x14ac:dyDescent="0.25">
      <c r="E659" s="108"/>
      <c r="F659" s="108"/>
      <c r="G659" s="108"/>
      <c r="H659" s="108"/>
      <c r="I659" s="108"/>
      <c r="J659" s="108"/>
      <c r="K659" s="108"/>
      <c r="L659" s="108"/>
      <c r="M659" s="108"/>
      <c r="N659" s="108"/>
      <c r="O659" s="108"/>
      <c r="P659" s="108"/>
      <c r="W659" s="108"/>
      <c r="X659" s="108"/>
      <c r="Y659" s="108"/>
      <c r="Z659" s="108"/>
    </row>
    <row r="660" spans="5:26" x14ac:dyDescent="0.25">
      <c r="E660" s="108"/>
      <c r="F660" s="108"/>
      <c r="G660" s="108"/>
      <c r="H660" s="108"/>
      <c r="I660" s="108"/>
      <c r="J660" s="108"/>
      <c r="K660" s="108"/>
      <c r="L660" s="108"/>
      <c r="M660" s="108"/>
      <c r="N660" s="108"/>
      <c r="O660" s="108"/>
      <c r="P660" s="108"/>
      <c r="W660" s="108"/>
      <c r="X660" s="108"/>
      <c r="Y660" s="108"/>
      <c r="Z660" s="108"/>
    </row>
    <row r="661" spans="5:26" x14ac:dyDescent="0.25">
      <c r="E661" s="108"/>
      <c r="F661" s="108"/>
      <c r="G661" s="108"/>
      <c r="H661" s="108"/>
      <c r="I661" s="108"/>
      <c r="J661" s="108"/>
      <c r="K661" s="108"/>
      <c r="L661" s="108"/>
      <c r="M661" s="108"/>
      <c r="N661" s="108"/>
      <c r="O661" s="108"/>
      <c r="P661" s="108"/>
      <c r="W661" s="108"/>
      <c r="X661" s="108"/>
      <c r="Y661" s="108"/>
      <c r="Z661" s="108"/>
    </row>
    <row r="662" spans="5:26" x14ac:dyDescent="0.25">
      <c r="E662" s="108"/>
      <c r="F662" s="108"/>
      <c r="G662" s="108"/>
      <c r="H662" s="108"/>
      <c r="I662" s="108"/>
      <c r="J662" s="108"/>
      <c r="K662" s="108"/>
      <c r="L662" s="108"/>
      <c r="M662" s="108"/>
      <c r="N662" s="108"/>
      <c r="O662" s="108"/>
      <c r="P662" s="108"/>
      <c r="W662" s="108"/>
      <c r="X662" s="108"/>
      <c r="Y662" s="108"/>
      <c r="Z662" s="108"/>
    </row>
    <row r="663" spans="5:26" x14ac:dyDescent="0.25">
      <c r="E663" s="108"/>
      <c r="F663" s="108"/>
      <c r="G663" s="108"/>
      <c r="H663" s="108"/>
      <c r="I663" s="108"/>
      <c r="J663" s="108"/>
      <c r="K663" s="108"/>
      <c r="L663" s="108"/>
      <c r="M663" s="108"/>
      <c r="N663" s="108"/>
      <c r="O663" s="108"/>
      <c r="P663" s="108"/>
      <c r="W663" s="108"/>
      <c r="X663" s="108"/>
      <c r="Y663" s="108"/>
      <c r="Z663" s="108"/>
    </row>
    <row r="664" spans="5:26" x14ac:dyDescent="0.25">
      <c r="E664" s="108"/>
      <c r="F664" s="108"/>
      <c r="G664" s="108"/>
      <c r="H664" s="108"/>
      <c r="I664" s="108"/>
      <c r="J664" s="108"/>
      <c r="K664" s="108"/>
      <c r="L664" s="108"/>
      <c r="M664" s="108"/>
      <c r="N664" s="108"/>
      <c r="O664" s="108"/>
      <c r="P664" s="108"/>
      <c r="W664" s="108"/>
      <c r="X664" s="108"/>
      <c r="Y664" s="108"/>
      <c r="Z664" s="108"/>
    </row>
    <row r="665" spans="5:26" x14ac:dyDescent="0.25">
      <c r="E665" s="108"/>
      <c r="F665" s="108"/>
      <c r="G665" s="108"/>
      <c r="H665" s="108"/>
      <c r="I665" s="108"/>
      <c r="J665" s="108"/>
      <c r="K665" s="108"/>
      <c r="L665" s="108"/>
      <c r="M665" s="108"/>
      <c r="N665" s="108"/>
      <c r="O665" s="108"/>
      <c r="P665" s="108"/>
      <c r="W665" s="108"/>
      <c r="X665" s="108"/>
      <c r="Y665" s="108"/>
      <c r="Z665" s="108"/>
    </row>
    <row r="666" spans="5:26" x14ac:dyDescent="0.25">
      <c r="E666" s="108"/>
      <c r="F666" s="108"/>
      <c r="G666" s="108"/>
      <c r="H666" s="108"/>
      <c r="I666" s="108"/>
      <c r="J666" s="108"/>
      <c r="K666" s="108"/>
      <c r="L666" s="108"/>
      <c r="M666" s="108"/>
      <c r="N666" s="108"/>
      <c r="O666" s="108"/>
      <c r="P666" s="108"/>
      <c r="W666" s="108"/>
      <c r="X666" s="108"/>
      <c r="Y666" s="108"/>
      <c r="Z666" s="108"/>
    </row>
    <row r="667" spans="5:26" x14ac:dyDescent="0.25">
      <c r="E667" s="108"/>
      <c r="F667" s="108"/>
      <c r="G667" s="108"/>
      <c r="H667" s="108"/>
      <c r="I667" s="108"/>
      <c r="J667" s="108"/>
      <c r="K667" s="108"/>
      <c r="L667" s="108"/>
      <c r="M667" s="108"/>
      <c r="N667" s="108"/>
      <c r="O667" s="108"/>
      <c r="P667" s="108"/>
      <c r="W667" s="108"/>
      <c r="X667" s="108"/>
      <c r="Y667" s="108"/>
      <c r="Z667" s="108"/>
    </row>
    <row r="668" spans="5:26" x14ac:dyDescent="0.25">
      <c r="E668" s="108"/>
      <c r="F668" s="108"/>
      <c r="G668" s="108"/>
      <c r="H668" s="108"/>
      <c r="I668" s="108"/>
      <c r="J668" s="108"/>
      <c r="K668" s="108"/>
      <c r="L668" s="108"/>
      <c r="M668" s="108"/>
      <c r="N668" s="108"/>
      <c r="O668" s="108"/>
      <c r="P668" s="108"/>
      <c r="W668" s="108"/>
      <c r="X668" s="108"/>
      <c r="Y668" s="108"/>
      <c r="Z668" s="108"/>
    </row>
    <row r="669" spans="5:26" x14ac:dyDescent="0.25">
      <c r="E669" s="108"/>
      <c r="F669" s="108"/>
      <c r="G669" s="108"/>
      <c r="H669" s="108"/>
      <c r="I669" s="108"/>
      <c r="J669" s="108"/>
      <c r="K669" s="108"/>
      <c r="L669" s="108"/>
      <c r="M669" s="108"/>
      <c r="N669" s="108"/>
      <c r="O669" s="108"/>
      <c r="P669" s="108"/>
      <c r="W669" s="108"/>
      <c r="X669" s="108"/>
      <c r="Y669" s="108"/>
      <c r="Z669" s="108"/>
    </row>
    <row r="670" spans="5:26" x14ac:dyDescent="0.25">
      <c r="E670" s="108"/>
      <c r="F670" s="108"/>
      <c r="G670" s="108"/>
      <c r="H670" s="108"/>
      <c r="I670" s="108"/>
      <c r="J670" s="108"/>
      <c r="K670" s="108"/>
      <c r="L670" s="108"/>
      <c r="M670" s="108"/>
      <c r="N670" s="108"/>
      <c r="O670" s="108"/>
      <c r="P670" s="108"/>
      <c r="W670" s="108"/>
      <c r="X670" s="108"/>
      <c r="Y670" s="108"/>
      <c r="Z670" s="108"/>
    </row>
    <row r="671" spans="5:26" x14ac:dyDescent="0.25">
      <c r="E671" s="108"/>
      <c r="F671" s="108"/>
      <c r="G671" s="108"/>
      <c r="H671" s="108"/>
      <c r="I671" s="108"/>
      <c r="J671" s="108"/>
      <c r="K671" s="108"/>
      <c r="L671" s="108"/>
      <c r="M671" s="108"/>
      <c r="N671" s="108"/>
      <c r="O671" s="108"/>
      <c r="P671" s="108"/>
      <c r="W671" s="108"/>
      <c r="X671" s="108"/>
      <c r="Y671" s="108"/>
      <c r="Z671" s="108"/>
    </row>
    <row r="672" spans="5:26" x14ac:dyDescent="0.25">
      <c r="E672" s="108"/>
      <c r="F672" s="108"/>
      <c r="G672" s="108"/>
      <c r="H672" s="108"/>
      <c r="I672" s="108"/>
      <c r="J672" s="108"/>
      <c r="K672" s="108"/>
      <c r="L672" s="108"/>
      <c r="M672" s="108"/>
      <c r="N672" s="108"/>
      <c r="O672" s="108"/>
      <c r="P672" s="108"/>
      <c r="W672" s="108"/>
      <c r="X672" s="108"/>
      <c r="Y672" s="108"/>
      <c r="Z672" s="108"/>
    </row>
    <row r="673" spans="5:26" x14ac:dyDescent="0.25">
      <c r="E673" s="108"/>
      <c r="F673" s="108"/>
      <c r="G673" s="108"/>
      <c r="H673" s="108"/>
      <c r="I673" s="108"/>
      <c r="J673" s="108"/>
      <c r="K673" s="108"/>
      <c r="L673" s="108"/>
      <c r="M673" s="108"/>
      <c r="N673" s="108"/>
      <c r="O673" s="108"/>
      <c r="P673" s="108"/>
      <c r="W673" s="108"/>
      <c r="X673" s="108"/>
      <c r="Y673" s="108"/>
      <c r="Z673" s="108"/>
    </row>
    <row r="674" spans="5:26" x14ac:dyDescent="0.25">
      <c r="E674" s="108"/>
      <c r="F674" s="108"/>
      <c r="G674" s="108"/>
      <c r="H674" s="108"/>
      <c r="I674" s="108"/>
      <c r="J674" s="108"/>
      <c r="K674" s="108"/>
      <c r="L674" s="108"/>
      <c r="M674" s="108"/>
      <c r="N674" s="108"/>
      <c r="O674" s="108"/>
      <c r="P674" s="108"/>
      <c r="W674" s="108"/>
      <c r="X674" s="108"/>
      <c r="Y674" s="108"/>
      <c r="Z674" s="108"/>
    </row>
    <row r="675" spans="5:26" x14ac:dyDescent="0.25">
      <c r="E675" s="108"/>
      <c r="F675" s="108"/>
      <c r="G675" s="108"/>
      <c r="H675" s="108"/>
      <c r="I675" s="108"/>
      <c r="J675" s="108"/>
      <c r="K675" s="108"/>
      <c r="L675" s="108"/>
      <c r="M675" s="108"/>
      <c r="N675" s="108"/>
      <c r="O675" s="108"/>
      <c r="P675" s="108"/>
      <c r="W675" s="108"/>
      <c r="X675" s="108"/>
      <c r="Y675" s="108"/>
      <c r="Z675" s="108"/>
    </row>
    <row r="676" spans="5:26" x14ac:dyDescent="0.25">
      <c r="E676" s="108"/>
      <c r="F676" s="108"/>
      <c r="G676" s="108"/>
      <c r="H676" s="108"/>
      <c r="I676" s="108"/>
      <c r="J676" s="108"/>
      <c r="K676" s="108"/>
      <c r="L676" s="108"/>
      <c r="M676" s="108"/>
      <c r="N676" s="108"/>
      <c r="O676" s="108"/>
      <c r="P676" s="108"/>
      <c r="W676" s="108"/>
      <c r="X676" s="108"/>
      <c r="Y676" s="108"/>
      <c r="Z676" s="108"/>
    </row>
    <row r="677" spans="5:26" x14ac:dyDescent="0.25">
      <c r="E677" s="108"/>
      <c r="F677" s="108"/>
      <c r="G677" s="108"/>
      <c r="H677" s="108"/>
      <c r="I677" s="108"/>
      <c r="J677" s="108"/>
      <c r="K677" s="108"/>
      <c r="L677" s="108"/>
      <c r="M677" s="108"/>
      <c r="N677" s="108"/>
      <c r="O677" s="108"/>
      <c r="P677" s="108"/>
      <c r="W677" s="108"/>
      <c r="X677" s="108"/>
      <c r="Y677" s="108"/>
      <c r="Z677" s="108"/>
    </row>
    <row r="678" spans="5:26" x14ac:dyDescent="0.25">
      <c r="E678" s="108"/>
      <c r="F678" s="108"/>
      <c r="G678" s="108"/>
      <c r="H678" s="108"/>
      <c r="I678" s="108"/>
      <c r="J678" s="108"/>
      <c r="K678" s="108"/>
      <c r="L678" s="108"/>
      <c r="M678" s="108"/>
      <c r="N678" s="108"/>
      <c r="O678" s="108"/>
      <c r="P678" s="108"/>
      <c r="W678" s="108"/>
      <c r="X678" s="108"/>
      <c r="Y678" s="108"/>
      <c r="Z678" s="108"/>
    </row>
    <row r="679" spans="5:26" x14ac:dyDescent="0.25">
      <c r="E679" s="108"/>
      <c r="F679" s="108"/>
      <c r="G679" s="108"/>
      <c r="H679" s="108"/>
      <c r="I679" s="108"/>
      <c r="J679" s="108"/>
      <c r="K679" s="108"/>
      <c r="L679" s="108"/>
      <c r="M679" s="108"/>
      <c r="N679" s="108"/>
      <c r="O679" s="108"/>
      <c r="P679" s="108"/>
      <c r="W679" s="108"/>
      <c r="X679" s="108"/>
      <c r="Y679" s="108"/>
      <c r="Z679" s="108"/>
    </row>
    <row r="680" spans="5:26" x14ac:dyDescent="0.25">
      <c r="E680" s="108"/>
      <c r="F680" s="108"/>
      <c r="G680" s="108"/>
      <c r="H680" s="108"/>
      <c r="I680" s="108"/>
      <c r="J680" s="108"/>
      <c r="K680" s="108"/>
      <c r="L680" s="108"/>
      <c r="M680" s="108"/>
      <c r="N680" s="108"/>
      <c r="O680" s="108"/>
      <c r="P680" s="108"/>
      <c r="W680" s="108"/>
      <c r="X680" s="108"/>
      <c r="Y680" s="108"/>
      <c r="Z680" s="108"/>
    </row>
    <row r="681" spans="5:26" x14ac:dyDescent="0.25">
      <c r="E681" s="108"/>
      <c r="F681" s="108"/>
      <c r="G681" s="108"/>
      <c r="H681" s="108"/>
      <c r="I681" s="108"/>
      <c r="J681" s="108"/>
      <c r="K681" s="108"/>
      <c r="L681" s="108"/>
      <c r="M681" s="108"/>
      <c r="N681" s="108"/>
      <c r="O681" s="108"/>
      <c r="P681" s="108"/>
      <c r="W681" s="108"/>
      <c r="X681" s="108"/>
      <c r="Y681" s="108"/>
      <c r="Z681" s="108"/>
    </row>
    <row r="682" spans="5:26" x14ac:dyDescent="0.25">
      <c r="E682" s="108"/>
      <c r="F682" s="108"/>
      <c r="G682" s="108"/>
      <c r="H682" s="108"/>
      <c r="I682" s="108"/>
      <c r="J682" s="108"/>
      <c r="K682" s="108"/>
      <c r="L682" s="108"/>
      <c r="M682" s="108"/>
      <c r="N682" s="108"/>
      <c r="O682" s="108"/>
      <c r="P682" s="108"/>
      <c r="W682" s="108"/>
      <c r="X682" s="108"/>
      <c r="Y682" s="108"/>
      <c r="Z682" s="108"/>
    </row>
    <row r="683" spans="5:26" x14ac:dyDescent="0.25">
      <c r="E683" s="108"/>
      <c r="F683" s="108"/>
      <c r="G683" s="108"/>
      <c r="H683" s="108"/>
      <c r="I683" s="108"/>
      <c r="J683" s="108"/>
      <c r="K683" s="108"/>
      <c r="L683" s="108"/>
      <c r="M683" s="108"/>
      <c r="N683" s="108"/>
      <c r="O683" s="108"/>
      <c r="P683" s="108"/>
      <c r="W683" s="108"/>
      <c r="X683" s="108"/>
      <c r="Y683" s="108"/>
      <c r="Z683" s="108"/>
    </row>
    <row r="684" spans="5:26" x14ac:dyDescent="0.25">
      <c r="E684" s="108"/>
      <c r="F684" s="108"/>
      <c r="G684" s="108"/>
      <c r="H684" s="108"/>
      <c r="I684" s="108"/>
      <c r="J684" s="108"/>
      <c r="K684" s="108"/>
      <c r="L684" s="108"/>
      <c r="M684" s="108"/>
      <c r="N684" s="108"/>
      <c r="O684" s="108"/>
      <c r="P684" s="108"/>
      <c r="W684" s="108"/>
      <c r="X684" s="108"/>
      <c r="Y684" s="108"/>
      <c r="Z684" s="108"/>
    </row>
    <row r="685" spans="5:26" x14ac:dyDescent="0.25">
      <c r="E685" s="108"/>
      <c r="F685" s="108"/>
      <c r="G685" s="108"/>
      <c r="H685" s="108"/>
      <c r="I685" s="108"/>
      <c r="J685" s="108"/>
      <c r="K685" s="108"/>
      <c r="L685" s="108"/>
      <c r="M685" s="108"/>
      <c r="N685" s="108"/>
      <c r="O685" s="108"/>
      <c r="P685" s="108"/>
      <c r="W685" s="108"/>
      <c r="X685" s="108"/>
      <c r="Y685" s="108"/>
      <c r="Z685" s="108"/>
    </row>
    <row r="686" spans="5:26" x14ac:dyDescent="0.25">
      <c r="E686" s="108"/>
      <c r="F686" s="108"/>
      <c r="G686" s="108"/>
      <c r="H686" s="108"/>
      <c r="I686" s="108"/>
      <c r="J686" s="108"/>
      <c r="K686" s="108"/>
      <c r="L686" s="108"/>
      <c r="M686" s="108"/>
      <c r="N686" s="108"/>
      <c r="O686" s="108"/>
      <c r="P686" s="108"/>
      <c r="W686" s="108"/>
      <c r="X686" s="108"/>
      <c r="Y686" s="108"/>
      <c r="Z686" s="108"/>
    </row>
    <row r="687" spans="5:26" x14ac:dyDescent="0.25">
      <c r="E687" s="108"/>
      <c r="F687" s="108"/>
      <c r="G687" s="108"/>
      <c r="H687" s="108"/>
      <c r="I687" s="108"/>
      <c r="J687" s="108"/>
      <c r="K687" s="108"/>
      <c r="L687" s="108"/>
      <c r="M687" s="108"/>
      <c r="N687" s="108"/>
      <c r="O687" s="108"/>
      <c r="P687" s="108"/>
      <c r="W687" s="108"/>
      <c r="X687" s="108"/>
      <c r="Y687" s="108"/>
      <c r="Z687" s="108"/>
    </row>
    <row r="688" spans="5:26" x14ac:dyDescent="0.25">
      <c r="E688" s="108"/>
      <c r="F688" s="108"/>
      <c r="G688" s="108"/>
      <c r="H688" s="108"/>
      <c r="I688" s="108"/>
      <c r="J688" s="108"/>
      <c r="K688" s="108"/>
      <c r="L688" s="108"/>
      <c r="M688" s="108"/>
      <c r="N688" s="108"/>
      <c r="O688" s="108"/>
      <c r="P688" s="108"/>
      <c r="W688" s="108"/>
      <c r="X688" s="108"/>
      <c r="Y688" s="108"/>
      <c r="Z688" s="108"/>
    </row>
    <row r="689" spans="5:26" x14ac:dyDescent="0.25">
      <c r="E689" s="108"/>
      <c r="F689" s="108"/>
      <c r="G689" s="108"/>
      <c r="H689" s="108"/>
      <c r="I689" s="108"/>
      <c r="J689" s="108"/>
      <c r="K689" s="108"/>
      <c r="L689" s="108"/>
      <c r="M689" s="108"/>
      <c r="N689" s="108"/>
      <c r="O689" s="108"/>
      <c r="P689" s="108"/>
      <c r="W689" s="108"/>
      <c r="X689" s="108"/>
      <c r="Y689" s="108"/>
      <c r="Z689" s="108"/>
    </row>
    <row r="690" spans="5:26" x14ac:dyDescent="0.25">
      <c r="E690" s="108"/>
      <c r="F690" s="108"/>
      <c r="G690" s="108"/>
      <c r="H690" s="108"/>
      <c r="I690" s="108"/>
      <c r="J690" s="108"/>
      <c r="K690" s="108"/>
      <c r="L690" s="108"/>
      <c r="M690" s="108"/>
      <c r="N690" s="108"/>
      <c r="O690" s="108"/>
      <c r="P690" s="108"/>
      <c r="W690" s="108"/>
      <c r="X690" s="108"/>
      <c r="Y690" s="108"/>
      <c r="Z690" s="108"/>
    </row>
    <row r="691" spans="5:26" x14ac:dyDescent="0.25">
      <c r="E691" s="108"/>
      <c r="F691" s="108"/>
      <c r="G691" s="108"/>
      <c r="H691" s="108"/>
      <c r="I691" s="108"/>
      <c r="J691" s="108"/>
      <c r="K691" s="108"/>
      <c r="L691" s="108"/>
      <c r="M691" s="108"/>
      <c r="N691" s="108"/>
      <c r="O691" s="108"/>
      <c r="P691" s="108"/>
      <c r="W691" s="108"/>
      <c r="X691" s="108"/>
      <c r="Y691" s="108"/>
      <c r="Z691" s="108"/>
    </row>
    <row r="692" spans="5:26" x14ac:dyDescent="0.25">
      <c r="E692" s="108"/>
      <c r="F692" s="108"/>
      <c r="G692" s="108"/>
      <c r="H692" s="108"/>
      <c r="I692" s="108"/>
      <c r="J692" s="108"/>
      <c r="K692" s="108"/>
      <c r="L692" s="108"/>
      <c r="M692" s="108"/>
      <c r="N692" s="108"/>
      <c r="O692" s="108"/>
      <c r="P692" s="108"/>
      <c r="W692" s="108"/>
      <c r="X692" s="108"/>
      <c r="Y692" s="108"/>
      <c r="Z692" s="108"/>
    </row>
    <row r="693" spans="5:26" x14ac:dyDescent="0.25">
      <c r="E693" s="108"/>
      <c r="F693" s="108"/>
      <c r="G693" s="108"/>
      <c r="H693" s="108"/>
      <c r="I693" s="108"/>
      <c r="J693" s="108"/>
      <c r="K693" s="108"/>
      <c r="L693" s="108"/>
      <c r="M693" s="108"/>
      <c r="N693" s="108"/>
      <c r="O693" s="108"/>
      <c r="P693" s="108"/>
      <c r="W693" s="108"/>
      <c r="X693" s="108"/>
      <c r="Y693" s="108"/>
      <c r="Z693" s="108"/>
    </row>
    <row r="694" spans="5:26" x14ac:dyDescent="0.25">
      <c r="E694" s="108"/>
      <c r="F694" s="108"/>
      <c r="G694" s="108"/>
      <c r="H694" s="108"/>
      <c r="I694" s="108"/>
      <c r="J694" s="108"/>
      <c r="K694" s="108"/>
      <c r="L694" s="108"/>
      <c r="M694" s="108"/>
      <c r="N694" s="108"/>
      <c r="O694" s="108"/>
      <c r="P694" s="108"/>
      <c r="W694" s="108"/>
      <c r="X694" s="108"/>
      <c r="Y694" s="108"/>
      <c r="Z694" s="108"/>
    </row>
    <row r="695" spans="5:26" x14ac:dyDescent="0.25">
      <c r="E695" s="108"/>
      <c r="F695" s="108"/>
      <c r="G695" s="108"/>
      <c r="H695" s="108"/>
      <c r="I695" s="108"/>
      <c r="J695" s="108"/>
      <c r="K695" s="108"/>
      <c r="L695" s="108"/>
      <c r="M695" s="108"/>
      <c r="N695" s="108"/>
      <c r="O695" s="108"/>
      <c r="P695" s="108"/>
      <c r="W695" s="108"/>
      <c r="X695" s="108"/>
      <c r="Y695" s="108"/>
      <c r="Z695" s="108"/>
    </row>
    <row r="696" spans="5:26" x14ac:dyDescent="0.25">
      <c r="E696" s="108"/>
      <c r="F696" s="108"/>
      <c r="G696" s="108"/>
      <c r="H696" s="108"/>
      <c r="I696" s="108"/>
      <c r="J696" s="108"/>
      <c r="K696" s="108"/>
      <c r="L696" s="108"/>
      <c r="M696" s="108"/>
      <c r="N696" s="108"/>
      <c r="O696" s="108"/>
      <c r="P696" s="108"/>
      <c r="W696" s="108"/>
      <c r="X696" s="108"/>
      <c r="Y696" s="108"/>
      <c r="Z696" s="108"/>
    </row>
    <row r="697" spans="5:26" x14ac:dyDescent="0.25">
      <c r="E697" s="108"/>
      <c r="F697" s="108"/>
      <c r="G697" s="108"/>
      <c r="H697" s="108"/>
      <c r="I697" s="108"/>
      <c r="J697" s="108"/>
      <c r="K697" s="108"/>
      <c r="L697" s="108"/>
      <c r="M697" s="108"/>
      <c r="N697" s="108"/>
      <c r="O697" s="108"/>
      <c r="P697" s="108"/>
      <c r="W697" s="108"/>
      <c r="X697" s="108"/>
      <c r="Y697" s="108"/>
      <c r="Z697" s="108"/>
    </row>
    <row r="698" spans="5:26" x14ac:dyDescent="0.25">
      <c r="E698" s="108"/>
      <c r="F698" s="108"/>
      <c r="G698" s="108"/>
      <c r="H698" s="108"/>
      <c r="I698" s="108"/>
      <c r="J698" s="108"/>
      <c r="K698" s="108"/>
      <c r="L698" s="108"/>
      <c r="M698" s="108"/>
      <c r="N698" s="108"/>
      <c r="O698" s="108"/>
      <c r="P698" s="108"/>
      <c r="W698" s="108"/>
      <c r="X698" s="108"/>
      <c r="Y698" s="108"/>
      <c r="Z698" s="108"/>
    </row>
    <row r="699" spans="5:26" x14ac:dyDescent="0.25">
      <c r="E699" s="108"/>
      <c r="F699" s="108"/>
      <c r="G699" s="108"/>
      <c r="H699" s="108"/>
      <c r="I699" s="108"/>
      <c r="J699" s="108"/>
      <c r="K699" s="108"/>
      <c r="L699" s="108"/>
      <c r="M699" s="108"/>
      <c r="N699" s="108"/>
      <c r="O699" s="108"/>
      <c r="P699" s="108"/>
      <c r="W699" s="108"/>
      <c r="X699" s="108"/>
      <c r="Y699" s="108"/>
      <c r="Z699" s="108"/>
    </row>
    <row r="700" spans="5:26" x14ac:dyDescent="0.25">
      <c r="E700" s="108"/>
      <c r="F700" s="108"/>
      <c r="G700" s="108"/>
      <c r="H700" s="108"/>
      <c r="I700" s="108"/>
      <c r="J700" s="108"/>
      <c r="K700" s="108"/>
      <c r="L700" s="108"/>
      <c r="M700" s="108"/>
      <c r="N700" s="108"/>
      <c r="O700" s="108"/>
      <c r="P700" s="108"/>
      <c r="W700" s="108"/>
      <c r="X700" s="108"/>
      <c r="Y700" s="108"/>
      <c r="Z700" s="108"/>
    </row>
    <row r="701" spans="5:26" x14ac:dyDescent="0.25">
      <c r="E701" s="108"/>
      <c r="F701" s="108"/>
      <c r="G701" s="108"/>
      <c r="H701" s="108"/>
      <c r="I701" s="108"/>
      <c r="J701" s="108"/>
      <c r="K701" s="108"/>
      <c r="L701" s="108"/>
      <c r="M701" s="108"/>
      <c r="N701" s="108"/>
      <c r="O701" s="108"/>
      <c r="P701" s="108"/>
      <c r="W701" s="108"/>
      <c r="X701" s="108"/>
      <c r="Y701" s="108"/>
      <c r="Z701" s="108"/>
    </row>
    <row r="702" spans="5:26" x14ac:dyDescent="0.25">
      <c r="E702" s="108"/>
      <c r="F702" s="108"/>
      <c r="G702" s="108"/>
      <c r="H702" s="108"/>
      <c r="I702" s="108"/>
      <c r="J702" s="108"/>
      <c r="K702" s="108"/>
      <c r="L702" s="108"/>
      <c r="M702" s="108"/>
      <c r="N702" s="108"/>
      <c r="O702" s="108"/>
      <c r="P702" s="108"/>
      <c r="W702" s="108"/>
      <c r="X702" s="108"/>
      <c r="Y702" s="108"/>
      <c r="Z702" s="108"/>
    </row>
    <row r="703" spans="5:26" x14ac:dyDescent="0.25">
      <c r="E703" s="108"/>
      <c r="F703" s="108"/>
      <c r="G703" s="108"/>
      <c r="H703" s="108"/>
      <c r="I703" s="108"/>
      <c r="J703" s="108"/>
      <c r="K703" s="108"/>
      <c r="L703" s="108"/>
      <c r="M703" s="108"/>
      <c r="N703" s="108"/>
      <c r="O703" s="108"/>
      <c r="P703" s="108"/>
      <c r="W703" s="108"/>
      <c r="X703" s="108"/>
      <c r="Y703" s="108"/>
      <c r="Z703" s="108"/>
    </row>
    <row r="704" spans="5:26" x14ac:dyDescent="0.25">
      <c r="E704" s="108"/>
      <c r="F704" s="108"/>
      <c r="G704" s="108"/>
      <c r="H704" s="108"/>
      <c r="I704" s="108"/>
      <c r="J704" s="108"/>
      <c r="K704" s="108"/>
      <c r="L704" s="108"/>
      <c r="M704" s="108"/>
      <c r="N704" s="108"/>
      <c r="O704" s="108"/>
      <c r="P704" s="108"/>
      <c r="W704" s="108"/>
      <c r="X704" s="108"/>
      <c r="Y704" s="108"/>
      <c r="Z704" s="108"/>
    </row>
    <row r="705" spans="5:26" x14ac:dyDescent="0.25">
      <c r="E705" s="108"/>
      <c r="F705" s="108"/>
      <c r="G705" s="108"/>
      <c r="H705" s="108"/>
      <c r="I705" s="108"/>
      <c r="J705" s="108"/>
      <c r="K705" s="108"/>
      <c r="L705" s="108"/>
      <c r="M705" s="108"/>
      <c r="N705" s="108"/>
      <c r="O705" s="108"/>
      <c r="P705" s="108"/>
      <c r="W705" s="108"/>
      <c r="X705" s="108"/>
      <c r="Y705" s="108"/>
      <c r="Z705" s="108"/>
    </row>
    <row r="706" spans="5:26" x14ac:dyDescent="0.25">
      <c r="E706" s="108"/>
      <c r="F706" s="108"/>
      <c r="G706" s="108"/>
      <c r="H706" s="108"/>
      <c r="I706" s="108"/>
      <c r="J706" s="108"/>
      <c r="K706" s="108"/>
      <c r="L706" s="108"/>
      <c r="M706" s="108"/>
      <c r="N706" s="108"/>
      <c r="O706" s="108"/>
      <c r="P706" s="108"/>
      <c r="W706" s="108"/>
      <c r="X706" s="108"/>
      <c r="Y706" s="108"/>
      <c r="Z706" s="108"/>
    </row>
    <row r="707" spans="5:26" x14ac:dyDescent="0.25">
      <c r="E707" s="108"/>
      <c r="F707" s="108"/>
      <c r="G707" s="108"/>
      <c r="H707" s="108"/>
      <c r="I707" s="108"/>
      <c r="J707" s="108"/>
      <c r="K707" s="108"/>
      <c r="L707" s="108"/>
      <c r="M707" s="108"/>
      <c r="N707" s="108"/>
      <c r="O707" s="108"/>
      <c r="P707" s="108"/>
      <c r="W707" s="108"/>
      <c r="X707" s="108"/>
      <c r="Y707" s="108"/>
      <c r="Z707" s="108"/>
    </row>
    <row r="708" spans="5:26" x14ac:dyDescent="0.25">
      <c r="E708" s="108"/>
      <c r="F708" s="108"/>
      <c r="G708" s="108"/>
      <c r="H708" s="108"/>
      <c r="I708" s="108"/>
      <c r="J708" s="108"/>
      <c r="K708" s="108"/>
      <c r="L708" s="108"/>
      <c r="M708" s="108"/>
      <c r="N708" s="108"/>
      <c r="O708" s="108"/>
      <c r="P708" s="108"/>
      <c r="W708" s="108"/>
      <c r="X708" s="108"/>
      <c r="Y708" s="108"/>
      <c r="Z708" s="108"/>
    </row>
    <row r="709" spans="5:26" x14ac:dyDescent="0.25">
      <c r="E709" s="108"/>
      <c r="F709" s="108"/>
      <c r="G709" s="108"/>
      <c r="H709" s="108"/>
      <c r="I709" s="108"/>
      <c r="J709" s="108"/>
      <c r="K709" s="108"/>
      <c r="L709" s="108"/>
      <c r="M709" s="108"/>
      <c r="N709" s="108"/>
      <c r="O709" s="108"/>
      <c r="P709" s="108"/>
      <c r="W709" s="108"/>
      <c r="X709" s="108"/>
      <c r="Y709" s="108"/>
      <c r="Z709" s="108"/>
    </row>
    <row r="710" spans="5:26" x14ac:dyDescent="0.25">
      <c r="E710" s="108"/>
      <c r="F710" s="108"/>
      <c r="G710" s="108"/>
      <c r="H710" s="108"/>
      <c r="I710" s="108"/>
      <c r="J710" s="108"/>
      <c r="K710" s="108"/>
      <c r="L710" s="108"/>
      <c r="M710" s="108"/>
      <c r="N710" s="108"/>
      <c r="O710" s="108"/>
      <c r="P710" s="108"/>
      <c r="W710" s="108"/>
      <c r="X710" s="108"/>
      <c r="Y710" s="108"/>
      <c r="Z710" s="108"/>
    </row>
    <row r="711" spans="5:26" x14ac:dyDescent="0.25">
      <c r="E711" s="108"/>
      <c r="F711" s="108"/>
      <c r="G711" s="108"/>
      <c r="H711" s="108"/>
      <c r="I711" s="108"/>
      <c r="J711" s="108"/>
      <c r="K711" s="108"/>
      <c r="L711" s="108"/>
      <c r="M711" s="108"/>
      <c r="N711" s="108"/>
      <c r="O711" s="108"/>
      <c r="P711" s="108"/>
      <c r="W711" s="108"/>
      <c r="X711" s="108"/>
      <c r="Y711" s="108"/>
      <c r="Z711" s="108"/>
    </row>
    <row r="712" spans="5:26" x14ac:dyDescent="0.25">
      <c r="E712" s="108"/>
      <c r="F712" s="108"/>
      <c r="G712" s="108"/>
      <c r="H712" s="108"/>
      <c r="I712" s="108"/>
      <c r="J712" s="108"/>
      <c r="K712" s="108"/>
      <c r="L712" s="108"/>
      <c r="M712" s="108"/>
      <c r="N712" s="108"/>
      <c r="O712" s="108"/>
      <c r="P712" s="108"/>
      <c r="W712" s="108"/>
      <c r="X712" s="108"/>
      <c r="Y712" s="108"/>
      <c r="Z712" s="108"/>
    </row>
    <row r="713" spans="5:26" x14ac:dyDescent="0.25">
      <c r="E713" s="108"/>
      <c r="F713" s="108"/>
      <c r="G713" s="108"/>
      <c r="H713" s="108"/>
      <c r="I713" s="108"/>
      <c r="J713" s="108"/>
      <c r="K713" s="108"/>
      <c r="L713" s="108"/>
      <c r="M713" s="108"/>
      <c r="N713" s="108"/>
      <c r="O713" s="108"/>
      <c r="P713" s="108"/>
      <c r="W713" s="108"/>
      <c r="X713" s="108"/>
      <c r="Y713" s="108"/>
      <c r="Z713" s="108"/>
    </row>
    <row r="714" spans="5:26" x14ac:dyDescent="0.25">
      <c r="E714" s="108"/>
      <c r="F714" s="108"/>
      <c r="G714" s="108"/>
      <c r="H714" s="108"/>
      <c r="I714" s="108"/>
      <c r="J714" s="108"/>
      <c r="K714" s="108"/>
      <c r="L714" s="108"/>
      <c r="M714" s="108"/>
      <c r="N714" s="108"/>
      <c r="O714" s="108"/>
      <c r="P714" s="108"/>
      <c r="W714" s="108"/>
      <c r="X714" s="108"/>
      <c r="Y714" s="108"/>
      <c r="Z714" s="108"/>
    </row>
    <row r="715" spans="5:26" x14ac:dyDescent="0.25">
      <c r="E715" s="108"/>
      <c r="F715" s="108"/>
      <c r="G715" s="108"/>
      <c r="H715" s="108"/>
      <c r="I715" s="108"/>
      <c r="J715" s="108"/>
      <c r="K715" s="108"/>
      <c r="L715" s="108"/>
      <c r="M715" s="108"/>
      <c r="N715" s="108"/>
      <c r="O715" s="108"/>
      <c r="P715" s="108"/>
      <c r="W715" s="108"/>
      <c r="X715" s="108"/>
      <c r="Y715" s="108"/>
      <c r="Z715" s="108"/>
    </row>
    <row r="716" spans="5:26" x14ac:dyDescent="0.25">
      <c r="E716" s="108"/>
      <c r="F716" s="108"/>
      <c r="G716" s="108"/>
      <c r="H716" s="108"/>
      <c r="I716" s="108"/>
      <c r="J716" s="108"/>
      <c r="K716" s="108"/>
      <c r="L716" s="108"/>
      <c r="M716" s="108"/>
      <c r="N716" s="108"/>
      <c r="O716" s="108"/>
      <c r="P716" s="108"/>
      <c r="W716" s="108"/>
      <c r="X716" s="108"/>
      <c r="Y716" s="108"/>
      <c r="Z716" s="108"/>
    </row>
    <row r="717" spans="5:26" x14ac:dyDescent="0.25">
      <c r="E717" s="108"/>
      <c r="F717" s="108"/>
      <c r="G717" s="108"/>
      <c r="H717" s="108"/>
      <c r="I717" s="108"/>
      <c r="J717" s="108"/>
      <c r="K717" s="108"/>
      <c r="L717" s="108"/>
      <c r="M717" s="108"/>
      <c r="N717" s="108"/>
      <c r="O717" s="108"/>
      <c r="P717" s="108"/>
      <c r="W717" s="108"/>
      <c r="X717" s="108"/>
      <c r="Y717" s="108"/>
      <c r="Z717" s="108"/>
    </row>
    <row r="718" spans="5:26" x14ac:dyDescent="0.25">
      <c r="E718" s="108"/>
      <c r="F718" s="108"/>
      <c r="G718" s="108"/>
      <c r="H718" s="108"/>
      <c r="I718" s="108"/>
      <c r="J718" s="108"/>
      <c r="K718" s="108"/>
      <c r="L718" s="108"/>
      <c r="M718" s="108"/>
      <c r="N718" s="108"/>
      <c r="O718" s="108"/>
      <c r="P718" s="108"/>
      <c r="W718" s="108"/>
      <c r="X718" s="108"/>
      <c r="Y718" s="108"/>
      <c r="Z718" s="108"/>
    </row>
    <row r="719" spans="5:26" x14ac:dyDescent="0.25">
      <c r="E719" s="108"/>
      <c r="F719" s="108"/>
      <c r="G719" s="108"/>
      <c r="H719" s="108"/>
      <c r="I719" s="108"/>
      <c r="J719" s="108"/>
      <c r="K719" s="108"/>
      <c r="L719" s="108"/>
      <c r="M719" s="108"/>
      <c r="N719" s="108"/>
      <c r="O719" s="108"/>
      <c r="P719" s="108"/>
      <c r="W719" s="108"/>
      <c r="X719" s="108"/>
      <c r="Y719" s="108"/>
      <c r="Z719" s="108"/>
    </row>
    <row r="720" spans="5:26" x14ac:dyDescent="0.25">
      <c r="E720" s="108"/>
      <c r="F720" s="108"/>
      <c r="G720" s="108"/>
      <c r="H720" s="108"/>
      <c r="I720" s="108"/>
      <c r="J720" s="108"/>
      <c r="K720" s="108"/>
      <c r="L720" s="108"/>
      <c r="M720" s="108"/>
      <c r="N720" s="108"/>
      <c r="O720" s="108"/>
      <c r="P720" s="108"/>
      <c r="W720" s="108"/>
      <c r="X720" s="108"/>
      <c r="Y720" s="108"/>
      <c r="Z720" s="108"/>
    </row>
    <row r="721" spans="5:26" x14ac:dyDescent="0.25">
      <c r="E721" s="108"/>
      <c r="F721" s="108"/>
      <c r="G721" s="108"/>
      <c r="H721" s="108"/>
      <c r="I721" s="108"/>
      <c r="J721" s="108"/>
      <c r="K721" s="108"/>
      <c r="L721" s="108"/>
      <c r="M721" s="108"/>
      <c r="N721" s="108"/>
      <c r="O721" s="108"/>
      <c r="P721" s="108"/>
      <c r="W721" s="108"/>
      <c r="X721" s="108"/>
      <c r="Y721" s="108"/>
      <c r="Z721" s="108"/>
    </row>
    <row r="722" spans="5:26" x14ac:dyDescent="0.25">
      <c r="E722" s="108"/>
      <c r="F722" s="108"/>
      <c r="G722" s="108"/>
      <c r="H722" s="108"/>
      <c r="I722" s="108"/>
      <c r="J722" s="108"/>
      <c r="K722" s="108"/>
      <c r="L722" s="108"/>
      <c r="M722" s="108"/>
      <c r="N722" s="108"/>
      <c r="O722" s="108"/>
      <c r="P722" s="108"/>
      <c r="W722" s="108"/>
      <c r="X722" s="108"/>
      <c r="Y722" s="108"/>
      <c r="Z722" s="108"/>
    </row>
    <row r="723" spans="5:26" x14ac:dyDescent="0.25">
      <c r="E723" s="108"/>
      <c r="F723" s="108"/>
      <c r="G723" s="108"/>
      <c r="H723" s="108"/>
      <c r="I723" s="108"/>
      <c r="J723" s="108"/>
      <c r="K723" s="108"/>
      <c r="L723" s="108"/>
      <c r="M723" s="108"/>
      <c r="N723" s="108"/>
      <c r="O723" s="108"/>
      <c r="P723" s="108"/>
      <c r="W723" s="108"/>
      <c r="X723" s="108"/>
      <c r="Y723" s="108"/>
      <c r="Z723" s="108"/>
    </row>
    <row r="724" spans="5:26" x14ac:dyDescent="0.25">
      <c r="E724" s="108"/>
      <c r="F724" s="108"/>
      <c r="G724" s="108"/>
      <c r="H724" s="108"/>
      <c r="I724" s="108"/>
      <c r="J724" s="108"/>
      <c r="K724" s="108"/>
      <c r="L724" s="108"/>
      <c r="M724" s="108"/>
      <c r="N724" s="108"/>
      <c r="O724" s="108"/>
      <c r="P724" s="108"/>
      <c r="W724" s="108"/>
      <c r="X724" s="108"/>
      <c r="Y724" s="108"/>
      <c r="Z724" s="108"/>
    </row>
    <row r="725" spans="5:26" x14ac:dyDescent="0.25">
      <c r="E725" s="108"/>
      <c r="F725" s="108"/>
      <c r="G725" s="108"/>
      <c r="H725" s="108"/>
      <c r="I725" s="108"/>
      <c r="J725" s="108"/>
      <c r="K725" s="108"/>
      <c r="L725" s="108"/>
      <c r="M725" s="108"/>
      <c r="N725" s="108"/>
      <c r="O725" s="108"/>
      <c r="P725" s="108"/>
      <c r="W725" s="108"/>
      <c r="X725" s="108"/>
      <c r="Y725" s="108"/>
      <c r="Z725" s="108"/>
    </row>
    <row r="726" spans="5:26" x14ac:dyDescent="0.25">
      <c r="E726" s="108"/>
      <c r="F726" s="108"/>
      <c r="G726" s="108"/>
      <c r="H726" s="108"/>
      <c r="I726" s="108"/>
      <c r="J726" s="108"/>
      <c r="K726" s="108"/>
      <c r="L726" s="108"/>
      <c r="M726" s="108"/>
      <c r="N726" s="108"/>
      <c r="O726" s="108"/>
      <c r="P726" s="108"/>
      <c r="W726" s="108"/>
      <c r="X726" s="108"/>
      <c r="Y726" s="108"/>
      <c r="Z726" s="108"/>
    </row>
    <row r="727" spans="5:26" x14ac:dyDescent="0.25">
      <c r="E727" s="108"/>
      <c r="F727" s="108"/>
      <c r="G727" s="108"/>
      <c r="H727" s="108"/>
      <c r="I727" s="108"/>
      <c r="J727" s="108"/>
      <c r="K727" s="108"/>
      <c r="L727" s="108"/>
      <c r="M727" s="108"/>
      <c r="N727" s="108"/>
      <c r="O727" s="108"/>
      <c r="P727" s="108"/>
      <c r="W727" s="108"/>
      <c r="X727" s="108"/>
      <c r="Y727" s="108"/>
      <c r="Z727" s="108"/>
    </row>
    <row r="728" spans="5:26" x14ac:dyDescent="0.25">
      <c r="E728" s="108"/>
      <c r="F728" s="108"/>
      <c r="G728" s="108"/>
      <c r="H728" s="108"/>
      <c r="I728" s="108"/>
      <c r="J728" s="108"/>
      <c r="K728" s="108"/>
      <c r="L728" s="108"/>
      <c r="M728" s="108"/>
      <c r="N728" s="108"/>
      <c r="O728" s="108"/>
      <c r="P728" s="108"/>
      <c r="W728" s="108"/>
      <c r="X728" s="108"/>
      <c r="Y728" s="108"/>
      <c r="Z728" s="108"/>
    </row>
    <row r="729" spans="5:26" x14ac:dyDescent="0.25">
      <c r="E729" s="108"/>
      <c r="F729" s="108"/>
      <c r="G729" s="108"/>
      <c r="H729" s="108"/>
      <c r="I729" s="108"/>
      <c r="J729" s="108"/>
      <c r="K729" s="108"/>
      <c r="L729" s="108"/>
      <c r="M729" s="108"/>
      <c r="N729" s="108"/>
      <c r="O729" s="108"/>
      <c r="P729" s="108"/>
      <c r="W729" s="108"/>
      <c r="X729" s="108"/>
      <c r="Y729" s="108"/>
      <c r="Z729" s="108"/>
    </row>
    <row r="730" spans="5:26" x14ac:dyDescent="0.25">
      <c r="E730" s="108"/>
      <c r="F730" s="108"/>
      <c r="G730" s="108"/>
      <c r="H730" s="108"/>
      <c r="I730" s="108"/>
      <c r="J730" s="108"/>
      <c r="K730" s="108"/>
      <c r="L730" s="108"/>
      <c r="M730" s="108"/>
      <c r="N730" s="108"/>
      <c r="O730" s="108"/>
      <c r="P730" s="108"/>
      <c r="W730" s="108"/>
      <c r="X730" s="108"/>
      <c r="Y730" s="108"/>
      <c r="Z730" s="108"/>
    </row>
    <row r="731" spans="5:26" x14ac:dyDescent="0.25">
      <c r="E731" s="108"/>
      <c r="F731" s="108"/>
      <c r="G731" s="108"/>
      <c r="H731" s="108"/>
      <c r="I731" s="108"/>
      <c r="J731" s="108"/>
      <c r="K731" s="108"/>
      <c r="L731" s="108"/>
      <c r="M731" s="108"/>
      <c r="N731" s="108"/>
      <c r="O731" s="108"/>
      <c r="P731" s="108"/>
      <c r="W731" s="108"/>
      <c r="X731" s="108"/>
      <c r="Y731" s="108"/>
      <c r="Z731" s="108"/>
    </row>
    <row r="732" spans="5:26" x14ac:dyDescent="0.25">
      <c r="E732" s="108"/>
      <c r="F732" s="108"/>
      <c r="G732" s="108"/>
      <c r="H732" s="108"/>
      <c r="I732" s="108"/>
      <c r="J732" s="108"/>
      <c r="K732" s="108"/>
      <c r="L732" s="108"/>
      <c r="M732" s="108"/>
      <c r="N732" s="108"/>
      <c r="O732" s="108"/>
      <c r="P732" s="108"/>
      <c r="W732" s="108"/>
      <c r="X732" s="108"/>
      <c r="Y732" s="108"/>
      <c r="Z732" s="108"/>
    </row>
    <row r="733" spans="5:26" x14ac:dyDescent="0.25">
      <c r="E733" s="108"/>
      <c r="F733" s="108"/>
      <c r="G733" s="108"/>
      <c r="H733" s="108"/>
      <c r="I733" s="108"/>
      <c r="J733" s="108"/>
      <c r="K733" s="108"/>
      <c r="L733" s="108"/>
      <c r="M733" s="108"/>
      <c r="N733" s="108"/>
      <c r="O733" s="108"/>
      <c r="P733" s="108"/>
      <c r="W733" s="108"/>
      <c r="X733" s="108"/>
      <c r="Y733" s="108"/>
      <c r="Z733" s="108"/>
    </row>
    <row r="734" spans="5:26" x14ac:dyDescent="0.25">
      <c r="E734" s="108"/>
      <c r="F734" s="108"/>
      <c r="G734" s="108"/>
      <c r="H734" s="108"/>
      <c r="I734" s="108"/>
      <c r="J734" s="108"/>
      <c r="K734" s="108"/>
      <c r="L734" s="108"/>
      <c r="M734" s="108"/>
      <c r="N734" s="108"/>
      <c r="O734" s="108"/>
      <c r="P734" s="108"/>
      <c r="W734" s="108"/>
      <c r="X734" s="108"/>
      <c r="Y734" s="108"/>
      <c r="Z734" s="108"/>
    </row>
    <row r="735" spans="5:26" x14ac:dyDescent="0.25">
      <c r="E735" s="108"/>
      <c r="F735" s="108"/>
      <c r="G735" s="108"/>
      <c r="H735" s="108"/>
      <c r="I735" s="108"/>
      <c r="J735" s="108"/>
      <c r="K735" s="108"/>
      <c r="L735" s="108"/>
      <c r="M735" s="108"/>
      <c r="N735" s="108"/>
      <c r="O735" s="108"/>
      <c r="P735" s="108"/>
      <c r="W735" s="108"/>
      <c r="X735" s="108"/>
      <c r="Y735" s="108"/>
      <c r="Z735" s="108"/>
    </row>
    <row r="736" spans="5:26" x14ac:dyDescent="0.25">
      <c r="E736" s="108"/>
      <c r="F736" s="108"/>
      <c r="G736" s="108"/>
      <c r="H736" s="108"/>
      <c r="I736" s="108"/>
      <c r="J736" s="108"/>
      <c r="K736" s="108"/>
      <c r="L736" s="108"/>
      <c r="M736" s="108"/>
      <c r="N736" s="108"/>
      <c r="O736" s="108"/>
      <c r="P736" s="108"/>
      <c r="W736" s="108"/>
      <c r="X736" s="108"/>
      <c r="Y736" s="108"/>
      <c r="Z736" s="108"/>
    </row>
    <row r="737" spans="5:26" x14ac:dyDescent="0.25">
      <c r="E737" s="108"/>
      <c r="F737" s="108"/>
      <c r="G737" s="108"/>
      <c r="H737" s="108"/>
      <c r="I737" s="108"/>
      <c r="J737" s="108"/>
      <c r="K737" s="108"/>
      <c r="L737" s="108"/>
      <c r="M737" s="108"/>
      <c r="N737" s="108"/>
      <c r="O737" s="108"/>
      <c r="P737" s="108"/>
      <c r="W737" s="108"/>
      <c r="X737" s="108"/>
      <c r="Y737" s="108"/>
      <c r="Z737" s="108"/>
    </row>
    <row r="738" spans="5:26" x14ac:dyDescent="0.25">
      <c r="E738" s="108"/>
      <c r="F738" s="108"/>
      <c r="G738" s="108"/>
      <c r="H738" s="108"/>
      <c r="I738" s="108"/>
      <c r="J738" s="108"/>
      <c r="K738" s="108"/>
      <c r="L738" s="108"/>
      <c r="M738" s="108"/>
      <c r="N738" s="108"/>
      <c r="O738" s="108"/>
      <c r="P738" s="108"/>
      <c r="W738" s="108"/>
      <c r="X738" s="108"/>
      <c r="Y738" s="108"/>
      <c r="Z738" s="108"/>
    </row>
    <row r="739" spans="5:26" x14ac:dyDescent="0.25">
      <c r="E739" s="108"/>
      <c r="F739" s="108"/>
      <c r="G739" s="108"/>
      <c r="H739" s="108"/>
      <c r="I739" s="108"/>
      <c r="J739" s="108"/>
      <c r="K739" s="108"/>
      <c r="L739" s="108"/>
      <c r="M739" s="108"/>
      <c r="N739" s="108"/>
      <c r="O739" s="108"/>
      <c r="P739" s="108"/>
      <c r="W739" s="108"/>
      <c r="X739" s="108"/>
      <c r="Y739" s="108"/>
      <c r="Z739" s="108"/>
    </row>
    <row r="740" spans="5:26" x14ac:dyDescent="0.25">
      <c r="E740" s="108"/>
      <c r="F740" s="108"/>
      <c r="G740" s="108"/>
      <c r="H740" s="108"/>
      <c r="I740" s="108"/>
      <c r="J740" s="108"/>
      <c r="K740" s="108"/>
      <c r="L740" s="108"/>
      <c r="M740" s="108"/>
      <c r="N740" s="108"/>
      <c r="O740" s="108"/>
      <c r="P740" s="108"/>
      <c r="W740" s="108"/>
      <c r="X740" s="108"/>
      <c r="Y740" s="108"/>
      <c r="Z740" s="108"/>
    </row>
    <row r="741" spans="5:26" x14ac:dyDescent="0.25">
      <c r="E741" s="108"/>
      <c r="F741" s="108"/>
      <c r="G741" s="108"/>
      <c r="H741" s="108"/>
      <c r="I741" s="108"/>
      <c r="J741" s="108"/>
      <c r="K741" s="108"/>
      <c r="L741" s="108"/>
      <c r="M741" s="108"/>
      <c r="N741" s="108"/>
      <c r="O741" s="108"/>
      <c r="P741" s="108"/>
      <c r="W741" s="108"/>
      <c r="X741" s="108"/>
      <c r="Y741" s="108"/>
      <c r="Z741" s="108"/>
    </row>
    <row r="742" spans="5:26" x14ac:dyDescent="0.25">
      <c r="E742" s="108"/>
      <c r="F742" s="108"/>
      <c r="G742" s="108"/>
      <c r="H742" s="108"/>
      <c r="I742" s="108"/>
      <c r="J742" s="108"/>
      <c r="K742" s="108"/>
      <c r="L742" s="108"/>
      <c r="M742" s="108"/>
      <c r="N742" s="108"/>
      <c r="O742" s="108"/>
      <c r="P742" s="108"/>
      <c r="W742" s="108"/>
      <c r="X742" s="108"/>
      <c r="Y742" s="108"/>
      <c r="Z742" s="108"/>
    </row>
    <row r="743" spans="5:26" x14ac:dyDescent="0.25">
      <c r="E743" s="108"/>
      <c r="F743" s="108"/>
      <c r="G743" s="108"/>
      <c r="H743" s="108"/>
      <c r="I743" s="108"/>
      <c r="J743" s="108"/>
      <c r="K743" s="108"/>
      <c r="L743" s="108"/>
      <c r="M743" s="108"/>
      <c r="N743" s="108"/>
      <c r="O743" s="108"/>
      <c r="P743" s="108"/>
      <c r="W743" s="108"/>
      <c r="X743" s="108"/>
      <c r="Y743" s="108"/>
      <c r="Z743" s="108"/>
    </row>
    <row r="744" spans="5:26" x14ac:dyDescent="0.25">
      <c r="E744" s="108"/>
      <c r="F744" s="108"/>
      <c r="G744" s="108"/>
      <c r="H744" s="108"/>
      <c r="I744" s="108"/>
      <c r="J744" s="108"/>
      <c r="K744" s="108"/>
      <c r="L744" s="108"/>
      <c r="M744" s="108"/>
      <c r="N744" s="108"/>
      <c r="O744" s="108"/>
      <c r="P744" s="108"/>
      <c r="W744" s="108"/>
      <c r="X744" s="108"/>
      <c r="Y744" s="108"/>
      <c r="Z744" s="108"/>
    </row>
    <row r="745" spans="5:26" x14ac:dyDescent="0.25">
      <c r="E745" s="108"/>
      <c r="F745" s="108"/>
      <c r="G745" s="108"/>
      <c r="H745" s="108"/>
      <c r="I745" s="108"/>
      <c r="J745" s="108"/>
      <c r="K745" s="108"/>
      <c r="L745" s="108"/>
      <c r="M745" s="108"/>
      <c r="N745" s="108"/>
      <c r="O745" s="108"/>
      <c r="P745" s="108"/>
      <c r="W745" s="108"/>
      <c r="X745" s="108"/>
      <c r="Y745" s="108"/>
      <c r="Z745" s="108"/>
    </row>
    <row r="746" spans="5:26" x14ac:dyDescent="0.25">
      <c r="E746" s="108"/>
      <c r="F746" s="108"/>
      <c r="G746" s="108"/>
      <c r="H746" s="108"/>
      <c r="I746" s="108"/>
      <c r="J746" s="108"/>
      <c r="K746" s="108"/>
      <c r="L746" s="108"/>
      <c r="M746" s="108"/>
      <c r="N746" s="108"/>
      <c r="O746" s="108"/>
      <c r="P746" s="108"/>
      <c r="W746" s="108"/>
      <c r="X746" s="108"/>
      <c r="Y746" s="108"/>
      <c r="Z746" s="108"/>
    </row>
    <row r="747" spans="5:26" x14ac:dyDescent="0.25">
      <c r="E747" s="108"/>
      <c r="F747" s="108"/>
      <c r="G747" s="108"/>
      <c r="H747" s="108"/>
      <c r="I747" s="108"/>
      <c r="J747" s="108"/>
      <c r="K747" s="108"/>
      <c r="L747" s="108"/>
      <c r="M747" s="108"/>
      <c r="N747" s="108"/>
      <c r="O747" s="108"/>
      <c r="P747" s="108"/>
      <c r="W747" s="108"/>
      <c r="X747" s="108"/>
      <c r="Y747" s="108"/>
      <c r="Z747" s="108"/>
    </row>
    <row r="748" spans="5:26" x14ac:dyDescent="0.25">
      <c r="E748" s="108"/>
      <c r="F748" s="108"/>
      <c r="G748" s="108"/>
      <c r="H748" s="108"/>
      <c r="I748" s="108"/>
      <c r="J748" s="108"/>
      <c r="K748" s="108"/>
      <c r="L748" s="108"/>
      <c r="M748" s="108"/>
      <c r="N748" s="108"/>
      <c r="O748" s="108"/>
      <c r="P748" s="108"/>
      <c r="W748" s="108"/>
      <c r="X748" s="108"/>
      <c r="Y748" s="108"/>
      <c r="Z748" s="108"/>
    </row>
    <row r="749" spans="5:26" x14ac:dyDescent="0.25">
      <c r="E749" s="108"/>
      <c r="F749" s="108"/>
      <c r="G749" s="108"/>
      <c r="H749" s="108"/>
      <c r="I749" s="108"/>
      <c r="J749" s="108"/>
      <c r="K749" s="108"/>
      <c r="L749" s="108"/>
      <c r="M749" s="108"/>
      <c r="N749" s="108"/>
      <c r="O749" s="108"/>
      <c r="P749" s="108"/>
      <c r="W749" s="108"/>
      <c r="X749" s="108"/>
      <c r="Y749" s="108"/>
      <c r="Z749" s="108"/>
    </row>
    <row r="750" spans="5:26" x14ac:dyDescent="0.25">
      <c r="E750" s="108"/>
      <c r="F750" s="108"/>
      <c r="G750" s="108"/>
      <c r="H750" s="108"/>
      <c r="I750" s="108"/>
      <c r="J750" s="108"/>
      <c r="K750" s="108"/>
      <c r="L750" s="108"/>
      <c r="M750" s="108"/>
      <c r="N750" s="108"/>
      <c r="O750" s="108"/>
      <c r="P750" s="108"/>
      <c r="W750" s="108"/>
      <c r="X750" s="108"/>
      <c r="Y750" s="108"/>
      <c r="Z750" s="108"/>
    </row>
    <row r="751" spans="5:26" x14ac:dyDescent="0.25">
      <c r="E751" s="108"/>
      <c r="F751" s="108"/>
      <c r="G751" s="108"/>
      <c r="H751" s="108"/>
      <c r="I751" s="108"/>
      <c r="J751" s="108"/>
      <c r="K751" s="108"/>
      <c r="L751" s="108"/>
      <c r="M751" s="108"/>
      <c r="N751" s="108"/>
      <c r="O751" s="108"/>
      <c r="P751" s="108"/>
      <c r="W751" s="108"/>
      <c r="X751" s="108"/>
      <c r="Y751" s="108"/>
      <c r="Z751" s="108"/>
    </row>
    <row r="752" spans="5:26" x14ac:dyDescent="0.25">
      <c r="E752" s="108"/>
      <c r="F752" s="108"/>
      <c r="G752" s="108"/>
      <c r="H752" s="108"/>
      <c r="I752" s="108"/>
      <c r="J752" s="108"/>
      <c r="K752" s="108"/>
      <c r="L752" s="108"/>
      <c r="M752" s="108"/>
      <c r="N752" s="108"/>
      <c r="O752" s="108"/>
      <c r="P752" s="108"/>
      <c r="W752" s="108"/>
      <c r="X752" s="108"/>
      <c r="Y752" s="108"/>
      <c r="Z752" s="108"/>
    </row>
    <row r="753" spans="5:26" x14ac:dyDescent="0.25">
      <c r="E753" s="108"/>
      <c r="F753" s="108"/>
      <c r="G753" s="108"/>
      <c r="H753" s="108"/>
      <c r="I753" s="108"/>
      <c r="J753" s="108"/>
      <c r="K753" s="108"/>
      <c r="L753" s="108"/>
      <c r="M753" s="108"/>
      <c r="N753" s="108"/>
      <c r="O753" s="108"/>
      <c r="P753" s="108"/>
      <c r="W753" s="108"/>
      <c r="X753" s="108"/>
      <c r="Y753" s="108"/>
      <c r="Z753" s="108"/>
    </row>
    <row r="754" spans="5:26" x14ac:dyDescent="0.25">
      <c r="E754" s="108"/>
      <c r="F754" s="108"/>
      <c r="G754" s="108"/>
      <c r="H754" s="108"/>
      <c r="I754" s="108"/>
      <c r="J754" s="108"/>
      <c r="K754" s="108"/>
      <c r="L754" s="108"/>
      <c r="M754" s="108"/>
      <c r="N754" s="108"/>
      <c r="O754" s="108"/>
      <c r="P754" s="108"/>
      <c r="W754" s="108"/>
      <c r="X754" s="108"/>
      <c r="Y754" s="108"/>
      <c r="Z754" s="108"/>
    </row>
    <row r="755" spans="5:26" x14ac:dyDescent="0.25">
      <c r="E755" s="108"/>
      <c r="F755" s="108"/>
      <c r="G755" s="108"/>
      <c r="H755" s="108"/>
      <c r="I755" s="108"/>
      <c r="J755" s="108"/>
      <c r="K755" s="108"/>
      <c r="L755" s="108"/>
      <c r="M755" s="108"/>
      <c r="N755" s="108"/>
      <c r="O755" s="108"/>
      <c r="P755" s="108"/>
      <c r="W755" s="108"/>
      <c r="X755" s="108"/>
      <c r="Y755" s="108"/>
      <c r="Z755" s="108"/>
    </row>
    <row r="756" spans="5:26" x14ac:dyDescent="0.25">
      <c r="E756" s="108"/>
      <c r="F756" s="108"/>
      <c r="G756" s="108"/>
      <c r="H756" s="108"/>
      <c r="I756" s="108"/>
      <c r="J756" s="108"/>
      <c r="K756" s="108"/>
      <c r="L756" s="108"/>
      <c r="M756" s="108"/>
      <c r="N756" s="108"/>
      <c r="O756" s="108"/>
      <c r="P756" s="108"/>
      <c r="W756" s="108"/>
      <c r="X756" s="108"/>
      <c r="Y756" s="108"/>
      <c r="Z756" s="108"/>
    </row>
    <row r="757" spans="5:26" x14ac:dyDescent="0.25">
      <c r="E757" s="108"/>
      <c r="F757" s="108"/>
      <c r="G757" s="108"/>
      <c r="H757" s="108"/>
      <c r="I757" s="108"/>
      <c r="J757" s="108"/>
      <c r="K757" s="108"/>
      <c r="L757" s="108"/>
      <c r="M757" s="108"/>
      <c r="N757" s="108"/>
      <c r="O757" s="108"/>
      <c r="P757" s="108"/>
      <c r="W757" s="108"/>
      <c r="X757" s="108"/>
      <c r="Y757" s="108"/>
      <c r="Z757" s="108"/>
    </row>
    <row r="758" spans="5:26" x14ac:dyDescent="0.25">
      <c r="E758" s="108"/>
      <c r="F758" s="108"/>
      <c r="G758" s="108"/>
      <c r="H758" s="108"/>
      <c r="I758" s="108"/>
      <c r="J758" s="108"/>
      <c r="K758" s="108"/>
      <c r="L758" s="108"/>
      <c r="M758" s="108"/>
      <c r="N758" s="108"/>
      <c r="O758" s="108"/>
      <c r="P758" s="108"/>
      <c r="W758" s="108"/>
      <c r="X758" s="108"/>
      <c r="Y758" s="108"/>
      <c r="Z758" s="108"/>
    </row>
    <row r="759" spans="5:26" x14ac:dyDescent="0.25">
      <c r="E759" s="108"/>
      <c r="F759" s="108"/>
      <c r="G759" s="108"/>
      <c r="H759" s="108"/>
      <c r="I759" s="108"/>
      <c r="J759" s="108"/>
      <c r="K759" s="108"/>
      <c r="L759" s="108"/>
      <c r="M759" s="108"/>
      <c r="N759" s="108"/>
      <c r="O759" s="108"/>
      <c r="P759" s="108"/>
      <c r="W759" s="108"/>
      <c r="X759" s="108"/>
      <c r="Y759" s="108"/>
      <c r="Z759" s="108"/>
    </row>
    <row r="760" spans="5:26" x14ac:dyDescent="0.25">
      <c r="E760" s="108"/>
      <c r="F760" s="108"/>
      <c r="G760" s="108"/>
      <c r="H760" s="108"/>
      <c r="I760" s="108"/>
      <c r="J760" s="108"/>
      <c r="K760" s="108"/>
      <c r="L760" s="108"/>
      <c r="M760" s="108"/>
      <c r="N760" s="108"/>
      <c r="O760" s="108"/>
      <c r="P760" s="108"/>
      <c r="W760" s="108"/>
      <c r="X760" s="108"/>
      <c r="Y760" s="108"/>
      <c r="Z760" s="108"/>
    </row>
    <row r="761" spans="5:26" x14ac:dyDescent="0.25">
      <c r="E761" s="108"/>
      <c r="F761" s="108"/>
      <c r="G761" s="108"/>
      <c r="H761" s="108"/>
      <c r="I761" s="108"/>
      <c r="J761" s="108"/>
      <c r="K761" s="108"/>
      <c r="L761" s="108"/>
      <c r="M761" s="108"/>
      <c r="N761" s="108"/>
      <c r="O761" s="108"/>
      <c r="P761" s="108"/>
      <c r="W761" s="108"/>
      <c r="X761" s="108"/>
      <c r="Y761" s="108"/>
      <c r="Z761" s="108"/>
    </row>
    <row r="762" spans="5:26" x14ac:dyDescent="0.25">
      <c r="E762" s="108"/>
      <c r="F762" s="108"/>
      <c r="G762" s="108"/>
      <c r="H762" s="108"/>
      <c r="I762" s="108"/>
      <c r="J762" s="108"/>
      <c r="K762" s="108"/>
      <c r="L762" s="108"/>
      <c r="M762" s="108"/>
      <c r="N762" s="108"/>
      <c r="O762" s="108"/>
      <c r="P762" s="108"/>
      <c r="W762" s="108"/>
      <c r="X762" s="108"/>
      <c r="Y762" s="108"/>
      <c r="Z762" s="108"/>
    </row>
    <row r="763" spans="5:26" x14ac:dyDescent="0.25">
      <c r="E763" s="108"/>
      <c r="F763" s="108"/>
      <c r="G763" s="108"/>
      <c r="H763" s="108"/>
      <c r="I763" s="108"/>
      <c r="J763" s="108"/>
      <c r="K763" s="108"/>
      <c r="L763" s="108"/>
      <c r="M763" s="108"/>
      <c r="N763" s="108"/>
      <c r="O763" s="108"/>
      <c r="P763" s="108"/>
      <c r="W763" s="108"/>
      <c r="X763" s="108"/>
      <c r="Y763" s="108"/>
      <c r="Z763" s="108"/>
    </row>
    <row r="764" spans="5:26" x14ac:dyDescent="0.25">
      <c r="E764" s="108"/>
      <c r="F764" s="108"/>
      <c r="G764" s="108"/>
      <c r="H764" s="108"/>
      <c r="I764" s="108"/>
      <c r="J764" s="108"/>
      <c r="K764" s="108"/>
      <c r="L764" s="108"/>
      <c r="M764" s="108"/>
      <c r="N764" s="108"/>
      <c r="O764" s="108"/>
      <c r="P764" s="108"/>
      <c r="W764" s="108"/>
      <c r="X764" s="108"/>
      <c r="Y764" s="108"/>
      <c r="Z764" s="108"/>
    </row>
    <row r="765" spans="5:26" x14ac:dyDescent="0.25">
      <c r="E765" s="108"/>
      <c r="F765" s="108"/>
      <c r="G765" s="108"/>
      <c r="H765" s="108"/>
      <c r="I765" s="108"/>
      <c r="J765" s="108"/>
      <c r="K765" s="108"/>
      <c r="L765" s="108"/>
      <c r="M765" s="108"/>
      <c r="N765" s="108"/>
      <c r="O765" s="108"/>
      <c r="P765" s="108"/>
      <c r="W765" s="108"/>
      <c r="X765" s="108"/>
      <c r="Y765" s="108"/>
      <c r="Z765" s="108"/>
    </row>
    <row r="766" spans="5:26" x14ac:dyDescent="0.25">
      <c r="E766" s="108"/>
      <c r="F766" s="108"/>
      <c r="G766" s="108"/>
      <c r="H766" s="108"/>
      <c r="I766" s="108"/>
      <c r="J766" s="108"/>
      <c r="K766" s="108"/>
      <c r="L766" s="108"/>
      <c r="M766" s="108"/>
      <c r="N766" s="108"/>
      <c r="O766" s="108"/>
      <c r="P766" s="108"/>
      <c r="W766" s="108"/>
      <c r="X766" s="108"/>
      <c r="Y766" s="108"/>
      <c r="Z766" s="108"/>
    </row>
    <row r="767" spans="5:26" x14ac:dyDescent="0.25">
      <c r="E767" s="108"/>
      <c r="F767" s="108"/>
      <c r="G767" s="108"/>
      <c r="H767" s="108"/>
      <c r="I767" s="108"/>
      <c r="J767" s="108"/>
      <c r="K767" s="108"/>
      <c r="L767" s="108"/>
      <c r="M767" s="108"/>
      <c r="N767" s="108"/>
      <c r="O767" s="108"/>
      <c r="P767" s="108"/>
      <c r="W767" s="108"/>
      <c r="X767" s="108"/>
      <c r="Y767" s="108"/>
      <c r="Z767" s="108"/>
    </row>
    <row r="768" spans="5:26" x14ac:dyDescent="0.25">
      <c r="E768" s="108"/>
      <c r="F768" s="108"/>
      <c r="G768" s="108"/>
      <c r="H768" s="108"/>
      <c r="I768" s="108"/>
      <c r="J768" s="108"/>
      <c r="K768" s="108"/>
      <c r="L768" s="108"/>
      <c r="M768" s="108"/>
      <c r="N768" s="108"/>
      <c r="O768" s="108"/>
      <c r="P768" s="108"/>
      <c r="W768" s="108"/>
      <c r="X768" s="108"/>
      <c r="Y768" s="108"/>
      <c r="Z768" s="108"/>
    </row>
    <row r="769" spans="5:26" x14ac:dyDescent="0.25">
      <c r="E769" s="108"/>
      <c r="F769" s="108"/>
      <c r="G769" s="108"/>
      <c r="H769" s="108"/>
      <c r="I769" s="108"/>
      <c r="J769" s="108"/>
      <c r="K769" s="108"/>
      <c r="L769" s="108"/>
      <c r="M769" s="108"/>
      <c r="N769" s="108"/>
      <c r="O769" s="108"/>
      <c r="P769" s="108"/>
      <c r="W769" s="108"/>
      <c r="X769" s="108"/>
      <c r="Y769" s="108"/>
      <c r="Z769" s="108"/>
    </row>
    <row r="770" spans="5:26" x14ac:dyDescent="0.25">
      <c r="E770" s="108"/>
      <c r="F770" s="108"/>
      <c r="G770" s="108"/>
      <c r="H770" s="108"/>
      <c r="I770" s="108"/>
      <c r="J770" s="108"/>
      <c r="K770" s="108"/>
      <c r="L770" s="108"/>
      <c r="M770" s="108"/>
      <c r="N770" s="108"/>
      <c r="O770" s="108"/>
      <c r="P770" s="108"/>
      <c r="W770" s="108"/>
      <c r="X770" s="108"/>
      <c r="Y770" s="108"/>
      <c r="Z770" s="108"/>
    </row>
    <row r="771" spans="5:26" x14ac:dyDescent="0.25">
      <c r="E771" s="108"/>
      <c r="F771" s="108"/>
      <c r="G771" s="108"/>
      <c r="H771" s="108"/>
      <c r="I771" s="108"/>
      <c r="J771" s="108"/>
      <c r="K771" s="108"/>
      <c r="L771" s="108"/>
      <c r="M771" s="108"/>
      <c r="N771" s="108"/>
      <c r="O771" s="108"/>
      <c r="P771" s="108"/>
      <c r="W771" s="108"/>
      <c r="X771" s="108"/>
      <c r="Y771" s="108"/>
      <c r="Z771" s="108"/>
    </row>
    <row r="772" spans="5:26" x14ac:dyDescent="0.25">
      <c r="E772" s="108"/>
      <c r="F772" s="108"/>
      <c r="G772" s="108"/>
      <c r="H772" s="108"/>
      <c r="I772" s="108"/>
      <c r="J772" s="108"/>
      <c r="K772" s="108"/>
      <c r="L772" s="108"/>
      <c r="M772" s="108"/>
      <c r="N772" s="108"/>
      <c r="O772" s="108"/>
      <c r="P772" s="108"/>
      <c r="W772" s="108"/>
      <c r="X772" s="108"/>
      <c r="Y772" s="108"/>
      <c r="Z772" s="108"/>
    </row>
    <row r="773" spans="5:26" x14ac:dyDescent="0.25">
      <c r="E773" s="108"/>
      <c r="F773" s="108"/>
      <c r="G773" s="108"/>
      <c r="H773" s="108"/>
      <c r="I773" s="108"/>
      <c r="J773" s="108"/>
      <c r="K773" s="108"/>
      <c r="L773" s="108"/>
      <c r="M773" s="108"/>
      <c r="N773" s="108"/>
      <c r="O773" s="108"/>
      <c r="P773" s="108"/>
      <c r="W773" s="108"/>
      <c r="X773" s="108"/>
      <c r="Y773" s="108"/>
      <c r="Z773" s="108"/>
    </row>
    <row r="774" spans="5:26" x14ac:dyDescent="0.25">
      <c r="E774" s="108"/>
      <c r="F774" s="108"/>
      <c r="G774" s="108"/>
      <c r="H774" s="108"/>
      <c r="I774" s="108"/>
      <c r="J774" s="108"/>
      <c r="K774" s="108"/>
      <c r="L774" s="108"/>
      <c r="M774" s="108"/>
      <c r="N774" s="108"/>
      <c r="O774" s="108"/>
      <c r="P774" s="108"/>
      <c r="W774" s="108"/>
      <c r="X774" s="108"/>
      <c r="Y774" s="108"/>
      <c r="Z774" s="108"/>
    </row>
    <row r="775" spans="5:26" x14ac:dyDescent="0.25">
      <c r="E775" s="108"/>
      <c r="F775" s="108"/>
      <c r="G775" s="108"/>
      <c r="H775" s="108"/>
      <c r="I775" s="108"/>
      <c r="J775" s="108"/>
      <c r="K775" s="108"/>
      <c r="L775" s="108"/>
      <c r="M775" s="108"/>
      <c r="N775" s="108"/>
      <c r="O775" s="108"/>
      <c r="P775" s="108"/>
      <c r="W775" s="108"/>
      <c r="X775" s="108"/>
      <c r="Y775" s="108"/>
      <c r="Z775" s="108"/>
    </row>
    <row r="776" spans="5:26" x14ac:dyDescent="0.25">
      <c r="E776" s="108"/>
      <c r="F776" s="108"/>
      <c r="G776" s="108"/>
      <c r="H776" s="108"/>
      <c r="I776" s="108"/>
      <c r="J776" s="108"/>
      <c r="K776" s="108"/>
      <c r="L776" s="108"/>
      <c r="M776" s="108"/>
      <c r="N776" s="108"/>
      <c r="O776" s="108"/>
      <c r="P776" s="108"/>
      <c r="W776" s="108"/>
      <c r="X776" s="108"/>
      <c r="Y776" s="108"/>
      <c r="Z776" s="108"/>
    </row>
    <row r="777" spans="5:26" x14ac:dyDescent="0.25">
      <c r="E777" s="108"/>
      <c r="F777" s="108"/>
      <c r="G777" s="108"/>
      <c r="H777" s="108"/>
      <c r="I777" s="108"/>
      <c r="J777" s="108"/>
      <c r="K777" s="108"/>
      <c r="L777" s="108"/>
      <c r="M777" s="108"/>
      <c r="N777" s="108"/>
      <c r="O777" s="108"/>
      <c r="P777" s="108"/>
      <c r="W777" s="108"/>
      <c r="X777" s="108"/>
      <c r="Y777" s="108"/>
      <c r="Z777" s="108"/>
    </row>
    <row r="778" spans="5:26" x14ac:dyDescent="0.25">
      <c r="E778" s="108"/>
      <c r="F778" s="108"/>
      <c r="G778" s="108"/>
      <c r="H778" s="108"/>
      <c r="I778" s="108"/>
      <c r="J778" s="108"/>
      <c r="K778" s="108"/>
      <c r="L778" s="108"/>
      <c r="M778" s="108"/>
      <c r="N778" s="108"/>
      <c r="O778" s="108"/>
      <c r="P778" s="108"/>
      <c r="W778" s="108"/>
      <c r="X778" s="108"/>
      <c r="Y778" s="108"/>
      <c r="Z778" s="108"/>
    </row>
    <row r="779" spans="5:26" x14ac:dyDescent="0.25">
      <c r="E779" s="108"/>
      <c r="F779" s="108"/>
      <c r="G779" s="108"/>
      <c r="H779" s="108"/>
      <c r="I779" s="108"/>
      <c r="J779" s="108"/>
      <c r="K779" s="108"/>
      <c r="L779" s="108"/>
      <c r="M779" s="108"/>
      <c r="N779" s="108"/>
      <c r="O779" s="108"/>
      <c r="P779" s="108"/>
      <c r="W779" s="108"/>
      <c r="X779" s="108"/>
      <c r="Y779" s="108"/>
      <c r="Z779" s="108"/>
    </row>
    <row r="780" spans="5:26" x14ac:dyDescent="0.25">
      <c r="E780" s="108"/>
      <c r="F780" s="108"/>
      <c r="G780" s="108"/>
      <c r="H780" s="108"/>
      <c r="I780" s="108"/>
      <c r="J780" s="108"/>
      <c r="K780" s="108"/>
      <c r="L780" s="108"/>
      <c r="M780" s="108"/>
      <c r="N780" s="108"/>
      <c r="O780" s="108"/>
      <c r="P780" s="108"/>
      <c r="W780" s="108"/>
      <c r="X780" s="108"/>
      <c r="Y780" s="108"/>
      <c r="Z780" s="108"/>
    </row>
    <row r="781" spans="5:26" x14ac:dyDescent="0.25">
      <c r="E781" s="108"/>
      <c r="F781" s="108"/>
      <c r="G781" s="108"/>
      <c r="H781" s="108"/>
      <c r="I781" s="108"/>
      <c r="J781" s="108"/>
      <c r="K781" s="108"/>
      <c r="L781" s="108"/>
      <c r="M781" s="108"/>
      <c r="N781" s="108"/>
      <c r="O781" s="108"/>
      <c r="P781" s="108"/>
      <c r="W781" s="108"/>
      <c r="X781" s="108"/>
      <c r="Y781" s="108"/>
      <c r="Z781" s="108"/>
    </row>
    <row r="782" spans="5:26" x14ac:dyDescent="0.25">
      <c r="E782" s="108"/>
      <c r="F782" s="108"/>
      <c r="G782" s="108"/>
      <c r="H782" s="108"/>
      <c r="I782" s="108"/>
      <c r="J782" s="108"/>
      <c r="K782" s="108"/>
      <c r="L782" s="108"/>
      <c r="M782" s="108"/>
      <c r="N782" s="108"/>
      <c r="O782" s="108"/>
      <c r="P782" s="108"/>
      <c r="W782" s="108"/>
      <c r="X782" s="108"/>
      <c r="Y782" s="108"/>
      <c r="Z782" s="108"/>
    </row>
    <row r="783" spans="5:26" x14ac:dyDescent="0.25">
      <c r="E783" s="108"/>
      <c r="F783" s="108"/>
      <c r="G783" s="108"/>
      <c r="H783" s="108"/>
      <c r="I783" s="108"/>
      <c r="J783" s="108"/>
      <c r="K783" s="108"/>
      <c r="L783" s="108"/>
      <c r="M783" s="108"/>
      <c r="N783" s="108"/>
      <c r="O783" s="108"/>
      <c r="P783" s="108"/>
      <c r="W783" s="108"/>
      <c r="X783" s="108"/>
      <c r="Y783" s="108"/>
      <c r="Z783" s="108"/>
    </row>
    <row r="784" spans="5:26" x14ac:dyDescent="0.25">
      <c r="E784" s="108"/>
      <c r="F784" s="108"/>
      <c r="G784" s="108"/>
      <c r="H784" s="108"/>
      <c r="I784" s="108"/>
      <c r="J784" s="108"/>
      <c r="K784" s="108"/>
      <c r="L784" s="108"/>
      <c r="M784" s="108"/>
      <c r="N784" s="108"/>
      <c r="O784" s="108"/>
      <c r="P784" s="108"/>
      <c r="W784" s="108"/>
      <c r="X784" s="108"/>
      <c r="Y784" s="108"/>
      <c r="Z784" s="108"/>
    </row>
    <row r="785" spans="5:26" x14ac:dyDescent="0.25">
      <c r="E785" s="108"/>
      <c r="F785" s="108"/>
      <c r="G785" s="108"/>
      <c r="H785" s="108"/>
      <c r="I785" s="108"/>
      <c r="J785" s="108"/>
      <c r="K785" s="108"/>
      <c r="L785" s="108"/>
      <c r="M785" s="108"/>
      <c r="N785" s="108"/>
      <c r="O785" s="108"/>
      <c r="P785" s="108"/>
      <c r="W785" s="108"/>
      <c r="X785" s="108"/>
      <c r="Y785" s="108"/>
      <c r="Z785" s="108"/>
    </row>
    <row r="786" spans="5:26" x14ac:dyDescent="0.25">
      <c r="E786" s="108"/>
      <c r="F786" s="108"/>
      <c r="G786" s="108"/>
      <c r="H786" s="108"/>
      <c r="I786" s="108"/>
      <c r="J786" s="108"/>
      <c r="K786" s="108"/>
      <c r="L786" s="108"/>
      <c r="M786" s="108"/>
      <c r="N786" s="108"/>
      <c r="O786" s="108"/>
      <c r="P786" s="108"/>
      <c r="W786" s="108"/>
      <c r="X786" s="108"/>
      <c r="Y786" s="108"/>
      <c r="Z786" s="108"/>
    </row>
    <row r="787" spans="5:26" x14ac:dyDescent="0.25">
      <c r="E787" s="108"/>
      <c r="F787" s="108"/>
      <c r="G787" s="108"/>
      <c r="H787" s="108"/>
      <c r="I787" s="108"/>
      <c r="J787" s="108"/>
      <c r="K787" s="108"/>
      <c r="L787" s="108"/>
      <c r="M787" s="108"/>
      <c r="N787" s="108"/>
      <c r="O787" s="108"/>
      <c r="P787" s="108"/>
      <c r="W787" s="108"/>
      <c r="X787" s="108"/>
      <c r="Y787" s="108"/>
      <c r="Z787" s="108"/>
    </row>
    <row r="788" spans="5:26" x14ac:dyDescent="0.25">
      <c r="E788" s="108"/>
      <c r="F788" s="108"/>
      <c r="G788" s="108"/>
      <c r="H788" s="108"/>
      <c r="I788" s="108"/>
      <c r="J788" s="108"/>
      <c r="K788" s="108"/>
      <c r="L788" s="108"/>
      <c r="M788" s="108"/>
      <c r="N788" s="108"/>
      <c r="O788" s="108"/>
      <c r="P788" s="108"/>
      <c r="W788" s="108"/>
      <c r="X788" s="108"/>
      <c r="Y788" s="108"/>
      <c r="Z788" s="108"/>
    </row>
    <row r="789" spans="5:26" x14ac:dyDescent="0.25">
      <c r="E789" s="108"/>
      <c r="F789" s="108"/>
      <c r="G789" s="108"/>
      <c r="H789" s="108"/>
      <c r="I789" s="108"/>
      <c r="J789" s="108"/>
      <c r="K789" s="108"/>
      <c r="L789" s="108"/>
      <c r="M789" s="108"/>
      <c r="N789" s="108"/>
      <c r="O789" s="108"/>
      <c r="P789" s="108"/>
      <c r="W789" s="108"/>
      <c r="X789" s="108"/>
      <c r="Y789" s="108"/>
      <c r="Z789" s="108"/>
    </row>
    <row r="790" spans="5:26" x14ac:dyDescent="0.25">
      <c r="E790" s="108"/>
      <c r="F790" s="108"/>
      <c r="G790" s="108"/>
      <c r="H790" s="108"/>
      <c r="I790" s="108"/>
      <c r="J790" s="108"/>
      <c r="K790" s="108"/>
      <c r="L790" s="108"/>
      <c r="M790" s="108"/>
      <c r="N790" s="108"/>
      <c r="O790" s="108"/>
      <c r="P790" s="108"/>
      <c r="W790" s="108"/>
      <c r="X790" s="108"/>
      <c r="Y790" s="108"/>
      <c r="Z790" s="108"/>
    </row>
    <row r="791" spans="5:26" x14ac:dyDescent="0.25">
      <c r="E791" s="108"/>
      <c r="F791" s="108"/>
      <c r="G791" s="108"/>
      <c r="H791" s="108"/>
      <c r="I791" s="108"/>
      <c r="J791" s="108"/>
      <c r="K791" s="108"/>
      <c r="L791" s="108"/>
      <c r="M791" s="108"/>
      <c r="N791" s="108"/>
      <c r="O791" s="108"/>
      <c r="P791" s="108"/>
      <c r="W791" s="108"/>
      <c r="X791" s="108"/>
      <c r="Y791" s="108"/>
      <c r="Z791" s="108"/>
    </row>
    <row r="792" spans="5:26" x14ac:dyDescent="0.25">
      <c r="E792" s="108"/>
      <c r="F792" s="108"/>
      <c r="G792" s="108"/>
      <c r="H792" s="108"/>
      <c r="I792" s="108"/>
      <c r="J792" s="108"/>
      <c r="K792" s="108"/>
      <c r="L792" s="108"/>
      <c r="M792" s="108"/>
      <c r="N792" s="108"/>
      <c r="O792" s="108"/>
      <c r="P792" s="108"/>
      <c r="W792" s="108"/>
      <c r="X792" s="108"/>
      <c r="Y792" s="108"/>
      <c r="Z792" s="108"/>
    </row>
    <row r="793" spans="5:26" x14ac:dyDescent="0.25">
      <c r="E793" s="108"/>
      <c r="F793" s="108"/>
      <c r="G793" s="108"/>
      <c r="H793" s="108"/>
      <c r="I793" s="108"/>
      <c r="J793" s="108"/>
      <c r="K793" s="108"/>
      <c r="L793" s="108"/>
      <c r="M793" s="108"/>
      <c r="N793" s="108"/>
      <c r="O793" s="108"/>
      <c r="P793" s="108"/>
      <c r="W793" s="108"/>
      <c r="X793" s="108"/>
      <c r="Y793" s="108"/>
      <c r="Z793" s="108"/>
    </row>
    <row r="794" spans="5:26" x14ac:dyDescent="0.25">
      <c r="E794" s="108"/>
      <c r="F794" s="108"/>
      <c r="G794" s="108"/>
      <c r="H794" s="108"/>
      <c r="I794" s="108"/>
      <c r="J794" s="108"/>
      <c r="K794" s="108"/>
      <c r="L794" s="108"/>
      <c r="M794" s="108"/>
      <c r="N794" s="108"/>
      <c r="O794" s="108"/>
      <c r="P794" s="108"/>
      <c r="W794" s="108"/>
      <c r="X794" s="108"/>
      <c r="Y794" s="108"/>
      <c r="Z794" s="108"/>
    </row>
    <row r="795" spans="5:26" x14ac:dyDescent="0.25">
      <c r="E795" s="108"/>
      <c r="F795" s="108"/>
      <c r="G795" s="108"/>
      <c r="H795" s="108"/>
      <c r="I795" s="108"/>
      <c r="J795" s="108"/>
      <c r="K795" s="108"/>
      <c r="L795" s="108"/>
      <c r="M795" s="108"/>
      <c r="N795" s="108"/>
      <c r="O795" s="108"/>
      <c r="P795" s="108"/>
      <c r="W795" s="108"/>
      <c r="X795" s="108"/>
      <c r="Y795" s="108"/>
      <c r="Z795" s="108"/>
    </row>
    <row r="796" spans="5:26" x14ac:dyDescent="0.25">
      <c r="E796" s="108"/>
      <c r="F796" s="108"/>
      <c r="G796" s="108"/>
      <c r="H796" s="108"/>
      <c r="I796" s="108"/>
      <c r="J796" s="108"/>
      <c r="K796" s="108"/>
      <c r="L796" s="108"/>
      <c r="M796" s="108"/>
      <c r="N796" s="108"/>
      <c r="O796" s="108"/>
      <c r="P796" s="108"/>
      <c r="W796" s="108"/>
      <c r="X796" s="108"/>
      <c r="Y796" s="108"/>
      <c r="Z796" s="108"/>
    </row>
    <row r="797" spans="5:26" x14ac:dyDescent="0.25">
      <c r="E797" s="108"/>
      <c r="F797" s="108"/>
      <c r="G797" s="108"/>
      <c r="H797" s="108"/>
      <c r="I797" s="108"/>
      <c r="J797" s="108"/>
      <c r="K797" s="108"/>
      <c r="L797" s="108"/>
      <c r="M797" s="108"/>
      <c r="N797" s="108"/>
      <c r="O797" s="108"/>
      <c r="P797" s="108"/>
      <c r="W797" s="108"/>
      <c r="X797" s="108"/>
      <c r="Y797" s="108"/>
      <c r="Z797" s="108"/>
    </row>
    <row r="798" spans="5:26" x14ac:dyDescent="0.25">
      <c r="E798" s="108"/>
      <c r="F798" s="108"/>
      <c r="G798" s="108"/>
      <c r="H798" s="108"/>
      <c r="I798" s="108"/>
      <c r="J798" s="108"/>
      <c r="K798" s="108"/>
      <c r="L798" s="108"/>
      <c r="M798" s="108"/>
      <c r="N798" s="108"/>
      <c r="O798" s="108"/>
      <c r="P798" s="108"/>
      <c r="W798" s="108"/>
      <c r="X798" s="108"/>
      <c r="Y798" s="108"/>
      <c r="Z798" s="108"/>
    </row>
    <row r="799" spans="5:26" x14ac:dyDescent="0.25">
      <c r="E799" s="108"/>
      <c r="F799" s="108"/>
      <c r="G799" s="108"/>
      <c r="H799" s="108"/>
      <c r="I799" s="108"/>
      <c r="J799" s="108"/>
      <c r="K799" s="108"/>
      <c r="L799" s="108"/>
      <c r="M799" s="108"/>
      <c r="N799" s="108"/>
      <c r="O799" s="108"/>
      <c r="P799" s="108"/>
      <c r="W799" s="108"/>
      <c r="X799" s="108"/>
      <c r="Y799" s="108"/>
      <c r="Z799" s="108"/>
    </row>
    <row r="800" spans="5:26" x14ac:dyDescent="0.25">
      <c r="E800" s="108"/>
      <c r="F800" s="108"/>
      <c r="G800" s="108"/>
      <c r="H800" s="108"/>
      <c r="I800" s="108"/>
      <c r="J800" s="108"/>
      <c r="K800" s="108"/>
      <c r="L800" s="108"/>
      <c r="M800" s="108"/>
      <c r="N800" s="108"/>
      <c r="O800" s="108"/>
      <c r="P800" s="108"/>
      <c r="W800" s="108"/>
      <c r="X800" s="108"/>
      <c r="Y800" s="108"/>
      <c r="Z800" s="108"/>
    </row>
    <row r="801" spans="5:26" x14ac:dyDescent="0.25">
      <c r="E801" s="108"/>
      <c r="F801" s="108"/>
      <c r="G801" s="108"/>
      <c r="H801" s="108"/>
      <c r="I801" s="108"/>
      <c r="J801" s="108"/>
      <c r="K801" s="108"/>
      <c r="L801" s="108"/>
      <c r="M801" s="108"/>
      <c r="N801" s="108"/>
      <c r="O801" s="108"/>
      <c r="P801" s="108"/>
      <c r="W801" s="108"/>
      <c r="X801" s="108"/>
      <c r="Y801" s="108"/>
      <c r="Z801" s="108"/>
    </row>
    <row r="802" spans="5:26" x14ac:dyDescent="0.25">
      <c r="E802" s="108"/>
      <c r="F802" s="108"/>
      <c r="G802" s="108"/>
      <c r="H802" s="108"/>
      <c r="I802" s="108"/>
      <c r="J802" s="108"/>
      <c r="K802" s="108"/>
      <c r="L802" s="108"/>
      <c r="M802" s="108"/>
      <c r="N802" s="108"/>
      <c r="O802" s="108"/>
      <c r="P802" s="108"/>
      <c r="W802" s="108"/>
      <c r="X802" s="108"/>
      <c r="Y802" s="108"/>
      <c r="Z802" s="108"/>
    </row>
    <row r="803" spans="5:26" x14ac:dyDescent="0.25">
      <c r="E803" s="108"/>
      <c r="F803" s="108"/>
      <c r="G803" s="108"/>
      <c r="H803" s="108"/>
      <c r="I803" s="108"/>
      <c r="J803" s="108"/>
      <c r="K803" s="108"/>
      <c r="L803" s="108"/>
      <c r="M803" s="108"/>
      <c r="N803" s="108"/>
      <c r="O803" s="108"/>
      <c r="P803" s="108"/>
      <c r="W803" s="108"/>
      <c r="X803" s="108"/>
      <c r="Y803" s="108"/>
      <c r="Z803" s="108"/>
    </row>
    <row r="804" spans="5:26" x14ac:dyDescent="0.25">
      <c r="E804" s="108"/>
      <c r="F804" s="108"/>
      <c r="G804" s="108"/>
      <c r="H804" s="108"/>
      <c r="I804" s="108"/>
      <c r="J804" s="108"/>
      <c r="K804" s="108"/>
      <c r="L804" s="108"/>
      <c r="M804" s="108"/>
      <c r="N804" s="108"/>
      <c r="O804" s="108"/>
      <c r="P804" s="108"/>
      <c r="W804" s="108"/>
      <c r="X804" s="108"/>
      <c r="Y804" s="108"/>
      <c r="Z804" s="108"/>
    </row>
    <row r="805" spans="5:26" x14ac:dyDescent="0.25">
      <c r="E805" s="108"/>
      <c r="F805" s="108"/>
      <c r="G805" s="108"/>
      <c r="H805" s="108"/>
      <c r="I805" s="108"/>
      <c r="J805" s="108"/>
      <c r="K805" s="108"/>
      <c r="L805" s="108"/>
      <c r="M805" s="108"/>
      <c r="N805" s="108"/>
      <c r="O805" s="108"/>
      <c r="P805" s="108"/>
      <c r="W805" s="108"/>
      <c r="X805" s="108"/>
      <c r="Y805" s="108"/>
      <c r="Z805" s="108"/>
    </row>
    <row r="806" spans="5:26" x14ac:dyDescent="0.25">
      <c r="E806" s="108"/>
      <c r="F806" s="108"/>
      <c r="G806" s="108"/>
      <c r="H806" s="108"/>
      <c r="I806" s="108"/>
      <c r="J806" s="108"/>
      <c r="K806" s="108"/>
      <c r="L806" s="108"/>
      <c r="M806" s="108"/>
      <c r="N806" s="108"/>
      <c r="O806" s="108"/>
      <c r="P806" s="108"/>
      <c r="W806" s="108"/>
      <c r="X806" s="108"/>
      <c r="Y806" s="108"/>
      <c r="Z806" s="108"/>
    </row>
    <row r="807" spans="5:26" x14ac:dyDescent="0.25">
      <c r="E807" s="108"/>
      <c r="F807" s="108"/>
      <c r="G807" s="108"/>
      <c r="H807" s="108"/>
      <c r="I807" s="108"/>
      <c r="J807" s="108"/>
      <c r="K807" s="108"/>
      <c r="L807" s="108"/>
      <c r="M807" s="108"/>
      <c r="N807" s="108"/>
      <c r="O807" s="108"/>
      <c r="P807" s="108"/>
      <c r="W807" s="108"/>
      <c r="X807" s="108"/>
      <c r="Y807" s="108"/>
      <c r="Z807" s="108"/>
    </row>
    <row r="808" spans="5:26" x14ac:dyDescent="0.25">
      <c r="E808" s="108"/>
      <c r="F808" s="108"/>
      <c r="G808" s="108"/>
      <c r="H808" s="108"/>
      <c r="I808" s="108"/>
      <c r="J808" s="108"/>
      <c r="K808" s="108"/>
      <c r="L808" s="108"/>
      <c r="M808" s="108"/>
      <c r="N808" s="108"/>
      <c r="O808" s="108"/>
      <c r="P808" s="108"/>
      <c r="W808" s="108"/>
      <c r="X808" s="108"/>
      <c r="Y808" s="108"/>
      <c r="Z808" s="108"/>
    </row>
    <row r="809" spans="5:26" x14ac:dyDescent="0.25">
      <c r="E809" s="108"/>
      <c r="F809" s="108"/>
      <c r="G809" s="108"/>
      <c r="H809" s="108"/>
      <c r="I809" s="108"/>
      <c r="J809" s="108"/>
      <c r="K809" s="108"/>
      <c r="L809" s="108"/>
      <c r="M809" s="108"/>
      <c r="N809" s="108"/>
      <c r="O809" s="108"/>
      <c r="P809" s="108"/>
      <c r="W809" s="108"/>
      <c r="X809" s="108"/>
      <c r="Y809" s="108"/>
      <c r="Z809" s="108"/>
    </row>
    <row r="810" spans="5:26" x14ac:dyDescent="0.25">
      <c r="E810" s="108"/>
      <c r="F810" s="108"/>
      <c r="G810" s="108"/>
      <c r="H810" s="108"/>
      <c r="I810" s="108"/>
      <c r="J810" s="108"/>
      <c r="K810" s="108"/>
      <c r="L810" s="108"/>
      <c r="M810" s="108"/>
      <c r="N810" s="108"/>
      <c r="O810" s="108"/>
      <c r="P810" s="108"/>
      <c r="W810" s="108"/>
      <c r="X810" s="108"/>
      <c r="Y810" s="108"/>
      <c r="Z810" s="108"/>
    </row>
    <row r="811" spans="5:26" x14ac:dyDescent="0.25">
      <c r="E811" s="108"/>
      <c r="F811" s="108"/>
      <c r="G811" s="108"/>
      <c r="H811" s="108"/>
      <c r="I811" s="108"/>
      <c r="J811" s="108"/>
      <c r="K811" s="108"/>
      <c r="L811" s="108"/>
      <c r="M811" s="108"/>
      <c r="N811" s="108"/>
      <c r="O811" s="108"/>
      <c r="P811" s="108"/>
      <c r="W811" s="108"/>
      <c r="X811" s="108"/>
      <c r="Y811" s="108"/>
      <c r="Z811" s="108"/>
    </row>
    <row r="812" spans="5:26" x14ac:dyDescent="0.25">
      <c r="E812" s="108"/>
      <c r="F812" s="108"/>
      <c r="G812" s="108"/>
      <c r="H812" s="108"/>
      <c r="I812" s="108"/>
      <c r="J812" s="108"/>
      <c r="K812" s="108"/>
      <c r="L812" s="108"/>
      <c r="M812" s="108"/>
      <c r="N812" s="108"/>
      <c r="O812" s="108"/>
      <c r="P812" s="108"/>
      <c r="W812" s="108"/>
      <c r="X812" s="108"/>
      <c r="Y812" s="108"/>
      <c r="Z812" s="108"/>
    </row>
    <row r="813" spans="5:26" x14ac:dyDescent="0.25">
      <c r="E813" s="108"/>
      <c r="F813" s="108"/>
      <c r="G813" s="108"/>
      <c r="H813" s="108"/>
      <c r="I813" s="108"/>
      <c r="J813" s="108"/>
      <c r="K813" s="108"/>
      <c r="L813" s="108"/>
      <c r="M813" s="108"/>
      <c r="N813" s="108"/>
      <c r="O813" s="108"/>
      <c r="P813" s="108"/>
      <c r="W813" s="108"/>
      <c r="X813" s="108"/>
      <c r="Y813" s="108"/>
      <c r="Z813" s="108"/>
    </row>
    <row r="814" spans="5:26" x14ac:dyDescent="0.25">
      <c r="E814" s="108"/>
      <c r="F814" s="108"/>
      <c r="G814" s="108"/>
      <c r="H814" s="108"/>
      <c r="I814" s="108"/>
      <c r="J814" s="108"/>
      <c r="K814" s="108"/>
      <c r="L814" s="108"/>
      <c r="M814" s="108"/>
      <c r="N814" s="108"/>
      <c r="O814" s="108"/>
      <c r="P814" s="108"/>
      <c r="W814" s="108"/>
      <c r="X814" s="108"/>
      <c r="Y814" s="108"/>
      <c r="Z814" s="108"/>
    </row>
    <row r="815" spans="5:26" x14ac:dyDescent="0.25">
      <c r="E815" s="108"/>
      <c r="F815" s="108"/>
      <c r="G815" s="108"/>
      <c r="H815" s="108"/>
      <c r="I815" s="108"/>
      <c r="J815" s="108"/>
      <c r="K815" s="108"/>
      <c r="L815" s="108"/>
      <c r="M815" s="108"/>
      <c r="N815" s="108"/>
      <c r="O815" s="108"/>
      <c r="P815" s="108"/>
      <c r="W815" s="108"/>
      <c r="X815" s="108"/>
      <c r="Y815" s="108"/>
      <c r="Z815" s="108"/>
    </row>
    <row r="816" spans="5:26" x14ac:dyDescent="0.25">
      <c r="E816" s="108"/>
      <c r="F816" s="108"/>
      <c r="G816" s="108"/>
      <c r="H816" s="108"/>
      <c r="I816" s="108"/>
      <c r="J816" s="108"/>
      <c r="K816" s="108"/>
      <c r="L816" s="108"/>
      <c r="M816" s="108"/>
      <c r="N816" s="108"/>
      <c r="O816" s="108"/>
      <c r="P816" s="108"/>
      <c r="W816" s="108"/>
      <c r="X816" s="108"/>
      <c r="Y816" s="108"/>
      <c r="Z816" s="108"/>
    </row>
    <row r="817" spans="5:26" x14ac:dyDescent="0.25">
      <c r="E817" s="108"/>
      <c r="F817" s="108"/>
      <c r="G817" s="108"/>
      <c r="H817" s="108"/>
      <c r="I817" s="108"/>
      <c r="J817" s="108"/>
      <c r="K817" s="108"/>
      <c r="L817" s="108"/>
      <c r="M817" s="108"/>
      <c r="N817" s="108"/>
      <c r="O817" s="108"/>
      <c r="P817" s="108"/>
      <c r="W817" s="108"/>
      <c r="X817" s="108"/>
      <c r="Y817" s="108"/>
      <c r="Z817" s="108"/>
    </row>
    <row r="818" spans="5:26" x14ac:dyDescent="0.25">
      <c r="E818" s="108"/>
      <c r="F818" s="108"/>
      <c r="G818" s="108"/>
      <c r="H818" s="108"/>
      <c r="I818" s="108"/>
      <c r="J818" s="108"/>
      <c r="K818" s="108"/>
      <c r="L818" s="108"/>
      <c r="M818" s="108"/>
      <c r="N818" s="108"/>
      <c r="O818" s="108"/>
      <c r="P818" s="108"/>
      <c r="W818" s="108"/>
      <c r="X818" s="108"/>
      <c r="Y818" s="108"/>
      <c r="Z818" s="108"/>
    </row>
    <row r="819" spans="5:26" x14ac:dyDescent="0.25">
      <c r="E819" s="108"/>
      <c r="F819" s="108"/>
      <c r="G819" s="108"/>
      <c r="H819" s="108"/>
      <c r="I819" s="108"/>
      <c r="J819" s="108"/>
      <c r="K819" s="108"/>
      <c r="L819" s="108"/>
      <c r="M819" s="108"/>
      <c r="N819" s="108"/>
      <c r="O819" s="108"/>
      <c r="P819" s="108"/>
      <c r="W819" s="108"/>
      <c r="X819" s="108"/>
      <c r="Y819" s="108"/>
      <c r="Z819" s="108"/>
    </row>
    <row r="820" spans="5:26" x14ac:dyDescent="0.25">
      <c r="E820" s="108"/>
      <c r="F820" s="108"/>
      <c r="G820" s="108"/>
      <c r="H820" s="108"/>
      <c r="I820" s="108"/>
      <c r="J820" s="108"/>
      <c r="K820" s="108"/>
      <c r="L820" s="108"/>
      <c r="M820" s="108"/>
      <c r="N820" s="108"/>
      <c r="O820" s="108"/>
      <c r="P820" s="108"/>
      <c r="W820" s="108"/>
      <c r="X820" s="108"/>
      <c r="Y820" s="108"/>
      <c r="Z820" s="108"/>
    </row>
    <row r="821" spans="5:26" x14ac:dyDescent="0.25">
      <c r="E821" s="108"/>
      <c r="F821" s="108"/>
      <c r="G821" s="108"/>
      <c r="H821" s="108"/>
      <c r="I821" s="108"/>
      <c r="J821" s="108"/>
      <c r="K821" s="108"/>
      <c r="L821" s="108"/>
      <c r="M821" s="108"/>
      <c r="N821" s="108"/>
      <c r="O821" s="108"/>
      <c r="P821" s="108"/>
      <c r="W821" s="108"/>
      <c r="X821" s="108"/>
      <c r="Y821" s="108"/>
      <c r="Z821" s="108"/>
    </row>
    <row r="822" spans="5:26" x14ac:dyDescent="0.25">
      <c r="E822" s="108"/>
      <c r="F822" s="108"/>
      <c r="G822" s="108"/>
      <c r="H822" s="108"/>
      <c r="I822" s="108"/>
      <c r="J822" s="108"/>
      <c r="K822" s="108"/>
      <c r="L822" s="108"/>
      <c r="M822" s="108"/>
      <c r="N822" s="108"/>
      <c r="O822" s="108"/>
      <c r="P822" s="108"/>
      <c r="W822" s="108"/>
      <c r="X822" s="108"/>
      <c r="Y822" s="108"/>
      <c r="Z822" s="108"/>
    </row>
    <row r="823" spans="5:26" x14ac:dyDescent="0.25">
      <c r="E823" s="108"/>
      <c r="F823" s="108"/>
      <c r="G823" s="108"/>
      <c r="H823" s="108"/>
      <c r="I823" s="108"/>
      <c r="J823" s="108"/>
      <c r="K823" s="108"/>
      <c r="L823" s="108"/>
      <c r="M823" s="108"/>
      <c r="N823" s="108"/>
      <c r="O823" s="108"/>
      <c r="P823" s="108"/>
      <c r="W823" s="108"/>
      <c r="X823" s="108"/>
      <c r="Y823" s="108"/>
      <c r="Z823" s="108"/>
    </row>
    <row r="824" spans="5:26" x14ac:dyDescent="0.25">
      <c r="E824" s="108"/>
      <c r="F824" s="108"/>
      <c r="G824" s="108"/>
      <c r="H824" s="108"/>
      <c r="I824" s="108"/>
      <c r="J824" s="108"/>
      <c r="K824" s="108"/>
      <c r="L824" s="108"/>
      <c r="M824" s="108"/>
      <c r="N824" s="108"/>
      <c r="O824" s="108"/>
      <c r="P824" s="108"/>
      <c r="W824" s="108"/>
      <c r="X824" s="108"/>
      <c r="Y824" s="108"/>
      <c r="Z824" s="108"/>
    </row>
    <row r="825" spans="5:26" x14ac:dyDescent="0.25">
      <c r="E825" s="108"/>
      <c r="F825" s="108"/>
      <c r="G825" s="108"/>
      <c r="H825" s="108"/>
      <c r="I825" s="108"/>
      <c r="J825" s="108"/>
      <c r="K825" s="108"/>
      <c r="L825" s="108"/>
      <c r="M825" s="108"/>
      <c r="N825" s="108"/>
      <c r="O825" s="108"/>
      <c r="P825" s="108"/>
      <c r="W825" s="108"/>
      <c r="X825" s="108"/>
      <c r="Y825" s="108"/>
      <c r="Z825" s="108"/>
    </row>
    <row r="826" spans="5:26" x14ac:dyDescent="0.25">
      <c r="E826" s="108"/>
      <c r="F826" s="108"/>
      <c r="G826" s="108"/>
      <c r="H826" s="108"/>
      <c r="I826" s="108"/>
      <c r="J826" s="108"/>
      <c r="K826" s="108"/>
      <c r="L826" s="108"/>
      <c r="M826" s="108"/>
      <c r="N826" s="108"/>
      <c r="O826" s="108"/>
      <c r="P826" s="108"/>
      <c r="W826" s="108"/>
      <c r="X826" s="108"/>
      <c r="Y826" s="108"/>
      <c r="Z826" s="108"/>
    </row>
    <row r="827" spans="5:26" x14ac:dyDescent="0.25">
      <c r="E827" s="108"/>
      <c r="F827" s="108"/>
      <c r="G827" s="108"/>
      <c r="H827" s="108"/>
      <c r="I827" s="108"/>
      <c r="J827" s="108"/>
      <c r="K827" s="108"/>
      <c r="L827" s="108"/>
      <c r="M827" s="108"/>
      <c r="N827" s="108"/>
      <c r="O827" s="108"/>
      <c r="P827" s="108"/>
      <c r="W827" s="108"/>
      <c r="X827" s="108"/>
      <c r="Y827" s="108"/>
      <c r="Z827" s="108"/>
    </row>
    <row r="828" spans="5:26" x14ac:dyDescent="0.25">
      <c r="E828" s="108"/>
      <c r="F828" s="108"/>
      <c r="G828" s="108"/>
      <c r="H828" s="108"/>
      <c r="I828" s="108"/>
      <c r="J828" s="108"/>
      <c r="K828" s="108"/>
      <c r="L828" s="108"/>
      <c r="M828" s="108"/>
      <c r="N828" s="108"/>
      <c r="O828" s="108"/>
      <c r="P828" s="108"/>
      <c r="W828" s="108"/>
      <c r="X828" s="108"/>
      <c r="Y828" s="108"/>
      <c r="Z828" s="108"/>
    </row>
    <row r="829" spans="5:26" x14ac:dyDescent="0.25">
      <c r="E829" s="108"/>
      <c r="F829" s="108"/>
      <c r="G829" s="108"/>
      <c r="H829" s="108"/>
      <c r="I829" s="108"/>
      <c r="J829" s="108"/>
      <c r="K829" s="108"/>
      <c r="L829" s="108"/>
      <c r="M829" s="108"/>
      <c r="N829" s="108"/>
      <c r="O829" s="108"/>
      <c r="P829" s="108"/>
      <c r="W829" s="108"/>
      <c r="X829" s="108"/>
      <c r="Y829" s="108"/>
      <c r="Z829" s="108"/>
    </row>
    <row r="830" spans="5:26" x14ac:dyDescent="0.25">
      <c r="E830" s="108"/>
      <c r="F830" s="108"/>
      <c r="G830" s="108"/>
      <c r="H830" s="108"/>
      <c r="I830" s="108"/>
      <c r="J830" s="108"/>
      <c r="K830" s="108"/>
      <c r="L830" s="108"/>
      <c r="M830" s="108"/>
      <c r="N830" s="108"/>
      <c r="O830" s="108"/>
      <c r="P830" s="108"/>
      <c r="W830" s="108"/>
      <c r="X830" s="108"/>
      <c r="Y830" s="108"/>
      <c r="Z830" s="108"/>
    </row>
    <row r="831" spans="5:26" x14ac:dyDescent="0.25">
      <c r="E831" s="108"/>
      <c r="F831" s="108"/>
      <c r="G831" s="108"/>
      <c r="H831" s="108"/>
      <c r="I831" s="108"/>
      <c r="J831" s="108"/>
      <c r="K831" s="108"/>
      <c r="L831" s="108"/>
      <c r="M831" s="108"/>
      <c r="N831" s="108"/>
      <c r="O831" s="108"/>
      <c r="P831" s="108"/>
      <c r="W831" s="108"/>
      <c r="X831" s="108"/>
      <c r="Y831" s="108"/>
      <c r="Z831" s="108"/>
    </row>
    <row r="832" spans="5:26" x14ac:dyDescent="0.25">
      <c r="E832" s="108"/>
      <c r="F832" s="108"/>
      <c r="G832" s="108"/>
      <c r="H832" s="108"/>
      <c r="I832" s="108"/>
      <c r="J832" s="108"/>
      <c r="K832" s="108"/>
      <c r="L832" s="108"/>
      <c r="M832" s="108"/>
      <c r="N832" s="108"/>
      <c r="O832" s="108"/>
      <c r="P832" s="108"/>
      <c r="W832" s="108"/>
      <c r="X832" s="108"/>
      <c r="Y832" s="108"/>
      <c r="Z832" s="108"/>
    </row>
    <row r="833" spans="5:26" x14ac:dyDescent="0.25">
      <c r="E833" s="108"/>
      <c r="F833" s="108"/>
      <c r="G833" s="108"/>
      <c r="H833" s="108"/>
      <c r="I833" s="108"/>
      <c r="J833" s="108"/>
      <c r="K833" s="108"/>
      <c r="L833" s="108"/>
      <c r="M833" s="108"/>
      <c r="N833" s="108"/>
      <c r="O833" s="108"/>
      <c r="P833" s="108"/>
      <c r="W833" s="108"/>
      <c r="X833" s="108"/>
      <c r="Y833" s="108"/>
      <c r="Z833" s="108"/>
    </row>
    <row r="834" spans="5:26" x14ac:dyDescent="0.25">
      <c r="E834" s="108"/>
      <c r="F834" s="108"/>
      <c r="G834" s="108"/>
      <c r="H834" s="108"/>
      <c r="I834" s="108"/>
      <c r="J834" s="108"/>
      <c r="K834" s="108"/>
      <c r="L834" s="108"/>
      <c r="M834" s="108"/>
      <c r="N834" s="108"/>
      <c r="O834" s="108"/>
      <c r="P834" s="108"/>
      <c r="W834" s="108"/>
      <c r="X834" s="108"/>
      <c r="Y834" s="108"/>
      <c r="Z834" s="108"/>
    </row>
    <row r="835" spans="5:26" x14ac:dyDescent="0.25">
      <c r="E835" s="108"/>
      <c r="F835" s="108"/>
      <c r="G835" s="108"/>
      <c r="H835" s="108"/>
      <c r="I835" s="108"/>
      <c r="J835" s="108"/>
      <c r="K835" s="108"/>
      <c r="L835" s="108"/>
      <c r="M835" s="108"/>
      <c r="N835" s="108"/>
      <c r="O835" s="108"/>
      <c r="P835" s="108"/>
      <c r="W835" s="108"/>
      <c r="X835" s="108"/>
      <c r="Y835" s="108"/>
      <c r="Z835" s="108"/>
    </row>
    <row r="836" spans="5:26" x14ac:dyDescent="0.25">
      <c r="E836" s="108"/>
      <c r="F836" s="108"/>
      <c r="G836" s="108"/>
      <c r="H836" s="108"/>
      <c r="I836" s="108"/>
      <c r="J836" s="108"/>
      <c r="K836" s="108"/>
      <c r="L836" s="108"/>
      <c r="M836" s="108"/>
      <c r="N836" s="108"/>
      <c r="O836" s="108"/>
      <c r="P836" s="108"/>
      <c r="W836" s="108"/>
      <c r="X836" s="108"/>
      <c r="Y836" s="108"/>
      <c r="Z836" s="108"/>
    </row>
    <row r="837" spans="5:26" x14ac:dyDescent="0.25">
      <c r="E837" s="108"/>
      <c r="F837" s="108"/>
      <c r="G837" s="108"/>
      <c r="H837" s="108"/>
      <c r="I837" s="108"/>
      <c r="J837" s="108"/>
      <c r="K837" s="108"/>
      <c r="L837" s="108"/>
      <c r="M837" s="108"/>
      <c r="N837" s="108"/>
      <c r="O837" s="108"/>
      <c r="P837" s="108"/>
      <c r="W837" s="108"/>
      <c r="X837" s="108"/>
      <c r="Y837" s="108"/>
      <c r="Z837" s="108"/>
    </row>
    <row r="838" spans="5:26" x14ac:dyDescent="0.25">
      <c r="E838" s="108"/>
      <c r="F838" s="108"/>
      <c r="G838" s="108"/>
      <c r="H838" s="108"/>
      <c r="I838" s="108"/>
      <c r="J838" s="108"/>
      <c r="K838" s="108"/>
      <c r="L838" s="108"/>
      <c r="M838" s="108"/>
      <c r="N838" s="108"/>
      <c r="O838" s="108"/>
      <c r="P838" s="108"/>
      <c r="W838" s="108"/>
      <c r="X838" s="108"/>
      <c r="Y838" s="108"/>
      <c r="Z838" s="108"/>
    </row>
    <row r="839" spans="5:26" x14ac:dyDescent="0.25">
      <c r="E839" s="108"/>
      <c r="F839" s="108"/>
      <c r="G839" s="108"/>
      <c r="H839" s="108"/>
      <c r="I839" s="108"/>
      <c r="J839" s="108"/>
      <c r="K839" s="108"/>
      <c r="L839" s="108"/>
      <c r="M839" s="108"/>
      <c r="N839" s="108"/>
      <c r="O839" s="108"/>
      <c r="P839" s="108"/>
      <c r="W839" s="108"/>
      <c r="X839" s="108"/>
      <c r="Y839" s="108"/>
      <c r="Z839" s="108"/>
    </row>
    <row r="840" spans="5:26" x14ac:dyDescent="0.25">
      <c r="E840" s="108"/>
      <c r="F840" s="108"/>
      <c r="G840" s="108"/>
      <c r="H840" s="108"/>
      <c r="I840" s="108"/>
      <c r="J840" s="108"/>
      <c r="K840" s="108"/>
      <c r="L840" s="108"/>
      <c r="M840" s="108"/>
      <c r="N840" s="108"/>
      <c r="O840" s="108"/>
      <c r="P840" s="108"/>
      <c r="W840" s="108"/>
      <c r="X840" s="108"/>
      <c r="Y840" s="108"/>
      <c r="Z840" s="108"/>
    </row>
    <row r="841" spans="5:26" x14ac:dyDescent="0.25">
      <c r="E841" s="108"/>
      <c r="F841" s="108"/>
      <c r="G841" s="108"/>
      <c r="H841" s="108"/>
      <c r="I841" s="108"/>
      <c r="J841" s="108"/>
      <c r="K841" s="108"/>
      <c r="L841" s="108"/>
      <c r="M841" s="108"/>
      <c r="N841" s="108"/>
      <c r="O841" s="108"/>
      <c r="P841" s="108"/>
      <c r="W841" s="108"/>
      <c r="X841" s="108"/>
      <c r="Y841" s="108"/>
      <c r="Z841" s="108"/>
    </row>
    <row r="842" spans="5:26" x14ac:dyDescent="0.25">
      <c r="E842" s="108"/>
      <c r="F842" s="108"/>
      <c r="G842" s="108"/>
      <c r="H842" s="108"/>
      <c r="I842" s="108"/>
      <c r="J842" s="108"/>
      <c r="K842" s="108"/>
      <c r="L842" s="108"/>
      <c r="M842" s="108"/>
      <c r="N842" s="108"/>
      <c r="O842" s="108"/>
      <c r="P842" s="108"/>
      <c r="W842" s="108"/>
      <c r="X842" s="108"/>
      <c r="Y842" s="108"/>
      <c r="Z842" s="108"/>
    </row>
    <row r="843" spans="5:26" x14ac:dyDescent="0.25">
      <c r="E843" s="108"/>
      <c r="F843" s="108"/>
      <c r="G843" s="108"/>
      <c r="H843" s="108"/>
      <c r="I843" s="108"/>
      <c r="J843" s="108"/>
      <c r="K843" s="108"/>
      <c r="L843" s="108"/>
      <c r="M843" s="108"/>
      <c r="N843" s="108"/>
      <c r="O843" s="108"/>
      <c r="P843" s="108"/>
      <c r="W843" s="108"/>
      <c r="X843" s="108"/>
      <c r="Y843" s="108"/>
      <c r="Z843" s="108"/>
    </row>
    <row r="844" spans="5:26" x14ac:dyDescent="0.25">
      <c r="E844" s="108"/>
      <c r="F844" s="108"/>
      <c r="G844" s="108"/>
      <c r="H844" s="108"/>
      <c r="I844" s="108"/>
      <c r="J844" s="108"/>
      <c r="K844" s="108"/>
      <c r="L844" s="108"/>
      <c r="M844" s="108"/>
      <c r="N844" s="108"/>
      <c r="O844" s="108"/>
      <c r="P844" s="108"/>
      <c r="W844" s="108"/>
      <c r="X844" s="108"/>
      <c r="Y844" s="108"/>
      <c r="Z844" s="108"/>
    </row>
    <row r="845" spans="5:26" x14ac:dyDescent="0.25">
      <c r="E845" s="108"/>
      <c r="F845" s="108"/>
      <c r="G845" s="108"/>
      <c r="H845" s="108"/>
      <c r="I845" s="108"/>
      <c r="J845" s="108"/>
      <c r="K845" s="108"/>
      <c r="L845" s="108"/>
      <c r="M845" s="108"/>
      <c r="N845" s="108"/>
      <c r="O845" s="108"/>
      <c r="P845" s="108"/>
      <c r="W845" s="108"/>
      <c r="X845" s="108"/>
      <c r="Y845" s="108"/>
      <c r="Z845" s="108"/>
    </row>
    <row r="846" spans="5:26" x14ac:dyDescent="0.25">
      <c r="E846" s="108"/>
      <c r="F846" s="108"/>
      <c r="G846" s="108"/>
      <c r="H846" s="108"/>
      <c r="I846" s="108"/>
      <c r="J846" s="108"/>
      <c r="K846" s="108"/>
      <c r="L846" s="108"/>
      <c r="M846" s="108"/>
      <c r="N846" s="108"/>
      <c r="O846" s="108"/>
      <c r="P846" s="108"/>
      <c r="W846" s="108"/>
      <c r="X846" s="108"/>
      <c r="Y846" s="108"/>
      <c r="Z846" s="108"/>
    </row>
    <row r="847" spans="5:26" x14ac:dyDescent="0.25">
      <c r="E847" s="108"/>
      <c r="F847" s="108"/>
      <c r="G847" s="108"/>
      <c r="H847" s="108"/>
      <c r="I847" s="108"/>
      <c r="J847" s="108"/>
      <c r="K847" s="108"/>
      <c r="L847" s="108"/>
      <c r="M847" s="108"/>
      <c r="N847" s="108"/>
      <c r="O847" s="108"/>
      <c r="P847" s="108"/>
      <c r="W847" s="108"/>
      <c r="X847" s="108"/>
      <c r="Y847" s="108"/>
      <c r="Z847" s="108"/>
    </row>
    <row r="848" spans="5:26" x14ac:dyDescent="0.25">
      <c r="E848" s="108"/>
      <c r="F848" s="108"/>
      <c r="G848" s="108"/>
      <c r="H848" s="108"/>
      <c r="I848" s="108"/>
      <c r="J848" s="108"/>
      <c r="K848" s="108"/>
      <c r="L848" s="108"/>
      <c r="M848" s="108"/>
      <c r="N848" s="108"/>
      <c r="O848" s="108"/>
      <c r="P848" s="108"/>
      <c r="W848" s="108"/>
      <c r="X848" s="108"/>
      <c r="Y848" s="108"/>
      <c r="Z848" s="108"/>
    </row>
    <row r="849" spans="5:26" x14ac:dyDescent="0.25">
      <c r="E849" s="108"/>
      <c r="F849" s="108"/>
      <c r="G849" s="108"/>
      <c r="H849" s="108"/>
      <c r="I849" s="108"/>
      <c r="J849" s="108"/>
      <c r="K849" s="108"/>
      <c r="L849" s="108"/>
      <c r="M849" s="108"/>
      <c r="N849" s="108"/>
      <c r="O849" s="108"/>
      <c r="P849" s="108"/>
      <c r="W849" s="108"/>
      <c r="X849" s="108"/>
      <c r="Y849" s="108"/>
      <c r="Z849" s="108"/>
    </row>
    <row r="850" spans="5:26" x14ac:dyDescent="0.25">
      <c r="E850" s="108"/>
      <c r="F850" s="108"/>
      <c r="G850" s="108"/>
      <c r="H850" s="108"/>
      <c r="I850" s="108"/>
      <c r="J850" s="108"/>
      <c r="K850" s="108"/>
      <c r="L850" s="108"/>
      <c r="M850" s="108"/>
      <c r="N850" s="108"/>
      <c r="O850" s="108"/>
      <c r="P850" s="108"/>
      <c r="W850" s="108"/>
      <c r="X850" s="108"/>
      <c r="Y850" s="108"/>
      <c r="Z850" s="108"/>
    </row>
    <row r="851" spans="5:26" x14ac:dyDescent="0.25">
      <c r="E851" s="108"/>
      <c r="F851" s="108"/>
      <c r="G851" s="108"/>
      <c r="H851" s="108"/>
      <c r="I851" s="108"/>
      <c r="J851" s="108"/>
      <c r="K851" s="108"/>
      <c r="L851" s="108"/>
      <c r="M851" s="108"/>
      <c r="N851" s="108"/>
      <c r="O851" s="108"/>
      <c r="P851" s="108"/>
      <c r="W851" s="108"/>
      <c r="X851" s="108"/>
      <c r="Y851" s="108"/>
      <c r="Z851" s="108"/>
    </row>
    <row r="852" spans="5:26" x14ac:dyDescent="0.25">
      <c r="E852" s="108"/>
      <c r="F852" s="108"/>
      <c r="G852" s="108"/>
      <c r="H852" s="108"/>
      <c r="I852" s="108"/>
      <c r="J852" s="108"/>
      <c r="K852" s="108"/>
      <c r="L852" s="108"/>
      <c r="M852" s="108"/>
      <c r="N852" s="108"/>
      <c r="O852" s="108"/>
      <c r="P852" s="108"/>
      <c r="W852" s="108"/>
      <c r="X852" s="108"/>
      <c r="Y852" s="108"/>
      <c r="Z852" s="108"/>
    </row>
    <row r="853" spans="5:26" x14ac:dyDescent="0.25">
      <c r="E853" s="108"/>
      <c r="F853" s="108"/>
      <c r="G853" s="108"/>
      <c r="H853" s="108"/>
      <c r="I853" s="108"/>
      <c r="J853" s="108"/>
      <c r="K853" s="108"/>
      <c r="L853" s="108"/>
      <c r="M853" s="108"/>
      <c r="N853" s="108"/>
      <c r="O853" s="108"/>
      <c r="P853" s="108"/>
      <c r="W853" s="108"/>
      <c r="X853" s="108"/>
      <c r="Y853" s="108"/>
      <c r="Z853" s="108"/>
    </row>
    <row r="854" spans="5:26" x14ac:dyDescent="0.25">
      <c r="E854" s="108"/>
      <c r="F854" s="108"/>
      <c r="G854" s="108"/>
      <c r="H854" s="108"/>
      <c r="I854" s="108"/>
      <c r="J854" s="108"/>
      <c r="K854" s="108"/>
      <c r="L854" s="108"/>
      <c r="M854" s="108"/>
      <c r="N854" s="108"/>
      <c r="O854" s="108"/>
      <c r="P854" s="108"/>
      <c r="W854" s="108"/>
      <c r="X854" s="108"/>
      <c r="Y854" s="108"/>
      <c r="Z854" s="108"/>
    </row>
    <row r="855" spans="5:26" x14ac:dyDescent="0.25">
      <c r="E855" s="108"/>
      <c r="F855" s="108"/>
      <c r="G855" s="108"/>
      <c r="H855" s="108"/>
      <c r="I855" s="108"/>
      <c r="J855" s="108"/>
      <c r="K855" s="108"/>
      <c r="L855" s="108"/>
      <c r="M855" s="108"/>
      <c r="N855" s="108"/>
      <c r="O855" s="108"/>
      <c r="P855" s="108"/>
      <c r="W855" s="108"/>
      <c r="X855" s="108"/>
      <c r="Y855" s="108"/>
      <c r="Z855" s="108"/>
    </row>
    <row r="856" spans="5:26" x14ac:dyDescent="0.25">
      <c r="E856" s="108"/>
      <c r="F856" s="108"/>
      <c r="G856" s="108"/>
      <c r="H856" s="108"/>
      <c r="I856" s="108"/>
      <c r="J856" s="108"/>
      <c r="K856" s="108"/>
      <c r="L856" s="108"/>
      <c r="M856" s="108"/>
      <c r="N856" s="108"/>
      <c r="O856" s="108"/>
      <c r="P856" s="108"/>
      <c r="W856" s="108"/>
      <c r="X856" s="108"/>
      <c r="Y856" s="108"/>
      <c r="Z856" s="108"/>
    </row>
    <row r="857" spans="5:26" x14ac:dyDescent="0.25">
      <c r="E857" s="108"/>
      <c r="F857" s="108"/>
      <c r="G857" s="108"/>
      <c r="H857" s="108"/>
      <c r="I857" s="108"/>
      <c r="J857" s="108"/>
      <c r="K857" s="108"/>
      <c r="L857" s="108"/>
      <c r="M857" s="108"/>
      <c r="N857" s="108"/>
      <c r="O857" s="108"/>
      <c r="P857" s="108"/>
      <c r="W857" s="108"/>
      <c r="X857" s="108"/>
      <c r="Y857" s="108"/>
      <c r="Z857" s="108"/>
    </row>
    <row r="858" spans="5:26" x14ac:dyDescent="0.25">
      <c r="E858" s="108"/>
      <c r="F858" s="108"/>
      <c r="G858" s="108"/>
      <c r="H858" s="108"/>
      <c r="I858" s="108"/>
      <c r="J858" s="108"/>
      <c r="K858" s="108"/>
      <c r="L858" s="108"/>
      <c r="M858" s="108"/>
      <c r="N858" s="108"/>
      <c r="O858" s="108"/>
      <c r="P858" s="108"/>
      <c r="W858" s="108"/>
      <c r="X858" s="108"/>
      <c r="Y858" s="108"/>
      <c r="Z858" s="108"/>
    </row>
    <row r="859" spans="5:26" x14ac:dyDescent="0.25">
      <c r="E859" s="108"/>
      <c r="F859" s="108"/>
      <c r="G859" s="108"/>
      <c r="H859" s="108"/>
      <c r="I859" s="108"/>
      <c r="J859" s="108"/>
      <c r="K859" s="108"/>
      <c r="L859" s="108"/>
      <c r="M859" s="108"/>
      <c r="N859" s="108"/>
      <c r="O859" s="108"/>
      <c r="P859" s="108"/>
      <c r="W859" s="108"/>
      <c r="X859" s="108"/>
      <c r="Y859" s="108"/>
      <c r="Z859" s="108"/>
    </row>
    <row r="860" spans="5:26" x14ac:dyDescent="0.25">
      <c r="E860" s="108"/>
      <c r="F860" s="108"/>
      <c r="G860" s="108"/>
      <c r="H860" s="108"/>
      <c r="I860" s="108"/>
      <c r="J860" s="108"/>
      <c r="K860" s="108"/>
      <c r="L860" s="108"/>
      <c r="M860" s="108"/>
      <c r="N860" s="108"/>
      <c r="O860" s="108"/>
      <c r="P860" s="108"/>
      <c r="W860" s="108"/>
      <c r="X860" s="108"/>
      <c r="Y860" s="108"/>
      <c r="Z860" s="108"/>
    </row>
    <row r="861" spans="5:26" x14ac:dyDescent="0.25">
      <c r="E861" s="108"/>
      <c r="F861" s="108"/>
      <c r="G861" s="108"/>
      <c r="H861" s="108"/>
      <c r="I861" s="108"/>
      <c r="J861" s="108"/>
      <c r="K861" s="108"/>
      <c r="L861" s="108"/>
      <c r="M861" s="108"/>
      <c r="N861" s="108"/>
      <c r="O861" s="108"/>
      <c r="P861" s="108"/>
      <c r="W861" s="108"/>
      <c r="X861" s="108"/>
      <c r="Y861" s="108"/>
      <c r="Z861" s="108"/>
    </row>
    <row r="862" spans="5:26" x14ac:dyDescent="0.25">
      <c r="E862" s="108"/>
      <c r="F862" s="108"/>
      <c r="G862" s="108"/>
      <c r="H862" s="108"/>
      <c r="I862" s="108"/>
      <c r="J862" s="108"/>
      <c r="K862" s="108"/>
      <c r="L862" s="108"/>
      <c r="M862" s="108"/>
      <c r="N862" s="108"/>
      <c r="O862" s="108"/>
      <c r="P862" s="108"/>
      <c r="W862" s="108"/>
      <c r="X862" s="108"/>
      <c r="Y862" s="108"/>
      <c r="Z862" s="108"/>
    </row>
    <row r="863" spans="5:26" x14ac:dyDescent="0.25">
      <c r="E863" s="108"/>
      <c r="F863" s="108"/>
      <c r="G863" s="108"/>
      <c r="H863" s="108"/>
      <c r="I863" s="108"/>
      <c r="J863" s="108"/>
      <c r="K863" s="108"/>
      <c r="L863" s="108"/>
      <c r="M863" s="108"/>
      <c r="N863" s="108"/>
      <c r="O863" s="108"/>
      <c r="P863" s="108"/>
      <c r="W863" s="108"/>
      <c r="X863" s="108"/>
      <c r="Y863" s="108"/>
      <c r="Z863" s="108"/>
    </row>
    <row r="864" spans="5:26" x14ac:dyDescent="0.25">
      <c r="E864" s="108"/>
      <c r="F864" s="108"/>
      <c r="G864" s="108"/>
      <c r="H864" s="108"/>
      <c r="I864" s="108"/>
      <c r="J864" s="108"/>
      <c r="K864" s="108"/>
      <c r="L864" s="108"/>
      <c r="M864" s="108"/>
      <c r="N864" s="108"/>
      <c r="O864" s="108"/>
      <c r="P864" s="108"/>
      <c r="W864" s="108"/>
      <c r="X864" s="108"/>
      <c r="Y864" s="108"/>
      <c r="Z864" s="108"/>
    </row>
    <row r="865" spans="5:26" x14ac:dyDescent="0.25">
      <c r="E865" s="108"/>
      <c r="F865" s="108"/>
      <c r="G865" s="108"/>
      <c r="H865" s="108"/>
      <c r="I865" s="108"/>
      <c r="J865" s="108"/>
      <c r="K865" s="108"/>
      <c r="L865" s="108"/>
      <c r="M865" s="108"/>
      <c r="N865" s="108"/>
      <c r="O865" s="108"/>
      <c r="P865" s="108"/>
      <c r="W865" s="108"/>
      <c r="X865" s="108"/>
      <c r="Y865" s="108"/>
      <c r="Z865" s="108"/>
    </row>
    <row r="866" spans="5:26" x14ac:dyDescent="0.25">
      <c r="E866" s="108"/>
      <c r="F866" s="108"/>
      <c r="G866" s="108"/>
      <c r="H866" s="108"/>
      <c r="I866" s="108"/>
      <c r="J866" s="108"/>
      <c r="K866" s="108"/>
      <c r="L866" s="108"/>
      <c r="M866" s="108"/>
      <c r="N866" s="108"/>
      <c r="O866" s="108"/>
      <c r="P866" s="108"/>
      <c r="W866" s="108"/>
      <c r="X866" s="108"/>
      <c r="Y866" s="108"/>
      <c r="Z866" s="108"/>
    </row>
    <row r="867" spans="5:26" x14ac:dyDescent="0.25">
      <c r="E867" s="108"/>
      <c r="F867" s="108"/>
      <c r="G867" s="108"/>
      <c r="H867" s="108"/>
      <c r="I867" s="108"/>
      <c r="J867" s="108"/>
      <c r="K867" s="108"/>
      <c r="L867" s="108"/>
      <c r="M867" s="108"/>
      <c r="N867" s="108"/>
      <c r="O867" s="108"/>
      <c r="P867" s="108"/>
      <c r="W867" s="108"/>
      <c r="X867" s="108"/>
      <c r="Y867" s="108"/>
      <c r="Z867" s="108"/>
    </row>
    <row r="868" spans="5:26" x14ac:dyDescent="0.25">
      <c r="E868" s="108"/>
      <c r="F868" s="108"/>
      <c r="G868" s="108"/>
      <c r="H868" s="108"/>
      <c r="I868" s="108"/>
      <c r="J868" s="108"/>
      <c r="K868" s="108"/>
      <c r="L868" s="108"/>
      <c r="M868" s="108"/>
      <c r="N868" s="108"/>
      <c r="O868" s="108"/>
      <c r="P868" s="108"/>
      <c r="W868" s="108"/>
      <c r="X868" s="108"/>
      <c r="Y868" s="108"/>
      <c r="Z868" s="108"/>
    </row>
    <row r="869" spans="5:26" x14ac:dyDescent="0.25">
      <c r="E869" s="108"/>
      <c r="F869" s="108"/>
      <c r="G869" s="108"/>
      <c r="H869" s="108"/>
      <c r="I869" s="108"/>
      <c r="J869" s="108"/>
      <c r="K869" s="108"/>
      <c r="L869" s="108"/>
      <c r="M869" s="108"/>
      <c r="N869" s="108"/>
      <c r="O869" s="108"/>
      <c r="P869" s="108"/>
      <c r="W869" s="108"/>
      <c r="X869" s="108"/>
      <c r="Y869" s="108"/>
      <c r="Z869" s="108"/>
    </row>
    <row r="870" spans="5:26" x14ac:dyDescent="0.25">
      <c r="E870" s="108"/>
      <c r="F870" s="108"/>
      <c r="G870" s="108"/>
      <c r="H870" s="108"/>
      <c r="I870" s="108"/>
      <c r="J870" s="108"/>
      <c r="K870" s="108"/>
      <c r="L870" s="108"/>
      <c r="M870" s="108"/>
      <c r="N870" s="108"/>
      <c r="O870" s="108"/>
      <c r="P870" s="108"/>
      <c r="W870" s="108"/>
      <c r="X870" s="108"/>
      <c r="Y870" s="108"/>
      <c r="Z870" s="108"/>
    </row>
    <row r="871" spans="5:26" x14ac:dyDescent="0.25">
      <c r="E871" s="108"/>
      <c r="F871" s="108"/>
      <c r="G871" s="108"/>
      <c r="H871" s="108"/>
      <c r="I871" s="108"/>
      <c r="J871" s="108"/>
      <c r="K871" s="108"/>
      <c r="L871" s="108"/>
      <c r="M871" s="108"/>
      <c r="N871" s="108"/>
      <c r="O871" s="108"/>
      <c r="P871" s="108"/>
      <c r="W871" s="108"/>
      <c r="X871" s="108"/>
      <c r="Y871" s="108"/>
      <c r="Z871" s="108"/>
    </row>
    <row r="872" spans="5:26" x14ac:dyDescent="0.25">
      <c r="E872" s="108"/>
      <c r="F872" s="108"/>
      <c r="G872" s="108"/>
      <c r="H872" s="108"/>
      <c r="I872" s="108"/>
      <c r="J872" s="108"/>
      <c r="K872" s="108"/>
      <c r="L872" s="108"/>
      <c r="M872" s="108"/>
      <c r="N872" s="108"/>
      <c r="O872" s="108"/>
      <c r="P872" s="108"/>
      <c r="W872" s="108"/>
      <c r="X872" s="108"/>
      <c r="Y872" s="108"/>
      <c r="Z872" s="108"/>
    </row>
    <row r="873" spans="5:26" x14ac:dyDescent="0.25">
      <c r="E873" s="108"/>
      <c r="F873" s="108"/>
      <c r="G873" s="108"/>
      <c r="H873" s="108"/>
      <c r="I873" s="108"/>
      <c r="J873" s="108"/>
      <c r="K873" s="108"/>
      <c r="L873" s="108"/>
      <c r="M873" s="108"/>
      <c r="N873" s="108"/>
      <c r="O873" s="108"/>
      <c r="P873" s="108"/>
      <c r="W873" s="108"/>
      <c r="X873" s="108"/>
      <c r="Y873" s="108"/>
      <c r="Z873" s="108"/>
    </row>
    <row r="874" spans="5:26" x14ac:dyDescent="0.25">
      <c r="E874" s="108"/>
      <c r="F874" s="108"/>
      <c r="G874" s="108"/>
      <c r="H874" s="108"/>
      <c r="I874" s="108"/>
      <c r="J874" s="108"/>
      <c r="K874" s="108"/>
      <c r="L874" s="108"/>
      <c r="M874" s="108"/>
      <c r="N874" s="108"/>
      <c r="O874" s="108"/>
      <c r="P874" s="108"/>
      <c r="W874" s="108"/>
      <c r="X874" s="108"/>
      <c r="Y874" s="108"/>
      <c r="Z874" s="108"/>
    </row>
    <row r="875" spans="5:26" x14ac:dyDescent="0.25">
      <c r="E875" s="108"/>
      <c r="F875" s="108"/>
      <c r="G875" s="108"/>
      <c r="H875" s="108"/>
      <c r="I875" s="108"/>
      <c r="J875" s="108"/>
      <c r="K875" s="108"/>
      <c r="L875" s="108"/>
      <c r="M875" s="108"/>
      <c r="N875" s="108"/>
      <c r="O875" s="108"/>
      <c r="P875" s="108"/>
      <c r="W875" s="108"/>
      <c r="X875" s="108"/>
      <c r="Y875" s="108"/>
      <c r="Z875" s="108"/>
    </row>
    <row r="876" spans="5:26" x14ac:dyDescent="0.25">
      <c r="E876" s="108"/>
      <c r="F876" s="108"/>
      <c r="G876" s="108"/>
      <c r="H876" s="108"/>
      <c r="I876" s="108"/>
      <c r="J876" s="108"/>
      <c r="K876" s="108"/>
      <c r="L876" s="108"/>
      <c r="M876" s="108"/>
      <c r="N876" s="108"/>
      <c r="O876" s="108"/>
      <c r="P876" s="108"/>
      <c r="W876" s="108"/>
      <c r="X876" s="108"/>
      <c r="Y876" s="108"/>
      <c r="Z876" s="108"/>
    </row>
    <row r="877" spans="5:26" x14ac:dyDescent="0.25">
      <c r="E877" s="108"/>
      <c r="F877" s="108"/>
      <c r="G877" s="108"/>
      <c r="H877" s="108"/>
      <c r="I877" s="108"/>
      <c r="J877" s="108"/>
      <c r="K877" s="108"/>
      <c r="L877" s="108"/>
      <c r="M877" s="108"/>
      <c r="N877" s="108"/>
      <c r="O877" s="108"/>
      <c r="P877" s="108"/>
      <c r="W877" s="108"/>
      <c r="X877" s="108"/>
      <c r="Y877" s="108"/>
      <c r="Z877" s="108"/>
    </row>
    <row r="878" spans="5:26" x14ac:dyDescent="0.25">
      <c r="E878" s="108"/>
      <c r="F878" s="108"/>
      <c r="G878" s="108"/>
      <c r="H878" s="108"/>
      <c r="I878" s="108"/>
      <c r="J878" s="108"/>
      <c r="K878" s="108"/>
      <c r="L878" s="108"/>
      <c r="M878" s="108"/>
      <c r="N878" s="108"/>
      <c r="O878" s="108"/>
      <c r="P878" s="108"/>
      <c r="W878" s="108"/>
      <c r="X878" s="108"/>
      <c r="Y878" s="108"/>
      <c r="Z878" s="108"/>
    </row>
    <row r="879" spans="5:26" x14ac:dyDescent="0.25">
      <c r="E879" s="108"/>
      <c r="F879" s="108"/>
      <c r="G879" s="108"/>
      <c r="H879" s="108"/>
      <c r="I879" s="108"/>
      <c r="J879" s="108"/>
      <c r="K879" s="108"/>
      <c r="L879" s="108"/>
      <c r="M879" s="108"/>
      <c r="N879" s="108"/>
      <c r="O879" s="108"/>
      <c r="P879" s="108"/>
      <c r="W879" s="108"/>
      <c r="X879" s="108"/>
      <c r="Y879" s="108"/>
      <c r="Z879" s="108"/>
    </row>
    <row r="880" spans="5:26" x14ac:dyDescent="0.25">
      <c r="E880" s="108"/>
      <c r="F880" s="108"/>
      <c r="G880" s="108"/>
      <c r="H880" s="108"/>
      <c r="I880" s="108"/>
      <c r="J880" s="108"/>
      <c r="K880" s="108"/>
      <c r="L880" s="108"/>
      <c r="M880" s="108"/>
      <c r="N880" s="108"/>
      <c r="O880" s="108"/>
      <c r="P880" s="108"/>
      <c r="W880" s="108"/>
      <c r="X880" s="108"/>
      <c r="Y880" s="108"/>
      <c r="Z880" s="108"/>
    </row>
    <row r="881" spans="5:26" x14ac:dyDescent="0.25">
      <c r="E881" s="108"/>
      <c r="F881" s="108"/>
      <c r="G881" s="108"/>
      <c r="H881" s="108"/>
      <c r="I881" s="108"/>
      <c r="J881" s="108"/>
      <c r="K881" s="108"/>
      <c r="L881" s="108"/>
      <c r="M881" s="108"/>
      <c r="N881" s="108"/>
      <c r="O881" s="108"/>
      <c r="P881" s="108"/>
      <c r="W881" s="108"/>
      <c r="X881" s="108"/>
      <c r="Y881" s="108"/>
      <c r="Z881" s="108"/>
    </row>
    <row r="882" spans="5:26" x14ac:dyDescent="0.25">
      <c r="E882" s="108"/>
      <c r="F882" s="108"/>
      <c r="G882" s="108"/>
      <c r="H882" s="108"/>
      <c r="I882" s="108"/>
      <c r="J882" s="108"/>
      <c r="K882" s="108"/>
      <c r="L882" s="108"/>
      <c r="M882" s="108"/>
      <c r="N882" s="108"/>
      <c r="O882" s="108"/>
      <c r="P882" s="108"/>
      <c r="W882" s="108"/>
      <c r="X882" s="108"/>
      <c r="Y882" s="108"/>
      <c r="Z882" s="108"/>
    </row>
    <row r="883" spans="5:26" x14ac:dyDescent="0.25">
      <c r="E883" s="108"/>
      <c r="F883" s="108"/>
      <c r="G883" s="108"/>
      <c r="H883" s="108"/>
      <c r="I883" s="108"/>
      <c r="J883" s="108"/>
      <c r="K883" s="108"/>
      <c r="L883" s="108"/>
      <c r="M883" s="108"/>
      <c r="N883" s="108"/>
      <c r="O883" s="108"/>
      <c r="P883" s="108"/>
      <c r="W883" s="108"/>
      <c r="X883" s="108"/>
      <c r="Y883" s="108"/>
      <c r="Z883" s="108"/>
    </row>
    <row r="884" spans="5:26" x14ac:dyDescent="0.25">
      <c r="E884" s="108"/>
      <c r="F884" s="108"/>
      <c r="G884" s="108"/>
      <c r="H884" s="108"/>
      <c r="I884" s="108"/>
      <c r="J884" s="108"/>
      <c r="K884" s="108"/>
      <c r="L884" s="108"/>
      <c r="M884" s="108"/>
      <c r="N884" s="108"/>
      <c r="O884" s="108"/>
      <c r="P884" s="108"/>
      <c r="W884" s="108"/>
      <c r="X884" s="108"/>
      <c r="Y884" s="108"/>
      <c r="Z884" s="108"/>
    </row>
    <row r="885" spans="5:26" x14ac:dyDescent="0.25">
      <c r="E885" s="108"/>
      <c r="F885" s="108"/>
      <c r="G885" s="108"/>
      <c r="H885" s="108"/>
      <c r="I885" s="108"/>
      <c r="J885" s="108"/>
      <c r="K885" s="108"/>
      <c r="L885" s="108"/>
      <c r="M885" s="108"/>
      <c r="N885" s="108"/>
      <c r="O885" s="108"/>
      <c r="P885" s="108"/>
      <c r="W885" s="108"/>
      <c r="X885" s="108"/>
      <c r="Y885" s="108"/>
      <c r="Z885" s="108"/>
    </row>
    <row r="886" spans="5:26" x14ac:dyDescent="0.25">
      <c r="E886" s="108"/>
      <c r="F886" s="108"/>
      <c r="G886" s="108"/>
      <c r="H886" s="108"/>
      <c r="I886" s="108"/>
      <c r="J886" s="108"/>
      <c r="K886" s="108"/>
      <c r="L886" s="108"/>
      <c r="M886" s="108"/>
      <c r="N886" s="108"/>
      <c r="O886" s="108"/>
      <c r="P886" s="108"/>
      <c r="W886" s="108"/>
      <c r="X886" s="108"/>
      <c r="Y886" s="108"/>
      <c r="Z886" s="108"/>
    </row>
    <row r="887" spans="5:26" x14ac:dyDescent="0.25">
      <c r="E887" s="108"/>
      <c r="F887" s="108"/>
      <c r="G887" s="108"/>
      <c r="H887" s="108"/>
      <c r="I887" s="108"/>
      <c r="J887" s="108"/>
      <c r="K887" s="108"/>
      <c r="L887" s="108"/>
      <c r="M887" s="108"/>
      <c r="N887" s="108"/>
      <c r="O887" s="108"/>
      <c r="P887" s="108"/>
      <c r="W887" s="108"/>
      <c r="X887" s="108"/>
      <c r="Y887" s="108"/>
      <c r="Z887" s="108"/>
    </row>
    <row r="888" spans="5:26" x14ac:dyDescent="0.25">
      <c r="E888" s="108"/>
      <c r="F888" s="108"/>
      <c r="G888" s="108"/>
      <c r="H888" s="108"/>
      <c r="I888" s="108"/>
      <c r="J888" s="108"/>
      <c r="K888" s="108"/>
      <c r="L888" s="108"/>
      <c r="M888" s="108"/>
      <c r="N888" s="108"/>
      <c r="O888" s="108"/>
      <c r="P888" s="108"/>
      <c r="W888" s="108"/>
      <c r="X888" s="108"/>
      <c r="Y888" s="108"/>
      <c r="Z888" s="108"/>
    </row>
    <row r="889" spans="5:26" x14ac:dyDescent="0.25">
      <c r="E889" s="108"/>
      <c r="F889" s="108"/>
      <c r="G889" s="108"/>
      <c r="H889" s="108"/>
      <c r="I889" s="108"/>
      <c r="J889" s="108"/>
      <c r="K889" s="108"/>
      <c r="L889" s="108"/>
      <c r="M889" s="108"/>
      <c r="N889" s="108"/>
      <c r="O889" s="108"/>
      <c r="P889" s="108"/>
      <c r="W889" s="108"/>
      <c r="X889" s="108"/>
      <c r="Y889" s="108"/>
      <c r="Z889" s="108"/>
    </row>
    <row r="890" spans="5:26" x14ac:dyDescent="0.25">
      <c r="E890" s="108"/>
      <c r="F890" s="108"/>
      <c r="G890" s="108"/>
      <c r="H890" s="108"/>
      <c r="I890" s="108"/>
      <c r="J890" s="108"/>
      <c r="K890" s="108"/>
      <c r="L890" s="108"/>
      <c r="M890" s="108"/>
      <c r="N890" s="108"/>
      <c r="O890" s="108"/>
      <c r="P890" s="108"/>
      <c r="W890" s="108"/>
      <c r="X890" s="108"/>
      <c r="Y890" s="108"/>
      <c r="Z890" s="108"/>
    </row>
    <row r="891" spans="5:26" x14ac:dyDescent="0.25">
      <c r="E891" s="108"/>
      <c r="F891" s="108"/>
      <c r="G891" s="108"/>
      <c r="H891" s="108"/>
      <c r="I891" s="108"/>
      <c r="J891" s="108"/>
      <c r="K891" s="108"/>
      <c r="L891" s="108"/>
      <c r="M891" s="108"/>
      <c r="N891" s="108"/>
      <c r="O891" s="108"/>
      <c r="P891" s="108"/>
      <c r="W891" s="108"/>
      <c r="X891" s="108"/>
      <c r="Y891" s="108"/>
      <c r="Z891" s="108"/>
    </row>
    <row r="892" spans="5:26" x14ac:dyDescent="0.25">
      <c r="E892" s="108"/>
      <c r="F892" s="108"/>
      <c r="G892" s="108"/>
      <c r="H892" s="108"/>
      <c r="I892" s="108"/>
      <c r="J892" s="108"/>
      <c r="K892" s="108"/>
      <c r="L892" s="108"/>
      <c r="M892" s="108"/>
      <c r="N892" s="108"/>
      <c r="O892" s="108"/>
      <c r="P892" s="108"/>
      <c r="W892" s="108"/>
      <c r="X892" s="108"/>
      <c r="Y892" s="108"/>
      <c r="Z892" s="108"/>
    </row>
    <row r="893" spans="5:26" x14ac:dyDescent="0.25">
      <c r="E893" s="108"/>
      <c r="F893" s="108"/>
      <c r="G893" s="108"/>
      <c r="H893" s="108"/>
      <c r="I893" s="108"/>
      <c r="J893" s="108"/>
      <c r="K893" s="108"/>
      <c r="L893" s="108"/>
      <c r="M893" s="108"/>
      <c r="N893" s="108"/>
      <c r="O893" s="108"/>
      <c r="P893" s="108"/>
      <c r="W893" s="108"/>
      <c r="X893" s="108"/>
      <c r="Y893" s="108"/>
      <c r="Z893" s="108"/>
    </row>
    <row r="894" spans="5:26" x14ac:dyDescent="0.25">
      <c r="E894" s="108"/>
      <c r="F894" s="108"/>
      <c r="G894" s="108"/>
      <c r="H894" s="108"/>
      <c r="I894" s="108"/>
      <c r="J894" s="108"/>
      <c r="K894" s="108"/>
      <c r="L894" s="108"/>
      <c r="M894" s="108"/>
      <c r="N894" s="108"/>
      <c r="O894" s="108"/>
      <c r="P894" s="108"/>
      <c r="W894" s="108"/>
      <c r="X894" s="108"/>
      <c r="Y894" s="108"/>
      <c r="Z894" s="108"/>
    </row>
    <row r="895" spans="5:26" x14ac:dyDescent="0.25">
      <c r="E895" s="108"/>
      <c r="F895" s="108"/>
      <c r="G895" s="108"/>
      <c r="H895" s="108"/>
      <c r="I895" s="108"/>
      <c r="J895" s="108"/>
      <c r="K895" s="108"/>
      <c r="L895" s="108"/>
      <c r="M895" s="108"/>
      <c r="N895" s="108"/>
      <c r="O895" s="108"/>
      <c r="P895" s="108"/>
      <c r="W895" s="108"/>
      <c r="X895" s="108"/>
      <c r="Y895" s="108"/>
      <c r="Z895" s="108"/>
    </row>
    <row r="896" spans="5:26" x14ac:dyDescent="0.25">
      <c r="E896" s="108"/>
      <c r="F896" s="108"/>
      <c r="G896" s="108"/>
      <c r="H896" s="108"/>
      <c r="I896" s="108"/>
      <c r="J896" s="108"/>
      <c r="K896" s="108"/>
      <c r="L896" s="108"/>
      <c r="M896" s="108"/>
      <c r="N896" s="108"/>
      <c r="O896" s="108"/>
      <c r="P896" s="108"/>
      <c r="W896" s="108"/>
      <c r="X896" s="108"/>
      <c r="Y896" s="108"/>
      <c r="Z896" s="108"/>
    </row>
    <row r="897" spans="5:26" x14ac:dyDescent="0.25">
      <c r="E897" s="108"/>
      <c r="F897" s="108"/>
      <c r="G897" s="108"/>
      <c r="H897" s="108"/>
      <c r="I897" s="108"/>
      <c r="J897" s="108"/>
      <c r="K897" s="108"/>
      <c r="L897" s="108"/>
      <c r="M897" s="108"/>
      <c r="N897" s="108"/>
      <c r="O897" s="108"/>
      <c r="P897" s="108"/>
      <c r="W897" s="108"/>
      <c r="X897" s="108"/>
      <c r="Y897" s="108"/>
      <c r="Z897" s="108"/>
    </row>
    <row r="898" spans="5:26" x14ac:dyDescent="0.25">
      <c r="E898" s="108"/>
      <c r="F898" s="108"/>
      <c r="G898" s="108"/>
      <c r="H898" s="108"/>
      <c r="I898" s="108"/>
      <c r="J898" s="108"/>
      <c r="K898" s="108"/>
      <c r="L898" s="108"/>
      <c r="M898" s="108"/>
      <c r="N898" s="108"/>
      <c r="O898" s="108"/>
      <c r="P898" s="108"/>
      <c r="W898" s="108"/>
      <c r="X898" s="108"/>
      <c r="Y898" s="108"/>
      <c r="Z898" s="108"/>
    </row>
    <row r="899" spans="5:26" x14ac:dyDescent="0.25">
      <c r="E899" s="108"/>
      <c r="F899" s="108"/>
      <c r="G899" s="108"/>
      <c r="H899" s="108"/>
      <c r="I899" s="108"/>
      <c r="J899" s="108"/>
      <c r="K899" s="108"/>
      <c r="L899" s="108"/>
      <c r="M899" s="108"/>
      <c r="N899" s="108"/>
      <c r="O899" s="108"/>
      <c r="P899" s="108"/>
      <c r="W899" s="108"/>
      <c r="X899" s="108"/>
      <c r="Y899" s="108"/>
      <c r="Z899" s="108"/>
    </row>
    <row r="900" spans="5:26" x14ac:dyDescent="0.25">
      <c r="E900" s="108"/>
      <c r="F900" s="108"/>
      <c r="G900" s="108"/>
      <c r="H900" s="108"/>
      <c r="I900" s="108"/>
      <c r="J900" s="108"/>
      <c r="K900" s="108"/>
      <c r="L900" s="108"/>
      <c r="M900" s="108"/>
      <c r="N900" s="108"/>
      <c r="O900" s="108"/>
      <c r="P900" s="108"/>
      <c r="W900" s="108"/>
      <c r="X900" s="108"/>
      <c r="Y900" s="108"/>
      <c r="Z900" s="108"/>
    </row>
    <row r="901" spans="5:26" x14ac:dyDescent="0.25">
      <c r="E901" s="108"/>
      <c r="F901" s="108"/>
      <c r="G901" s="108"/>
      <c r="H901" s="108"/>
      <c r="I901" s="108"/>
      <c r="J901" s="108"/>
      <c r="K901" s="108"/>
      <c r="L901" s="108"/>
      <c r="M901" s="108"/>
      <c r="N901" s="108"/>
      <c r="O901" s="108"/>
      <c r="P901" s="108"/>
      <c r="W901" s="108"/>
      <c r="X901" s="108"/>
      <c r="Y901" s="108"/>
      <c r="Z901" s="108"/>
    </row>
    <row r="902" spans="5:26" x14ac:dyDescent="0.25">
      <c r="E902" s="108"/>
      <c r="F902" s="108"/>
      <c r="G902" s="108"/>
      <c r="H902" s="108"/>
      <c r="I902" s="108"/>
      <c r="J902" s="108"/>
      <c r="K902" s="108"/>
      <c r="L902" s="108"/>
      <c r="M902" s="108"/>
      <c r="N902" s="108"/>
      <c r="O902" s="108"/>
      <c r="P902" s="108"/>
      <c r="W902" s="108"/>
      <c r="X902" s="108"/>
      <c r="Y902" s="108"/>
      <c r="Z902" s="108"/>
    </row>
    <row r="903" spans="5:26" x14ac:dyDescent="0.25">
      <c r="E903" s="108"/>
      <c r="F903" s="108"/>
      <c r="G903" s="108"/>
      <c r="H903" s="108"/>
      <c r="I903" s="108"/>
      <c r="J903" s="108"/>
      <c r="K903" s="108"/>
      <c r="L903" s="108"/>
      <c r="M903" s="108"/>
      <c r="N903" s="108"/>
      <c r="O903" s="108"/>
      <c r="P903" s="108"/>
      <c r="W903" s="108"/>
      <c r="X903" s="108"/>
      <c r="Y903" s="108"/>
      <c r="Z903" s="108"/>
    </row>
    <row r="904" spans="5:26" x14ac:dyDescent="0.25">
      <c r="E904" s="108"/>
      <c r="F904" s="108"/>
      <c r="G904" s="108"/>
      <c r="H904" s="108"/>
      <c r="I904" s="108"/>
      <c r="J904" s="108"/>
      <c r="K904" s="108"/>
      <c r="L904" s="108"/>
      <c r="M904" s="108"/>
      <c r="N904" s="108"/>
      <c r="O904" s="108"/>
      <c r="P904" s="108"/>
      <c r="W904" s="108"/>
      <c r="X904" s="108"/>
      <c r="Y904" s="108"/>
      <c r="Z904" s="108"/>
    </row>
    <row r="905" spans="5:26" x14ac:dyDescent="0.25">
      <c r="E905" s="108"/>
      <c r="F905" s="108"/>
      <c r="G905" s="108"/>
      <c r="H905" s="108"/>
      <c r="I905" s="108"/>
      <c r="J905" s="108"/>
      <c r="K905" s="108"/>
      <c r="L905" s="108"/>
      <c r="M905" s="108"/>
      <c r="N905" s="108"/>
      <c r="O905" s="108"/>
      <c r="P905" s="108"/>
      <c r="W905" s="108"/>
      <c r="X905" s="108"/>
      <c r="Y905" s="108"/>
      <c r="Z905" s="108"/>
    </row>
    <row r="906" spans="5:26" x14ac:dyDescent="0.25">
      <c r="E906" s="108"/>
      <c r="F906" s="108"/>
      <c r="G906" s="108"/>
      <c r="H906" s="108"/>
      <c r="I906" s="108"/>
      <c r="J906" s="108"/>
      <c r="K906" s="108"/>
      <c r="L906" s="108"/>
      <c r="M906" s="108"/>
      <c r="N906" s="108"/>
      <c r="O906" s="108"/>
      <c r="P906" s="108"/>
      <c r="W906" s="108"/>
      <c r="X906" s="108"/>
      <c r="Y906" s="108"/>
      <c r="Z906" s="108"/>
    </row>
    <row r="907" spans="5:26" x14ac:dyDescent="0.25">
      <c r="E907" s="108"/>
      <c r="F907" s="108"/>
      <c r="G907" s="108"/>
      <c r="H907" s="108"/>
      <c r="I907" s="108"/>
      <c r="J907" s="108"/>
      <c r="K907" s="108"/>
      <c r="L907" s="108"/>
      <c r="M907" s="108"/>
      <c r="N907" s="108"/>
      <c r="O907" s="108"/>
      <c r="P907" s="108"/>
      <c r="W907" s="108"/>
      <c r="X907" s="108"/>
      <c r="Y907" s="108"/>
      <c r="Z907" s="108"/>
    </row>
    <row r="908" spans="5:26" x14ac:dyDescent="0.25">
      <c r="E908" s="108"/>
      <c r="F908" s="108"/>
      <c r="G908" s="108"/>
      <c r="H908" s="108"/>
      <c r="I908" s="108"/>
      <c r="J908" s="108"/>
      <c r="K908" s="108"/>
      <c r="L908" s="108"/>
      <c r="M908" s="108"/>
      <c r="N908" s="108"/>
      <c r="O908" s="108"/>
      <c r="P908" s="108"/>
      <c r="W908" s="108"/>
      <c r="X908" s="108"/>
      <c r="Y908" s="108"/>
      <c r="Z908" s="108"/>
    </row>
    <row r="909" spans="5:26" x14ac:dyDescent="0.25">
      <c r="E909" s="108"/>
      <c r="F909" s="108"/>
      <c r="G909" s="108"/>
      <c r="H909" s="108"/>
      <c r="I909" s="108"/>
      <c r="J909" s="108"/>
      <c r="K909" s="108"/>
      <c r="L909" s="108"/>
      <c r="M909" s="108"/>
      <c r="N909" s="108"/>
      <c r="O909" s="108"/>
      <c r="P909" s="108"/>
      <c r="W909" s="108"/>
      <c r="X909" s="108"/>
      <c r="Y909" s="108"/>
      <c r="Z909" s="108"/>
    </row>
    <row r="910" spans="5:26" x14ac:dyDescent="0.25">
      <c r="E910" s="108"/>
      <c r="F910" s="108"/>
      <c r="G910" s="108"/>
      <c r="H910" s="108"/>
      <c r="I910" s="108"/>
      <c r="J910" s="108"/>
      <c r="K910" s="108"/>
      <c r="L910" s="108"/>
      <c r="M910" s="108"/>
      <c r="N910" s="108"/>
      <c r="O910" s="108"/>
      <c r="P910" s="108"/>
      <c r="W910" s="108"/>
      <c r="X910" s="108"/>
      <c r="Y910" s="108"/>
      <c r="Z910" s="108"/>
    </row>
    <row r="911" spans="5:26" x14ac:dyDescent="0.25">
      <c r="E911" s="108"/>
      <c r="F911" s="108"/>
      <c r="G911" s="108"/>
      <c r="H911" s="108"/>
      <c r="I911" s="108"/>
      <c r="J911" s="108"/>
      <c r="K911" s="108"/>
      <c r="L911" s="108"/>
      <c r="M911" s="108"/>
      <c r="N911" s="108"/>
      <c r="O911" s="108"/>
      <c r="P911" s="108"/>
      <c r="W911" s="108"/>
      <c r="X911" s="108"/>
      <c r="Y911" s="108"/>
      <c r="Z911" s="108"/>
    </row>
    <row r="912" spans="5:26" x14ac:dyDescent="0.25">
      <c r="E912" s="108"/>
      <c r="F912" s="108"/>
      <c r="G912" s="108"/>
      <c r="H912" s="108"/>
      <c r="I912" s="108"/>
      <c r="J912" s="108"/>
      <c r="K912" s="108"/>
      <c r="L912" s="108"/>
      <c r="M912" s="108"/>
      <c r="N912" s="108"/>
      <c r="O912" s="108"/>
      <c r="P912" s="108"/>
      <c r="W912" s="108"/>
      <c r="X912" s="108"/>
      <c r="Y912" s="108"/>
      <c r="Z912" s="108"/>
    </row>
    <row r="913" spans="5:26" x14ac:dyDescent="0.25">
      <c r="E913" s="108"/>
      <c r="F913" s="108"/>
      <c r="G913" s="108"/>
      <c r="H913" s="108"/>
      <c r="I913" s="108"/>
      <c r="J913" s="108"/>
      <c r="K913" s="108"/>
      <c r="L913" s="108"/>
      <c r="M913" s="108"/>
      <c r="N913" s="108"/>
      <c r="O913" s="108"/>
      <c r="P913" s="108"/>
      <c r="W913" s="108"/>
      <c r="X913" s="108"/>
      <c r="Y913" s="108"/>
      <c r="Z913" s="108"/>
    </row>
    <row r="914" spans="5:26" x14ac:dyDescent="0.25">
      <c r="E914" s="108"/>
      <c r="F914" s="108"/>
      <c r="G914" s="108"/>
      <c r="H914" s="108"/>
      <c r="I914" s="108"/>
      <c r="J914" s="108"/>
      <c r="K914" s="108"/>
      <c r="L914" s="108"/>
      <c r="M914" s="108"/>
      <c r="N914" s="108"/>
      <c r="O914" s="108"/>
      <c r="P914" s="108"/>
      <c r="W914" s="108"/>
      <c r="X914" s="108"/>
      <c r="Y914" s="108"/>
      <c r="Z914" s="108"/>
    </row>
    <row r="915" spans="5:26" x14ac:dyDescent="0.25">
      <c r="E915" s="108"/>
      <c r="F915" s="108"/>
      <c r="G915" s="108"/>
      <c r="H915" s="108"/>
      <c r="I915" s="108"/>
      <c r="J915" s="108"/>
      <c r="K915" s="108"/>
      <c r="L915" s="108"/>
      <c r="M915" s="108"/>
      <c r="N915" s="108"/>
      <c r="O915" s="108"/>
      <c r="P915" s="108"/>
      <c r="W915" s="108"/>
      <c r="X915" s="108"/>
      <c r="Y915" s="108"/>
      <c r="Z915" s="108"/>
    </row>
    <row r="916" spans="5:26" x14ac:dyDescent="0.25">
      <c r="E916" s="108"/>
      <c r="F916" s="108"/>
      <c r="G916" s="108"/>
      <c r="H916" s="108"/>
      <c r="I916" s="108"/>
      <c r="J916" s="108"/>
      <c r="K916" s="108"/>
      <c r="L916" s="108"/>
      <c r="M916" s="108"/>
      <c r="N916" s="108"/>
      <c r="O916" s="108"/>
      <c r="P916" s="108"/>
      <c r="W916" s="108"/>
      <c r="X916" s="108"/>
      <c r="Y916" s="108"/>
      <c r="Z916" s="108"/>
    </row>
    <row r="917" spans="5:26" x14ac:dyDescent="0.25">
      <c r="E917" s="108"/>
      <c r="F917" s="108"/>
      <c r="G917" s="108"/>
      <c r="H917" s="108"/>
      <c r="I917" s="108"/>
      <c r="J917" s="108"/>
      <c r="K917" s="108"/>
      <c r="L917" s="108"/>
      <c r="M917" s="108"/>
      <c r="N917" s="108"/>
      <c r="O917" s="108"/>
      <c r="P917" s="108"/>
      <c r="W917" s="108"/>
      <c r="X917" s="108"/>
      <c r="Y917" s="108"/>
      <c r="Z917" s="108"/>
    </row>
    <row r="918" spans="5:26" x14ac:dyDescent="0.25">
      <c r="E918" s="108"/>
      <c r="F918" s="108"/>
      <c r="G918" s="108"/>
      <c r="H918" s="108"/>
      <c r="I918" s="108"/>
      <c r="J918" s="108"/>
      <c r="K918" s="108"/>
      <c r="L918" s="108"/>
      <c r="M918" s="108"/>
      <c r="N918" s="108"/>
      <c r="O918" s="108"/>
      <c r="P918" s="108"/>
      <c r="W918" s="108"/>
      <c r="X918" s="108"/>
      <c r="Y918" s="108"/>
      <c r="Z918" s="108"/>
    </row>
    <row r="919" spans="5:26" x14ac:dyDescent="0.25">
      <c r="E919" s="108"/>
      <c r="F919" s="108"/>
      <c r="G919" s="108"/>
      <c r="H919" s="108"/>
      <c r="I919" s="108"/>
      <c r="J919" s="108"/>
      <c r="K919" s="108"/>
      <c r="L919" s="108"/>
      <c r="M919" s="108"/>
      <c r="N919" s="108"/>
      <c r="O919" s="108"/>
      <c r="P919" s="108"/>
      <c r="W919" s="108"/>
      <c r="X919" s="108"/>
      <c r="Y919" s="108"/>
      <c r="Z919" s="108"/>
    </row>
    <row r="920" spans="5:26" x14ac:dyDescent="0.25">
      <c r="E920" s="108"/>
      <c r="F920" s="108"/>
      <c r="G920" s="108"/>
      <c r="H920" s="108"/>
      <c r="I920" s="108"/>
      <c r="J920" s="108"/>
      <c r="K920" s="108"/>
      <c r="L920" s="108"/>
      <c r="M920" s="108"/>
      <c r="N920" s="108"/>
      <c r="O920" s="108"/>
      <c r="P920" s="108"/>
      <c r="W920" s="108"/>
      <c r="X920" s="108"/>
      <c r="Y920" s="108"/>
      <c r="Z920" s="108"/>
    </row>
    <row r="921" spans="5:26" x14ac:dyDescent="0.25">
      <c r="E921" s="108"/>
      <c r="F921" s="108"/>
      <c r="G921" s="108"/>
      <c r="H921" s="108"/>
      <c r="I921" s="108"/>
      <c r="J921" s="108"/>
      <c r="K921" s="108"/>
      <c r="L921" s="108"/>
      <c r="M921" s="108"/>
      <c r="N921" s="108"/>
      <c r="O921" s="108"/>
      <c r="P921" s="108"/>
      <c r="W921" s="108"/>
      <c r="X921" s="108"/>
      <c r="Y921" s="108"/>
      <c r="Z921" s="108"/>
    </row>
    <row r="922" spans="5:26" x14ac:dyDescent="0.25">
      <c r="E922" s="108"/>
      <c r="F922" s="108"/>
      <c r="G922" s="108"/>
      <c r="H922" s="108"/>
      <c r="I922" s="108"/>
      <c r="J922" s="108"/>
      <c r="K922" s="108"/>
      <c r="L922" s="108"/>
      <c r="M922" s="108"/>
      <c r="N922" s="108"/>
      <c r="O922" s="108"/>
      <c r="P922" s="108"/>
      <c r="W922" s="108"/>
      <c r="X922" s="108"/>
      <c r="Y922" s="108"/>
      <c r="Z922" s="108"/>
    </row>
    <row r="923" spans="5:26" x14ac:dyDescent="0.25">
      <c r="E923" s="108"/>
      <c r="F923" s="108"/>
      <c r="G923" s="108"/>
      <c r="H923" s="108"/>
      <c r="I923" s="108"/>
      <c r="J923" s="108"/>
      <c r="K923" s="108"/>
      <c r="L923" s="108"/>
      <c r="M923" s="108"/>
      <c r="N923" s="108"/>
      <c r="O923" s="108"/>
      <c r="P923" s="108"/>
      <c r="W923" s="108"/>
      <c r="X923" s="108"/>
      <c r="Y923" s="108"/>
      <c r="Z923" s="108"/>
    </row>
    <row r="924" spans="5:26" x14ac:dyDescent="0.25">
      <c r="E924" s="108"/>
      <c r="F924" s="108"/>
      <c r="G924" s="108"/>
      <c r="H924" s="108"/>
      <c r="I924" s="108"/>
      <c r="J924" s="108"/>
      <c r="K924" s="108"/>
      <c r="L924" s="108"/>
      <c r="M924" s="108"/>
      <c r="N924" s="108"/>
      <c r="O924" s="108"/>
      <c r="P924" s="108"/>
      <c r="W924" s="108"/>
      <c r="X924" s="108"/>
      <c r="Y924" s="108"/>
      <c r="Z924" s="108"/>
    </row>
    <row r="925" spans="5:26" x14ac:dyDescent="0.25">
      <c r="E925" s="108"/>
      <c r="F925" s="108"/>
      <c r="G925" s="108"/>
      <c r="H925" s="108"/>
      <c r="I925" s="108"/>
      <c r="J925" s="108"/>
      <c r="K925" s="108"/>
      <c r="L925" s="108"/>
      <c r="M925" s="108"/>
      <c r="N925" s="108"/>
      <c r="O925" s="108"/>
      <c r="P925" s="108"/>
      <c r="W925" s="108"/>
      <c r="X925" s="108"/>
      <c r="Y925" s="108"/>
      <c r="Z925" s="108"/>
    </row>
    <row r="926" spans="5:26" x14ac:dyDescent="0.25">
      <c r="E926" s="108"/>
      <c r="F926" s="108"/>
      <c r="G926" s="108"/>
      <c r="H926" s="108"/>
      <c r="I926" s="108"/>
      <c r="J926" s="108"/>
      <c r="K926" s="108"/>
      <c r="L926" s="108"/>
      <c r="M926" s="108"/>
      <c r="N926" s="108"/>
      <c r="O926" s="108"/>
      <c r="P926" s="108"/>
      <c r="W926" s="108"/>
      <c r="X926" s="108"/>
      <c r="Y926" s="108"/>
      <c r="Z926" s="108"/>
    </row>
    <row r="927" spans="5:26" x14ac:dyDescent="0.25">
      <c r="E927" s="108"/>
      <c r="F927" s="108"/>
      <c r="G927" s="108"/>
      <c r="H927" s="108"/>
      <c r="I927" s="108"/>
      <c r="J927" s="108"/>
      <c r="K927" s="108"/>
      <c r="L927" s="108"/>
      <c r="M927" s="108"/>
      <c r="N927" s="108"/>
      <c r="O927" s="108"/>
      <c r="P927" s="108"/>
      <c r="W927" s="108"/>
      <c r="X927" s="108"/>
      <c r="Y927" s="108"/>
      <c r="Z927" s="108"/>
    </row>
    <row r="928" spans="5:26" x14ac:dyDescent="0.25">
      <c r="E928" s="108"/>
      <c r="F928" s="108"/>
      <c r="G928" s="108"/>
      <c r="H928" s="108"/>
      <c r="I928" s="108"/>
      <c r="J928" s="108"/>
      <c r="K928" s="108"/>
      <c r="L928" s="108"/>
      <c r="M928" s="108"/>
      <c r="N928" s="108"/>
      <c r="O928" s="108"/>
      <c r="P928" s="108"/>
      <c r="W928" s="108"/>
      <c r="X928" s="108"/>
      <c r="Y928" s="108"/>
      <c r="Z928" s="108"/>
    </row>
    <row r="929" spans="5:26" x14ac:dyDescent="0.25">
      <c r="E929" s="108"/>
      <c r="F929" s="108"/>
      <c r="G929" s="108"/>
      <c r="H929" s="108"/>
      <c r="I929" s="108"/>
      <c r="J929" s="108"/>
      <c r="K929" s="108"/>
      <c r="L929" s="108"/>
      <c r="M929" s="108"/>
      <c r="N929" s="108"/>
      <c r="O929" s="108"/>
      <c r="P929" s="108"/>
      <c r="W929" s="108"/>
      <c r="X929" s="108"/>
      <c r="Y929" s="108"/>
      <c r="Z929" s="108"/>
    </row>
    <row r="930" spans="5:26" x14ac:dyDescent="0.25">
      <c r="E930" s="108"/>
      <c r="F930" s="108"/>
      <c r="G930" s="108"/>
      <c r="H930" s="108"/>
      <c r="I930" s="108"/>
      <c r="J930" s="108"/>
      <c r="K930" s="108"/>
      <c r="L930" s="108"/>
      <c r="M930" s="108"/>
      <c r="N930" s="108"/>
      <c r="O930" s="108"/>
      <c r="P930" s="108"/>
      <c r="W930" s="108"/>
      <c r="X930" s="108"/>
      <c r="Y930" s="108"/>
      <c r="Z930" s="108"/>
    </row>
    <row r="931" spans="5:26" x14ac:dyDescent="0.25">
      <c r="E931" s="108"/>
      <c r="F931" s="108"/>
      <c r="G931" s="108"/>
      <c r="H931" s="108"/>
      <c r="I931" s="108"/>
      <c r="J931" s="108"/>
      <c r="K931" s="108"/>
      <c r="L931" s="108"/>
      <c r="M931" s="108"/>
      <c r="N931" s="108"/>
      <c r="O931" s="108"/>
      <c r="P931" s="108"/>
      <c r="W931" s="108"/>
      <c r="X931" s="108"/>
      <c r="Y931" s="108"/>
      <c r="Z931" s="108"/>
    </row>
    <row r="932" spans="5:26" x14ac:dyDescent="0.25">
      <c r="E932" s="108"/>
      <c r="F932" s="108"/>
      <c r="G932" s="108"/>
      <c r="H932" s="108"/>
      <c r="I932" s="108"/>
      <c r="J932" s="108"/>
      <c r="K932" s="108"/>
      <c r="L932" s="108"/>
      <c r="M932" s="108"/>
      <c r="N932" s="108"/>
      <c r="O932" s="108"/>
      <c r="P932" s="108"/>
      <c r="W932" s="108"/>
      <c r="X932" s="108"/>
      <c r="Y932" s="108"/>
      <c r="Z932" s="108"/>
    </row>
    <row r="933" spans="5:26" x14ac:dyDescent="0.25">
      <c r="E933" s="108"/>
      <c r="F933" s="108"/>
      <c r="G933" s="108"/>
      <c r="H933" s="108"/>
      <c r="I933" s="108"/>
      <c r="J933" s="108"/>
      <c r="K933" s="108"/>
      <c r="L933" s="108"/>
      <c r="M933" s="108"/>
      <c r="N933" s="108"/>
      <c r="O933" s="108"/>
      <c r="P933" s="108"/>
      <c r="W933" s="108"/>
      <c r="X933" s="108"/>
      <c r="Y933" s="108"/>
      <c r="Z933" s="108"/>
    </row>
    <row r="934" spans="5:26" x14ac:dyDescent="0.25">
      <c r="E934" s="108"/>
      <c r="F934" s="108"/>
      <c r="G934" s="108"/>
      <c r="H934" s="108"/>
      <c r="I934" s="108"/>
      <c r="J934" s="108"/>
      <c r="K934" s="108"/>
      <c r="L934" s="108"/>
      <c r="M934" s="108"/>
      <c r="N934" s="108"/>
      <c r="O934" s="108"/>
      <c r="P934" s="108"/>
      <c r="W934" s="108"/>
      <c r="X934" s="108"/>
      <c r="Y934" s="108"/>
      <c r="Z934" s="108"/>
    </row>
    <row r="935" spans="5:26" x14ac:dyDescent="0.25">
      <c r="E935" s="108"/>
      <c r="F935" s="108"/>
      <c r="G935" s="108"/>
      <c r="H935" s="108"/>
      <c r="I935" s="108"/>
      <c r="J935" s="108"/>
      <c r="K935" s="108"/>
      <c r="L935" s="108"/>
      <c r="M935" s="108"/>
      <c r="N935" s="108"/>
      <c r="O935" s="108"/>
      <c r="P935" s="108"/>
      <c r="W935" s="108"/>
      <c r="X935" s="108"/>
      <c r="Y935" s="108"/>
      <c r="Z935" s="108"/>
    </row>
    <row r="936" spans="5:26" x14ac:dyDescent="0.25">
      <c r="E936" s="108"/>
      <c r="F936" s="108"/>
      <c r="G936" s="108"/>
      <c r="H936" s="108"/>
      <c r="I936" s="108"/>
      <c r="J936" s="108"/>
      <c r="K936" s="108"/>
      <c r="L936" s="108"/>
      <c r="M936" s="108"/>
      <c r="N936" s="108"/>
      <c r="O936" s="108"/>
      <c r="P936" s="108"/>
      <c r="W936" s="108"/>
      <c r="X936" s="108"/>
      <c r="Y936" s="108"/>
      <c r="Z936" s="108"/>
    </row>
    <row r="937" spans="5:26" x14ac:dyDescent="0.25">
      <c r="E937" s="108"/>
      <c r="F937" s="108"/>
      <c r="G937" s="108"/>
      <c r="H937" s="108"/>
      <c r="I937" s="108"/>
      <c r="J937" s="108"/>
      <c r="K937" s="108"/>
      <c r="L937" s="108"/>
      <c r="M937" s="108"/>
      <c r="N937" s="108"/>
      <c r="O937" s="108"/>
      <c r="P937" s="108"/>
      <c r="W937" s="108"/>
      <c r="X937" s="108"/>
      <c r="Y937" s="108"/>
      <c r="Z937" s="108"/>
    </row>
    <row r="938" spans="5:26" x14ac:dyDescent="0.25">
      <c r="E938" s="108"/>
      <c r="F938" s="108"/>
      <c r="G938" s="108"/>
      <c r="H938" s="108"/>
      <c r="I938" s="108"/>
      <c r="J938" s="108"/>
      <c r="K938" s="108"/>
      <c r="L938" s="108"/>
      <c r="M938" s="108"/>
      <c r="N938" s="108"/>
      <c r="O938" s="108"/>
      <c r="P938" s="108"/>
      <c r="W938" s="108"/>
      <c r="X938" s="108"/>
      <c r="Y938" s="108"/>
      <c r="Z938" s="108"/>
    </row>
    <row r="939" spans="5:26" x14ac:dyDescent="0.25">
      <c r="E939" s="108"/>
      <c r="F939" s="108"/>
      <c r="G939" s="108"/>
      <c r="H939" s="108"/>
      <c r="I939" s="108"/>
      <c r="J939" s="108"/>
      <c r="K939" s="108"/>
      <c r="L939" s="108"/>
      <c r="M939" s="108"/>
      <c r="N939" s="108"/>
      <c r="O939" s="108"/>
      <c r="P939" s="108"/>
      <c r="W939" s="108"/>
      <c r="X939" s="108"/>
      <c r="Y939" s="108"/>
      <c r="Z939" s="108"/>
    </row>
    <row r="940" spans="5:26" x14ac:dyDescent="0.25">
      <c r="E940" s="108"/>
      <c r="F940" s="108"/>
      <c r="G940" s="108"/>
      <c r="H940" s="108"/>
      <c r="I940" s="108"/>
      <c r="J940" s="108"/>
      <c r="K940" s="108"/>
      <c r="L940" s="108"/>
      <c r="M940" s="108"/>
      <c r="N940" s="108"/>
      <c r="O940" s="108"/>
      <c r="P940" s="108"/>
      <c r="W940" s="108"/>
      <c r="X940" s="108"/>
      <c r="Y940" s="108"/>
      <c r="Z940" s="108"/>
    </row>
    <row r="941" spans="5:26" x14ac:dyDescent="0.25">
      <c r="E941" s="108"/>
      <c r="F941" s="108"/>
      <c r="G941" s="108"/>
      <c r="H941" s="108"/>
      <c r="I941" s="108"/>
      <c r="J941" s="108"/>
      <c r="K941" s="108"/>
      <c r="L941" s="108"/>
      <c r="M941" s="108"/>
      <c r="N941" s="108"/>
      <c r="O941" s="108"/>
      <c r="P941" s="108"/>
      <c r="W941" s="108"/>
      <c r="X941" s="108"/>
      <c r="Y941" s="108"/>
      <c r="Z941" s="108"/>
    </row>
    <row r="942" spans="5:26" x14ac:dyDescent="0.25">
      <c r="E942" s="108"/>
      <c r="F942" s="108"/>
      <c r="G942" s="108"/>
      <c r="H942" s="108"/>
      <c r="I942" s="108"/>
      <c r="J942" s="108"/>
      <c r="K942" s="108"/>
      <c r="L942" s="108"/>
      <c r="M942" s="108"/>
      <c r="N942" s="108"/>
      <c r="O942" s="108"/>
      <c r="P942" s="108"/>
      <c r="W942" s="108"/>
      <c r="X942" s="108"/>
      <c r="Y942" s="108"/>
      <c r="Z942" s="108"/>
    </row>
    <row r="943" spans="5:26" x14ac:dyDescent="0.25">
      <c r="E943" s="108"/>
      <c r="F943" s="108"/>
      <c r="G943" s="108"/>
      <c r="H943" s="108"/>
      <c r="I943" s="108"/>
      <c r="J943" s="108"/>
      <c r="K943" s="108"/>
      <c r="L943" s="108"/>
      <c r="M943" s="108"/>
      <c r="N943" s="108"/>
      <c r="O943" s="108"/>
      <c r="P943" s="108"/>
      <c r="W943" s="108"/>
      <c r="X943" s="108"/>
      <c r="Y943" s="108"/>
      <c r="Z943" s="108"/>
    </row>
    <row r="944" spans="5:26" x14ac:dyDescent="0.25">
      <c r="E944" s="108"/>
      <c r="F944" s="108"/>
      <c r="G944" s="108"/>
      <c r="H944" s="108"/>
      <c r="I944" s="108"/>
      <c r="J944" s="108"/>
      <c r="K944" s="108"/>
      <c r="L944" s="108"/>
      <c r="M944" s="108"/>
      <c r="N944" s="108"/>
      <c r="O944" s="108"/>
      <c r="P944" s="108"/>
      <c r="W944" s="108"/>
      <c r="X944" s="108"/>
      <c r="Y944" s="108"/>
      <c r="Z944" s="108"/>
    </row>
    <row r="945" spans="5:26" x14ac:dyDescent="0.25">
      <c r="E945" s="108"/>
      <c r="F945" s="108"/>
      <c r="G945" s="108"/>
      <c r="H945" s="108"/>
      <c r="I945" s="108"/>
      <c r="J945" s="108"/>
      <c r="K945" s="108"/>
      <c r="L945" s="108"/>
      <c r="M945" s="108"/>
      <c r="N945" s="108"/>
      <c r="O945" s="108"/>
      <c r="P945" s="108"/>
      <c r="W945" s="108"/>
      <c r="X945" s="108"/>
      <c r="Y945" s="108"/>
      <c r="Z945" s="108"/>
    </row>
    <row r="946" spans="5:26" x14ac:dyDescent="0.25">
      <c r="E946" s="108"/>
      <c r="F946" s="108"/>
      <c r="G946" s="108"/>
      <c r="H946" s="108"/>
      <c r="I946" s="108"/>
      <c r="J946" s="108"/>
      <c r="K946" s="108"/>
      <c r="L946" s="108"/>
      <c r="M946" s="108"/>
      <c r="N946" s="108"/>
      <c r="O946" s="108"/>
      <c r="P946" s="108"/>
      <c r="W946" s="108"/>
      <c r="X946" s="108"/>
      <c r="Y946" s="108"/>
      <c r="Z946" s="108"/>
    </row>
    <row r="947" spans="5:26" x14ac:dyDescent="0.25">
      <c r="E947" s="108"/>
      <c r="F947" s="108"/>
      <c r="G947" s="108"/>
      <c r="H947" s="108"/>
      <c r="I947" s="108"/>
      <c r="J947" s="108"/>
      <c r="K947" s="108"/>
      <c r="L947" s="108"/>
      <c r="M947" s="108"/>
      <c r="N947" s="108"/>
      <c r="O947" s="108"/>
      <c r="P947" s="108"/>
      <c r="W947" s="108"/>
      <c r="X947" s="108"/>
      <c r="Y947" s="108"/>
      <c r="Z947" s="108"/>
    </row>
    <row r="948" spans="5:26" x14ac:dyDescent="0.25">
      <c r="E948" s="108"/>
      <c r="F948" s="108"/>
      <c r="G948" s="108"/>
      <c r="H948" s="108"/>
      <c r="I948" s="108"/>
      <c r="J948" s="108"/>
      <c r="K948" s="108"/>
      <c r="L948" s="108"/>
      <c r="M948" s="108"/>
      <c r="N948" s="108"/>
      <c r="O948" s="108"/>
      <c r="P948" s="108"/>
      <c r="W948" s="108"/>
      <c r="X948" s="108"/>
      <c r="Y948" s="108"/>
      <c r="Z948" s="108"/>
    </row>
    <row r="949" spans="5:26" x14ac:dyDescent="0.25">
      <c r="E949" s="108"/>
      <c r="F949" s="108"/>
      <c r="G949" s="108"/>
      <c r="H949" s="108"/>
      <c r="I949" s="108"/>
      <c r="J949" s="108"/>
      <c r="K949" s="108"/>
      <c r="L949" s="108"/>
      <c r="M949" s="108"/>
      <c r="N949" s="108"/>
      <c r="O949" s="108"/>
      <c r="P949" s="108"/>
      <c r="W949" s="108"/>
      <c r="X949" s="108"/>
      <c r="Y949" s="108"/>
      <c r="Z949" s="108"/>
    </row>
    <row r="950" spans="5:26" x14ac:dyDescent="0.25">
      <c r="E950" s="108"/>
      <c r="F950" s="108"/>
      <c r="G950" s="108"/>
      <c r="H950" s="108"/>
      <c r="I950" s="108"/>
      <c r="J950" s="108"/>
      <c r="K950" s="108"/>
      <c r="L950" s="108"/>
      <c r="M950" s="108"/>
      <c r="N950" s="108"/>
      <c r="O950" s="108"/>
      <c r="P950" s="108"/>
      <c r="W950" s="108"/>
      <c r="X950" s="108"/>
      <c r="Y950" s="108"/>
      <c r="Z950" s="108"/>
    </row>
    <row r="951" spans="5:26" x14ac:dyDescent="0.25">
      <c r="E951" s="108"/>
      <c r="F951" s="108"/>
      <c r="G951" s="108"/>
      <c r="H951" s="108"/>
      <c r="I951" s="108"/>
      <c r="J951" s="108"/>
      <c r="K951" s="108"/>
      <c r="L951" s="108"/>
      <c r="M951" s="108"/>
      <c r="N951" s="108"/>
      <c r="O951" s="108"/>
      <c r="P951" s="108"/>
      <c r="W951" s="108"/>
      <c r="X951" s="108"/>
      <c r="Y951" s="108"/>
      <c r="Z951" s="108"/>
    </row>
    <row r="952" spans="5:26" x14ac:dyDescent="0.25">
      <c r="E952" s="108"/>
      <c r="F952" s="108"/>
      <c r="G952" s="108"/>
      <c r="H952" s="108"/>
      <c r="I952" s="108"/>
      <c r="J952" s="108"/>
      <c r="K952" s="108"/>
      <c r="L952" s="108"/>
      <c r="M952" s="108"/>
      <c r="N952" s="108"/>
      <c r="O952" s="108"/>
      <c r="P952" s="108"/>
      <c r="W952" s="108"/>
      <c r="X952" s="108"/>
      <c r="Y952" s="108"/>
      <c r="Z952" s="108"/>
    </row>
    <row r="953" spans="5:26" x14ac:dyDescent="0.25">
      <c r="E953" s="108"/>
      <c r="F953" s="108"/>
      <c r="G953" s="108"/>
      <c r="H953" s="108"/>
      <c r="I953" s="108"/>
      <c r="J953" s="108"/>
      <c r="K953" s="108"/>
      <c r="L953" s="108"/>
      <c r="M953" s="108"/>
      <c r="N953" s="108"/>
      <c r="O953" s="108"/>
      <c r="P953" s="108"/>
      <c r="W953" s="108"/>
      <c r="X953" s="108"/>
      <c r="Y953" s="108"/>
      <c r="Z953" s="108"/>
    </row>
    <row r="954" spans="5:26" x14ac:dyDescent="0.25">
      <c r="E954" s="108"/>
      <c r="F954" s="108"/>
      <c r="G954" s="108"/>
      <c r="H954" s="108"/>
      <c r="I954" s="108"/>
      <c r="J954" s="108"/>
      <c r="K954" s="108"/>
      <c r="L954" s="108"/>
      <c r="M954" s="108"/>
      <c r="N954" s="108"/>
      <c r="O954" s="108"/>
      <c r="P954" s="108"/>
      <c r="W954" s="108"/>
      <c r="X954" s="108"/>
      <c r="Y954" s="108"/>
      <c r="Z954" s="108"/>
    </row>
    <row r="955" spans="5:26" x14ac:dyDescent="0.25">
      <c r="E955" s="108"/>
      <c r="F955" s="108"/>
      <c r="G955" s="108"/>
      <c r="H955" s="108"/>
      <c r="I955" s="108"/>
      <c r="J955" s="108"/>
      <c r="K955" s="108"/>
      <c r="L955" s="108"/>
      <c r="M955" s="108"/>
      <c r="N955" s="108"/>
      <c r="O955" s="108"/>
      <c r="P955" s="108"/>
      <c r="W955" s="108"/>
      <c r="X955" s="108"/>
      <c r="Y955" s="108"/>
      <c r="Z955" s="108"/>
    </row>
    <row r="956" spans="5:26" x14ac:dyDescent="0.25">
      <c r="E956" s="108"/>
      <c r="F956" s="108"/>
      <c r="G956" s="108"/>
      <c r="H956" s="108"/>
      <c r="I956" s="108"/>
      <c r="J956" s="108"/>
      <c r="K956" s="108"/>
      <c r="L956" s="108"/>
      <c r="M956" s="108"/>
      <c r="N956" s="108"/>
      <c r="O956" s="108"/>
      <c r="P956" s="108"/>
      <c r="W956" s="108"/>
      <c r="X956" s="108"/>
      <c r="Y956" s="108"/>
      <c r="Z956" s="108"/>
    </row>
    <row r="957" spans="5:26" x14ac:dyDescent="0.25">
      <c r="E957" s="108"/>
      <c r="F957" s="108"/>
      <c r="G957" s="108"/>
      <c r="H957" s="108"/>
      <c r="I957" s="108"/>
      <c r="J957" s="108"/>
      <c r="K957" s="108"/>
      <c r="L957" s="108"/>
      <c r="M957" s="108"/>
      <c r="N957" s="108"/>
      <c r="O957" s="108"/>
      <c r="P957" s="108"/>
      <c r="W957" s="108"/>
      <c r="X957" s="108"/>
      <c r="Y957" s="108"/>
      <c r="Z957" s="108"/>
    </row>
    <row r="958" spans="5:26" x14ac:dyDescent="0.25">
      <c r="E958" s="108"/>
      <c r="F958" s="108"/>
      <c r="G958" s="108"/>
      <c r="H958" s="108"/>
      <c r="I958" s="108"/>
      <c r="J958" s="108"/>
      <c r="K958" s="108"/>
      <c r="L958" s="108"/>
      <c r="M958" s="108"/>
      <c r="N958" s="108"/>
      <c r="O958" s="108"/>
      <c r="P958" s="108"/>
      <c r="W958" s="108"/>
      <c r="X958" s="108"/>
      <c r="Y958" s="108"/>
      <c r="Z958" s="108"/>
    </row>
    <row r="959" spans="5:26" x14ac:dyDescent="0.25">
      <c r="E959" s="108"/>
      <c r="F959" s="108"/>
      <c r="G959" s="108"/>
      <c r="H959" s="108"/>
      <c r="I959" s="108"/>
      <c r="J959" s="108"/>
      <c r="K959" s="108"/>
      <c r="L959" s="108"/>
      <c r="M959" s="108"/>
      <c r="N959" s="108"/>
      <c r="O959" s="108"/>
      <c r="P959" s="108"/>
      <c r="W959" s="108"/>
      <c r="X959" s="108"/>
      <c r="Y959" s="108"/>
      <c r="Z959" s="108"/>
    </row>
    <row r="960" spans="5:26" x14ac:dyDescent="0.25">
      <c r="E960" s="108"/>
      <c r="F960" s="108"/>
      <c r="G960" s="108"/>
      <c r="H960" s="108"/>
      <c r="I960" s="108"/>
      <c r="J960" s="108"/>
      <c r="K960" s="108"/>
      <c r="L960" s="108"/>
      <c r="M960" s="108"/>
      <c r="N960" s="108"/>
      <c r="O960" s="108"/>
      <c r="P960" s="108"/>
      <c r="W960" s="108"/>
      <c r="X960" s="108"/>
      <c r="Y960" s="108"/>
      <c r="Z960" s="108"/>
    </row>
    <row r="961" spans="5:26" x14ac:dyDescent="0.25">
      <c r="E961" s="108"/>
      <c r="F961" s="108"/>
      <c r="G961" s="108"/>
      <c r="H961" s="108"/>
      <c r="I961" s="108"/>
      <c r="J961" s="108"/>
      <c r="K961" s="108"/>
      <c r="L961" s="108"/>
      <c r="M961" s="108"/>
      <c r="N961" s="108"/>
      <c r="O961" s="108"/>
      <c r="P961" s="108"/>
      <c r="W961" s="108"/>
      <c r="X961" s="108"/>
      <c r="Y961" s="108"/>
      <c r="Z961" s="108"/>
    </row>
    <row r="962" spans="5:26" x14ac:dyDescent="0.25">
      <c r="E962" s="108"/>
      <c r="F962" s="108"/>
      <c r="G962" s="108"/>
      <c r="H962" s="108"/>
      <c r="I962" s="108"/>
      <c r="J962" s="108"/>
      <c r="K962" s="108"/>
      <c r="L962" s="108"/>
      <c r="M962" s="108"/>
      <c r="N962" s="108"/>
      <c r="O962" s="108"/>
      <c r="P962" s="108"/>
      <c r="W962" s="108"/>
      <c r="X962" s="108"/>
      <c r="Y962" s="108"/>
      <c r="Z962" s="108"/>
    </row>
    <row r="963" spans="5:26" x14ac:dyDescent="0.25">
      <c r="E963" s="108"/>
      <c r="F963" s="108"/>
      <c r="G963" s="108"/>
      <c r="H963" s="108"/>
      <c r="I963" s="108"/>
      <c r="J963" s="108"/>
      <c r="K963" s="108"/>
      <c r="L963" s="108"/>
      <c r="M963" s="108"/>
      <c r="N963" s="108"/>
      <c r="O963" s="108"/>
      <c r="P963" s="108"/>
      <c r="W963" s="108"/>
      <c r="X963" s="108"/>
      <c r="Y963" s="108"/>
      <c r="Z963" s="108"/>
    </row>
    <row r="964" spans="5:26" x14ac:dyDescent="0.25">
      <c r="E964" s="108"/>
      <c r="F964" s="108"/>
      <c r="G964" s="108"/>
      <c r="H964" s="108"/>
      <c r="I964" s="108"/>
      <c r="J964" s="108"/>
      <c r="K964" s="108"/>
      <c r="L964" s="108"/>
      <c r="M964" s="108"/>
      <c r="N964" s="108"/>
      <c r="O964" s="108"/>
      <c r="P964" s="108"/>
      <c r="W964" s="108"/>
      <c r="X964" s="108"/>
      <c r="Y964" s="108"/>
      <c r="Z964" s="108"/>
    </row>
    <row r="965" spans="5:26" x14ac:dyDescent="0.25">
      <c r="E965" s="108"/>
      <c r="F965" s="108"/>
      <c r="G965" s="108"/>
      <c r="H965" s="108"/>
      <c r="I965" s="108"/>
      <c r="J965" s="108"/>
      <c r="K965" s="108"/>
      <c r="L965" s="108"/>
      <c r="M965" s="108"/>
      <c r="N965" s="108"/>
      <c r="O965" s="108"/>
      <c r="P965" s="108"/>
      <c r="W965" s="108"/>
      <c r="X965" s="108"/>
      <c r="Y965" s="108"/>
      <c r="Z965" s="108"/>
    </row>
    <row r="966" spans="5:26" x14ac:dyDescent="0.25">
      <c r="E966" s="108"/>
      <c r="F966" s="108"/>
      <c r="G966" s="108"/>
      <c r="H966" s="108"/>
      <c r="I966" s="108"/>
      <c r="J966" s="108"/>
      <c r="K966" s="108"/>
      <c r="L966" s="108"/>
      <c r="M966" s="108"/>
      <c r="N966" s="108"/>
      <c r="O966" s="108"/>
      <c r="P966" s="108"/>
      <c r="W966" s="108"/>
      <c r="X966" s="108"/>
      <c r="Y966" s="108"/>
      <c r="Z966" s="108"/>
    </row>
    <row r="967" spans="5:26" x14ac:dyDescent="0.25">
      <c r="E967" s="108"/>
      <c r="F967" s="108"/>
      <c r="G967" s="108"/>
      <c r="H967" s="108"/>
      <c r="I967" s="108"/>
      <c r="J967" s="108"/>
      <c r="K967" s="108"/>
      <c r="L967" s="108"/>
      <c r="M967" s="108"/>
      <c r="N967" s="108"/>
      <c r="O967" s="108"/>
      <c r="P967" s="108"/>
      <c r="W967" s="108"/>
      <c r="X967" s="108"/>
      <c r="Y967" s="108"/>
      <c r="Z967" s="108"/>
    </row>
    <row r="968" spans="5:26" x14ac:dyDescent="0.25">
      <c r="E968" s="108"/>
      <c r="F968" s="108"/>
      <c r="G968" s="108"/>
      <c r="H968" s="108"/>
      <c r="I968" s="108"/>
      <c r="J968" s="108"/>
      <c r="K968" s="108"/>
      <c r="L968" s="108"/>
      <c r="M968" s="108"/>
      <c r="N968" s="108"/>
      <c r="O968" s="108"/>
      <c r="P968" s="108"/>
      <c r="W968" s="108"/>
      <c r="X968" s="108"/>
      <c r="Y968" s="108"/>
      <c r="Z968" s="108"/>
    </row>
    <row r="969" spans="5:26" x14ac:dyDescent="0.25">
      <c r="E969" s="108"/>
      <c r="F969" s="108"/>
      <c r="G969" s="108"/>
      <c r="H969" s="108"/>
      <c r="I969" s="108"/>
      <c r="J969" s="108"/>
      <c r="K969" s="108"/>
      <c r="L969" s="108"/>
      <c r="M969" s="108"/>
      <c r="N969" s="108"/>
      <c r="O969" s="108"/>
      <c r="P969" s="108"/>
      <c r="W969" s="108"/>
      <c r="X969" s="108"/>
      <c r="Y969" s="108"/>
      <c r="Z969" s="108"/>
    </row>
    <row r="970" spans="5:26" x14ac:dyDescent="0.25">
      <c r="E970" s="108"/>
      <c r="F970" s="108"/>
      <c r="G970" s="108"/>
      <c r="H970" s="108"/>
      <c r="I970" s="108"/>
      <c r="J970" s="108"/>
      <c r="K970" s="108"/>
      <c r="L970" s="108"/>
      <c r="M970" s="108"/>
      <c r="N970" s="108"/>
      <c r="O970" s="108"/>
      <c r="P970" s="108"/>
      <c r="W970" s="108"/>
      <c r="X970" s="108"/>
      <c r="Y970" s="108"/>
      <c r="Z970" s="108"/>
    </row>
    <row r="971" spans="5:26" x14ac:dyDescent="0.25">
      <c r="E971" s="108"/>
      <c r="F971" s="108"/>
      <c r="G971" s="108"/>
      <c r="H971" s="108"/>
      <c r="I971" s="108"/>
      <c r="J971" s="108"/>
      <c r="K971" s="108"/>
      <c r="L971" s="108"/>
      <c r="M971" s="108"/>
      <c r="N971" s="108"/>
      <c r="O971" s="108"/>
      <c r="P971" s="108"/>
      <c r="W971" s="108"/>
      <c r="X971" s="108"/>
      <c r="Y971" s="108"/>
      <c r="Z971" s="108"/>
    </row>
    <row r="972" spans="5:26" x14ac:dyDescent="0.25">
      <c r="E972" s="108"/>
      <c r="F972" s="108"/>
      <c r="G972" s="108"/>
      <c r="H972" s="108"/>
      <c r="I972" s="108"/>
      <c r="J972" s="108"/>
      <c r="K972" s="108"/>
      <c r="L972" s="108"/>
      <c r="M972" s="108"/>
      <c r="N972" s="108"/>
      <c r="O972" s="108"/>
      <c r="P972" s="108"/>
      <c r="W972" s="108"/>
      <c r="X972" s="108"/>
      <c r="Y972" s="108"/>
      <c r="Z972" s="108"/>
    </row>
    <row r="973" spans="5:26" x14ac:dyDescent="0.25">
      <c r="E973" s="108"/>
      <c r="F973" s="108"/>
      <c r="G973" s="108"/>
      <c r="H973" s="108"/>
      <c r="I973" s="108"/>
      <c r="J973" s="108"/>
      <c r="K973" s="108"/>
      <c r="L973" s="108"/>
      <c r="M973" s="108"/>
      <c r="N973" s="108"/>
      <c r="O973" s="108"/>
      <c r="P973" s="108"/>
      <c r="W973" s="108"/>
      <c r="X973" s="108"/>
      <c r="Y973" s="108"/>
      <c r="Z973" s="108"/>
    </row>
    <row r="974" spans="5:26" x14ac:dyDescent="0.25">
      <c r="E974" s="108"/>
      <c r="F974" s="108"/>
      <c r="G974" s="108"/>
      <c r="H974" s="108"/>
      <c r="I974" s="108"/>
      <c r="J974" s="108"/>
      <c r="K974" s="108"/>
      <c r="L974" s="108"/>
      <c r="M974" s="108"/>
      <c r="N974" s="108"/>
      <c r="O974" s="108"/>
      <c r="P974" s="108"/>
      <c r="W974" s="108"/>
      <c r="X974" s="108"/>
      <c r="Y974" s="108"/>
      <c r="Z974" s="108"/>
    </row>
    <row r="975" spans="5:26" x14ac:dyDescent="0.25">
      <c r="E975" s="108"/>
      <c r="F975" s="108"/>
      <c r="G975" s="108"/>
      <c r="H975" s="108"/>
      <c r="I975" s="108"/>
      <c r="J975" s="108"/>
      <c r="K975" s="108"/>
      <c r="L975" s="108"/>
      <c r="M975" s="108"/>
      <c r="N975" s="108"/>
      <c r="O975" s="108"/>
      <c r="P975" s="108"/>
      <c r="W975" s="108"/>
      <c r="X975" s="108"/>
      <c r="Y975" s="108"/>
      <c r="Z975" s="108"/>
    </row>
    <row r="976" spans="5:26" x14ac:dyDescent="0.25">
      <c r="E976" s="108"/>
      <c r="F976" s="108"/>
      <c r="G976" s="108"/>
      <c r="H976" s="108"/>
      <c r="I976" s="108"/>
      <c r="J976" s="108"/>
      <c r="K976" s="108"/>
      <c r="L976" s="108"/>
      <c r="M976" s="108"/>
      <c r="N976" s="108"/>
      <c r="O976" s="108"/>
      <c r="P976" s="108"/>
      <c r="W976" s="108"/>
      <c r="X976" s="108"/>
      <c r="Y976" s="108"/>
      <c r="Z976" s="108"/>
    </row>
    <row r="977" spans="5:26" x14ac:dyDescent="0.25">
      <c r="E977" s="108"/>
      <c r="F977" s="108"/>
      <c r="G977" s="108"/>
      <c r="H977" s="108"/>
      <c r="I977" s="108"/>
      <c r="J977" s="108"/>
      <c r="K977" s="108"/>
      <c r="L977" s="108"/>
      <c r="M977" s="108"/>
      <c r="N977" s="108"/>
      <c r="O977" s="108"/>
      <c r="P977" s="108"/>
      <c r="W977" s="108"/>
      <c r="X977" s="108"/>
      <c r="Y977" s="108"/>
      <c r="Z977" s="108"/>
    </row>
    <row r="978" spans="5:26" x14ac:dyDescent="0.25">
      <c r="E978" s="108"/>
      <c r="F978" s="108"/>
      <c r="G978" s="108"/>
      <c r="H978" s="108"/>
      <c r="I978" s="108"/>
      <c r="J978" s="108"/>
      <c r="K978" s="108"/>
      <c r="L978" s="108"/>
      <c r="M978" s="108"/>
      <c r="N978" s="108"/>
      <c r="O978" s="108"/>
      <c r="P978" s="108"/>
      <c r="W978" s="108"/>
      <c r="X978" s="108"/>
      <c r="Y978" s="108"/>
      <c r="Z978" s="108"/>
    </row>
    <row r="979" spans="5:26" x14ac:dyDescent="0.25">
      <c r="E979" s="108"/>
      <c r="F979" s="108"/>
      <c r="G979" s="108"/>
      <c r="H979" s="108"/>
      <c r="I979" s="108"/>
      <c r="J979" s="108"/>
      <c r="K979" s="108"/>
      <c r="L979" s="108"/>
      <c r="M979" s="108"/>
      <c r="N979" s="108"/>
      <c r="O979" s="108"/>
      <c r="P979" s="108"/>
      <c r="W979" s="108"/>
      <c r="X979" s="108"/>
      <c r="Y979" s="108"/>
      <c r="Z979" s="108"/>
    </row>
    <row r="980" spans="5:26" x14ac:dyDescent="0.25">
      <c r="E980" s="108"/>
      <c r="F980" s="108"/>
      <c r="G980" s="108"/>
      <c r="H980" s="108"/>
      <c r="I980" s="108"/>
      <c r="J980" s="108"/>
      <c r="K980" s="108"/>
      <c r="L980" s="108"/>
      <c r="M980" s="108"/>
      <c r="N980" s="108"/>
      <c r="O980" s="108"/>
      <c r="P980" s="108"/>
      <c r="W980" s="108"/>
      <c r="X980" s="108"/>
      <c r="Y980" s="108"/>
      <c r="Z980" s="108"/>
    </row>
    <row r="981" spans="5:26" x14ac:dyDescent="0.25">
      <c r="E981" s="108"/>
      <c r="F981" s="108"/>
      <c r="G981" s="108"/>
      <c r="H981" s="108"/>
      <c r="I981" s="108"/>
      <c r="J981" s="108"/>
      <c r="K981" s="108"/>
      <c r="L981" s="108"/>
      <c r="M981" s="108"/>
      <c r="N981" s="108"/>
      <c r="O981" s="108"/>
      <c r="P981" s="108"/>
      <c r="W981" s="108"/>
      <c r="X981" s="108"/>
      <c r="Y981" s="108"/>
      <c r="Z981" s="108"/>
    </row>
    <row r="982" spans="5:26" x14ac:dyDescent="0.25">
      <c r="E982" s="108"/>
      <c r="F982" s="108"/>
      <c r="G982" s="108"/>
      <c r="H982" s="108"/>
      <c r="I982" s="108"/>
      <c r="J982" s="108"/>
      <c r="K982" s="108"/>
      <c r="L982" s="108"/>
      <c r="M982" s="108"/>
      <c r="N982" s="108"/>
      <c r="O982" s="108"/>
      <c r="P982" s="108"/>
      <c r="W982" s="108"/>
      <c r="X982" s="108"/>
      <c r="Y982" s="108"/>
      <c r="Z982" s="108"/>
    </row>
    <row r="983" spans="5:26" x14ac:dyDescent="0.25">
      <c r="E983" s="108"/>
      <c r="F983" s="108"/>
      <c r="G983" s="108"/>
      <c r="H983" s="108"/>
      <c r="I983" s="108"/>
      <c r="J983" s="108"/>
      <c r="K983" s="108"/>
      <c r="L983" s="108"/>
      <c r="M983" s="108"/>
      <c r="N983" s="108"/>
      <c r="O983" s="108"/>
      <c r="P983" s="108"/>
      <c r="W983" s="108"/>
      <c r="X983" s="108"/>
      <c r="Y983" s="108"/>
      <c r="Z983" s="108"/>
    </row>
    <row r="984" spans="5:26" x14ac:dyDescent="0.25">
      <c r="E984" s="108"/>
      <c r="F984" s="108"/>
      <c r="G984" s="108"/>
      <c r="H984" s="108"/>
      <c r="I984" s="108"/>
      <c r="J984" s="108"/>
      <c r="K984" s="108"/>
      <c r="L984" s="108"/>
      <c r="M984" s="108"/>
      <c r="N984" s="108"/>
      <c r="O984" s="108"/>
      <c r="P984" s="108"/>
      <c r="W984" s="108"/>
      <c r="X984" s="108"/>
      <c r="Y984" s="108"/>
      <c r="Z984" s="108"/>
    </row>
    <row r="985" spans="5:26" x14ac:dyDescent="0.25">
      <c r="E985" s="108"/>
      <c r="F985" s="108"/>
      <c r="G985" s="108"/>
      <c r="H985" s="108"/>
      <c r="I985" s="108"/>
      <c r="J985" s="108"/>
      <c r="K985" s="108"/>
      <c r="L985" s="108"/>
      <c r="M985" s="108"/>
      <c r="N985" s="108"/>
      <c r="O985" s="108"/>
      <c r="P985" s="108"/>
      <c r="W985" s="108"/>
      <c r="X985" s="108"/>
      <c r="Y985" s="108"/>
      <c r="Z985" s="108"/>
    </row>
    <row r="986" spans="5:26" x14ac:dyDescent="0.25">
      <c r="E986" s="108"/>
      <c r="F986" s="108"/>
      <c r="G986" s="108"/>
      <c r="H986" s="108"/>
      <c r="I986" s="108"/>
      <c r="J986" s="108"/>
      <c r="K986" s="108"/>
      <c r="L986" s="108"/>
      <c r="M986" s="108"/>
      <c r="N986" s="108"/>
      <c r="O986" s="108"/>
      <c r="P986" s="108"/>
      <c r="W986" s="108"/>
      <c r="X986" s="108"/>
      <c r="Y986" s="108"/>
      <c r="Z986" s="108"/>
    </row>
    <row r="987" spans="5:26" x14ac:dyDescent="0.25">
      <c r="E987" s="108"/>
      <c r="F987" s="108"/>
      <c r="G987" s="108"/>
      <c r="H987" s="108"/>
      <c r="I987" s="108"/>
      <c r="J987" s="108"/>
      <c r="K987" s="108"/>
      <c r="L987" s="108"/>
      <c r="M987" s="108"/>
      <c r="N987" s="108"/>
      <c r="O987" s="108"/>
      <c r="P987" s="108"/>
      <c r="W987" s="108"/>
      <c r="X987" s="108"/>
      <c r="Y987" s="108"/>
      <c r="Z987" s="108"/>
    </row>
    <row r="988" spans="5:26" x14ac:dyDescent="0.25">
      <c r="E988" s="108"/>
      <c r="F988" s="108"/>
      <c r="G988" s="108"/>
      <c r="H988" s="108"/>
      <c r="I988" s="108"/>
      <c r="J988" s="108"/>
      <c r="K988" s="108"/>
      <c r="L988" s="108"/>
      <c r="M988" s="108"/>
      <c r="N988" s="108"/>
      <c r="O988" s="108"/>
      <c r="P988" s="108"/>
      <c r="W988" s="108"/>
      <c r="X988" s="108"/>
      <c r="Y988" s="108"/>
      <c r="Z988" s="108"/>
    </row>
    <row r="989" spans="5:26" x14ac:dyDescent="0.25">
      <c r="E989" s="108"/>
      <c r="F989" s="108"/>
      <c r="G989" s="108"/>
      <c r="H989" s="108"/>
      <c r="I989" s="108"/>
      <c r="J989" s="108"/>
      <c r="K989" s="108"/>
      <c r="L989" s="108"/>
      <c r="M989" s="108"/>
      <c r="N989" s="108"/>
      <c r="O989" s="108"/>
      <c r="P989" s="108"/>
      <c r="W989" s="108"/>
      <c r="X989" s="108"/>
      <c r="Y989" s="108"/>
      <c r="Z989" s="108"/>
    </row>
    <row r="990" spans="5:26" x14ac:dyDescent="0.25">
      <c r="E990" s="108"/>
      <c r="F990" s="108"/>
      <c r="G990" s="108"/>
      <c r="H990" s="108"/>
      <c r="I990" s="108"/>
      <c r="J990" s="108"/>
      <c r="K990" s="108"/>
      <c r="L990" s="108"/>
      <c r="M990" s="108"/>
      <c r="N990" s="108"/>
      <c r="O990" s="108"/>
      <c r="P990" s="108"/>
      <c r="W990" s="108"/>
      <c r="X990" s="108"/>
      <c r="Y990" s="108"/>
      <c r="Z990" s="108"/>
    </row>
    <row r="991" spans="5:26" x14ac:dyDescent="0.25">
      <c r="E991" s="108"/>
      <c r="F991" s="108"/>
      <c r="G991" s="108"/>
      <c r="H991" s="108"/>
      <c r="I991" s="108"/>
      <c r="J991" s="108"/>
      <c r="K991" s="108"/>
      <c r="L991" s="108"/>
      <c r="M991" s="108"/>
      <c r="N991" s="108"/>
      <c r="O991" s="108"/>
      <c r="P991" s="108"/>
      <c r="W991" s="108"/>
      <c r="X991" s="108"/>
      <c r="Y991" s="108"/>
      <c r="Z991" s="108"/>
    </row>
    <row r="992" spans="5:26" x14ac:dyDescent="0.25">
      <c r="E992" s="108"/>
      <c r="F992" s="108"/>
      <c r="G992" s="108"/>
      <c r="H992" s="108"/>
      <c r="I992" s="108"/>
      <c r="J992" s="108"/>
      <c r="K992" s="108"/>
      <c r="L992" s="108"/>
      <c r="M992" s="108"/>
      <c r="N992" s="108"/>
      <c r="O992" s="108"/>
      <c r="P992" s="108"/>
      <c r="W992" s="108"/>
      <c r="X992" s="108"/>
      <c r="Y992" s="108"/>
      <c r="Z992" s="108"/>
    </row>
    <row r="993" spans="5:26" x14ac:dyDescent="0.25">
      <c r="E993" s="108"/>
      <c r="F993" s="108"/>
      <c r="G993" s="108"/>
      <c r="H993" s="108"/>
      <c r="I993" s="108"/>
      <c r="J993" s="108"/>
      <c r="K993" s="108"/>
      <c r="L993" s="108"/>
      <c r="M993" s="108"/>
      <c r="N993" s="108"/>
      <c r="O993" s="108"/>
      <c r="P993" s="108"/>
      <c r="W993" s="108"/>
      <c r="X993" s="108"/>
      <c r="Y993" s="108"/>
      <c r="Z993" s="108"/>
    </row>
    <row r="994" spans="5:26" x14ac:dyDescent="0.25">
      <c r="E994" s="108"/>
      <c r="F994" s="108"/>
      <c r="G994" s="108"/>
      <c r="H994" s="108"/>
      <c r="I994" s="108"/>
      <c r="J994" s="108"/>
      <c r="K994" s="108"/>
      <c r="L994" s="108"/>
      <c r="M994" s="108"/>
      <c r="N994" s="108"/>
      <c r="O994" s="108"/>
      <c r="P994" s="108"/>
      <c r="W994" s="108"/>
      <c r="X994" s="108"/>
      <c r="Y994" s="108"/>
      <c r="Z994" s="108"/>
    </row>
    <row r="995" spans="5:26" x14ac:dyDescent="0.25">
      <c r="E995" s="108"/>
      <c r="F995" s="108"/>
      <c r="G995" s="108"/>
      <c r="H995" s="108"/>
      <c r="I995" s="108"/>
      <c r="J995" s="108"/>
      <c r="K995" s="108"/>
      <c r="L995" s="108"/>
      <c r="M995" s="108"/>
      <c r="N995" s="108"/>
      <c r="O995" s="108"/>
      <c r="P995" s="108"/>
      <c r="W995" s="108"/>
      <c r="X995" s="108"/>
      <c r="Y995" s="108"/>
      <c r="Z995" s="108"/>
    </row>
    <row r="996" spans="5:26" x14ac:dyDescent="0.25">
      <c r="E996" s="108"/>
      <c r="F996" s="108"/>
      <c r="G996" s="108"/>
      <c r="H996" s="108"/>
      <c r="I996" s="108"/>
      <c r="J996" s="108"/>
      <c r="K996" s="108"/>
      <c r="L996" s="108"/>
      <c r="M996" s="108"/>
      <c r="N996" s="108"/>
      <c r="O996" s="108"/>
      <c r="P996" s="108"/>
      <c r="W996" s="108"/>
      <c r="X996" s="108"/>
      <c r="Y996" s="108"/>
      <c r="Z996" s="108"/>
    </row>
    <row r="997" spans="5:26" x14ac:dyDescent="0.25">
      <c r="E997" s="108"/>
      <c r="F997" s="108"/>
      <c r="G997" s="108"/>
      <c r="H997" s="108"/>
      <c r="I997" s="108"/>
      <c r="J997" s="108"/>
      <c r="K997" s="108"/>
      <c r="L997" s="108"/>
      <c r="M997" s="108"/>
      <c r="N997" s="108"/>
      <c r="O997" s="108"/>
      <c r="P997" s="108"/>
      <c r="W997" s="108"/>
      <c r="X997" s="108"/>
      <c r="Y997" s="108"/>
      <c r="Z997" s="108"/>
    </row>
    <row r="998" spans="5:26" x14ac:dyDescent="0.25">
      <c r="E998" s="108"/>
      <c r="F998" s="108"/>
      <c r="G998" s="108"/>
      <c r="H998" s="108"/>
      <c r="I998" s="108"/>
      <c r="J998" s="108"/>
      <c r="K998" s="108"/>
      <c r="L998" s="108"/>
      <c r="M998" s="108"/>
      <c r="N998" s="108"/>
      <c r="O998" s="108"/>
      <c r="P998" s="108"/>
      <c r="W998" s="108"/>
      <c r="X998" s="108"/>
      <c r="Y998" s="108"/>
      <c r="Z998" s="108"/>
    </row>
    <row r="999" spans="5:26" x14ac:dyDescent="0.25">
      <c r="E999" s="108"/>
      <c r="F999" s="108"/>
      <c r="G999" s="108"/>
      <c r="H999" s="108"/>
      <c r="I999" s="108"/>
      <c r="J999" s="108"/>
      <c r="K999" s="108"/>
      <c r="L999" s="108"/>
      <c r="M999" s="108"/>
      <c r="N999" s="108"/>
      <c r="O999" s="108"/>
      <c r="P999" s="108"/>
      <c r="W999" s="108"/>
      <c r="X999" s="108"/>
      <c r="Y999" s="108"/>
      <c r="Z999" s="108"/>
    </row>
    <row r="1000" spans="5:26" x14ac:dyDescent="0.25">
      <c r="E1000" s="108"/>
      <c r="F1000" s="108"/>
      <c r="G1000" s="108"/>
      <c r="H1000" s="108"/>
      <c r="I1000" s="108"/>
      <c r="J1000" s="108"/>
      <c r="K1000" s="108"/>
      <c r="L1000" s="108"/>
      <c r="M1000" s="108"/>
      <c r="N1000" s="108"/>
      <c r="O1000" s="108"/>
      <c r="P1000" s="108"/>
      <c r="W1000" s="108"/>
      <c r="X1000" s="108"/>
      <c r="Y1000" s="108"/>
      <c r="Z1000" s="108"/>
    </row>
    <row r="1001" spans="5:26" x14ac:dyDescent="0.25">
      <c r="E1001" s="108"/>
      <c r="F1001" s="108"/>
      <c r="G1001" s="108"/>
      <c r="H1001" s="108"/>
      <c r="I1001" s="108"/>
      <c r="J1001" s="108"/>
      <c r="K1001" s="108"/>
      <c r="L1001" s="108"/>
      <c r="M1001" s="108"/>
      <c r="N1001" s="108"/>
      <c r="O1001" s="108"/>
      <c r="P1001" s="108"/>
      <c r="W1001" s="108"/>
      <c r="X1001" s="108"/>
      <c r="Y1001" s="108"/>
      <c r="Z1001" s="108"/>
    </row>
    <row r="1002" spans="5:26" x14ac:dyDescent="0.25">
      <c r="E1002" s="108"/>
      <c r="F1002" s="108"/>
      <c r="G1002" s="108"/>
      <c r="H1002" s="108"/>
      <c r="I1002" s="108"/>
      <c r="J1002" s="108"/>
      <c r="K1002" s="108"/>
      <c r="L1002" s="108"/>
      <c r="M1002" s="108"/>
      <c r="N1002" s="108"/>
      <c r="O1002" s="108"/>
      <c r="P1002" s="108"/>
      <c r="W1002" s="108"/>
      <c r="X1002" s="108"/>
      <c r="Y1002" s="108"/>
      <c r="Z1002" s="108"/>
    </row>
    <row r="1003" spans="5:26" x14ac:dyDescent="0.25">
      <c r="E1003" s="108"/>
      <c r="F1003" s="108"/>
      <c r="G1003" s="108"/>
      <c r="H1003" s="108"/>
      <c r="I1003" s="108"/>
      <c r="J1003" s="108"/>
      <c r="K1003" s="108"/>
      <c r="L1003" s="108"/>
      <c r="M1003" s="108"/>
      <c r="N1003" s="108"/>
      <c r="O1003" s="108"/>
      <c r="P1003" s="108"/>
      <c r="W1003" s="108"/>
      <c r="X1003" s="108"/>
      <c r="Y1003" s="108"/>
      <c r="Z1003" s="108"/>
    </row>
    <row r="1004" spans="5:26" x14ac:dyDescent="0.25">
      <c r="E1004" s="108"/>
      <c r="F1004" s="108"/>
      <c r="G1004" s="108"/>
      <c r="H1004" s="108"/>
      <c r="I1004" s="108"/>
      <c r="J1004" s="108"/>
      <c r="K1004" s="108"/>
      <c r="L1004" s="108"/>
      <c r="M1004" s="108"/>
      <c r="N1004" s="108"/>
      <c r="O1004" s="108"/>
      <c r="P1004" s="108"/>
      <c r="W1004" s="108"/>
      <c r="X1004" s="108"/>
      <c r="Y1004" s="108"/>
      <c r="Z1004" s="108"/>
    </row>
    <row r="1005" spans="5:26" x14ac:dyDescent="0.25">
      <c r="E1005" s="108"/>
      <c r="F1005" s="108"/>
      <c r="G1005" s="108"/>
      <c r="H1005" s="108"/>
      <c r="I1005" s="108"/>
      <c r="J1005" s="108"/>
      <c r="K1005" s="108"/>
      <c r="L1005" s="108"/>
      <c r="M1005" s="108"/>
      <c r="N1005" s="108"/>
      <c r="O1005" s="108"/>
      <c r="P1005" s="108"/>
      <c r="W1005" s="108"/>
      <c r="X1005" s="108"/>
      <c r="Y1005" s="108"/>
      <c r="Z1005" s="108"/>
    </row>
    <row r="1006" spans="5:26" x14ac:dyDescent="0.25">
      <c r="E1006" s="108"/>
      <c r="F1006" s="108"/>
      <c r="G1006" s="108"/>
      <c r="H1006" s="108"/>
      <c r="I1006" s="108"/>
      <c r="J1006" s="108"/>
      <c r="K1006" s="108"/>
      <c r="L1006" s="108"/>
      <c r="M1006" s="108"/>
      <c r="N1006" s="108"/>
      <c r="O1006" s="108"/>
      <c r="P1006" s="108"/>
      <c r="W1006" s="108"/>
      <c r="X1006" s="108"/>
      <c r="Y1006" s="108"/>
      <c r="Z1006" s="108"/>
    </row>
    <row r="1007" spans="5:26" x14ac:dyDescent="0.25">
      <c r="E1007" s="108"/>
      <c r="F1007" s="108"/>
      <c r="G1007" s="108"/>
      <c r="H1007" s="108"/>
      <c r="I1007" s="108"/>
      <c r="J1007" s="108"/>
      <c r="K1007" s="108"/>
      <c r="L1007" s="108"/>
      <c r="M1007" s="108"/>
      <c r="N1007" s="108"/>
      <c r="O1007" s="108"/>
      <c r="P1007" s="108"/>
      <c r="W1007" s="108"/>
      <c r="X1007" s="108"/>
      <c r="Y1007" s="108"/>
      <c r="Z1007" s="108"/>
    </row>
    <row r="1008" spans="5:26" x14ac:dyDescent="0.25">
      <c r="E1008" s="108"/>
      <c r="F1008" s="108"/>
      <c r="G1008" s="108"/>
      <c r="H1008" s="108"/>
      <c r="I1008" s="108"/>
      <c r="J1008" s="108"/>
      <c r="K1008" s="108"/>
      <c r="L1008" s="108"/>
      <c r="M1008" s="108"/>
      <c r="N1008" s="108"/>
      <c r="O1008" s="108"/>
      <c r="P1008" s="108"/>
      <c r="W1008" s="108"/>
      <c r="X1008" s="108"/>
      <c r="Y1008" s="108"/>
      <c r="Z1008" s="108"/>
    </row>
    <row r="1009" spans="5:26" x14ac:dyDescent="0.25">
      <c r="E1009" s="108"/>
      <c r="F1009" s="108"/>
      <c r="G1009" s="108"/>
      <c r="H1009" s="108"/>
      <c r="I1009" s="108"/>
      <c r="J1009" s="108"/>
      <c r="K1009" s="108"/>
      <c r="L1009" s="108"/>
      <c r="M1009" s="108"/>
      <c r="N1009" s="108"/>
      <c r="O1009" s="108"/>
      <c r="P1009" s="108"/>
      <c r="W1009" s="108"/>
      <c r="X1009" s="108"/>
      <c r="Y1009" s="108"/>
      <c r="Z1009" s="108"/>
    </row>
    <row r="1010" spans="5:26" x14ac:dyDescent="0.25">
      <c r="E1010" s="108"/>
      <c r="F1010" s="108"/>
      <c r="G1010" s="108"/>
      <c r="H1010" s="108"/>
      <c r="I1010" s="108"/>
      <c r="J1010" s="108"/>
      <c r="K1010" s="108"/>
      <c r="L1010" s="108"/>
      <c r="M1010" s="108"/>
      <c r="N1010" s="108"/>
      <c r="O1010" s="108"/>
      <c r="P1010" s="108"/>
      <c r="W1010" s="108"/>
      <c r="X1010" s="108"/>
      <c r="Y1010" s="108"/>
      <c r="Z1010" s="108"/>
    </row>
    <row r="1011" spans="5:26" x14ac:dyDescent="0.25">
      <c r="E1011" s="108"/>
      <c r="F1011" s="108"/>
      <c r="G1011" s="108"/>
      <c r="H1011" s="108"/>
      <c r="I1011" s="108"/>
      <c r="J1011" s="108"/>
      <c r="K1011" s="108"/>
      <c r="L1011" s="108"/>
      <c r="M1011" s="108"/>
      <c r="N1011" s="108"/>
      <c r="O1011" s="108"/>
      <c r="P1011" s="108"/>
      <c r="W1011" s="108"/>
      <c r="X1011" s="108"/>
      <c r="Y1011" s="108"/>
      <c r="Z1011" s="108"/>
    </row>
    <row r="1012" spans="5:26" x14ac:dyDescent="0.25">
      <c r="E1012" s="108"/>
      <c r="F1012" s="108"/>
      <c r="G1012" s="108"/>
      <c r="H1012" s="108"/>
      <c r="I1012" s="108"/>
      <c r="J1012" s="108"/>
      <c r="K1012" s="108"/>
      <c r="L1012" s="108"/>
      <c r="M1012" s="108"/>
      <c r="N1012" s="108"/>
      <c r="O1012" s="108"/>
      <c r="P1012" s="108"/>
      <c r="W1012" s="108"/>
      <c r="X1012" s="108"/>
      <c r="Y1012" s="108"/>
      <c r="Z1012" s="108"/>
    </row>
    <row r="1013" spans="5:26" x14ac:dyDescent="0.25">
      <c r="E1013" s="108"/>
      <c r="F1013" s="108"/>
      <c r="G1013" s="108"/>
      <c r="H1013" s="108"/>
      <c r="I1013" s="108"/>
      <c r="J1013" s="108"/>
      <c r="K1013" s="108"/>
      <c r="L1013" s="108"/>
      <c r="M1013" s="108"/>
      <c r="N1013" s="108"/>
      <c r="O1013" s="108"/>
      <c r="P1013" s="108"/>
      <c r="W1013" s="108"/>
      <c r="X1013" s="108"/>
      <c r="Y1013" s="108"/>
      <c r="Z1013" s="108"/>
    </row>
    <row r="1014" spans="5:26" x14ac:dyDescent="0.25">
      <c r="E1014" s="108"/>
      <c r="F1014" s="108"/>
      <c r="G1014" s="108"/>
      <c r="H1014" s="108"/>
      <c r="I1014" s="108"/>
      <c r="J1014" s="108"/>
      <c r="K1014" s="108"/>
      <c r="L1014" s="108"/>
      <c r="M1014" s="108"/>
      <c r="N1014" s="108"/>
      <c r="O1014" s="108"/>
      <c r="P1014" s="108"/>
      <c r="W1014" s="108"/>
      <c r="X1014" s="108"/>
      <c r="Y1014" s="108"/>
      <c r="Z1014" s="108"/>
    </row>
    <row r="1015" spans="5:26" x14ac:dyDescent="0.25">
      <c r="E1015" s="108"/>
      <c r="F1015" s="108"/>
      <c r="G1015" s="108"/>
      <c r="H1015" s="108"/>
      <c r="I1015" s="108"/>
      <c r="J1015" s="108"/>
      <c r="K1015" s="108"/>
      <c r="L1015" s="108"/>
      <c r="M1015" s="108"/>
      <c r="N1015" s="108"/>
      <c r="O1015" s="108"/>
      <c r="P1015" s="108"/>
      <c r="W1015" s="108"/>
      <c r="X1015" s="108"/>
      <c r="Y1015" s="108"/>
      <c r="Z1015" s="108"/>
    </row>
    <row r="1016" spans="5:26" x14ac:dyDescent="0.25">
      <c r="E1016" s="108"/>
      <c r="F1016" s="108"/>
      <c r="G1016" s="108"/>
      <c r="H1016" s="108"/>
      <c r="I1016" s="108"/>
      <c r="J1016" s="108"/>
      <c r="K1016" s="108"/>
      <c r="L1016" s="108"/>
      <c r="M1016" s="108"/>
      <c r="N1016" s="108"/>
      <c r="O1016" s="108"/>
      <c r="P1016" s="108"/>
      <c r="W1016" s="108"/>
      <c r="X1016" s="108"/>
      <c r="Y1016" s="108"/>
      <c r="Z1016" s="108"/>
    </row>
    <row r="1017" spans="5:26" x14ac:dyDescent="0.25">
      <c r="E1017" s="108"/>
      <c r="F1017" s="108"/>
      <c r="G1017" s="108"/>
      <c r="H1017" s="108"/>
      <c r="I1017" s="108"/>
      <c r="J1017" s="108"/>
      <c r="K1017" s="108"/>
      <c r="L1017" s="108"/>
      <c r="M1017" s="108"/>
      <c r="N1017" s="108"/>
      <c r="O1017" s="108"/>
      <c r="P1017" s="108"/>
      <c r="W1017" s="108"/>
      <c r="X1017" s="108"/>
      <c r="Y1017" s="108"/>
      <c r="Z1017" s="108"/>
    </row>
    <row r="1018" spans="5:26" x14ac:dyDescent="0.25">
      <c r="E1018" s="108"/>
      <c r="F1018" s="108"/>
      <c r="G1018" s="108"/>
      <c r="H1018" s="108"/>
      <c r="I1018" s="108"/>
      <c r="J1018" s="108"/>
      <c r="K1018" s="108"/>
      <c r="L1018" s="108"/>
      <c r="M1018" s="108"/>
      <c r="N1018" s="108"/>
      <c r="O1018" s="108"/>
      <c r="P1018" s="108"/>
      <c r="W1018" s="108"/>
      <c r="X1018" s="108"/>
      <c r="Y1018" s="108"/>
      <c r="Z1018" s="108"/>
    </row>
    <row r="1019" spans="5:26" x14ac:dyDescent="0.25">
      <c r="E1019" s="108"/>
      <c r="F1019" s="108"/>
      <c r="G1019" s="108"/>
      <c r="H1019" s="108"/>
      <c r="I1019" s="108"/>
      <c r="J1019" s="108"/>
      <c r="K1019" s="108"/>
      <c r="L1019" s="108"/>
      <c r="M1019" s="108"/>
      <c r="N1019" s="108"/>
      <c r="O1019" s="108"/>
      <c r="P1019" s="108"/>
      <c r="W1019" s="108"/>
      <c r="X1019" s="108"/>
      <c r="Y1019" s="108"/>
      <c r="Z1019" s="108"/>
    </row>
    <row r="1020" spans="5:26" x14ac:dyDescent="0.25">
      <c r="E1020" s="108"/>
      <c r="F1020" s="108"/>
      <c r="G1020" s="108"/>
      <c r="H1020" s="108"/>
      <c r="I1020" s="108"/>
      <c r="J1020" s="108"/>
      <c r="K1020" s="108"/>
      <c r="L1020" s="108"/>
      <c r="M1020" s="108"/>
      <c r="N1020" s="108"/>
      <c r="O1020" s="108"/>
      <c r="P1020" s="108"/>
      <c r="W1020" s="108"/>
      <c r="X1020" s="108"/>
      <c r="Y1020" s="108"/>
      <c r="Z1020" s="108"/>
    </row>
    <row r="1021" spans="5:26" x14ac:dyDescent="0.25">
      <c r="E1021" s="108"/>
      <c r="F1021" s="108"/>
      <c r="G1021" s="108"/>
      <c r="H1021" s="108"/>
      <c r="I1021" s="108"/>
      <c r="J1021" s="108"/>
      <c r="K1021" s="108"/>
      <c r="L1021" s="108"/>
      <c r="M1021" s="108"/>
      <c r="N1021" s="108"/>
      <c r="O1021" s="108"/>
      <c r="P1021" s="108"/>
      <c r="W1021" s="108"/>
      <c r="X1021" s="108"/>
      <c r="Y1021" s="108"/>
      <c r="Z1021" s="108"/>
    </row>
    <row r="1022" spans="5:26" x14ac:dyDescent="0.25">
      <c r="E1022" s="108"/>
      <c r="F1022" s="108"/>
      <c r="G1022" s="108"/>
      <c r="H1022" s="108"/>
      <c r="I1022" s="108"/>
      <c r="J1022" s="108"/>
      <c r="K1022" s="108"/>
      <c r="L1022" s="108"/>
      <c r="M1022" s="108"/>
      <c r="N1022" s="108"/>
      <c r="O1022" s="108"/>
      <c r="P1022" s="108"/>
      <c r="W1022" s="108"/>
      <c r="X1022" s="108"/>
      <c r="Y1022" s="108"/>
      <c r="Z1022" s="108"/>
    </row>
    <row r="1023" spans="5:26" x14ac:dyDescent="0.25">
      <c r="E1023" s="108"/>
      <c r="F1023" s="108"/>
      <c r="G1023" s="108"/>
      <c r="H1023" s="108"/>
      <c r="I1023" s="108"/>
      <c r="J1023" s="108"/>
      <c r="K1023" s="108"/>
      <c r="L1023" s="108"/>
      <c r="M1023" s="108"/>
      <c r="N1023" s="108"/>
      <c r="O1023" s="108"/>
      <c r="P1023" s="108"/>
      <c r="W1023" s="108"/>
      <c r="X1023" s="108"/>
      <c r="Y1023" s="108"/>
      <c r="Z1023" s="108"/>
    </row>
    <row r="1024" spans="5:26" x14ac:dyDescent="0.25">
      <c r="E1024" s="108"/>
      <c r="F1024" s="108"/>
      <c r="G1024" s="108"/>
      <c r="H1024" s="108"/>
      <c r="I1024" s="108"/>
      <c r="J1024" s="108"/>
      <c r="K1024" s="108"/>
      <c r="L1024" s="108"/>
      <c r="M1024" s="108"/>
      <c r="N1024" s="108"/>
      <c r="O1024" s="108"/>
      <c r="P1024" s="108"/>
      <c r="W1024" s="108"/>
      <c r="X1024" s="108"/>
      <c r="Y1024" s="108"/>
      <c r="Z1024" s="108"/>
    </row>
    <row r="1025" spans="5:26" x14ac:dyDescent="0.25">
      <c r="E1025" s="108"/>
      <c r="F1025" s="108"/>
      <c r="G1025" s="108"/>
      <c r="H1025" s="108"/>
      <c r="I1025" s="108"/>
      <c r="J1025" s="108"/>
      <c r="K1025" s="108"/>
      <c r="L1025" s="108"/>
      <c r="M1025" s="108"/>
      <c r="N1025" s="108"/>
      <c r="O1025" s="108"/>
      <c r="P1025" s="108"/>
      <c r="W1025" s="108"/>
      <c r="X1025" s="108"/>
      <c r="Y1025" s="108"/>
      <c r="Z1025" s="108"/>
    </row>
    <row r="1026" spans="5:26" x14ac:dyDescent="0.25">
      <c r="E1026" s="108"/>
      <c r="F1026" s="108"/>
      <c r="G1026" s="108"/>
      <c r="H1026" s="108"/>
      <c r="I1026" s="108"/>
      <c r="J1026" s="108"/>
      <c r="K1026" s="108"/>
      <c r="L1026" s="108"/>
      <c r="M1026" s="108"/>
      <c r="N1026" s="108"/>
      <c r="O1026" s="108"/>
      <c r="P1026" s="108"/>
      <c r="W1026" s="108"/>
      <c r="X1026" s="108"/>
      <c r="Y1026" s="108"/>
      <c r="Z1026" s="108"/>
    </row>
    <row r="1027" spans="5:26" x14ac:dyDescent="0.25">
      <c r="E1027" s="108"/>
      <c r="F1027" s="108"/>
      <c r="G1027" s="108"/>
      <c r="H1027" s="108"/>
      <c r="I1027" s="108"/>
      <c r="J1027" s="108"/>
      <c r="K1027" s="108"/>
      <c r="L1027" s="108"/>
      <c r="M1027" s="108"/>
      <c r="N1027" s="108"/>
      <c r="O1027" s="108"/>
      <c r="P1027" s="108"/>
      <c r="W1027" s="108"/>
      <c r="X1027" s="108"/>
      <c r="Y1027" s="108"/>
      <c r="Z1027" s="108"/>
    </row>
    <row r="1028" spans="5:26" x14ac:dyDescent="0.25">
      <c r="E1028" s="108"/>
      <c r="F1028" s="108"/>
      <c r="G1028" s="108"/>
      <c r="H1028" s="108"/>
      <c r="I1028" s="108"/>
      <c r="J1028" s="108"/>
      <c r="K1028" s="108"/>
      <c r="L1028" s="108"/>
      <c r="M1028" s="108"/>
      <c r="N1028" s="108"/>
      <c r="O1028" s="108"/>
      <c r="P1028" s="108"/>
      <c r="W1028" s="108"/>
      <c r="X1028" s="108"/>
      <c r="Y1028" s="108"/>
      <c r="Z1028" s="108"/>
    </row>
    <row r="1029" spans="5:26" x14ac:dyDescent="0.25">
      <c r="E1029" s="108"/>
      <c r="F1029" s="108"/>
      <c r="G1029" s="108"/>
      <c r="H1029" s="108"/>
      <c r="I1029" s="108"/>
      <c r="J1029" s="108"/>
      <c r="K1029" s="108"/>
      <c r="L1029" s="108"/>
      <c r="M1029" s="108"/>
      <c r="N1029" s="108"/>
      <c r="O1029" s="108"/>
      <c r="P1029" s="108"/>
      <c r="W1029" s="108"/>
      <c r="X1029" s="108"/>
      <c r="Y1029" s="108"/>
      <c r="Z1029" s="108"/>
    </row>
    <row r="1030" spans="5:26" x14ac:dyDescent="0.25">
      <c r="E1030" s="108"/>
      <c r="F1030" s="108"/>
      <c r="G1030" s="108"/>
      <c r="H1030" s="108"/>
      <c r="I1030" s="108"/>
      <c r="J1030" s="108"/>
      <c r="K1030" s="108"/>
      <c r="L1030" s="108"/>
      <c r="M1030" s="108"/>
      <c r="N1030" s="108"/>
      <c r="O1030" s="108"/>
      <c r="P1030" s="108"/>
      <c r="W1030" s="108"/>
      <c r="X1030" s="108"/>
      <c r="Y1030" s="108"/>
      <c r="Z1030" s="108"/>
    </row>
    <row r="1031" spans="5:26" x14ac:dyDescent="0.25">
      <c r="E1031" s="108"/>
      <c r="F1031" s="108"/>
      <c r="G1031" s="108"/>
      <c r="H1031" s="108"/>
      <c r="I1031" s="108"/>
      <c r="J1031" s="108"/>
      <c r="K1031" s="108"/>
      <c r="L1031" s="108"/>
      <c r="M1031" s="108"/>
      <c r="N1031" s="108"/>
      <c r="O1031" s="108"/>
      <c r="P1031" s="108"/>
      <c r="W1031" s="108"/>
      <c r="X1031" s="108"/>
      <c r="Y1031" s="108"/>
      <c r="Z1031" s="108"/>
    </row>
    <row r="1032" spans="5:26" x14ac:dyDescent="0.25">
      <c r="E1032" s="108"/>
      <c r="F1032" s="108"/>
      <c r="G1032" s="108"/>
      <c r="H1032" s="108"/>
      <c r="I1032" s="108"/>
      <c r="J1032" s="108"/>
      <c r="K1032" s="108"/>
      <c r="L1032" s="108"/>
      <c r="M1032" s="108"/>
      <c r="N1032" s="108"/>
      <c r="O1032" s="108"/>
      <c r="P1032" s="108"/>
      <c r="W1032" s="108"/>
      <c r="X1032" s="108"/>
      <c r="Y1032" s="108"/>
      <c r="Z1032" s="108"/>
    </row>
    <row r="1033" spans="5:26" x14ac:dyDescent="0.25">
      <c r="E1033" s="108"/>
      <c r="F1033" s="108"/>
      <c r="G1033" s="108"/>
      <c r="H1033" s="108"/>
      <c r="I1033" s="108"/>
      <c r="J1033" s="108"/>
      <c r="K1033" s="108"/>
      <c r="L1033" s="108"/>
      <c r="M1033" s="108"/>
      <c r="N1033" s="108"/>
      <c r="O1033" s="108"/>
      <c r="P1033" s="108"/>
      <c r="W1033" s="108"/>
      <c r="X1033" s="108"/>
      <c r="Y1033" s="108"/>
      <c r="Z1033" s="108"/>
    </row>
    <row r="1034" spans="5:26" x14ac:dyDescent="0.25">
      <c r="E1034" s="108"/>
      <c r="F1034" s="108"/>
      <c r="G1034" s="108"/>
      <c r="H1034" s="108"/>
      <c r="I1034" s="108"/>
      <c r="J1034" s="108"/>
      <c r="K1034" s="108"/>
      <c r="L1034" s="108"/>
      <c r="M1034" s="108"/>
      <c r="N1034" s="108"/>
      <c r="O1034" s="108"/>
      <c r="P1034" s="108"/>
      <c r="W1034" s="108"/>
      <c r="X1034" s="108"/>
      <c r="Y1034" s="108"/>
      <c r="Z1034" s="108"/>
    </row>
    <row r="1035" spans="5:26" x14ac:dyDescent="0.25">
      <c r="E1035" s="108"/>
      <c r="F1035" s="108"/>
      <c r="G1035" s="108"/>
      <c r="H1035" s="108"/>
      <c r="I1035" s="108"/>
      <c r="J1035" s="108"/>
      <c r="K1035" s="108"/>
      <c r="L1035" s="108"/>
      <c r="M1035" s="108"/>
      <c r="N1035" s="108"/>
      <c r="O1035" s="108"/>
      <c r="P1035" s="108"/>
      <c r="W1035" s="108"/>
      <c r="X1035" s="108"/>
      <c r="Y1035" s="108"/>
      <c r="Z1035" s="108"/>
    </row>
    <row r="1036" spans="5:26" x14ac:dyDescent="0.25">
      <c r="E1036" s="108"/>
      <c r="F1036" s="108"/>
      <c r="G1036" s="108"/>
      <c r="H1036" s="108"/>
      <c r="I1036" s="108"/>
      <c r="J1036" s="108"/>
      <c r="K1036" s="108"/>
      <c r="L1036" s="108"/>
      <c r="M1036" s="108"/>
      <c r="N1036" s="108"/>
      <c r="O1036" s="108"/>
      <c r="P1036" s="108"/>
      <c r="W1036" s="108"/>
      <c r="X1036" s="108"/>
      <c r="Y1036" s="108"/>
      <c r="Z1036" s="108"/>
    </row>
    <row r="1037" spans="5:26" x14ac:dyDescent="0.25">
      <c r="E1037" s="108"/>
      <c r="F1037" s="108"/>
      <c r="G1037" s="108"/>
      <c r="H1037" s="108"/>
      <c r="I1037" s="108"/>
      <c r="J1037" s="108"/>
      <c r="K1037" s="108"/>
      <c r="L1037" s="108"/>
      <c r="M1037" s="108"/>
      <c r="N1037" s="108"/>
      <c r="O1037" s="108"/>
      <c r="P1037" s="108"/>
      <c r="W1037" s="108"/>
      <c r="X1037" s="108"/>
      <c r="Y1037" s="108"/>
      <c r="Z1037" s="108"/>
    </row>
    <row r="1038" spans="5:26" x14ac:dyDescent="0.25">
      <c r="E1038" s="108"/>
      <c r="F1038" s="108"/>
      <c r="G1038" s="108"/>
      <c r="H1038" s="108"/>
      <c r="I1038" s="108"/>
      <c r="J1038" s="108"/>
      <c r="K1038" s="108"/>
      <c r="L1038" s="108"/>
      <c r="M1038" s="108"/>
      <c r="N1038" s="108"/>
      <c r="O1038" s="108"/>
      <c r="P1038" s="108"/>
      <c r="W1038" s="108"/>
      <c r="X1038" s="108"/>
      <c r="Y1038" s="108"/>
      <c r="Z1038" s="108"/>
    </row>
    <row r="1039" spans="5:26" x14ac:dyDescent="0.25">
      <c r="E1039" s="108"/>
      <c r="F1039" s="108"/>
      <c r="G1039" s="108"/>
      <c r="H1039" s="108"/>
      <c r="I1039" s="108"/>
      <c r="J1039" s="108"/>
      <c r="K1039" s="108"/>
      <c r="L1039" s="108"/>
      <c r="M1039" s="108"/>
      <c r="N1039" s="108"/>
      <c r="O1039" s="108"/>
      <c r="P1039" s="108"/>
      <c r="W1039" s="108"/>
      <c r="X1039" s="108"/>
      <c r="Y1039" s="108"/>
      <c r="Z1039" s="108"/>
    </row>
    <row r="1040" spans="5:26" x14ac:dyDescent="0.25">
      <c r="E1040" s="108"/>
      <c r="F1040" s="108"/>
      <c r="G1040" s="108"/>
      <c r="H1040" s="108"/>
      <c r="I1040" s="108"/>
      <c r="J1040" s="108"/>
      <c r="K1040" s="108"/>
      <c r="L1040" s="108"/>
      <c r="M1040" s="108"/>
      <c r="N1040" s="108"/>
      <c r="O1040" s="108"/>
      <c r="P1040" s="108"/>
      <c r="W1040" s="108"/>
      <c r="X1040" s="108"/>
      <c r="Y1040" s="108"/>
      <c r="Z1040" s="108"/>
    </row>
    <row r="1041" spans="5:26" x14ac:dyDescent="0.25">
      <c r="E1041" s="108"/>
      <c r="F1041" s="108"/>
      <c r="G1041" s="108"/>
      <c r="H1041" s="108"/>
      <c r="I1041" s="108"/>
      <c r="J1041" s="108"/>
      <c r="K1041" s="108"/>
      <c r="L1041" s="108"/>
      <c r="M1041" s="108"/>
      <c r="N1041" s="108"/>
      <c r="O1041" s="108"/>
      <c r="P1041" s="108"/>
      <c r="W1041" s="108"/>
      <c r="X1041" s="108"/>
      <c r="Y1041" s="108"/>
      <c r="Z1041" s="108"/>
    </row>
    <row r="1042" spans="5:26" x14ac:dyDescent="0.25">
      <c r="E1042" s="108"/>
      <c r="F1042" s="108"/>
      <c r="G1042" s="108"/>
      <c r="H1042" s="108"/>
      <c r="I1042" s="108"/>
      <c r="J1042" s="108"/>
      <c r="K1042" s="108"/>
      <c r="L1042" s="108"/>
      <c r="M1042" s="108"/>
      <c r="N1042" s="108"/>
      <c r="O1042" s="108"/>
      <c r="P1042" s="108"/>
      <c r="W1042" s="108"/>
      <c r="X1042" s="108"/>
      <c r="Y1042" s="108"/>
      <c r="Z1042" s="108"/>
    </row>
    <row r="1043" spans="5:26" x14ac:dyDescent="0.25">
      <c r="E1043" s="108"/>
      <c r="F1043" s="108"/>
      <c r="G1043" s="108"/>
      <c r="H1043" s="108"/>
      <c r="I1043" s="108"/>
      <c r="J1043" s="108"/>
      <c r="K1043" s="108"/>
      <c r="L1043" s="108"/>
      <c r="M1043" s="108"/>
      <c r="N1043" s="108"/>
      <c r="O1043" s="108"/>
      <c r="P1043" s="108"/>
      <c r="W1043" s="108"/>
      <c r="X1043" s="108"/>
      <c r="Y1043" s="108"/>
      <c r="Z1043" s="108"/>
    </row>
    <row r="1044" spans="5:26" x14ac:dyDescent="0.25">
      <c r="E1044" s="108"/>
      <c r="F1044" s="108"/>
      <c r="G1044" s="108"/>
      <c r="H1044" s="108"/>
      <c r="I1044" s="108"/>
      <c r="J1044" s="108"/>
      <c r="K1044" s="108"/>
      <c r="L1044" s="108"/>
      <c r="M1044" s="108"/>
      <c r="N1044" s="108"/>
      <c r="O1044" s="108"/>
      <c r="P1044" s="108"/>
      <c r="W1044" s="108"/>
      <c r="X1044" s="108"/>
      <c r="Y1044" s="108"/>
      <c r="Z1044" s="108"/>
    </row>
    <row r="1045" spans="5:26" x14ac:dyDescent="0.25">
      <c r="E1045" s="108"/>
      <c r="F1045" s="108"/>
      <c r="G1045" s="108"/>
      <c r="H1045" s="108"/>
      <c r="I1045" s="108"/>
      <c r="J1045" s="108"/>
      <c r="K1045" s="108"/>
      <c r="L1045" s="108"/>
      <c r="M1045" s="108"/>
      <c r="N1045" s="108"/>
      <c r="O1045" s="108"/>
      <c r="P1045" s="108"/>
      <c r="W1045" s="108"/>
      <c r="X1045" s="108"/>
      <c r="Y1045" s="108"/>
      <c r="Z1045" s="108"/>
    </row>
    <row r="1046" spans="5:26" x14ac:dyDescent="0.25">
      <c r="E1046" s="108"/>
      <c r="F1046" s="108"/>
      <c r="G1046" s="108"/>
      <c r="H1046" s="108"/>
      <c r="I1046" s="108"/>
      <c r="J1046" s="108"/>
      <c r="K1046" s="108"/>
      <c r="L1046" s="108"/>
      <c r="M1046" s="108"/>
      <c r="N1046" s="108"/>
      <c r="O1046" s="108"/>
      <c r="P1046" s="108"/>
      <c r="W1046" s="108"/>
      <c r="X1046" s="108"/>
      <c r="Y1046" s="108"/>
      <c r="Z1046" s="108"/>
    </row>
    <row r="1047" spans="5:26" x14ac:dyDescent="0.25">
      <c r="E1047" s="108"/>
      <c r="F1047" s="108"/>
      <c r="G1047" s="108"/>
      <c r="H1047" s="108"/>
      <c r="I1047" s="108"/>
      <c r="J1047" s="108"/>
      <c r="K1047" s="108"/>
      <c r="L1047" s="108"/>
      <c r="M1047" s="108"/>
      <c r="N1047" s="108"/>
      <c r="O1047" s="108"/>
      <c r="P1047" s="108"/>
      <c r="W1047" s="108"/>
      <c r="X1047" s="108"/>
      <c r="Y1047" s="108"/>
      <c r="Z1047" s="108"/>
    </row>
    <row r="1048" spans="5:26" x14ac:dyDescent="0.25">
      <c r="E1048" s="108"/>
      <c r="F1048" s="108"/>
      <c r="G1048" s="108"/>
      <c r="H1048" s="108"/>
      <c r="I1048" s="108"/>
      <c r="J1048" s="108"/>
      <c r="K1048" s="108"/>
      <c r="L1048" s="108"/>
      <c r="M1048" s="108"/>
      <c r="N1048" s="108"/>
      <c r="O1048" s="108"/>
      <c r="P1048" s="108"/>
      <c r="W1048" s="108"/>
      <c r="X1048" s="108"/>
      <c r="Y1048" s="108"/>
      <c r="Z1048" s="108"/>
    </row>
    <row r="1049" spans="5:26" x14ac:dyDescent="0.25">
      <c r="E1049" s="108"/>
      <c r="F1049" s="108"/>
      <c r="G1049" s="108"/>
      <c r="H1049" s="108"/>
      <c r="I1049" s="108"/>
      <c r="J1049" s="108"/>
      <c r="K1049" s="108"/>
      <c r="L1049" s="108"/>
      <c r="M1049" s="108"/>
      <c r="N1049" s="108"/>
      <c r="O1049" s="108"/>
      <c r="P1049" s="108"/>
      <c r="W1049" s="108"/>
      <c r="X1049" s="108"/>
      <c r="Y1049" s="108"/>
      <c r="Z1049" s="108"/>
    </row>
    <row r="1050" spans="5:26" x14ac:dyDescent="0.25">
      <c r="E1050" s="108"/>
      <c r="F1050" s="108"/>
      <c r="G1050" s="108"/>
      <c r="H1050" s="108"/>
      <c r="I1050" s="108"/>
      <c r="J1050" s="108"/>
      <c r="K1050" s="108"/>
      <c r="L1050" s="108"/>
      <c r="M1050" s="108"/>
      <c r="N1050" s="108"/>
      <c r="O1050" s="108"/>
      <c r="P1050" s="108"/>
      <c r="W1050" s="108"/>
      <c r="X1050" s="108"/>
      <c r="Y1050" s="108"/>
      <c r="Z1050" s="108"/>
    </row>
    <row r="1051" spans="5:26" x14ac:dyDescent="0.25">
      <c r="E1051" s="108"/>
      <c r="F1051" s="108"/>
      <c r="G1051" s="108"/>
      <c r="H1051" s="108"/>
      <c r="I1051" s="108"/>
      <c r="J1051" s="108"/>
      <c r="K1051" s="108"/>
      <c r="L1051" s="108"/>
      <c r="M1051" s="108"/>
      <c r="N1051" s="108"/>
      <c r="O1051" s="108"/>
      <c r="P1051" s="108"/>
      <c r="W1051" s="108"/>
      <c r="X1051" s="108"/>
      <c r="Y1051" s="108"/>
      <c r="Z1051" s="108"/>
    </row>
    <row r="1052" spans="5:26" x14ac:dyDescent="0.25">
      <c r="E1052" s="108"/>
      <c r="F1052" s="108"/>
      <c r="G1052" s="108"/>
      <c r="H1052" s="108"/>
      <c r="I1052" s="108"/>
      <c r="J1052" s="108"/>
      <c r="K1052" s="108"/>
      <c r="L1052" s="108"/>
      <c r="M1052" s="108"/>
      <c r="N1052" s="108"/>
      <c r="O1052" s="108"/>
      <c r="P1052" s="108"/>
      <c r="W1052" s="108"/>
      <c r="X1052" s="108"/>
      <c r="Y1052" s="108"/>
      <c r="Z1052" s="108"/>
    </row>
    <row r="1053" spans="5:26" x14ac:dyDescent="0.25">
      <c r="E1053" s="108"/>
      <c r="F1053" s="108"/>
      <c r="G1053" s="108"/>
      <c r="H1053" s="108"/>
      <c r="I1053" s="108"/>
      <c r="J1053" s="108"/>
      <c r="K1053" s="108"/>
      <c r="L1053" s="108"/>
      <c r="M1053" s="108"/>
      <c r="N1053" s="108"/>
      <c r="O1053" s="108"/>
      <c r="P1053" s="108"/>
      <c r="W1053" s="108"/>
      <c r="X1053" s="108"/>
      <c r="Y1053" s="108"/>
      <c r="Z1053" s="108"/>
    </row>
    <row r="1054" spans="5:26" x14ac:dyDescent="0.25">
      <c r="E1054" s="108"/>
      <c r="F1054" s="108"/>
      <c r="G1054" s="108"/>
      <c r="H1054" s="108"/>
      <c r="I1054" s="108"/>
      <c r="J1054" s="108"/>
      <c r="K1054" s="108"/>
      <c r="L1054" s="108"/>
      <c r="M1054" s="108"/>
      <c r="N1054" s="108"/>
      <c r="O1054" s="108"/>
      <c r="P1054" s="108"/>
      <c r="W1054" s="108"/>
      <c r="X1054" s="108"/>
      <c r="Y1054" s="108"/>
      <c r="Z1054" s="108"/>
    </row>
    <row r="1055" spans="5:26" x14ac:dyDescent="0.25">
      <c r="E1055" s="108"/>
      <c r="F1055" s="108"/>
      <c r="G1055" s="108"/>
      <c r="H1055" s="108"/>
      <c r="I1055" s="108"/>
      <c r="J1055" s="108"/>
      <c r="K1055" s="108"/>
      <c r="L1055" s="108"/>
      <c r="M1055" s="108"/>
      <c r="N1055" s="108"/>
      <c r="O1055" s="108"/>
      <c r="P1055" s="108"/>
      <c r="W1055" s="108"/>
      <c r="X1055" s="108"/>
      <c r="Y1055" s="108"/>
      <c r="Z1055" s="108"/>
    </row>
    <row r="1056" spans="5:26" x14ac:dyDescent="0.25">
      <c r="E1056" s="108"/>
      <c r="F1056" s="108"/>
      <c r="G1056" s="108"/>
      <c r="H1056" s="108"/>
      <c r="I1056" s="108"/>
      <c r="J1056" s="108"/>
      <c r="K1056" s="108"/>
      <c r="L1056" s="108"/>
      <c r="M1056" s="108"/>
      <c r="N1056" s="108"/>
      <c r="O1056" s="108"/>
      <c r="P1056" s="108"/>
      <c r="W1056" s="108"/>
      <c r="X1056" s="108"/>
      <c r="Y1056" s="108"/>
      <c r="Z1056" s="108"/>
    </row>
    <row r="1057" spans="5:26" x14ac:dyDescent="0.25">
      <c r="E1057" s="108"/>
      <c r="F1057" s="108"/>
      <c r="G1057" s="108"/>
      <c r="H1057" s="108"/>
      <c r="I1057" s="108"/>
      <c r="J1057" s="108"/>
      <c r="K1057" s="108"/>
      <c r="L1057" s="108"/>
      <c r="M1057" s="108"/>
      <c r="N1057" s="108"/>
      <c r="O1057" s="108"/>
      <c r="P1057" s="108"/>
      <c r="W1057" s="108"/>
      <c r="X1057" s="108"/>
      <c r="Y1057" s="108"/>
      <c r="Z1057" s="108"/>
    </row>
    <row r="1058" spans="5:26" x14ac:dyDescent="0.25">
      <c r="E1058" s="108"/>
      <c r="F1058" s="108"/>
      <c r="G1058" s="108"/>
      <c r="H1058" s="108"/>
      <c r="I1058" s="108"/>
      <c r="J1058" s="108"/>
      <c r="K1058" s="108"/>
      <c r="L1058" s="108"/>
      <c r="M1058" s="108"/>
      <c r="N1058" s="108"/>
      <c r="O1058" s="108"/>
      <c r="P1058" s="108"/>
      <c r="W1058" s="108"/>
      <c r="X1058" s="108"/>
      <c r="Y1058" s="108"/>
      <c r="Z1058" s="108"/>
    </row>
    <row r="1059" spans="5:26" x14ac:dyDescent="0.25">
      <c r="E1059" s="108"/>
      <c r="F1059" s="108"/>
      <c r="G1059" s="108"/>
      <c r="H1059" s="108"/>
      <c r="I1059" s="108"/>
      <c r="J1059" s="108"/>
      <c r="K1059" s="108"/>
      <c r="L1059" s="108"/>
      <c r="M1059" s="108"/>
      <c r="N1059" s="108"/>
      <c r="O1059" s="108"/>
      <c r="P1059" s="108"/>
      <c r="W1059" s="108"/>
      <c r="X1059" s="108"/>
      <c r="Y1059" s="108"/>
      <c r="Z1059" s="108"/>
    </row>
    <row r="1060" spans="5:26" x14ac:dyDescent="0.25">
      <c r="E1060" s="108"/>
      <c r="F1060" s="108"/>
      <c r="G1060" s="108"/>
      <c r="H1060" s="108"/>
      <c r="I1060" s="108"/>
      <c r="J1060" s="108"/>
      <c r="K1060" s="108"/>
      <c r="L1060" s="108"/>
      <c r="M1060" s="108"/>
      <c r="N1060" s="108"/>
      <c r="O1060" s="108"/>
      <c r="P1060" s="108"/>
      <c r="W1060" s="108"/>
      <c r="X1060" s="108"/>
      <c r="Y1060" s="108"/>
      <c r="Z1060" s="108"/>
    </row>
    <row r="1061" spans="5:26" x14ac:dyDescent="0.25">
      <c r="E1061" s="108"/>
      <c r="F1061" s="108"/>
      <c r="G1061" s="108"/>
      <c r="H1061" s="108"/>
      <c r="I1061" s="108"/>
      <c r="J1061" s="108"/>
      <c r="K1061" s="108"/>
      <c r="L1061" s="108"/>
      <c r="M1061" s="108"/>
      <c r="N1061" s="108"/>
      <c r="O1061" s="108"/>
      <c r="P1061" s="108"/>
      <c r="W1061" s="108"/>
      <c r="X1061" s="108"/>
      <c r="Y1061" s="108"/>
      <c r="Z1061" s="108"/>
    </row>
    <row r="1062" spans="5:26" x14ac:dyDescent="0.25">
      <c r="E1062" s="108"/>
      <c r="F1062" s="108"/>
      <c r="G1062" s="108"/>
      <c r="H1062" s="108"/>
      <c r="I1062" s="108"/>
      <c r="J1062" s="108"/>
      <c r="K1062" s="108"/>
      <c r="L1062" s="108"/>
      <c r="M1062" s="108"/>
      <c r="N1062" s="108"/>
      <c r="O1062" s="108"/>
      <c r="P1062" s="108"/>
      <c r="W1062" s="108"/>
      <c r="X1062" s="108"/>
      <c r="Y1062" s="108"/>
      <c r="Z1062" s="108"/>
    </row>
    <row r="1063" spans="5:26" x14ac:dyDescent="0.25">
      <c r="E1063" s="108"/>
      <c r="F1063" s="108"/>
      <c r="G1063" s="108"/>
      <c r="H1063" s="108"/>
      <c r="I1063" s="108"/>
      <c r="J1063" s="108"/>
      <c r="K1063" s="108"/>
      <c r="L1063" s="108"/>
      <c r="M1063" s="108"/>
      <c r="N1063" s="108"/>
      <c r="O1063" s="108"/>
      <c r="P1063" s="108"/>
      <c r="W1063" s="108"/>
      <c r="X1063" s="108"/>
      <c r="Y1063" s="108"/>
      <c r="Z1063" s="108"/>
    </row>
    <row r="1064" spans="5:26" x14ac:dyDescent="0.25">
      <c r="E1064" s="108"/>
      <c r="F1064" s="108"/>
      <c r="G1064" s="108"/>
      <c r="H1064" s="108"/>
      <c r="I1064" s="108"/>
      <c r="J1064" s="108"/>
      <c r="K1064" s="108"/>
      <c r="L1064" s="108"/>
      <c r="M1064" s="108"/>
      <c r="N1064" s="108"/>
      <c r="O1064" s="108"/>
      <c r="P1064" s="108"/>
      <c r="W1064" s="108"/>
      <c r="X1064" s="108"/>
      <c r="Y1064" s="108"/>
      <c r="Z1064" s="108"/>
    </row>
    <row r="1065" spans="5:26" x14ac:dyDescent="0.25">
      <c r="E1065" s="108"/>
      <c r="F1065" s="108"/>
      <c r="G1065" s="108"/>
      <c r="H1065" s="108"/>
      <c r="I1065" s="108"/>
      <c r="J1065" s="108"/>
      <c r="K1065" s="108"/>
      <c r="L1065" s="108"/>
      <c r="M1065" s="108"/>
      <c r="N1065" s="108"/>
      <c r="O1065" s="108"/>
      <c r="P1065" s="108"/>
      <c r="W1065" s="108"/>
      <c r="X1065" s="108"/>
      <c r="Y1065" s="108"/>
      <c r="Z1065" s="108"/>
    </row>
    <row r="1066" spans="5:26" x14ac:dyDescent="0.25">
      <c r="E1066" s="108"/>
      <c r="F1066" s="108"/>
      <c r="G1066" s="108"/>
      <c r="H1066" s="108"/>
      <c r="I1066" s="108"/>
      <c r="J1066" s="108"/>
      <c r="K1066" s="108"/>
      <c r="L1066" s="108"/>
      <c r="M1066" s="108"/>
      <c r="N1066" s="108"/>
      <c r="O1066" s="108"/>
      <c r="P1066" s="108"/>
      <c r="W1066" s="108"/>
      <c r="X1066" s="108"/>
      <c r="Y1066" s="108"/>
      <c r="Z1066" s="108"/>
    </row>
    <row r="1067" spans="5:26" x14ac:dyDescent="0.25">
      <c r="E1067" s="108"/>
      <c r="F1067" s="108"/>
      <c r="G1067" s="108"/>
      <c r="H1067" s="108"/>
      <c r="I1067" s="108"/>
      <c r="J1067" s="108"/>
      <c r="K1067" s="108"/>
      <c r="L1067" s="108"/>
      <c r="M1067" s="108"/>
      <c r="N1067" s="108"/>
      <c r="O1067" s="108"/>
      <c r="P1067" s="108"/>
      <c r="W1067" s="108"/>
      <c r="X1067" s="108"/>
      <c r="Y1067" s="108"/>
      <c r="Z1067" s="108"/>
    </row>
    <row r="1068" spans="5:26" x14ac:dyDescent="0.25">
      <c r="E1068" s="108"/>
      <c r="F1068" s="108"/>
      <c r="G1068" s="108"/>
      <c r="H1068" s="108"/>
      <c r="I1068" s="108"/>
      <c r="J1068" s="108"/>
      <c r="K1068" s="108"/>
      <c r="L1068" s="108"/>
      <c r="M1068" s="108"/>
      <c r="N1068" s="108"/>
      <c r="O1068" s="108"/>
      <c r="P1068" s="108"/>
      <c r="W1068" s="108"/>
      <c r="X1068" s="108"/>
      <c r="Y1068" s="108"/>
      <c r="Z1068" s="108"/>
    </row>
    <row r="1069" spans="5:26" x14ac:dyDescent="0.25">
      <c r="E1069" s="108"/>
      <c r="F1069" s="108"/>
      <c r="G1069" s="108"/>
      <c r="H1069" s="108"/>
      <c r="I1069" s="108"/>
      <c r="J1069" s="108"/>
      <c r="K1069" s="108"/>
      <c r="L1069" s="108"/>
      <c r="M1069" s="108"/>
      <c r="N1069" s="108"/>
      <c r="O1069" s="108"/>
      <c r="P1069" s="108"/>
      <c r="W1069" s="108"/>
      <c r="X1069" s="108"/>
      <c r="Y1069" s="108"/>
      <c r="Z1069" s="108"/>
    </row>
    <row r="1070" spans="5:26" x14ac:dyDescent="0.25">
      <c r="E1070" s="108"/>
      <c r="F1070" s="108"/>
      <c r="G1070" s="108"/>
      <c r="H1070" s="108"/>
      <c r="I1070" s="108"/>
      <c r="J1070" s="108"/>
      <c r="K1070" s="108"/>
      <c r="L1070" s="108"/>
      <c r="M1070" s="108"/>
      <c r="N1070" s="108"/>
      <c r="O1070" s="108"/>
      <c r="P1070" s="108"/>
      <c r="W1070" s="108"/>
      <c r="X1070" s="108"/>
      <c r="Y1070" s="108"/>
      <c r="Z1070" s="108"/>
    </row>
    <row r="1071" spans="5:26" x14ac:dyDescent="0.25">
      <c r="E1071" s="108"/>
      <c r="F1071" s="108"/>
      <c r="G1071" s="108"/>
      <c r="H1071" s="108"/>
      <c r="I1071" s="108"/>
      <c r="J1071" s="108"/>
      <c r="K1071" s="108"/>
      <c r="L1071" s="108"/>
      <c r="M1071" s="108"/>
      <c r="N1071" s="108"/>
      <c r="O1071" s="108"/>
      <c r="P1071" s="108"/>
      <c r="W1071" s="108"/>
      <c r="X1071" s="108"/>
      <c r="Y1071" s="108"/>
      <c r="Z1071" s="108"/>
    </row>
    <row r="1072" spans="5:26" x14ac:dyDescent="0.25">
      <c r="E1072" s="108"/>
      <c r="F1072" s="108"/>
      <c r="G1072" s="108"/>
      <c r="H1072" s="108"/>
      <c r="I1072" s="108"/>
      <c r="J1072" s="108"/>
      <c r="K1072" s="108"/>
      <c r="L1072" s="108"/>
      <c r="M1072" s="108"/>
      <c r="N1072" s="108"/>
      <c r="O1072" s="108"/>
      <c r="P1072" s="108"/>
      <c r="W1072" s="108"/>
      <c r="X1072" s="108"/>
      <c r="Y1072" s="108"/>
      <c r="Z1072" s="108"/>
    </row>
    <row r="1073" spans="5:26" x14ac:dyDescent="0.25">
      <c r="E1073" s="108"/>
      <c r="F1073" s="108"/>
      <c r="G1073" s="108"/>
      <c r="H1073" s="108"/>
      <c r="I1073" s="108"/>
      <c r="J1073" s="108"/>
      <c r="K1073" s="108"/>
      <c r="L1073" s="108"/>
      <c r="M1073" s="108"/>
      <c r="N1073" s="108"/>
      <c r="O1073" s="108"/>
      <c r="P1073" s="108"/>
      <c r="W1073" s="108"/>
      <c r="X1073" s="108"/>
      <c r="Y1073" s="108"/>
      <c r="Z1073" s="108"/>
    </row>
    <row r="1074" spans="5:26" x14ac:dyDescent="0.25">
      <c r="E1074" s="108"/>
      <c r="F1074" s="108"/>
      <c r="G1074" s="108"/>
      <c r="H1074" s="108"/>
      <c r="I1074" s="108"/>
      <c r="J1074" s="108"/>
      <c r="K1074" s="108"/>
      <c r="L1074" s="108"/>
      <c r="M1074" s="108"/>
      <c r="N1074" s="108"/>
      <c r="O1074" s="108"/>
      <c r="P1074" s="108"/>
      <c r="W1074" s="108"/>
      <c r="X1074" s="108"/>
      <c r="Y1074" s="108"/>
      <c r="Z1074" s="108"/>
    </row>
    <row r="1075" spans="5:26" x14ac:dyDescent="0.25">
      <c r="E1075" s="108"/>
      <c r="F1075" s="108"/>
      <c r="G1075" s="108"/>
      <c r="H1075" s="108"/>
      <c r="I1075" s="108"/>
      <c r="J1075" s="108"/>
      <c r="K1075" s="108"/>
      <c r="L1075" s="108"/>
      <c r="M1075" s="108"/>
      <c r="N1075" s="108"/>
      <c r="O1075" s="108"/>
      <c r="P1075" s="108"/>
      <c r="W1075" s="108"/>
      <c r="X1075" s="108"/>
      <c r="Y1075" s="108"/>
      <c r="Z1075" s="108"/>
    </row>
    <row r="1076" spans="5:26" x14ac:dyDescent="0.25">
      <c r="E1076" s="108"/>
      <c r="F1076" s="108"/>
      <c r="G1076" s="108"/>
      <c r="H1076" s="108"/>
      <c r="I1076" s="108"/>
      <c r="J1076" s="108"/>
      <c r="K1076" s="108"/>
      <c r="L1076" s="108"/>
      <c r="M1076" s="108"/>
      <c r="N1076" s="108"/>
      <c r="O1076" s="108"/>
      <c r="P1076" s="108"/>
      <c r="W1076" s="108"/>
      <c r="X1076" s="108"/>
      <c r="Y1076" s="108"/>
      <c r="Z1076" s="108"/>
    </row>
    <row r="1077" spans="5:26" x14ac:dyDescent="0.25">
      <c r="E1077" s="108"/>
      <c r="F1077" s="108"/>
      <c r="G1077" s="108"/>
      <c r="H1077" s="108"/>
      <c r="I1077" s="108"/>
      <c r="J1077" s="108"/>
      <c r="K1077" s="108"/>
      <c r="L1077" s="108"/>
      <c r="M1077" s="108"/>
      <c r="N1077" s="108"/>
      <c r="O1077" s="108"/>
      <c r="P1077" s="108"/>
      <c r="W1077" s="108"/>
      <c r="X1077" s="108"/>
      <c r="Y1077" s="108"/>
      <c r="Z1077" s="108"/>
    </row>
    <row r="1078" spans="5:26" x14ac:dyDescent="0.25">
      <c r="E1078" s="108"/>
      <c r="F1078" s="108"/>
      <c r="G1078" s="108"/>
      <c r="H1078" s="108"/>
      <c r="I1078" s="108"/>
      <c r="J1078" s="108"/>
      <c r="K1078" s="108"/>
      <c r="L1078" s="108"/>
      <c r="M1078" s="108"/>
      <c r="N1078" s="108"/>
      <c r="O1078" s="108"/>
      <c r="P1078" s="108"/>
      <c r="W1078" s="108"/>
      <c r="X1078" s="108"/>
      <c r="Y1078" s="108"/>
      <c r="Z1078" s="108"/>
    </row>
    <row r="1079" spans="5:26" x14ac:dyDescent="0.25">
      <c r="E1079" s="108"/>
      <c r="F1079" s="108"/>
      <c r="G1079" s="108"/>
      <c r="H1079" s="108"/>
      <c r="I1079" s="108"/>
      <c r="J1079" s="108"/>
      <c r="K1079" s="108"/>
      <c r="L1079" s="108"/>
      <c r="M1079" s="108"/>
      <c r="N1079" s="108"/>
      <c r="O1079" s="108"/>
      <c r="P1079" s="108"/>
      <c r="W1079" s="108"/>
      <c r="X1079" s="108"/>
      <c r="Y1079" s="108"/>
      <c r="Z1079" s="108"/>
    </row>
    <row r="1080" spans="5:26" x14ac:dyDescent="0.25">
      <c r="E1080" s="108"/>
      <c r="F1080" s="108"/>
      <c r="G1080" s="108"/>
      <c r="H1080" s="108"/>
      <c r="I1080" s="108"/>
      <c r="J1080" s="108"/>
      <c r="K1080" s="108"/>
      <c r="L1080" s="108"/>
      <c r="M1080" s="108"/>
      <c r="N1080" s="108"/>
      <c r="O1080" s="108"/>
      <c r="P1080" s="108"/>
      <c r="W1080" s="108"/>
      <c r="X1080" s="108"/>
      <c r="Y1080" s="108"/>
      <c r="Z1080" s="108"/>
    </row>
    <row r="1081" spans="5:26" x14ac:dyDescent="0.25">
      <c r="E1081" s="108"/>
      <c r="F1081" s="108"/>
      <c r="G1081" s="108"/>
      <c r="H1081" s="108"/>
      <c r="I1081" s="108"/>
      <c r="J1081" s="108"/>
      <c r="K1081" s="108"/>
      <c r="L1081" s="108"/>
      <c r="M1081" s="108"/>
      <c r="N1081" s="108"/>
      <c r="O1081" s="108"/>
      <c r="P1081" s="108"/>
      <c r="W1081" s="108"/>
      <c r="X1081" s="108"/>
      <c r="Y1081" s="108"/>
      <c r="Z1081" s="108"/>
    </row>
    <row r="1082" spans="5:26" x14ac:dyDescent="0.25">
      <c r="E1082" s="108"/>
      <c r="F1082" s="108"/>
      <c r="G1082" s="108"/>
      <c r="H1082" s="108"/>
      <c r="I1082" s="108"/>
      <c r="J1082" s="108"/>
      <c r="K1082" s="108"/>
      <c r="L1082" s="108"/>
      <c r="M1082" s="108"/>
      <c r="N1082" s="108"/>
      <c r="O1082" s="108"/>
      <c r="P1082" s="108"/>
      <c r="W1082" s="108"/>
      <c r="X1082" s="108"/>
      <c r="Y1082" s="108"/>
      <c r="Z1082" s="108"/>
    </row>
    <row r="1083" spans="5:26" x14ac:dyDescent="0.25">
      <c r="E1083" s="108"/>
      <c r="F1083" s="108"/>
      <c r="G1083" s="108"/>
      <c r="H1083" s="108"/>
      <c r="I1083" s="108"/>
      <c r="J1083" s="108"/>
      <c r="K1083" s="108"/>
      <c r="L1083" s="108"/>
      <c r="M1083" s="108"/>
      <c r="N1083" s="108"/>
      <c r="O1083" s="108"/>
      <c r="P1083" s="108"/>
      <c r="W1083" s="108"/>
      <c r="X1083" s="108"/>
      <c r="Y1083" s="108"/>
      <c r="Z1083" s="108"/>
    </row>
    <row r="1084" spans="5:26" x14ac:dyDescent="0.25">
      <c r="E1084" s="108"/>
      <c r="F1084" s="108"/>
      <c r="G1084" s="108"/>
      <c r="H1084" s="108"/>
      <c r="I1084" s="108"/>
      <c r="J1084" s="108"/>
      <c r="K1084" s="108"/>
      <c r="L1084" s="108"/>
      <c r="M1084" s="108"/>
      <c r="N1084" s="108"/>
      <c r="O1084" s="108"/>
      <c r="P1084" s="108"/>
      <c r="W1084" s="108"/>
      <c r="X1084" s="108"/>
      <c r="Y1084" s="108"/>
      <c r="Z1084" s="108"/>
    </row>
    <row r="1085" spans="5:26" x14ac:dyDescent="0.25">
      <c r="E1085" s="108"/>
      <c r="F1085" s="108"/>
      <c r="G1085" s="108"/>
      <c r="H1085" s="108"/>
      <c r="I1085" s="108"/>
      <c r="J1085" s="108"/>
      <c r="K1085" s="108"/>
      <c r="L1085" s="108"/>
      <c r="M1085" s="108"/>
      <c r="N1085" s="108"/>
      <c r="O1085" s="108"/>
      <c r="P1085" s="108"/>
      <c r="W1085" s="108"/>
      <c r="X1085" s="108"/>
      <c r="Y1085" s="108"/>
      <c r="Z1085" s="108"/>
    </row>
    <row r="1086" spans="5:26" x14ac:dyDescent="0.25">
      <c r="E1086" s="108"/>
      <c r="F1086" s="108"/>
      <c r="G1086" s="108"/>
      <c r="H1086" s="108"/>
      <c r="I1086" s="108"/>
      <c r="J1086" s="108"/>
      <c r="K1086" s="108"/>
      <c r="L1086" s="108"/>
      <c r="M1086" s="108"/>
      <c r="N1086" s="108"/>
      <c r="O1086" s="108"/>
      <c r="P1086" s="108"/>
      <c r="W1086" s="108"/>
      <c r="X1086" s="108"/>
      <c r="Y1086" s="108"/>
      <c r="Z1086" s="108"/>
    </row>
    <row r="1087" spans="5:26" x14ac:dyDescent="0.25">
      <c r="E1087" s="108"/>
      <c r="F1087" s="108"/>
      <c r="G1087" s="108"/>
      <c r="H1087" s="108"/>
      <c r="I1087" s="108"/>
      <c r="J1087" s="108"/>
      <c r="K1087" s="108"/>
      <c r="L1087" s="108"/>
      <c r="M1087" s="108"/>
      <c r="N1087" s="108"/>
      <c r="O1087" s="108"/>
      <c r="P1087" s="108"/>
      <c r="W1087" s="108"/>
      <c r="X1087" s="108"/>
      <c r="Y1087" s="108"/>
      <c r="Z1087" s="108"/>
    </row>
    <row r="1088" spans="5:26" x14ac:dyDescent="0.25">
      <c r="E1088" s="108"/>
      <c r="F1088" s="108"/>
      <c r="G1088" s="108"/>
      <c r="H1088" s="108"/>
      <c r="I1088" s="108"/>
      <c r="J1088" s="108"/>
      <c r="K1088" s="108"/>
      <c r="L1088" s="108"/>
      <c r="M1088" s="108"/>
      <c r="N1088" s="108"/>
      <c r="O1088" s="108"/>
      <c r="P1088" s="108"/>
      <c r="W1088" s="108"/>
      <c r="X1088" s="108"/>
      <c r="Y1088" s="108"/>
      <c r="Z1088" s="108"/>
    </row>
    <row r="1089" spans="5:26" x14ac:dyDescent="0.25">
      <c r="E1089" s="108"/>
      <c r="F1089" s="108"/>
      <c r="G1089" s="108"/>
      <c r="H1089" s="108"/>
      <c r="I1089" s="108"/>
      <c r="J1089" s="108"/>
      <c r="K1089" s="108"/>
      <c r="L1089" s="108"/>
      <c r="M1089" s="108"/>
      <c r="N1089" s="108"/>
      <c r="O1089" s="108"/>
      <c r="P1089" s="108"/>
      <c r="W1089" s="108"/>
      <c r="X1089" s="108"/>
      <c r="Y1089" s="108"/>
      <c r="Z1089" s="108"/>
    </row>
    <row r="1090" spans="5:26" x14ac:dyDescent="0.25">
      <c r="E1090" s="108"/>
      <c r="F1090" s="108"/>
      <c r="G1090" s="108"/>
      <c r="H1090" s="108"/>
      <c r="I1090" s="108"/>
      <c r="J1090" s="108"/>
      <c r="K1090" s="108"/>
      <c r="L1090" s="108"/>
      <c r="M1090" s="108"/>
      <c r="N1090" s="108"/>
      <c r="O1090" s="108"/>
      <c r="P1090" s="108"/>
      <c r="W1090" s="108"/>
      <c r="X1090" s="108"/>
      <c r="Y1090" s="108"/>
      <c r="Z1090" s="108"/>
    </row>
    <row r="1091" spans="5:26" x14ac:dyDescent="0.25">
      <c r="E1091" s="108"/>
      <c r="F1091" s="108"/>
      <c r="G1091" s="108"/>
      <c r="H1091" s="108"/>
      <c r="I1091" s="108"/>
      <c r="J1091" s="108"/>
      <c r="K1091" s="108"/>
      <c r="L1091" s="108"/>
      <c r="M1091" s="108"/>
      <c r="N1091" s="108"/>
      <c r="O1091" s="108"/>
      <c r="P1091" s="108"/>
      <c r="W1091" s="108"/>
      <c r="X1091" s="108"/>
      <c r="Y1091" s="108"/>
      <c r="Z1091" s="108"/>
    </row>
    <row r="1092" spans="5:26" x14ac:dyDescent="0.25">
      <c r="E1092" s="108"/>
      <c r="F1092" s="108"/>
      <c r="G1092" s="108"/>
      <c r="H1092" s="108"/>
      <c r="I1092" s="108"/>
      <c r="J1092" s="108"/>
      <c r="K1092" s="108"/>
      <c r="L1092" s="108"/>
      <c r="M1092" s="108"/>
      <c r="N1092" s="108"/>
      <c r="O1092" s="108"/>
      <c r="P1092" s="108"/>
      <c r="W1092" s="108"/>
      <c r="X1092" s="108"/>
      <c r="Y1092" s="108"/>
      <c r="Z1092" s="108"/>
    </row>
    <row r="1093" spans="5:26" x14ac:dyDescent="0.25">
      <c r="E1093" s="108"/>
      <c r="F1093" s="108"/>
      <c r="G1093" s="108"/>
      <c r="H1093" s="108"/>
      <c r="I1093" s="108"/>
      <c r="J1093" s="108"/>
      <c r="K1093" s="108"/>
      <c r="L1093" s="108"/>
      <c r="M1093" s="108"/>
      <c r="N1093" s="108"/>
      <c r="O1093" s="108"/>
      <c r="P1093" s="108"/>
      <c r="W1093" s="108"/>
      <c r="X1093" s="108"/>
      <c r="Y1093" s="108"/>
      <c r="Z1093" s="108"/>
    </row>
    <row r="1094" spans="5:26" x14ac:dyDescent="0.25">
      <c r="E1094" s="108"/>
      <c r="F1094" s="108"/>
      <c r="G1094" s="108"/>
      <c r="H1094" s="108"/>
      <c r="I1094" s="108"/>
      <c r="J1094" s="108"/>
      <c r="K1094" s="108"/>
      <c r="L1094" s="108"/>
      <c r="M1094" s="108"/>
      <c r="N1094" s="108"/>
      <c r="O1094" s="108"/>
      <c r="P1094" s="108"/>
      <c r="W1094" s="108"/>
      <c r="X1094" s="108"/>
      <c r="Y1094" s="108"/>
      <c r="Z1094" s="108"/>
    </row>
    <row r="1095" spans="5:26" x14ac:dyDescent="0.25">
      <c r="E1095" s="108"/>
      <c r="F1095" s="108"/>
      <c r="G1095" s="108"/>
      <c r="H1095" s="108"/>
      <c r="I1095" s="108"/>
      <c r="J1095" s="108"/>
      <c r="K1095" s="108"/>
      <c r="L1095" s="108"/>
      <c r="M1095" s="108"/>
      <c r="N1095" s="108"/>
      <c r="O1095" s="108"/>
      <c r="P1095" s="108"/>
      <c r="W1095" s="108"/>
      <c r="X1095" s="108"/>
      <c r="Y1095" s="108"/>
      <c r="Z1095" s="108"/>
    </row>
    <row r="1096" spans="5:26" x14ac:dyDescent="0.25">
      <c r="E1096" s="108"/>
      <c r="F1096" s="108"/>
      <c r="G1096" s="108"/>
      <c r="H1096" s="108"/>
      <c r="I1096" s="108"/>
      <c r="J1096" s="108"/>
      <c r="K1096" s="108"/>
      <c r="L1096" s="108"/>
      <c r="M1096" s="108"/>
      <c r="N1096" s="108"/>
      <c r="O1096" s="108"/>
      <c r="P1096" s="108"/>
      <c r="W1096" s="108"/>
      <c r="X1096" s="108"/>
      <c r="Y1096" s="108"/>
      <c r="Z1096" s="108"/>
    </row>
    <row r="1097" spans="5:26" x14ac:dyDescent="0.25">
      <c r="E1097" s="108"/>
      <c r="F1097" s="108"/>
      <c r="G1097" s="108"/>
      <c r="H1097" s="108"/>
      <c r="I1097" s="108"/>
      <c r="J1097" s="108"/>
      <c r="K1097" s="108"/>
      <c r="L1097" s="108"/>
      <c r="M1097" s="108"/>
      <c r="N1097" s="108"/>
      <c r="O1097" s="108"/>
      <c r="P1097" s="108"/>
      <c r="W1097" s="108"/>
      <c r="X1097" s="108"/>
      <c r="Y1097" s="108"/>
      <c r="Z1097" s="108"/>
    </row>
    <row r="1098" spans="5:26" x14ac:dyDescent="0.25">
      <c r="E1098" s="108"/>
      <c r="F1098" s="108"/>
      <c r="G1098" s="108"/>
      <c r="H1098" s="108"/>
      <c r="I1098" s="108"/>
      <c r="J1098" s="108"/>
      <c r="K1098" s="108"/>
      <c r="L1098" s="108"/>
      <c r="M1098" s="108"/>
      <c r="N1098" s="108"/>
      <c r="O1098" s="108"/>
      <c r="P1098" s="108"/>
      <c r="W1098" s="108"/>
      <c r="X1098" s="108"/>
      <c r="Y1098" s="108"/>
      <c r="Z1098" s="108"/>
    </row>
    <row r="1099" spans="5:26" x14ac:dyDescent="0.25">
      <c r="E1099" s="108"/>
      <c r="F1099" s="108"/>
      <c r="G1099" s="108"/>
      <c r="H1099" s="108"/>
      <c r="I1099" s="108"/>
      <c r="J1099" s="108"/>
      <c r="K1099" s="108"/>
      <c r="L1099" s="108"/>
      <c r="M1099" s="108"/>
      <c r="N1099" s="108"/>
      <c r="O1099" s="108"/>
      <c r="P1099" s="108"/>
      <c r="W1099" s="108"/>
      <c r="X1099" s="108"/>
      <c r="Y1099" s="108"/>
      <c r="Z1099" s="108"/>
    </row>
    <row r="1100" spans="5:26" x14ac:dyDescent="0.25">
      <c r="E1100" s="108"/>
      <c r="F1100" s="108"/>
      <c r="G1100" s="108"/>
      <c r="H1100" s="108"/>
      <c r="I1100" s="108"/>
      <c r="J1100" s="108"/>
      <c r="K1100" s="108"/>
      <c r="L1100" s="108"/>
      <c r="M1100" s="108"/>
      <c r="N1100" s="108"/>
      <c r="O1100" s="108"/>
      <c r="P1100" s="108"/>
      <c r="W1100" s="108"/>
      <c r="X1100" s="108"/>
      <c r="Y1100" s="108"/>
      <c r="Z1100" s="108"/>
    </row>
    <row r="1101" spans="5:26" x14ac:dyDescent="0.25">
      <c r="E1101" s="108"/>
      <c r="F1101" s="108"/>
      <c r="G1101" s="108"/>
      <c r="H1101" s="108"/>
      <c r="I1101" s="108"/>
      <c r="J1101" s="108"/>
      <c r="K1101" s="108"/>
      <c r="L1101" s="108"/>
      <c r="M1101" s="108"/>
      <c r="N1101" s="108"/>
      <c r="O1101" s="108"/>
      <c r="P1101" s="108"/>
      <c r="W1101" s="108"/>
      <c r="X1101" s="108"/>
      <c r="Y1101" s="108"/>
      <c r="Z1101" s="108"/>
    </row>
    <row r="1102" spans="5:26" x14ac:dyDescent="0.25">
      <c r="E1102" s="108"/>
      <c r="F1102" s="108"/>
      <c r="G1102" s="108"/>
      <c r="H1102" s="108"/>
      <c r="I1102" s="108"/>
      <c r="J1102" s="108"/>
      <c r="K1102" s="108"/>
      <c r="L1102" s="108"/>
      <c r="M1102" s="108"/>
      <c r="N1102" s="108"/>
      <c r="O1102" s="108"/>
      <c r="P1102" s="108"/>
      <c r="W1102" s="108"/>
      <c r="X1102" s="108"/>
      <c r="Y1102" s="108"/>
      <c r="Z1102" s="108"/>
    </row>
    <row r="1103" spans="5:26" x14ac:dyDescent="0.25">
      <c r="E1103" s="108"/>
      <c r="F1103" s="108"/>
      <c r="G1103" s="108"/>
      <c r="H1103" s="108"/>
      <c r="I1103" s="108"/>
      <c r="J1103" s="108"/>
      <c r="K1103" s="108"/>
      <c r="L1103" s="108"/>
      <c r="M1103" s="108"/>
      <c r="N1103" s="108"/>
      <c r="O1103" s="108"/>
      <c r="P1103" s="108"/>
      <c r="W1103" s="108"/>
      <c r="X1103" s="108"/>
      <c r="Y1103" s="108"/>
      <c r="Z1103" s="108"/>
    </row>
    <row r="1104" spans="5:26" x14ac:dyDescent="0.25">
      <c r="E1104" s="108"/>
      <c r="F1104" s="108"/>
      <c r="G1104" s="108"/>
      <c r="H1104" s="108"/>
      <c r="I1104" s="108"/>
      <c r="J1104" s="108"/>
      <c r="K1104" s="108"/>
      <c r="L1104" s="108"/>
      <c r="M1104" s="108"/>
      <c r="N1104" s="108"/>
      <c r="O1104" s="108"/>
      <c r="P1104" s="108"/>
      <c r="W1104" s="108"/>
      <c r="X1104" s="108"/>
      <c r="Y1104" s="108"/>
      <c r="Z1104" s="108"/>
    </row>
    <row r="1105" spans="5:26" x14ac:dyDescent="0.25">
      <c r="E1105" s="108"/>
      <c r="F1105" s="108"/>
      <c r="G1105" s="108"/>
      <c r="H1105" s="108"/>
      <c r="I1105" s="108"/>
      <c r="J1105" s="108"/>
      <c r="K1105" s="108"/>
      <c r="L1105" s="108"/>
      <c r="M1105" s="108"/>
      <c r="N1105" s="108"/>
      <c r="O1105" s="108"/>
      <c r="P1105" s="108"/>
      <c r="W1105" s="108"/>
      <c r="X1105" s="108"/>
      <c r="Y1105" s="108"/>
      <c r="Z1105" s="108"/>
    </row>
    <row r="1106" spans="5:26" x14ac:dyDescent="0.25">
      <c r="E1106" s="108"/>
      <c r="F1106" s="108"/>
      <c r="G1106" s="108"/>
      <c r="H1106" s="108"/>
      <c r="I1106" s="108"/>
      <c r="J1106" s="108"/>
      <c r="K1106" s="108"/>
      <c r="L1106" s="108"/>
      <c r="M1106" s="108"/>
      <c r="N1106" s="108"/>
      <c r="O1106" s="108"/>
      <c r="P1106" s="108"/>
      <c r="W1106" s="108"/>
      <c r="X1106" s="108"/>
      <c r="Y1106" s="108"/>
      <c r="Z1106" s="108"/>
    </row>
    <row r="1107" spans="5:26" x14ac:dyDescent="0.25">
      <c r="E1107" s="108"/>
      <c r="F1107" s="108"/>
      <c r="G1107" s="108"/>
      <c r="H1107" s="108"/>
      <c r="I1107" s="108"/>
      <c r="J1107" s="108"/>
      <c r="K1107" s="108"/>
      <c r="L1107" s="108"/>
      <c r="M1107" s="108"/>
      <c r="N1107" s="108"/>
      <c r="O1107" s="108"/>
      <c r="P1107" s="108"/>
      <c r="W1107" s="108"/>
      <c r="X1107" s="108"/>
      <c r="Y1107" s="108"/>
      <c r="Z1107" s="108"/>
    </row>
    <row r="1108" spans="5:26" x14ac:dyDescent="0.25">
      <c r="E1108" s="108"/>
      <c r="F1108" s="108"/>
      <c r="G1108" s="108"/>
      <c r="H1108" s="108"/>
      <c r="I1108" s="108"/>
      <c r="J1108" s="108"/>
      <c r="K1108" s="108"/>
      <c r="L1108" s="108"/>
      <c r="M1108" s="108"/>
      <c r="N1108" s="108"/>
      <c r="O1108" s="108"/>
      <c r="P1108" s="108"/>
      <c r="W1108" s="108"/>
      <c r="X1108" s="108"/>
      <c r="Y1108" s="108"/>
      <c r="Z1108" s="108"/>
    </row>
    <row r="1109" spans="5:26" x14ac:dyDescent="0.25">
      <c r="E1109" s="108"/>
      <c r="F1109" s="108"/>
      <c r="G1109" s="108"/>
      <c r="H1109" s="108"/>
      <c r="I1109" s="108"/>
      <c r="J1109" s="108"/>
      <c r="K1109" s="108"/>
      <c r="L1109" s="108"/>
      <c r="M1109" s="108"/>
      <c r="N1109" s="108"/>
      <c r="O1109" s="108"/>
      <c r="P1109" s="108"/>
      <c r="W1109" s="108"/>
      <c r="X1109" s="108"/>
      <c r="Y1109" s="108"/>
      <c r="Z1109" s="108"/>
    </row>
    <row r="1110" spans="5:26" x14ac:dyDescent="0.25">
      <c r="E1110" s="108"/>
      <c r="F1110" s="108"/>
      <c r="G1110" s="108"/>
      <c r="H1110" s="108"/>
      <c r="I1110" s="108"/>
      <c r="J1110" s="108"/>
      <c r="K1110" s="108"/>
      <c r="L1110" s="108"/>
      <c r="M1110" s="108"/>
      <c r="N1110" s="108"/>
      <c r="O1110" s="108"/>
      <c r="P1110" s="108"/>
      <c r="W1110" s="108"/>
      <c r="X1110" s="108"/>
      <c r="Y1110" s="108"/>
      <c r="Z1110" s="108"/>
    </row>
    <row r="1111" spans="5:26" x14ac:dyDescent="0.25">
      <c r="E1111" s="108"/>
      <c r="F1111" s="108"/>
      <c r="G1111" s="108"/>
      <c r="H1111" s="108"/>
      <c r="I1111" s="108"/>
      <c r="J1111" s="108"/>
      <c r="K1111" s="108"/>
      <c r="L1111" s="108"/>
      <c r="M1111" s="108"/>
      <c r="N1111" s="108"/>
      <c r="O1111" s="108"/>
      <c r="P1111" s="108"/>
      <c r="W1111" s="108"/>
      <c r="X1111" s="108"/>
      <c r="Y1111" s="108"/>
      <c r="Z1111" s="108"/>
    </row>
    <row r="1112" spans="5:26" x14ac:dyDescent="0.25">
      <c r="E1112" s="108"/>
      <c r="F1112" s="108"/>
      <c r="G1112" s="108"/>
      <c r="H1112" s="108"/>
      <c r="I1112" s="108"/>
      <c r="J1112" s="108"/>
      <c r="K1112" s="108"/>
      <c r="L1112" s="108"/>
      <c r="M1112" s="108"/>
      <c r="N1112" s="108"/>
      <c r="O1112" s="108"/>
      <c r="P1112" s="108"/>
      <c r="W1112" s="108"/>
      <c r="X1112" s="108"/>
      <c r="Y1112" s="108"/>
      <c r="Z1112" s="108"/>
    </row>
    <row r="1113" spans="5:26" x14ac:dyDescent="0.25">
      <c r="E1113" s="108"/>
      <c r="F1113" s="108"/>
      <c r="G1113" s="108"/>
      <c r="H1113" s="108"/>
      <c r="I1113" s="108"/>
      <c r="J1113" s="108"/>
      <c r="K1113" s="108"/>
      <c r="L1113" s="108"/>
      <c r="M1113" s="108"/>
      <c r="N1113" s="108"/>
      <c r="O1113" s="108"/>
      <c r="P1113" s="108"/>
      <c r="W1113" s="108"/>
      <c r="X1113" s="108"/>
      <c r="Y1113" s="108"/>
      <c r="Z1113" s="108"/>
    </row>
    <row r="1114" spans="5:26" x14ac:dyDescent="0.25">
      <c r="E1114" s="108"/>
      <c r="F1114" s="108"/>
      <c r="G1114" s="108"/>
      <c r="H1114" s="108"/>
      <c r="I1114" s="108"/>
      <c r="J1114" s="108"/>
      <c r="K1114" s="108"/>
      <c r="L1114" s="108"/>
      <c r="M1114" s="108"/>
      <c r="N1114" s="108"/>
      <c r="O1114" s="108"/>
      <c r="P1114" s="108"/>
      <c r="W1114" s="108"/>
      <c r="X1114" s="108"/>
      <c r="Y1114" s="108"/>
      <c r="Z1114" s="108"/>
    </row>
    <row r="1115" spans="5:26" x14ac:dyDescent="0.25">
      <c r="E1115" s="108"/>
      <c r="F1115" s="108"/>
      <c r="G1115" s="108"/>
      <c r="H1115" s="108"/>
      <c r="I1115" s="108"/>
      <c r="J1115" s="108"/>
      <c r="K1115" s="108"/>
      <c r="L1115" s="108"/>
      <c r="M1115" s="108"/>
      <c r="N1115" s="108"/>
      <c r="O1115" s="108"/>
      <c r="P1115" s="108"/>
      <c r="W1115" s="108"/>
      <c r="X1115" s="108"/>
      <c r="Y1115" s="108"/>
      <c r="Z1115" s="108"/>
    </row>
    <row r="1116" spans="5:26" x14ac:dyDescent="0.25">
      <c r="E1116" s="108"/>
      <c r="F1116" s="108"/>
      <c r="G1116" s="108"/>
      <c r="H1116" s="108"/>
      <c r="I1116" s="108"/>
      <c r="J1116" s="108"/>
      <c r="K1116" s="108"/>
      <c r="L1116" s="108"/>
      <c r="M1116" s="108"/>
      <c r="N1116" s="108"/>
      <c r="O1116" s="108"/>
      <c r="P1116" s="108"/>
      <c r="W1116" s="108"/>
      <c r="X1116" s="108"/>
      <c r="Y1116" s="108"/>
      <c r="Z1116" s="108"/>
    </row>
    <row r="1117" spans="5:26" x14ac:dyDescent="0.25">
      <c r="E1117" s="108"/>
      <c r="F1117" s="108"/>
      <c r="G1117" s="108"/>
      <c r="H1117" s="108"/>
      <c r="I1117" s="108"/>
      <c r="J1117" s="108"/>
      <c r="K1117" s="108"/>
      <c r="L1117" s="108"/>
      <c r="M1117" s="108"/>
      <c r="N1117" s="108"/>
      <c r="O1117" s="108"/>
      <c r="P1117" s="108"/>
      <c r="W1117" s="108"/>
      <c r="X1117" s="108"/>
      <c r="Y1117" s="108"/>
      <c r="Z1117" s="108"/>
    </row>
    <row r="1118" spans="5:26" x14ac:dyDescent="0.25">
      <c r="E1118" s="108"/>
      <c r="F1118" s="108"/>
      <c r="G1118" s="108"/>
      <c r="H1118" s="108"/>
      <c r="I1118" s="108"/>
      <c r="J1118" s="108"/>
      <c r="K1118" s="108"/>
      <c r="L1118" s="108"/>
      <c r="M1118" s="108"/>
      <c r="N1118" s="108"/>
      <c r="O1118" s="108"/>
      <c r="P1118" s="108"/>
      <c r="W1118" s="108"/>
      <c r="X1118" s="108"/>
      <c r="Y1118" s="108"/>
      <c r="Z1118" s="108"/>
    </row>
    <row r="1119" spans="5:26" x14ac:dyDescent="0.25">
      <c r="E1119" s="108"/>
      <c r="F1119" s="108"/>
      <c r="G1119" s="108"/>
      <c r="H1119" s="108"/>
      <c r="I1119" s="108"/>
      <c r="J1119" s="108"/>
      <c r="K1119" s="108"/>
      <c r="L1119" s="108"/>
      <c r="M1119" s="108"/>
      <c r="N1119" s="108"/>
      <c r="O1119" s="108"/>
      <c r="P1119" s="108"/>
      <c r="W1119" s="108"/>
      <c r="X1119" s="108"/>
      <c r="Y1119" s="108"/>
      <c r="Z1119" s="108"/>
    </row>
    <row r="1120" spans="5:26" x14ac:dyDescent="0.25">
      <c r="E1120" s="108"/>
      <c r="F1120" s="108"/>
      <c r="G1120" s="108"/>
      <c r="H1120" s="108"/>
      <c r="I1120" s="108"/>
      <c r="J1120" s="108"/>
      <c r="K1120" s="108"/>
      <c r="L1120" s="108"/>
      <c r="M1120" s="108"/>
      <c r="N1120" s="108"/>
      <c r="O1120" s="108"/>
      <c r="P1120" s="108"/>
      <c r="W1120" s="108"/>
      <c r="X1120" s="108"/>
      <c r="Y1120" s="108"/>
      <c r="Z1120" s="108"/>
    </row>
    <row r="1121" spans="5:26" x14ac:dyDescent="0.25">
      <c r="E1121" s="108"/>
      <c r="F1121" s="108"/>
      <c r="G1121" s="108"/>
      <c r="H1121" s="108"/>
      <c r="I1121" s="108"/>
      <c r="J1121" s="108"/>
      <c r="K1121" s="108"/>
      <c r="L1121" s="108"/>
      <c r="M1121" s="108"/>
      <c r="N1121" s="108"/>
      <c r="O1121" s="108"/>
      <c r="P1121" s="108"/>
      <c r="W1121" s="108"/>
      <c r="X1121" s="108"/>
      <c r="Y1121" s="108"/>
      <c r="Z1121" s="108"/>
    </row>
    <row r="1122" spans="5:26" x14ac:dyDescent="0.25">
      <c r="E1122" s="108"/>
      <c r="F1122" s="108"/>
      <c r="G1122" s="108"/>
      <c r="H1122" s="108"/>
      <c r="I1122" s="108"/>
      <c r="J1122" s="108"/>
      <c r="K1122" s="108"/>
      <c r="L1122" s="108"/>
      <c r="M1122" s="108"/>
      <c r="N1122" s="108"/>
      <c r="O1122" s="108"/>
      <c r="P1122" s="108"/>
      <c r="W1122" s="108"/>
      <c r="X1122" s="108"/>
      <c r="Y1122" s="108"/>
      <c r="Z1122" s="108"/>
    </row>
    <row r="1123" spans="5:26" x14ac:dyDescent="0.25">
      <c r="E1123" s="108"/>
      <c r="F1123" s="108"/>
      <c r="G1123" s="108"/>
      <c r="H1123" s="108"/>
      <c r="I1123" s="108"/>
      <c r="J1123" s="108"/>
      <c r="K1123" s="108"/>
      <c r="L1123" s="108"/>
      <c r="M1123" s="108"/>
      <c r="N1123" s="108"/>
      <c r="O1123" s="108"/>
      <c r="P1123" s="108"/>
      <c r="W1123" s="108"/>
      <c r="X1123" s="108"/>
      <c r="Y1123" s="108"/>
      <c r="Z1123" s="108"/>
    </row>
    <row r="1124" spans="5:26" x14ac:dyDescent="0.25">
      <c r="E1124" s="108"/>
      <c r="F1124" s="108"/>
      <c r="G1124" s="108"/>
      <c r="H1124" s="108"/>
      <c r="I1124" s="108"/>
      <c r="J1124" s="108"/>
      <c r="K1124" s="108"/>
      <c r="L1124" s="108"/>
      <c r="M1124" s="108"/>
      <c r="N1124" s="108"/>
      <c r="O1124" s="108"/>
      <c r="P1124" s="108"/>
      <c r="W1124" s="108"/>
      <c r="X1124" s="108"/>
      <c r="Y1124" s="108"/>
      <c r="Z1124" s="108"/>
    </row>
    <row r="1125" spans="5:26" x14ac:dyDescent="0.25">
      <c r="E1125" s="108"/>
      <c r="F1125" s="108"/>
      <c r="G1125" s="108"/>
      <c r="H1125" s="108"/>
      <c r="I1125" s="108"/>
      <c r="J1125" s="108"/>
      <c r="K1125" s="108"/>
      <c r="L1125" s="108"/>
      <c r="M1125" s="108"/>
      <c r="N1125" s="108"/>
      <c r="O1125" s="108"/>
      <c r="P1125" s="108"/>
      <c r="W1125" s="108"/>
      <c r="X1125" s="108"/>
      <c r="Y1125" s="108"/>
      <c r="Z1125" s="108"/>
    </row>
    <row r="1126" spans="5:26" x14ac:dyDescent="0.25">
      <c r="E1126" s="108"/>
      <c r="F1126" s="108"/>
      <c r="G1126" s="108"/>
      <c r="H1126" s="108"/>
      <c r="I1126" s="108"/>
      <c r="J1126" s="108"/>
      <c r="K1126" s="108"/>
      <c r="L1126" s="108"/>
      <c r="M1126" s="108"/>
      <c r="N1126" s="108"/>
      <c r="O1126" s="108"/>
      <c r="P1126" s="108"/>
      <c r="W1126" s="108"/>
      <c r="X1126" s="108"/>
      <c r="Y1126" s="108"/>
      <c r="Z1126" s="108"/>
    </row>
    <row r="1127" spans="5:26" x14ac:dyDescent="0.25">
      <c r="E1127" s="108"/>
      <c r="F1127" s="108"/>
      <c r="G1127" s="108"/>
      <c r="H1127" s="108"/>
      <c r="I1127" s="108"/>
      <c r="J1127" s="108"/>
      <c r="K1127" s="108"/>
      <c r="L1127" s="108"/>
      <c r="M1127" s="108"/>
      <c r="N1127" s="108"/>
      <c r="O1127" s="108"/>
      <c r="P1127" s="108"/>
      <c r="W1127" s="108"/>
      <c r="X1127" s="108"/>
      <c r="Y1127" s="108"/>
      <c r="Z1127" s="108"/>
    </row>
    <row r="1128" spans="5:26" x14ac:dyDescent="0.25">
      <c r="E1128" s="108"/>
      <c r="F1128" s="108"/>
      <c r="G1128" s="108"/>
      <c r="H1128" s="108"/>
      <c r="I1128" s="108"/>
      <c r="J1128" s="108"/>
      <c r="K1128" s="108"/>
      <c r="L1128" s="108"/>
      <c r="M1128" s="108"/>
      <c r="N1128" s="108"/>
      <c r="O1128" s="108"/>
      <c r="P1128" s="108"/>
      <c r="W1128" s="108"/>
      <c r="X1128" s="108"/>
      <c r="Y1128" s="108"/>
      <c r="Z1128" s="108"/>
    </row>
    <row r="1129" spans="5:26" x14ac:dyDescent="0.25">
      <c r="E1129" s="108"/>
      <c r="F1129" s="108"/>
      <c r="G1129" s="108"/>
      <c r="H1129" s="108"/>
      <c r="I1129" s="108"/>
      <c r="J1129" s="108"/>
      <c r="K1129" s="108"/>
      <c r="L1129" s="108"/>
      <c r="M1129" s="108"/>
      <c r="N1129" s="108"/>
      <c r="O1129" s="108"/>
      <c r="P1129" s="108"/>
      <c r="W1129" s="108"/>
      <c r="X1129" s="108"/>
      <c r="Y1129" s="108"/>
      <c r="Z1129" s="108"/>
    </row>
    <row r="1130" spans="5:26" x14ac:dyDescent="0.25">
      <c r="E1130" s="108"/>
      <c r="F1130" s="108"/>
      <c r="G1130" s="108"/>
      <c r="H1130" s="108"/>
      <c r="I1130" s="108"/>
      <c r="J1130" s="108"/>
      <c r="K1130" s="108"/>
      <c r="L1130" s="108"/>
      <c r="M1130" s="108"/>
      <c r="N1130" s="108"/>
      <c r="O1130" s="108"/>
      <c r="P1130" s="108"/>
      <c r="W1130" s="108"/>
      <c r="X1130" s="108"/>
      <c r="Y1130" s="108"/>
      <c r="Z1130" s="108"/>
    </row>
    <row r="1131" spans="5:26" x14ac:dyDescent="0.25">
      <c r="E1131" s="108"/>
      <c r="F1131" s="108"/>
      <c r="G1131" s="108"/>
      <c r="H1131" s="108"/>
      <c r="I1131" s="108"/>
      <c r="J1131" s="108"/>
      <c r="K1131" s="108"/>
      <c r="L1131" s="108"/>
      <c r="M1131" s="108"/>
      <c r="N1131" s="108"/>
      <c r="O1131" s="108"/>
      <c r="P1131" s="108"/>
      <c r="W1131" s="108"/>
      <c r="X1131" s="108"/>
      <c r="Y1131" s="108"/>
      <c r="Z1131" s="108"/>
    </row>
    <row r="1132" spans="5:26" x14ac:dyDescent="0.25">
      <c r="E1132" s="108"/>
      <c r="F1132" s="108"/>
      <c r="G1132" s="108"/>
      <c r="H1132" s="108"/>
      <c r="I1132" s="108"/>
      <c r="J1132" s="108"/>
      <c r="K1132" s="108"/>
      <c r="L1132" s="108"/>
      <c r="M1132" s="108"/>
      <c r="N1132" s="108"/>
      <c r="O1132" s="108"/>
      <c r="P1132" s="108"/>
      <c r="W1132" s="108"/>
      <c r="X1132" s="108"/>
      <c r="Y1132" s="108"/>
      <c r="Z1132" s="108"/>
    </row>
    <row r="1133" spans="5:26" x14ac:dyDescent="0.25">
      <c r="E1133" s="108"/>
      <c r="F1133" s="108"/>
      <c r="G1133" s="108"/>
      <c r="H1133" s="108"/>
      <c r="I1133" s="108"/>
      <c r="J1133" s="108"/>
      <c r="K1133" s="108"/>
      <c r="L1133" s="108"/>
      <c r="M1133" s="108"/>
      <c r="N1133" s="108"/>
      <c r="O1133" s="108"/>
      <c r="P1133" s="108"/>
      <c r="W1133" s="108"/>
      <c r="X1133" s="108"/>
      <c r="Y1133" s="108"/>
      <c r="Z1133" s="108"/>
    </row>
    <row r="1134" spans="5:26" x14ac:dyDescent="0.25">
      <c r="E1134" s="108"/>
      <c r="F1134" s="108"/>
      <c r="G1134" s="108"/>
      <c r="H1134" s="108"/>
      <c r="I1134" s="108"/>
      <c r="J1134" s="108"/>
      <c r="K1134" s="108"/>
      <c r="L1134" s="108"/>
      <c r="M1134" s="108"/>
      <c r="N1134" s="108"/>
      <c r="O1134" s="108"/>
      <c r="P1134" s="108"/>
      <c r="W1134" s="108"/>
      <c r="X1134" s="108"/>
      <c r="Y1134" s="108"/>
      <c r="Z1134" s="108"/>
    </row>
    <row r="1135" spans="5:26" x14ac:dyDescent="0.25">
      <c r="E1135" s="108"/>
      <c r="F1135" s="108"/>
      <c r="G1135" s="108"/>
      <c r="H1135" s="108"/>
      <c r="I1135" s="108"/>
      <c r="J1135" s="108"/>
      <c r="K1135" s="108"/>
      <c r="L1135" s="108"/>
      <c r="M1135" s="108"/>
      <c r="N1135" s="108"/>
      <c r="O1135" s="108"/>
      <c r="P1135" s="108"/>
      <c r="W1135" s="108"/>
      <c r="X1135" s="108"/>
      <c r="Y1135" s="108"/>
      <c r="Z1135" s="108"/>
    </row>
    <row r="1136" spans="5:26" x14ac:dyDescent="0.25">
      <c r="E1136" s="108"/>
      <c r="F1136" s="108"/>
      <c r="G1136" s="108"/>
      <c r="H1136" s="108"/>
      <c r="I1136" s="108"/>
      <c r="J1136" s="108"/>
      <c r="K1136" s="108"/>
      <c r="L1136" s="108"/>
      <c r="M1136" s="108"/>
      <c r="N1136" s="108"/>
      <c r="O1136" s="108"/>
      <c r="P1136" s="108"/>
      <c r="W1136" s="108"/>
      <c r="X1136" s="108"/>
      <c r="Y1136" s="108"/>
      <c r="Z1136" s="108"/>
    </row>
    <row r="1137" spans="5:26" x14ac:dyDescent="0.25">
      <c r="E1137" s="108"/>
      <c r="F1137" s="108"/>
      <c r="G1137" s="108"/>
      <c r="H1137" s="108"/>
      <c r="I1137" s="108"/>
      <c r="J1137" s="108"/>
      <c r="K1137" s="108"/>
      <c r="L1137" s="108"/>
      <c r="M1137" s="108"/>
      <c r="N1137" s="108"/>
      <c r="O1137" s="108"/>
      <c r="P1137" s="108"/>
      <c r="W1137" s="108"/>
      <c r="X1137" s="108"/>
      <c r="Y1137" s="108"/>
      <c r="Z1137" s="108"/>
    </row>
    <row r="1138" spans="5:26" x14ac:dyDescent="0.25">
      <c r="E1138" s="108"/>
      <c r="F1138" s="108"/>
      <c r="G1138" s="108"/>
      <c r="H1138" s="108"/>
      <c r="I1138" s="108"/>
      <c r="J1138" s="108"/>
      <c r="K1138" s="108"/>
      <c r="L1138" s="108"/>
      <c r="M1138" s="108"/>
      <c r="N1138" s="108"/>
      <c r="O1138" s="108"/>
      <c r="P1138" s="108"/>
      <c r="W1138" s="108"/>
      <c r="X1138" s="108"/>
      <c r="Y1138" s="108"/>
      <c r="Z1138" s="108"/>
    </row>
    <row r="1139" spans="5:26" x14ac:dyDescent="0.25">
      <c r="E1139" s="108"/>
      <c r="F1139" s="108"/>
      <c r="G1139" s="108"/>
      <c r="H1139" s="108"/>
      <c r="I1139" s="108"/>
      <c r="J1139" s="108"/>
      <c r="K1139" s="108"/>
      <c r="L1139" s="108"/>
      <c r="M1139" s="108"/>
      <c r="N1139" s="108"/>
      <c r="O1139" s="108"/>
      <c r="P1139" s="108"/>
      <c r="W1139" s="108"/>
      <c r="X1139" s="108"/>
      <c r="Y1139" s="108"/>
      <c r="Z1139" s="108"/>
    </row>
    <row r="1140" spans="5:26" x14ac:dyDescent="0.25">
      <c r="E1140" s="108"/>
      <c r="F1140" s="108"/>
      <c r="G1140" s="108"/>
      <c r="H1140" s="108"/>
      <c r="I1140" s="108"/>
      <c r="J1140" s="108"/>
      <c r="K1140" s="108"/>
      <c r="L1140" s="108"/>
      <c r="M1140" s="108"/>
      <c r="N1140" s="108"/>
      <c r="O1140" s="108"/>
      <c r="P1140" s="108"/>
      <c r="W1140" s="108"/>
      <c r="X1140" s="108"/>
      <c r="Y1140" s="108"/>
      <c r="Z1140" s="108"/>
    </row>
    <row r="1141" spans="5:26" x14ac:dyDescent="0.25">
      <c r="E1141" s="108"/>
      <c r="F1141" s="108"/>
      <c r="G1141" s="108"/>
      <c r="H1141" s="108"/>
      <c r="I1141" s="108"/>
      <c r="J1141" s="108"/>
      <c r="K1141" s="108"/>
      <c r="L1141" s="108"/>
      <c r="M1141" s="108"/>
      <c r="N1141" s="108"/>
      <c r="O1141" s="108"/>
      <c r="P1141" s="108"/>
      <c r="W1141" s="108"/>
      <c r="X1141" s="108"/>
      <c r="Y1141" s="108"/>
      <c r="Z1141" s="108"/>
    </row>
    <row r="1142" spans="5:26" x14ac:dyDescent="0.25">
      <c r="E1142" s="108"/>
      <c r="F1142" s="108"/>
      <c r="G1142" s="108"/>
      <c r="H1142" s="108"/>
      <c r="I1142" s="108"/>
      <c r="J1142" s="108"/>
      <c r="K1142" s="108"/>
      <c r="L1142" s="108"/>
      <c r="M1142" s="108"/>
      <c r="N1142" s="108"/>
      <c r="O1142" s="108"/>
      <c r="P1142" s="108"/>
      <c r="W1142" s="108"/>
      <c r="X1142" s="108"/>
      <c r="Y1142" s="108"/>
      <c r="Z1142" s="108"/>
    </row>
    <row r="1143" spans="5:26" x14ac:dyDescent="0.25">
      <c r="E1143" s="108"/>
      <c r="F1143" s="108"/>
      <c r="G1143" s="108"/>
      <c r="H1143" s="108"/>
      <c r="I1143" s="108"/>
      <c r="J1143" s="108"/>
      <c r="K1143" s="108"/>
      <c r="L1143" s="108"/>
      <c r="M1143" s="108"/>
      <c r="N1143" s="108"/>
      <c r="O1143" s="108"/>
      <c r="P1143" s="108"/>
      <c r="W1143" s="108"/>
      <c r="X1143" s="108"/>
      <c r="Y1143" s="108"/>
      <c r="Z1143" s="108"/>
    </row>
    <row r="1144" spans="5:26" x14ac:dyDescent="0.25">
      <c r="E1144" s="108"/>
      <c r="F1144" s="108"/>
      <c r="G1144" s="108"/>
      <c r="H1144" s="108"/>
      <c r="I1144" s="108"/>
      <c r="J1144" s="108"/>
      <c r="K1144" s="108"/>
      <c r="L1144" s="108"/>
      <c r="M1144" s="108"/>
      <c r="N1144" s="108"/>
      <c r="O1144" s="108"/>
      <c r="P1144" s="108"/>
      <c r="W1144" s="108"/>
      <c r="X1144" s="108"/>
      <c r="Y1144" s="108"/>
      <c r="Z1144" s="108"/>
    </row>
    <row r="1145" spans="5:26" x14ac:dyDescent="0.25">
      <c r="E1145" s="108"/>
      <c r="F1145" s="108"/>
      <c r="G1145" s="108"/>
      <c r="H1145" s="108"/>
      <c r="I1145" s="108"/>
      <c r="J1145" s="108"/>
      <c r="K1145" s="108"/>
      <c r="L1145" s="108"/>
      <c r="M1145" s="108"/>
      <c r="N1145" s="108"/>
      <c r="O1145" s="108"/>
      <c r="P1145" s="108"/>
      <c r="W1145" s="108"/>
      <c r="X1145" s="108"/>
      <c r="Y1145" s="108"/>
      <c r="Z1145" s="108"/>
    </row>
    <row r="1146" spans="5:26" x14ac:dyDescent="0.25">
      <c r="E1146" s="108"/>
      <c r="F1146" s="108"/>
      <c r="G1146" s="108"/>
      <c r="H1146" s="108"/>
      <c r="I1146" s="108"/>
      <c r="J1146" s="108"/>
      <c r="K1146" s="108"/>
      <c r="L1146" s="108"/>
      <c r="M1146" s="108"/>
      <c r="N1146" s="108"/>
      <c r="O1146" s="108"/>
      <c r="P1146" s="108"/>
      <c r="W1146" s="108"/>
      <c r="X1146" s="108"/>
      <c r="Y1146" s="108"/>
      <c r="Z1146" s="108"/>
    </row>
    <row r="1147" spans="5:26" x14ac:dyDescent="0.25">
      <c r="E1147" s="108"/>
      <c r="F1147" s="108"/>
      <c r="G1147" s="108"/>
      <c r="H1147" s="108"/>
      <c r="I1147" s="108"/>
      <c r="J1147" s="108"/>
      <c r="K1147" s="108"/>
      <c r="L1147" s="108"/>
      <c r="M1147" s="108"/>
      <c r="N1147" s="108"/>
      <c r="O1147" s="108"/>
      <c r="P1147" s="108"/>
      <c r="W1147" s="108"/>
      <c r="X1147" s="108"/>
      <c r="Y1147" s="108"/>
      <c r="Z1147" s="108"/>
    </row>
    <row r="1148" spans="5:26" x14ac:dyDescent="0.25">
      <c r="E1148" s="108"/>
      <c r="F1148" s="108"/>
      <c r="G1148" s="108"/>
      <c r="H1148" s="108"/>
      <c r="I1148" s="108"/>
      <c r="J1148" s="108"/>
      <c r="K1148" s="108"/>
      <c r="L1148" s="108"/>
      <c r="M1148" s="108"/>
      <c r="N1148" s="108"/>
      <c r="O1148" s="108"/>
      <c r="P1148" s="108"/>
      <c r="W1148" s="108"/>
      <c r="X1148" s="108"/>
      <c r="Y1148" s="108"/>
      <c r="Z1148" s="108"/>
    </row>
    <row r="1149" spans="5:26" x14ac:dyDescent="0.25">
      <c r="E1149" s="108"/>
      <c r="F1149" s="108"/>
      <c r="G1149" s="108"/>
      <c r="H1149" s="108"/>
      <c r="I1149" s="108"/>
      <c r="J1149" s="108"/>
      <c r="K1149" s="108"/>
      <c r="L1149" s="108"/>
      <c r="M1149" s="108"/>
      <c r="N1149" s="108"/>
      <c r="O1149" s="108"/>
      <c r="P1149" s="108"/>
      <c r="W1149" s="108"/>
      <c r="X1149" s="108"/>
      <c r="Y1149" s="108"/>
      <c r="Z1149" s="108"/>
    </row>
    <row r="1150" spans="5:26" x14ac:dyDescent="0.25">
      <c r="E1150" s="108"/>
      <c r="F1150" s="108"/>
      <c r="G1150" s="108"/>
      <c r="H1150" s="108"/>
      <c r="I1150" s="108"/>
      <c r="J1150" s="108"/>
      <c r="K1150" s="108"/>
      <c r="L1150" s="108"/>
      <c r="M1150" s="108"/>
      <c r="N1150" s="108"/>
      <c r="O1150" s="108"/>
      <c r="P1150" s="108"/>
      <c r="W1150" s="108"/>
      <c r="X1150" s="108"/>
      <c r="Y1150" s="108"/>
      <c r="Z1150" s="108"/>
    </row>
    <row r="1151" spans="5:26" x14ac:dyDescent="0.25">
      <c r="E1151" s="108"/>
      <c r="F1151" s="108"/>
      <c r="G1151" s="108"/>
      <c r="H1151" s="108"/>
      <c r="I1151" s="108"/>
      <c r="J1151" s="108"/>
      <c r="K1151" s="108"/>
      <c r="L1151" s="108"/>
      <c r="M1151" s="108"/>
      <c r="N1151" s="108"/>
      <c r="O1151" s="108"/>
      <c r="P1151" s="108"/>
      <c r="W1151" s="108"/>
      <c r="X1151" s="108"/>
      <c r="Y1151" s="108"/>
      <c r="Z1151" s="108"/>
    </row>
    <row r="1152" spans="5:26" x14ac:dyDescent="0.25">
      <c r="E1152" s="108"/>
      <c r="F1152" s="108"/>
      <c r="G1152" s="108"/>
      <c r="H1152" s="108"/>
      <c r="I1152" s="108"/>
      <c r="J1152" s="108"/>
      <c r="K1152" s="108"/>
      <c r="L1152" s="108"/>
      <c r="M1152" s="108"/>
      <c r="N1152" s="108"/>
      <c r="O1152" s="108"/>
      <c r="P1152" s="108"/>
      <c r="W1152" s="108"/>
      <c r="X1152" s="108"/>
      <c r="Y1152" s="108"/>
      <c r="Z1152" s="108"/>
    </row>
    <row r="1153" spans="5:26" x14ac:dyDescent="0.25">
      <c r="E1153" s="108"/>
      <c r="F1153" s="108"/>
      <c r="G1153" s="108"/>
      <c r="H1153" s="108"/>
      <c r="I1153" s="108"/>
      <c r="J1153" s="108"/>
      <c r="K1153" s="108"/>
      <c r="L1153" s="108"/>
      <c r="M1153" s="108"/>
      <c r="N1153" s="108"/>
      <c r="O1153" s="108"/>
      <c r="P1153" s="108"/>
      <c r="W1153" s="108"/>
      <c r="X1153" s="108"/>
      <c r="Y1153" s="108"/>
      <c r="Z1153" s="108"/>
    </row>
    <row r="1154" spans="5:26" x14ac:dyDescent="0.25">
      <c r="E1154" s="108"/>
      <c r="F1154" s="108"/>
      <c r="G1154" s="108"/>
      <c r="H1154" s="108"/>
      <c r="I1154" s="108"/>
      <c r="J1154" s="108"/>
      <c r="K1154" s="108"/>
      <c r="L1154" s="108"/>
      <c r="M1154" s="108"/>
      <c r="N1154" s="108"/>
      <c r="O1154" s="108"/>
      <c r="P1154" s="108"/>
      <c r="W1154" s="108"/>
      <c r="X1154" s="108"/>
      <c r="Y1154" s="108"/>
      <c r="Z1154" s="108"/>
    </row>
    <row r="1155" spans="5:26" x14ac:dyDescent="0.25">
      <c r="E1155" s="108"/>
      <c r="F1155" s="108"/>
      <c r="G1155" s="108"/>
      <c r="H1155" s="108"/>
      <c r="I1155" s="108"/>
      <c r="J1155" s="108"/>
      <c r="K1155" s="108"/>
      <c r="L1155" s="108"/>
      <c r="M1155" s="108"/>
      <c r="N1155" s="108"/>
      <c r="O1155" s="108"/>
      <c r="P1155" s="108"/>
      <c r="W1155" s="108"/>
      <c r="X1155" s="108"/>
      <c r="Y1155" s="108"/>
      <c r="Z1155" s="108"/>
    </row>
    <row r="1156" spans="5:26" x14ac:dyDescent="0.25">
      <c r="E1156" s="108"/>
      <c r="F1156" s="108"/>
      <c r="G1156" s="108"/>
      <c r="H1156" s="108"/>
      <c r="I1156" s="108"/>
      <c r="J1156" s="108"/>
      <c r="K1156" s="108"/>
      <c r="L1156" s="108"/>
      <c r="M1156" s="108"/>
      <c r="N1156" s="108"/>
      <c r="O1156" s="108"/>
      <c r="P1156" s="108"/>
      <c r="W1156" s="108"/>
      <c r="X1156" s="108"/>
      <c r="Y1156" s="108"/>
      <c r="Z1156" s="108"/>
    </row>
    <row r="1157" spans="5:26" x14ac:dyDescent="0.25">
      <c r="E1157" s="108"/>
      <c r="F1157" s="108"/>
      <c r="G1157" s="108"/>
      <c r="H1157" s="108"/>
      <c r="I1157" s="108"/>
      <c r="J1157" s="108"/>
      <c r="K1157" s="108"/>
      <c r="L1157" s="108"/>
      <c r="M1157" s="108"/>
      <c r="N1157" s="108"/>
      <c r="O1157" s="108"/>
      <c r="P1157" s="108"/>
      <c r="W1157" s="108"/>
      <c r="X1157" s="108"/>
      <c r="Y1157" s="108"/>
      <c r="Z1157" s="108"/>
    </row>
    <row r="1158" spans="5:26" x14ac:dyDescent="0.25">
      <c r="E1158" s="108"/>
      <c r="F1158" s="108"/>
      <c r="G1158" s="108"/>
      <c r="H1158" s="108"/>
      <c r="I1158" s="108"/>
      <c r="J1158" s="108"/>
      <c r="K1158" s="108"/>
      <c r="L1158" s="108"/>
      <c r="M1158" s="108"/>
      <c r="N1158" s="108"/>
      <c r="O1158" s="108"/>
      <c r="P1158" s="108"/>
      <c r="W1158" s="108"/>
      <c r="X1158" s="108"/>
      <c r="Y1158" s="108"/>
      <c r="Z1158" s="108"/>
    </row>
    <row r="1159" spans="5:26" x14ac:dyDescent="0.25">
      <c r="E1159" s="108"/>
      <c r="F1159" s="108"/>
      <c r="G1159" s="108"/>
      <c r="H1159" s="108"/>
      <c r="I1159" s="108"/>
      <c r="J1159" s="108"/>
      <c r="K1159" s="108"/>
      <c r="L1159" s="108"/>
      <c r="M1159" s="108"/>
      <c r="N1159" s="108"/>
      <c r="O1159" s="108"/>
      <c r="P1159" s="108"/>
      <c r="W1159" s="108"/>
      <c r="X1159" s="108"/>
      <c r="Y1159" s="108"/>
      <c r="Z1159" s="108"/>
    </row>
    <row r="1160" spans="5:26" x14ac:dyDescent="0.25">
      <c r="E1160" s="108"/>
      <c r="F1160" s="108"/>
      <c r="G1160" s="108"/>
      <c r="H1160" s="108"/>
      <c r="I1160" s="108"/>
      <c r="J1160" s="108"/>
      <c r="K1160" s="108"/>
      <c r="L1160" s="108"/>
      <c r="M1160" s="108"/>
      <c r="N1160" s="108"/>
      <c r="O1160" s="108"/>
      <c r="P1160" s="108"/>
      <c r="W1160" s="108"/>
      <c r="X1160" s="108"/>
      <c r="Y1160" s="108"/>
      <c r="Z1160" s="108"/>
    </row>
    <row r="1161" spans="5:26" x14ac:dyDescent="0.25">
      <c r="E1161" s="108"/>
      <c r="F1161" s="108"/>
      <c r="G1161" s="108"/>
      <c r="H1161" s="108"/>
      <c r="I1161" s="108"/>
      <c r="J1161" s="108"/>
      <c r="K1161" s="108"/>
      <c r="L1161" s="108"/>
      <c r="M1161" s="108"/>
      <c r="N1161" s="108"/>
      <c r="O1161" s="108"/>
      <c r="P1161" s="108"/>
      <c r="W1161" s="108"/>
      <c r="X1161" s="108"/>
      <c r="Y1161" s="108"/>
      <c r="Z1161" s="108"/>
    </row>
    <row r="1162" spans="5:26" x14ac:dyDescent="0.25">
      <c r="E1162" s="108"/>
      <c r="F1162" s="108"/>
      <c r="G1162" s="108"/>
      <c r="H1162" s="108"/>
      <c r="I1162" s="108"/>
      <c r="J1162" s="108"/>
      <c r="K1162" s="108"/>
      <c r="L1162" s="108"/>
      <c r="M1162" s="108"/>
      <c r="N1162" s="108"/>
      <c r="O1162" s="108"/>
      <c r="P1162" s="108"/>
      <c r="W1162" s="108"/>
      <c r="X1162" s="108"/>
      <c r="Y1162" s="108"/>
      <c r="Z1162" s="108"/>
    </row>
    <row r="1163" spans="5:26" x14ac:dyDescent="0.25">
      <c r="E1163" s="108"/>
      <c r="F1163" s="108"/>
      <c r="G1163" s="108"/>
      <c r="H1163" s="108"/>
      <c r="I1163" s="108"/>
      <c r="J1163" s="108"/>
      <c r="K1163" s="108"/>
      <c r="L1163" s="108"/>
      <c r="M1163" s="108"/>
      <c r="N1163" s="108"/>
      <c r="O1163" s="108"/>
      <c r="P1163" s="108"/>
      <c r="W1163" s="108"/>
      <c r="X1163" s="108"/>
      <c r="Y1163" s="108"/>
      <c r="Z1163" s="108"/>
    </row>
    <row r="1164" spans="5:26" x14ac:dyDescent="0.25">
      <c r="E1164" s="108"/>
      <c r="F1164" s="108"/>
      <c r="G1164" s="108"/>
      <c r="H1164" s="108"/>
      <c r="I1164" s="108"/>
      <c r="J1164" s="108"/>
      <c r="K1164" s="108"/>
      <c r="L1164" s="108"/>
      <c r="M1164" s="108"/>
      <c r="N1164" s="108"/>
      <c r="O1164" s="108"/>
      <c r="P1164" s="108"/>
      <c r="W1164" s="108"/>
      <c r="X1164" s="108"/>
      <c r="Y1164" s="108"/>
      <c r="Z1164" s="108"/>
    </row>
    <row r="1165" spans="5:26" x14ac:dyDescent="0.25">
      <c r="E1165" s="108"/>
      <c r="F1165" s="108"/>
      <c r="G1165" s="108"/>
      <c r="H1165" s="108"/>
      <c r="I1165" s="108"/>
      <c r="J1165" s="108"/>
      <c r="K1165" s="108"/>
      <c r="L1165" s="108"/>
      <c r="M1165" s="108"/>
      <c r="N1165" s="108"/>
      <c r="O1165" s="108"/>
      <c r="P1165" s="108"/>
      <c r="W1165" s="108"/>
      <c r="X1165" s="108"/>
      <c r="Y1165" s="108"/>
      <c r="Z1165" s="108"/>
    </row>
    <row r="1166" spans="5:26" x14ac:dyDescent="0.25">
      <c r="E1166" s="108"/>
      <c r="F1166" s="108"/>
      <c r="G1166" s="108"/>
      <c r="H1166" s="108"/>
      <c r="I1166" s="108"/>
      <c r="J1166" s="108"/>
      <c r="K1166" s="108"/>
      <c r="L1166" s="108"/>
      <c r="M1166" s="108"/>
      <c r="N1166" s="108"/>
      <c r="O1166" s="108"/>
      <c r="P1166" s="108"/>
      <c r="W1166" s="108"/>
      <c r="X1166" s="108"/>
      <c r="Y1166" s="108"/>
      <c r="Z1166" s="108"/>
    </row>
    <row r="1167" spans="5:26" x14ac:dyDescent="0.25">
      <c r="E1167" s="108"/>
      <c r="F1167" s="108"/>
      <c r="G1167" s="108"/>
      <c r="H1167" s="108"/>
      <c r="I1167" s="108"/>
      <c r="J1167" s="108"/>
      <c r="K1167" s="108"/>
      <c r="L1167" s="108"/>
      <c r="M1167" s="108"/>
      <c r="N1167" s="108"/>
      <c r="O1167" s="108"/>
      <c r="P1167" s="108"/>
      <c r="W1167" s="108"/>
      <c r="X1167" s="108"/>
      <c r="Y1167" s="108"/>
      <c r="Z1167" s="108"/>
    </row>
    <row r="1168" spans="5:26" x14ac:dyDescent="0.25">
      <c r="E1168" s="108"/>
      <c r="F1168" s="108"/>
      <c r="G1168" s="108"/>
      <c r="H1168" s="108"/>
      <c r="I1168" s="108"/>
      <c r="J1168" s="108"/>
      <c r="K1168" s="108"/>
      <c r="L1168" s="108"/>
      <c r="M1168" s="108"/>
      <c r="N1168" s="108"/>
      <c r="O1168" s="108"/>
      <c r="P1168" s="108"/>
      <c r="W1168" s="108"/>
      <c r="X1168" s="108"/>
      <c r="Y1168" s="108"/>
      <c r="Z1168" s="108"/>
    </row>
    <row r="1169" spans="5:26" x14ac:dyDescent="0.25">
      <c r="E1169" s="108"/>
      <c r="F1169" s="108"/>
      <c r="G1169" s="108"/>
      <c r="H1169" s="108"/>
      <c r="I1169" s="108"/>
      <c r="J1169" s="108"/>
      <c r="K1169" s="108"/>
      <c r="L1169" s="108"/>
      <c r="M1169" s="108"/>
      <c r="N1169" s="108"/>
      <c r="O1169" s="108"/>
      <c r="P1169" s="108"/>
      <c r="W1169" s="108"/>
      <c r="X1169" s="108"/>
      <c r="Y1169" s="108"/>
      <c r="Z1169" s="108"/>
    </row>
    <row r="1170" spans="5:26" x14ac:dyDescent="0.25">
      <c r="E1170" s="108"/>
      <c r="F1170" s="108"/>
      <c r="G1170" s="108"/>
      <c r="H1170" s="108"/>
      <c r="I1170" s="108"/>
      <c r="J1170" s="108"/>
      <c r="K1170" s="108"/>
      <c r="L1170" s="108"/>
      <c r="M1170" s="108"/>
      <c r="N1170" s="108"/>
      <c r="O1170" s="108"/>
      <c r="P1170" s="108"/>
      <c r="W1170" s="108"/>
      <c r="X1170" s="108"/>
      <c r="Y1170" s="108"/>
      <c r="Z1170" s="108"/>
    </row>
    <row r="1171" spans="5:26" x14ac:dyDescent="0.25">
      <c r="E1171" s="108"/>
      <c r="F1171" s="108"/>
      <c r="G1171" s="108"/>
      <c r="H1171" s="108"/>
      <c r="I1171" s="108"/>
      <c r="J1171" s="108"/>
      <c r="K1171" s="108"/>
      <c r="L1171" s="108"/>
      <c r="M1171" s="108"/>
      <c r="N1171" s="108"/>
      <c r="O1171" s="108"/>
      <c r="P1171" s="108"/>
      <c r="W1171" s="108"/>
      <c r="X1171" s="108"/>
      <c r="Y1171" s="108"/>
      <c r="Z1171" s="108"/>
    </row>
    <row r="1172" spans="5:26" x14ac:dyDescent="0.25">
      <c r="E1172" s="108"/>
      <c r="F1172" s="108"/>
      <c r="G1172" s="108"/>
      <c r="H1172" s="108"/>
      <c r="I1172" s="108"/>
      <c r="J1172" s="108"/>
      <c r="K1172" s="108"/>
      <c r="L1172" s="108"/>
      <c r="M1172" s="108"/>
      <c r="N1172" s="108"/>
      <c r="O1172" s="108"/>
      <c r="P1172" s="108"/>
      <c r="W1172" s="108"/>
      <c r="X1172" s="108"/>
      <c r="Y1172" s="108"/>
      <c r="Z1172" s="108"/>
    </row>
    <row r="1173" spans="5:26" x14ac:dyDescent="0.25">
      <c r="E1173" s="108"/>
      <c r="F1173" s="108"/>
      <c r="G1173" s="108"/>
      <c r="H1173" s="108"/>
      <c r="I1173" s="108"/>
      <c r="J1173" s="108"/>
      <c r="K1173" s="108"/>
      <c r="L1173" s="108"/>
      <c r="M1173" s="108"/>
      <c r="N1173" s="108"/>
      <c r="O1173" s="108"/>
      <c r="P1173" s="108"/>
      <c r="W1173" s="108"/>
      <c r="X1173" s="108"/>
      <c r="Y1173" s="108"/>
      <c r="Z1173" s="108"/>
    </row>
    <row r="1174" spans="5:26" x14ac:dyDescent="0.25">
      <c r="E1174" s="108"/>
      <c r="F1174" s="108"/>
      <c r="G1174" s="108"/>
      <c r="H1174" s="108"/>
      <c r="I1174" s="108"/>
      <c r="J1174" s="108"/>
      <c r="K1174" s="108"/>
      <c r="L1174" s="108"/>
      <c r="M1174" s="108"/>
      <c r="N1174" s="108"/>
      <c r="O1174" s="108"/>
      <c r="P1174" s="108"/>
      <c r="W1174" s="108"/>
      <c r="X1174" s="108"/>
      <c r="Y1174" s="108"/>
      <c r="Z1174" s="108"/>
    </row>
    <row r="1175" spans="5:26" x14ac:dyDescent="0.25">
      <c r="E1175" s="108"/>
      <c r="F1175" s="108"/>
      <c r="G1175" s="108"/>
      <c r="H1175" s="108"/>
      <c r="I1175" s="108"/>
      <c r="J1175" s="108"/>
      <c r="K1175" s="108"/>
      <c r="L1175" s="108"/>
      <c r="M1175" s="108"/>
      <c r="N1175" s="108"/>
      <c r="O1175" s="108"/>
      <c r="P1175" s="108"/>
      <c r="W1175" s="108"/>
      <c r="X1175" s="108"/>
      <c r="Y1175" s="108"/>
      <c r="Z1175" s="108"/>
    </row>
    <row r="1176" spans="5:26" x14ac:dyDescent="0.25">
      <c r="E1176" s="108"/>
      <c r="F1176" s="108"/>
      <c r="G1176" s="108"/>
      <c r="H1176" s="108"/>
      <c r="I1176" s="108"/>
      <c r="J1176" s="108"/>
      <c r="K1176" s="108"/>
      <c r="L1176" s="108"/>
      <c r="M1176" s="108"/>
      <c r="N1176" s="108"/>
      <c r="O1176" s="108"/>
      <c r="P1176" s="108"/>
      <c r="W1176" s="108"/>
      <c r="X1176" s="108"/>
      <c r="Y1176" s="108"/>
      <c r="Z1176" s="108"/>
    </row>
    <row r="1177" spans="5:26" x14ac:dyDescent="0.25">
      <c r="E1177" s="108"/>
      <c r="F1177" s="108"/>
      <c r="G1177" s="108"/>
      <c r="H1177" s="108"/>
      <c r="I1177" s="108"/>
      <c r="J1177" s="108"/>
      <c r="K1177" s="108"/>
      <c r="L1177" s="108"/>
      <c r="M1177" s="108"/>
      <c r="N1177" s="108"/>
      <c r="O1177" s="108"/>
      <c r="P1177" s="108"/>
      <c r="W1177" s="108"/>
      <c r="X1177" s="108"/>
      <c r="Y1177" s="108"/>
      <c r="Z1177" s="108"/>
    </row>
    <row r="1178" spans="5:26" x14ac:dyDescent="0.25">
      <c r="E1178" s="108"/>
      <c r="F1178" s="108"/>
      <c r="G1178" s="108"/>
      <c r="H1178" s="108"/>
      <c r="I1178" s="108"/>
      <c r="J1178" s="108"/>
      <c r="K1178" s="108"/>
      <c r="L1178" s="108"/>
      <c r="M1178" s="108"/>
      <c r="N1178" s="108"/>
      <c r="O1178" s="108"/>
      <c r="P1178" s="108"/>
      <c r="W1178" s="108"/>
      <c r="X1178" s="108"/>
      <c r="Y1178" s="108"/>
      <c r="Z1178" s="108"/>
    </row>
    <row r="1179" spans="5:26" x14ac:dyDescent="0.25">
      <c r="E1179" s="108"/>
      <c r="F1179" s="108"/>
      <c r="G1179" s="108"/>
      <c r="H1179" s="108"/>
      <c r="I1179" s="108"/>
      <c r="J1179" s="108"/>
      <c r="K1179" s="108"/>
      <c r="L1179" s="108"/>
      <c r="M1179" s="108"/>
      <c r="N1179" s="108"/>
      <c r="O1179" s="108"/>
      <c r="P1179" s="108"/>
      <c r="W1179" s="108"/>
      <c r="X1179" s="108"/>
      <c r="Y1179" s="108"/>
      <c r="Z1179" s="108"/>
    </row>
    <row r="1180" spans="5:26" x14ac:dyDescent="0.25">
      <c r="E1180" s="108"/>
      <c r="F1180" s="108"/>
      <c r="G1180" s="108"/>
      <c r="H1180" s="108"/>
      <c r="I1180" s="108"/>
      <c r="J1180" s="108"/>
      <c r="K1180" s="108"/>
      <c r="L1180" s="108"/>
      <c r="M1180" s="108"/>
      <c r="N1180" s="108"/>
      <c r="O1180" s="108"/>
      <c r="P1180" s="108"/>
      <c r="W1180" s="108"/>
      <c r="X1180" s="108"/>
      <c r="Y1180" s="108"/>
      <c r="Z1180" s="108"/>
    </row>
    <row r="1181" spans="5:26" x14ac:dyDescent="0.25">
      <c r="E1181" s="108"/>
      <c r="F1181" s="108"/>
      <c r="G1181" s="108"/>
      <c r="H1181" s="108"/>
      <c r="I1181" s="108"/>
      <c r="J1181" s="108"/>
      <c r="K1181" s="108"/>
      <c r="L1181" s="108"/>
      <c r="M1181" s="108"/>
      <c r="N1181" s="108"/>
      <c r="O1181" s="108"/>
      <c r="P1181" s="108"/>
      <c r="W1181" s="108"/>
      <c r="X1181" s="108"/>
      <c r="Y1181" s="108"/>
      <c r="Z1181" s="108"/>
    </row>
    <row r="1182" spans="5:26" x14ac:dyDescent="0.25">
      <c r="E1182" s="108"/>
      <c r="F1182" s="108"/>
      <c r="G1182" s="108"/>
      <c r="H1182" s="108"/>
      <c r="I1182" s="108"/>
      <c r="J1182" s="108"/>
      <c r="K1182" s="108"/>
      <c r="L1182" s="108"/>
      <c r="M1182" s="108"/>
      <c r="N1182" s="108"/>
      <c r="O1182" s="108"/>
      <c r="P1182" s="108"/>
      <c r="W1182" s="108"/>
      <c r="X1182" s="108"/>
      <c r="Y1182" s="108"/>
      <c r="Z1182" s="108"/>
    </row>
    <row r="1183" spans="5:26" x14ac:dyDescent="0.25">
      <c r="E1183" s="108"/>
      <c r="F1183" s="108"/>
      <c r="G1183" s="108"/>
      <c r="H1183" s="108"/>
      <c r="I1183" s="108"/>
      <c r="J1183" s="108"/>
      <c r="K1183" s="108"/>
      <c r="L1183" s="108"/>
      <c r="M1183" s="108"/>
      <c r="N1183" s="108"/>
      <c r="O1183" s="108"/>
      <c r="P1183" s="108"/>
      <c r="W1183" s="108"/>
      <c r="X1183" s="108"/>
      <c r="Y1183" s="108"/>
      <c r="Z1183" s="108"/>
    </row>
    <row r="1184" spans="5:26" x14ac:dyDescent="0.25">
      <c r="E1184" s="108"/>
      <c r="F1184" s="108"/>
      <c r="G1184" s="108"/>
      <c r="H1184" s="108"/>
      <c r="I1184" s="108"/>
      <c r="J1184" s="108"/>
      <c r="K1184" s="108"/>
      <c r="L1184" s="108"/>
      <c r="M1184" s="108"/>
      <c r="N1184" s="108"/>
      <c r="O1184" s="108"/>
      <c r="P1184" s="108"/>
      <c r="W1184" s="108"/>
      <c r="X1184" s="108"/>
      <c r="Y1184" s="108"/>
      <c r="Z1184" s="108"/>
    </row>
    <row r="1185" spans="5:26" x14ac:dyDescent="0.25">
      <c r="E1185" s="108"/>
      <c r="F1185" s="108"/>
      <c r="G1185" s="108"/>
      <c r="H1185" s="108"/>
      <c r="I1185" s="108"/>
      <c r="J1185" s="108"/>
      <c r="K1185" s="108"/>
      <c r="L1185" s="108"/>
      <c r="M1185" s="108"/>
      <c r="N1185" s="108"/>
      <c r="O1185" s="108"/>
      <c r="P1185" s="108"/>
      <c r="W1185" s="108"/>
      <c r="X1185" s="108"/>
      <c r="Y1185" s="108"/>
      <c r="Z1185" s="108"/>
    </row>
    <row r="1186" spans="5:26" x14ac:dyDescent="0.25">
      <c r="E1186" s="108"/>
      <c r="F1186" s="108"/>
      <c r="G1186" s="108"/>
      <c r="H1186" s="108"/>
      <c r="I1186" s="108"/>
      <c r="J1186" s="108"/>
      <c r="K1186" s="108"/>
      <c r="L1186" s="108"/>
      <c r="M1186" s="108"/>
      <c r="N1186" s="108"/>
      <c r="O1186" s="108"/>
      <c r="P1186" s="108"/>
      <c r="W1186" s="108"/>
      <c r="X1186" s="108"/>
      <c r="Y1186" s="108"/>
      <c r="Z1186" s="108"/>
    </row>
    <row r="1187" spans="5:26" x14ac:dyDescent="0.25">
      <c r="E1187" s="108"/>
      <c r="F1187" s="108"/>
      <c r="G1187" s="108"/>
      <c r="H1187" s="108"/>
      <c r="I1187" s="108"/>
      <c r="J1187" s="108"/>
      <c r="K1187" s="108"/>
      <c r="L1187" s="108"/>
      <c r="M1187" s="108"/>
      <c r="N1187" s="108"/>
      <c r="O1187" s="108"/>
      <c r="P1187" s="108"/>
      <c r="W1187" s="108"/>
      <c r="X1187" s="108"/>
      <c r="Y1187" s="108"/>
      <c r="Z1187" s="108"/>
    </row>
    <row r="1188" spans="5:26" x14ac:dyDescent="0.25">
      <c r="E1188" s="108"/>
      <c r="F1188" s="108"/>
      <c r="G1188" s="108"/>
      <c r="H1188" s="108"/>
      <c r="I1188" s="108"/>
      <c r="J1188" s="108"/>
      <c r="K1188" s="108"/>
      <c r="L1188" s="108"/>
      <c r="M1188" s="108"/>
      <c r="N1188" s="108"/>
      <c r="O1188" s="108"/>
      <c r="P1188" s="108"/>
      <c r="W1188" s="108"/>
      <c r="X1188" s="108"/>
      <c r="Y1188" s="108"/>
      <c r="Z1188" s="108"/>
    </row>
    <row r="1189" spans="5:26" x14ac:dyDescent="0.25">
      <c r="E1189" s="108"/>
      <c r="F1189" s="108"/>
      <c r="G1189" s="108"/>
      <c r="H1189" s="108"/>
      <c r="I1189" s="108"/>
      <c r="J1189" s="108"/>
      <c r="K1189" s="108"/>
      <c r="L1189" s="108"/>
      <c r="M1189" s="108"/>
      <c r="N1189" s="108"/>
      <c r="O1189" s="108"/>
      <c r="P1189" s="108"/>
      <c r="W1189" s="108"/>
      <c r="X1189" s="108"/>
      <c r="Y1189" s="108"/>
      <c r="Z1189" s="108"/>
    </row>
    <row r="1190" spans="5:26" x14ac:dyDescent="0.25">
      <c r="E1190" s="108"/>
      <c r="F1190" s="108"/>
      <c r="G1190" s="108"/>
      <c r="H1190" s="108"/>
      <c r="I1190" s="108"/>
      <c r="J1190" s="108"/>
      <c r="K1190" s="108"/>
      <c r="L1190" s="108"/>
      <c r="M1190" s="108"/>
      <c r="N1190" s="108"/>
      <c r="O1190" s="108"/>
      <c r="P1190" s="108"/>
      <c r="W1190" s="108"/>
      <c r="X1190" s="108"/>
      <c r="Y1190" s="108"/>
      <c r="Z1190" s="108"/>
    </row>
    <row r="1191" spans="5:26" x14ac:dyDescent="0.25">
      <c r="E1191" s="108"/>
      <c r="F1191" s="108"/>
      <c r="G1191" s="108"/>
      <c r="H1191" s="108"/>
      <c r="I1191" s="108"/>
      <c r="J1191" s="108"/>
      <c r="K1191" s="108"/>
      <c r="L1191" s="108"/>
      <c r="M1191" s="108"/>
      <c r="N1191" s="108"/>
      <c r="O1191" s="108"/>
      <c r="P1191" s="108"/>
      <c r="W1191" s="108"/>
      <c r="X1191" s="108"/>
      <c r="Y1191" s="108"/>
      <c r="Z1191" s="108"/>
    </row>
    <row r="1192" spans="5:26" x14ac:dyDescent="0.25">
      <c r="E1192" s="108"/>
      <c r="F1192" s="108"/>
      <c r="G1192" s="108"/>
      <c r="H1192" s="108"/>
      <c r="I1192" s="108"/>
      <c r="J1192" s="108"/>
      <c r="K1192" s="108"/>
      <c r="L1192" s="108"/>
      <c r="M1192" s="108"/>
      <c r="N1192" s="108"/>
      <c r="O1192" s="108"/>
      <c r="P1192" s="108"/>
      <c r="W1192" s="108"/>
      <c r="X1192" s="108"/>
      <c r="Y1192" s="108"/>
      <c r="Z1192" s="108"/>
    </row>
    <row r="1193" spans="5:26" x14ac:dyDescent="0.25">
      <c r="E1193" s="108"/>
      <c r="F1193" s="108"/>
      <c r="G1193" s="108"/>
      <c r="H1193" s="108"/>
      <c r="I1193" s="108"/>
      <c r="J1193" s="108"/>
      <c r="K1193" s="108"/>
      <c r="L1193" s="108"/>
      <c r="M1193" s="108"/>
      <c r="N1193" s="108"/>
      <c r="O1193" s="108"/>
      <c r="P1193" s="108"/>
      <c r="W1193" s="108"/>
      <c r="X1193" s="108"/>
      <c r="Y1193" s="108"/>
      <c r="Z1193" s="108"/>
    </row>
    <row r="1194" spans="5:26" x14ac:dyDescent="0.25">
      <c r="E1194" s="108"/>
      <c r="F1194" s="108"/>
      <c r="G1194" s="108"/>
      <c r="H1194" s="108"/>
      <c r="I1194" s="108"/>
      <c r="J1194" s="108"/>
      <c r="K1194" s="108"/>
      <c r="L1194" s="108"/>
      <c r="M1194" s="108"/>
      <c r="N1194" s="108"/>
      <c r="O1194" s="108"/>
      <c r="P1194" s="108"/>
      <c r="W1194" s="108"/>
      <c r="X1194" s="108"/>
      <c r="Y1194" s="108"/>
      <c r="Z1194" s="108"/>
    </row>
    <row r="1195" spans="5:26" x14ac:dyDescent="0.25">
      <c r="E1195" s="108"/>
      <c r="F1195" s="108"/>
      <c r="G1195" s="108"/>
      <c r="H1195" s="108"/>
      <c r="I1195" s="108"/>
      <c r="J1195" s="108"/>
      <c r="K1195" s="108"/>
      <c r="L1195" s="108"/>
      <c r="M1195" s="108"/>
      <c r="N1195" s="108"/>
      <c r="O1195" s="108"/>
      <c r="P1195" s="108"/>
      <c r="W1195" s="108"/>
      <c r="X1195" s="108"/>
      <c r="Y1195" s="108"/>
      <c r="Z1195" s="108"/>
    </row>
    <row r="1196" spans="5:26" x14ac:dyDescent="0.25">
      <c r="E1196" s="108"/>
      <c r="F1196" s="108"/>
      <c r="G1196" s="108"/>
      <c r="H1196" s="108"/>
      <c r="I1196" s="108"/>
      <c r="J1196" s="108"/>
      <c r="K1196" s="108"/>
      <c r="L1196" s="108"/>
      <c r="M1196" s="108"/>
      <c r="N1196" s="108"/>
      <c r="O1196" s="108"/>
      <c r="P1196" s="108"/>
      <c r="W1196" s="108"/>
      <c r="X1196" s="108"/>
      <c r="Y1196" s="108"/>
      <c r="Z1196" s="108"/>
    </row>
    <row r="1197" spans="5:26" x14ac:dyDescent="0.25">
      <c r="E1197" s="108"/>
      <c r="F1197" s="108"/>
      <c r="G1197" s="108"/>
      <c r="H1197" s="108"/>
      <c r="I1197" s="108"/>
      <c r="J1197" s="108"/>
      <c r="K1197" s="108"/>
      <c r="L1197" s="108"/>
      <c r="M1197" s="108"/>
      <c r="N1197" s="108"/>
      <c r="O1197" s="108"/>
      <c r="P1197" s="108"/>
      <c r="W1197" s="108"/>
      <c r="X1197" s="108"/>
      <c r="Y1197" s="108"/>
      <c r="Z1197" s="108"/>
    </row>
    <row r="1198" spans="5:26" x14ac:dyDescent="0.25">
      <c r="E1198" s="108"/>
      <c r="F1198" s="108"/>
      <c r="G1198" s="108"/>
      <c r="H1198" s="108"/>
      <c r="I1198" s="108"/>
      <c r="J1198" s="108"/>
      <c r="K1198" s="108"/>
      <c r="L1198" s="108"/>
      <c r="M1198" s="108"/>
      <c r="N1198" s="108"/>
      <c r="O1198" s="108"/>
      <c r="P1198" s="108"/>
      <c r="W1198" s="108"/>
      <c r="X1198" s="108"/>
      <c r="Y1198" s="108"/>
      <c r="Z1198" s="108"/>
    </row>
    <row r="1199" spans="5:26" x14ac:dyDescent="0.25">
      <c r="E1199" s="108"/>
      <c r="F1199" s="108"/>
      <c r="G1199" s="108"/>
      <c r="H1199" s="108"/>
      <c r="I1199" s="108"/>
      <c r="J1199" s="108"/>
      <c r="K1199" s="108"/>
      <c r="L1199" s="108"/>
      <c r="M1199" s="108"/>
      <c r="N1199" s="108"/>
      <c r="O1199" s="108"/>
      <c r="P1199" s="108"/>
      <c r="W1199" s="108"/>
      <c r="X1199" s="108"/>
      <c r="Y1199" s="108"/>
      <c r="Z1199" s="108"/>
    </row>
    <row r="1200" spans="5:26" x14ac:dyDescent="0.25">
      <c r="E1200" s="108"/>
      <c r="F1200" s="108"/>
      <c r="G1200" s="108"/>
      <c r="H1200" s="108"/>
      <c r="I1200" s="108"/>
      <c r="J1200" s="108"/>
      <c r="K1200" s="108"/>
      <c r="L1200" s="108"/>
      <c r="M1200" s="108"/>
      <c r="N1200" s="108"/>
      <c r="O1200" s="108"/>
      <c r="P1200" s="108"/>
      <c r="W1200" s="108"/>
      <c r="X1200" s="108"/>
      <c r="Y1200" s="108"/>
      <c r="Z1200" s="108"/>
    </row>
    <row r="1201" spans="5:26" x14ac:dyDescent="0.25">
      <c r="E1201" s="108"/>
      <c r="F1201" s="108"/>
      <c r="G1201" s="108"/>
      <c r="H1201" s="108"/>
      <c r="I1201" s="108"/>
      <c r="J1201" s="108"/>
      <c r="K1201" s="108"/>
      <c r="L1201" s="108"/>
      <c r="M1201" s="108"/>
      <c r="N1201" s="108"/>
      <c r="O1201" s="108"/>
      <c r="P1201" s="108"/>
      <c r="W1201" s="108"/>
      <c r="X1201" s="108"/>
      <c r="Y1201" s="108"/>
      <c r="Z1201" s="108"/>
    </row>
    <row r="1202" spans="5:26" x14ac:dyDescent="0.25">
      <c r="E1202" s="108"/>
      <c r="F1202" s="108"/>
      <c r="G1202" s="108"/>
      <c r="H1202" s="108"/>
      <c r="I1202" s="108"/>
      <c r="J1202" s="108"/>
      <c r="K1202" s="108"/>
      <c r="L1202" s="108"/>
      <c r="M1202" s="108"/>
      <c r="N1202" s="108"/>
      <c r="O1202" s="108"/>
      <c r="P1202" s="108"/>
      <c r="W1202" s="108"/>
      <c r="X1202" s="108"/>
      <c r="Y1202" s="108"/>
      <c r="Z1202" s="108"/>
    </row>
    <row r="1203" spans="5:26" x14ac:dyDescent="0.25">
      <c r="E1203" s="108"/>
      <c r="F1203" s="108"/>
      <c r="G1203" s="108"/>
      <c r="H1203" s="108"/>
      <c r="I1203" s="108"/>
      <c r="J1203" s="108"/>
      <c r="K1203" s="108"/>
      <c r="L1203" s="108"/>
      <c r="M1203" s="108"/>
      <c r="N1203" s="108"/>
      <c r="O1203" s="108"/>
      <c r="P1203" s="108"/>
      <c r="W1203" s="108"/>
      <c r="X1203" s="108"/>
      <c r="Y1203" s="108"/>
      <c r="Z1203" s="108"/>
    </row>
    <row r="1204" spans="5:26" x14ac:dyDescent="0.25">
      <c r="E1204" s="108"/>
      <c r="F1204" s="108"/>
      <c r="G1204" s="108"/>
      <c r="H1204" s="108"/>
      <c r="I1204" s="108"/>
      <c r="J1204" s="108"/>
      <c r="K1204" s="108"/>
      <c r="L1204" s="108"/>
      <c r="M1204" s="108"/>
      <c r="N1204" s="108"/>
      <c r="O1204" s="108"/>
      <c r="P1204" s="108"/>
      <c r="W1204" s="108"/>
      <c r="X1204" s="108"/>
      <c r="Y1204" s="108"/>
      <c r="Z1204" s="108"/>
    </row>
    <row r="1205" spans="5:26" x14ac:dyDescent="0.25">
      <c r="E1205" s="108"/>
      <c r="F1205" s="108"/>
      <c r="G1205" s="108"/>
      <c r="H1205" s="108"/>
      <c r="I1205" s="108"/>
      <c r="J1205" s="108"/>
      <c r="K1205" s="108"/>
      <c r="L1205" s="108"/>
      <c r="M1205" s="108"/>
      <c r="N1205" s="108"/>
      <c r="O1205" s="108"/>
      <c r="P1205" s="108"/>
      <c r="W1205" s="108"/>
      <c r="X1205" s="108"/>
      <c r="Y1205" s="108"/>
      <c r="Z1205" s="108"/>
    </row>
    <row r="1206" spans="5:26" x14ac:dyDescent="0.25">
      <c r="E1206" s="108"/>
      <c r="F1206" s="108"/>
      <c r="G1206" s="108"/>
      <c r="H1206" s="108"/>
      <c r="I1206" s="108"/>
      <c r="J1206" s="108"/>
      <c r="K1206" s="108"/>
      <c r="L1206" s="108"/>
      <c r="M1206" s="108"/>
      <c r="N1206" s="108"/>
      <c r="O1206" s="108"/>
      <c r="P1206" s="108"/>
      <c r="W1206" s="108"/>
      <c r="X1206" s="108"/>
      <c r="Y1206" s="108"/>
      <c r="Z1206" s="108"/>
    </row>
    <row r="1207" spans="5:26" x14ac:dyDescent="0.25">
      <c r="E1207" s="108"/>
      <c r="F1207" s="108"/>
      <c r="G1207" s="108"/>
      <c r="H1207" s="108"/>
      <c r="I1207" s="108"/>
      <c r="J1207" s="108"/>
      <c r="K1207" s="108"/>
      <c r="L1207" s="108"/>
      <c r="M1207" s="108"/>
      <c r="N1207" s="108"/>
      <c r="O1207" s="108"/>
      <c r="P1207" s="108"/>
      <c r="W1207" s="108"/>
      <c r="X1207" s="108"/>
      <c r="Y1207" s="108"/>
      <c r="Z1207" s="108"/>
    </row>
    <row r="1208" spans="5:26" x14ac:dyDescent="0.25">
      <c r="E1208" s="108"/>
      <c r="F1208" s="108"/>
      <c r="G1208" s="108"/>
      <c r="H1208" s="108"/>
      <c r="I1208" s="108"/>
      <c r="J1208" s="108"/>
      <c r="K1208" s="108"/>
      <c r="L1208" s="108"/>
      <c r="M1208" s="108"/>
      <c r="N1208" s="108"/>
      <c r="O1208" s="108"/>
      <c r="P1208" s="108"/>
      <c r="W1208" s="108"/>
      <c r="X1208" s="108"/>
      <c r="Y1208" s="108"/>
      <c r="Z1208" s="108"/>
    </row>
    <row r="1209" spans="5:26" x14ac:dyDescent="0.25">
      <c r="E1209" s="108"/>
      <c r="F1209" s="108"/>
      <c r="G1209" s="108"/>
      <c r="H1209" s="108"/>
      <c r="I1209" s="108"/>
      <c r="J1209" s="108"/>
      <c r="K1209" s="108"/>
      <c r="L1209" s="108"/>
      <c r="M1209" s="108"/>
      <c r="N1209" s="108"/>
      <c r="O1209" s="108"/>
      <c r="P1209" s="108"/>
      <c r="W1209" s="108"/>
      <c r="X1209" s="108"/>
      <c r="Y1209" s="108"/>
      <c r="Z1209" s="108"/>
    </row>
    <row r="1210" spans="5:26" x14ac:dyDescent="0.25">
      <c r="E1210" s="108"/>
      <c r="F1210" s="108"/>
      <c r="G1210" s="108"/>
      <c r="H1210" s="108"/>
      <c r="I1210" s="108"/>
      <c r="J1210" s="108"/>
      <c r="K1210" s="108"/>
      <c r="L1210" s="108"/>
      <c r="M1210" s="108"/>
      <c r="N1210" s="108"/>
      <c r="O1210" s="108"/>
      <c r="P1210" s="108"/>
      <c r="W1210" s="108"/>
      <c r="X1210" s="108"/>
      <c r="Y1210" s="108"/>
      <c r="Z1210" s="108"/>
    </row>
    <row r="1211" spans="5:26" x14ac:dyDescent="0.25">
      <c r="E1211" s="108"/>
      <c r="F1211" s="108"/>
      <c r="G1211" s="108"/>
      <c r="H1211" s="108"/>
      <c r="I1211" s="108"/>
      <c r="J1211" s="108"/>
      <c r="K1211" s="108"/>
      <c r="L1211" s="108"/>
      <c r="M1211" s="108"/>
      <c r="N1211" s="108"/>
      <c r="O1211" s="108"/>
      <c r="P1211" s="108"/>
      <c r="W1211" s="108"/>
      <c r="X1211" s="108"/>
      <c r="Y1211" s="108"/>
      <c r="Z1211" s="108"/>
    </row>
    <row r="1212" spans="5:26" x14ac:dyDescent="0.25">
      <c r="E1212" s="108"/>
      <c r="F1212" s="108"/>
      <c r="G1212" s="108"/>
      <c r="H1212" s="108"/>
      <c r="I1212" s="108"/>
      <c r="J1212" s="108"/>
      <c r="K1212" s="108"/>
      <c r="L1212" s="108"/>
      <c r="M1212" s="108"/>
      <c r="N1212" s="108"/>
      <c r="O1212" s="108"/>
      <c r="P1212" s="108"/>
      <c r="W1212" s="108"/>
      <c r="X1212" s="108"/>
      <c r="Y1212" s="108"/>
      <c r="Z1212" s="108"/>
    </row>
    <row r="1213" spans="5:26" x14ac:dyDescent="0.25">
      <c r="E1213" s="108"/>
      <c r="F1213" s="108"/>
      <c r="G1213" s="108"/>
      <c r="H1213" s="108"/>
      <c r="I1213" s="108"/>
      <c r="J1213" s="108"/>
      <c r="K1213" s="108"/>
      <c r="L1213" s="108"/>
      <c r="M1213" s="108"/>
      <c r="N1213" s="108"/>
      <c r="O1213" s="108"/>
      <c r="P1213" s="108"/>
      <c r="W1213" s="108"/>
      <c r="X1213" s="108"/>
      <c r="Y1213" s="108"/>
      <c r="Z1213" s="108"/>
    </row>
    <row r="1214" spans="5:26" x14ac:dyDescent="0.25">
      <c r="E1214" s="108"/>
      <c r="F1214" s="108"/>
      <c r="G1214" s="108"/>
      <c r="H1214" s="108"/>
      <c r="I1214" s="108"/>
      <c r="J1214" s="108"/>
      <c r="K1214" s="108"/>
      <c r="L1214" s="108"/>
      <c r="M1214" s="108"/>
      <c r="N1214" s="108"/>
      <c r="O1214" s="108"/>
      <c r="P1214" s="108"/>
      <c r="W1214" s="108"/>
      <c r="X1214" s="108"/>
      <c r="Y1214" s="108"/>
      <c r="Z1214" s="108"/>
    </row>
    <row r="1215" spans="5:26" x14ac:dyDescent="0.25">
      <c r="E1215" s="108"/>
      <c r="F1215" s="108"/>
      <c r="G1215" s="108"/>
      <c r="H1215" s="108"/>
      <c r="I1215" s="108"/>
      <c r="J1215" s="108"/>
      <c r="K1215" s="108"/>
      <c r="L1215" s="108"/>
      <c r="M1215" s="108"/>
      <c r="N1215" s="108"/>
      <c r="O1215" s="108"/>
      <c r="P1215" s="108"/>
      <c r="W1215" s="108"/>
      <c r="X1215" s="108"/>
      <c r="Y1215" s="108"/>
      <c r="Z1215" s="108"/>
    </row>
    <row r="1216" spans="5:26" x14ac:dyDescent="0.25">
      <c r="E1216" s="108"/>
      <c r="F1216" s="108"/>
      <c r="G1216" s="108"/>
      <c r="H1216" s="108"/>
      <c r="I1216" s="108"/>
      <c r="J1216" s="108"/>
      <c r="K1216" s="108"/>
      <c r="L1216" s="108"/>
      <c r="M1216" s="108"/>
      <c r="N1216" s="108"/>
      <c r="O1216" s="108"/>
      <c r="P1216" s="108"/>
      <c r="W1216" s="108"/>
      <c r="X1216" s="108"/>
      <c r="Y1216" s="108"/>
      <c r="Z1216" s="108"/>
    </row>
    <row r="1217" spans="5:26" x14ac:dyDescent="0.25">
      <c r="E1217" s="108"/>
      <c r="F1217" s="108"/>
      <c r="G1217" s="108"/>
      <c r="H1217" s="108"/>
      <c r="I1217" s="108"/>
      <c r="J1217" s="108"/>
      <c r="K1217" s="108"/>
      <c r="L1217" s="108"/>
      <c r="M1217" s="108"/>
      <c r="N1217" s="108"/>
      <c r="O1217" s="108"/>
      <c r="P1217" s="108"/>
      <c r="W1217" s="108"/>
      <c r="X1217" s="108"/>
      <c r="Y1217" s="108"/>
      <c r="Z1217" s="108"/>
    </row>
    <row r="1218" spans="5:26" x14ac:dyDescent="0.25">
      <c r="E1218" s="108"/>
      <c r="F1218" s="108"/>
      <c r="G1218" s="108"/>
      <c r="H1218" s="108"/>
      <c r="I1218" s="108"/>
      <c r="J1218" s="108"/>
      <c r="K1218" s="108"/>
      <c r="L1218" s="108"/>
      <c r="M1218" s="108"/>
      <c r="N1218" s="108"/>
      <c r="O1218" s="108"/>
      <c r="P1218" s="108"/>
      <c r="W1218" s="108"/>
      <c r="X1218" s="108"/>
      <c r="Y1218" s="108"/>
      <c r="Z1218" s="108"/>
    </row>
    <row r="1219" spans="5:26" x14ac:dyDescent="0.25">
      <c r="E1219" s="108"/>
      <c r="F1219" s="108"/>
      <c r="G1219" s="108"/>
      <c r="H1219" s="108"/>
      <c r="I1219" s="108"/>
      <c r="J1219" s="108"/>
      <c r="K1219" s="108"/>
      <c r="L1219" s="108"/>
      <c r="M1219" s="108"/>
      <c r="N1219" s="108"/>
      <c r="O1219" s="108"/>
      <c r="P1219" s="108"/>
      <c r="W1219" s="108"/>
      <c r="X1219" s="108"/>
      <c r="Y1219" s="108"/>
      <c r="Z1219" s="108"/>
    </row>
    <row r="1220" spans="5:26" x14ac:dyDescent="0.25">
      <c r="E1220" s="108"/>
      <c r="F1220" s="108"/>
      <c r="G1220" s="108"/>
      <c r="H1220" s="108"/>
      <c r="I1220" s="108"/>
      <c r="J1220" s="108"/>
      <c r="K1220" s="108"/>
      <c r="L1220" s="108"/>
      <c r="M1220" s="108"/>
      <c r="N1220" s="108"/>
      <c r="O1220" s="108"/>
      <c r="P1220" s="108"/>
      <c r="W1220" s="108"/>
      <c r="X1220" s="108"/>
      <c r="Y1220" s="108"/>
      <c r="Z1220" s="108"/>
    </row>
    <row r="1221" spans="5:26" x14ac:dyDescent="0.25">
      <c r="E1221" s="108"/>
      <c r="F1221" s="108"/>
      <c r="G1221" s="108"/>
      <c r="H1221" s="108"/>
      <c r="I1221" s="108"/>
      <c r="J1221" s="108"/>
      <c r="K1221" s="108"/>
      <c r="L1221" s="108"/>
      <c r="M1221" s="108"/>
      <c r="N1221" s="108"/>
      <c r="O1221" s="108"/>
      <c r="P1221" s="108"/>
      <c r="W1221" s="108"/>
      <c r="X1221" s="108"/>
      <c r="Y1221" s="108"/>
      <c r="Z1221" s="108"/>
    </row>
    <row r="1222" spans="5:26" x14ac:dyDescent="0.25">
      <c r="E1222" s="108"/>
      <c r="F1222" s="108"/>
      <c r="G1222" s="108"/>
      <c r="H1222" s="108"/>
      <c r="I1222" s="108"/>
      <c r="J1222" s="108"/>
      <c r="K1222" s="108"/>
      <c r="L1222" s="108"/>
      <c r="M1222" s="108"/>
      <c r="N1222" s="108"/>
      <c r="O1222" s="108"/>
      <c r="P1222" s="108"/>
      <c r="W1222" s="108"/>
      <c r="X1222" s="108"/>
      <c r="Y1222" s="108"/>
      <c r="Z1222" s="108"/>
    </row>
    <row r="1223" spans="5:26" x14ac:dyDescent="0.25">
      <c r="E1223" s="108"/>
      <c r="F1223" s="108"/>
      <c r="G1223" s="108"/>
      <c r="H1223" s="108"/>
      <c r="I1223" s="108"/>
      <c r="J1223" s="108"/>
      <c r="K1223" s="108"/>
      <c r="L1223" s="108"/>
      <c r="M1223" s="108"/>
      <c r="N1223" s="108"/>
      <c r="O1223" s="108"/>
      <c r="P1223" s="108"/>
      <c r="W1223" s="108"/>
      <c r="X1223" s="108"/>
      <c r="Y1223" s="108"/>
      <c r="Z1223" s="108"/>
    </row>
    <row r="1224" spans="5:26" x14ac:dyDescent="0.25">
      <c r="E1224" s="108"/>
      <c r="F1224" s="108"/>
      <c r="G1224" s="108"/>
      <c r="H1224" s="108"/>
      <c r="I1224" s="108"/>
      <c r="J1224" s="108"/>
      <c r="K1224" s="108"/>
      <c r="L1224" s="108"/>
      <c r="M1224" s="108"/>
      <c r="N1224" s="108"/>
      <c r="O1224" s="108"/>
      <c r="P1224" s="108"/>
      <c r="W1224" s="108"/>
      <c r="X1224" s="108"/>
      <c r="Y1224" s="108"/>
      <c r="Z1224" s="108"/>
    </row>
    <row r="1225" spans="5:26" x14ac:dyDescent="0.25">
      <c r="E1225" s="108"/>
      <c r="F1225" s="108"/>
      <c r="G1225" s="108"/>
      <c r="H1225" s="108"/>
      <c r="I1225" s="108"/>
      <c r="J1225" s="108"/>
      <c r="K1225" s="108"/>
      <c r="L1225" s="108"/>
      <c r="M1225" s="108"/>
      <c r="N1225" s="108"/>
      <c r="O1225" s="108"/>
      <c r="P1225" s="108"/>
      <c r="W1225" s="108"/>
      <c r="X1225" s="108"/>
      <c r="Y1225" s="108"/>
      <c r="Z1225" s="108"/>
    </row>
    <row r="1226" spans="5:26" x14ac:dyDescent="0.25">
      <c r="E1226" s="108"/>
      <c r="F1226" s="108"/>
      <c r="G1226" s="108"/>
      <c r="H1226" s="108"/>
      <c r="I1226" s="108"/>
      <c r="J1226" s="108"/>
      <c r="K1226" s="108"/>
      <c r="L1226" s="108"/>
      <c r="M1226" s="108"/>
      <c r="N1226" s="108"/>
      <c r="O1226" s="108"/>
      <c r="P1226" s="108"/>
      <c r="W1226" s="108"/>
      <c r="X1226" s="108"/>
      <c r="Y1226" s="108"/>
      <c r="Z1226" s="108"/>
    </row>
    <row r="1227" spans="5:26" x14ac:dyDescent="0.25">
      <c r="E1227" s="108"/>
      <c r="F1227" s="108"/>
      <c r="G1227" s="108"/>
      <c r="H1227" s="108"/>
      <c r="I1227" s="108"/>
      <c r="J1227" s="108"/>
      <c r="K1227" s="108"/>
      <c r="L1227" s="108"/>
      <c r="M1227" s="108"/>
      <c r="N1227" s="108"/>
      <c r="O1227" s="108"/>
      <c r="P1227" s="108"/>
      <c r="W1227" s="108"/>
      <c r="X1227" s="108"/>
      <c r="Y1227" s="108"/>
      <c r="Z1227" s="108"/>
    </row>
    <row r="1228" spans="5:26" x14ac:dyDescent="0.25">
      <c r="E1228" s="108"/>
      <c r="F1228" s="108"/>
      <c r="G1228" s="108"/>
      <c r="H1228" s="108"/>
      <c r="I1228" s="108"/>
      <c r="J1228" s="108"/>
      <c r="K1228" s="108"/>
      <c r="L1228" s="108"/>
      <c r="M1228" s="108"/>
      <c r="N1228" s="108"/>
      <c r="O1228" s="108"/>
      <c r="P1228" s="108"/>
      <c r="W1228" s="108"/>
      <c r="X1228" s="108"/>
      <c r="Y1228" s="108"/>
      <c r="Z1228" s="108"/>
    </row>
    <row r="1229" spans="5:26" x14ac:dyDescent="0.25">
      <c r="E1229" s="108"/>
      <c r="F1229" s="108"/>
      <c r="G1229" s="108"/>
      <c r="H1229" s="108"/>
      <c r="I1229" s="108"/>
      <c r="J1229" s="108"/>
      <c r="K1229" s="108"/>
      <c r="L1229" s="108"/>
      <c r="M1229" s="108"/>
      <c r="N1229" s="108"/>
      <c r="O1229" s="108"/>
      <c r="P1229" s="108"/>
      <c r="W1229" s="108"/>
      <c r="X1229" s="108"/>
      <c r="Y1229" s="108"/>
      <c r="Z1229" s="108"/>
    </row>
    <row r="1230" spans="5:26" x14ac:dyDescent="0.25">
      <c r="E1230" s="108"/>
      <c r="F1230" s="108"/>
      <c r="G1230" s="108"/>
      <c r="H1230" s="108"/>
      <c r="I1230" s="108"/>
      <c r="J1230" s="108"/>
      <c r="K1230" s="108"/>
      <c r="L1230" s="108"/>
      <c r="M1230" s="108"/>
      <c r="N1230" s="108"/>
      <c r="O1230" s="108"/>
      <c r="P1230" s="108"/>
      <c r="W1230" s="108"/>
      <c r="X1230" s="108"/>
      <c r="Y1230" s="108"/>
      <c r="Z1230" s="108"/>
    </row>
    <row r="1231" spans="5:26" x14ac:dyDescent="0.25">
      <c r="E1231" s="108"/>
      <c r="F1231" s="108"/>
      <c r="G1231" s="108"/>
      <c r="H1231" s="108"/>
      <c r="I1231" s="108"/>
      <c r="J1231" s="108"/>
      <c r="K1231" s="108"/>
      <c r="L1231" s="108"/>
      <c r="M1231" s="108"/>
      <c r="N1231" s="108"/>
      <c r="O1231" s="108"/>
      <c r="P1231" s="108"/>
      <c r="W1231" s="108"/>
      <c r="X1231" s="108"/>
      <c r="Y1231" s="108"/>
      <c r="Z1231" s="108"/>
    </row>
    <row r="1232" spans="5:26" x14ac:dyDescent="0.25">
      <c r="E1232" s="108"/>
      <c r="F1232" s="108"/>
      <c r="G1232" s="108"/>
      <c r="H1232" s="108"/>
      <c r="I1232" s="108"/>
      <c r="J1232" s="108"/>
      <c r="K1232" s="108"/>
      <c r="L1232" s="108"/>
      <c r="M1232" s="108"/>
      <c r="N1232" s="108"/>
      <c r="O1232" s="108"/>
      <c r="P1232" s="108"/>
      <c r="W1232" s="108"/>
      <c r="X1232" s="108"/>
      <c r="Y1232" s="108"/>
      <c r="Z1232" s="108"/>
    </row>
    <row r="1233" spans="5:26" x14ac:dyDescent="0.25">
      <c r="E1233" s="108"/>
      <c r="F1233" s="108"/>
      <c r="G1233" s="108"/>
      <c r="H1233" s="108"/>
      <c r="I1233" s="108"/>
      <c r="J1233" s="108"/>
      <c r="K1233" s="108"/>
      <c r="L1233" s="108"/>
      <c r="M1233" s="108"/>
      <c r="N1233" s="108"/>
      <c r="O1233" s="108"/>
      <c r="P1233" s="108"/>
      <c r="W1233" s="108"/>
      <c r="X1233" s="108"/>
      <c r="Y1233" s="108"/>
      <c r="Z1233" s="108"/>
    </row>
    <row r="1234" spans="5:26" x14ac:dyDescent="0.25">
      <c r="E1234" s="108"/>
      <c r="F1234" s="108"/>
      <c r="G1234" s="108"/>
      <c r="H1234" s="108"/>
      <c r="I1234" s="108"/>
      <c r="J1234" s="108"/>
      <c r="K1234" s="108"/>
      <c r="L1234" s="108"/>
      <c r="M1234" s="108"/>
      <c r="N1234" s="108"/>
      <c r="O1234" s="108"/>
      <c r="P1234" s="108"/>
      <c r="W1234" s="108"/>
      <c r="X1234" s="108"/>
      <c r="Y1234" s="108"/>
      <c r="Z1234" s="108"/>
    </row>
    <row r="1235" spans="5:26" x14ac:dyDescent="0.25">
      <c r="E1235" s="108"/>
      <c r="F1235" s="108"/>
      <c r="G1235" s="108"/>
      <c r="H1235" s="108"/>
      <c r="I1235" s="108"/>
      <c r="J1235" s="108"/>
      <c r="K1235" s="108"/>
      <c r="L1235" s="108"/>
      <c r="M1235" s="108"/>
      <c r="N1235" s="108"/>
      <c r="O1235" s="108"/>
      <c r="P1235" s="108"/>
      <c r="W1235" s="108"/>
      <c r="X1235" s="108"/>
      <c r="Y1235" s="108"/>
      <c r="Z1235" s="108"/>
    </row>
    <row r="1236" spans="5:26" x14ac:dyDescent="0.25">
      <c r="E1236" s="108"/>
      <c r="F1236" s="108"/>
      <c r="G1236" s="108"/>
      <c r="H1236" s="108"/>
      <c r="I1236" s="108"/>
      <c r="J1236" s="108"/>
      <c r="K1236" s="108"/>
      <c r="L1236" s="108"/>
      <c r="M1236" s="108"/>
      <c r="N1236" s="108"/>
      <c r="O1236" s="108"/>
      <c r="P1236" s="108"/>
      <c r="W1236" s="108"/>
      <c r="X1236" s="108"/>
      <c r="Y1236" s="108"/>
      <c r="Z1236" s="108"/>
    </row>
    <row r="1237" spans="5:26" x14ac:dyDescent="0.25">
      <c r="E1237" s="108"/>
      <c r="F1237" s="108"/>
      <c r="G1237" s="108"/>
      <c r="H1237" s="108"/>
      <c r="I1237" s="108"/>
      <c r="J1237" s="108"/>
      <c r="K1237" s="108"/>
      <c r="L1237" s="108"/>
      <c r="M1237" s="108"/>
      <c r="N1237" s="108"/>
      <c r="O1237" s="108"/>
      <c r="P1237" s="108"/>
      <c r="W1237" s="108"/>
      <c r="X1237" s="108"/>
      <c r="Y1237" s="108"/>
      <c r="Z1237" s="108"/>
    </row>
    <row r="1238" spans="5:26" x14ac:dyDescent="0.25">
      <c r="E1238" s="108"/>
      <c r="F1238" s="108"/>
      <c r="G1238" s="108"/>
      <c r="H1238" s="108"/>
      <c r="I1238" s="108"/>
      <c r="J1238" s="108"/>
      <c r="K1238" s="108"/>
      <c r="L1238" s="108"/>
      <c r="M1238" s="108"/>
      <c r="N1238" s="108"/>
      <c r="O1238" s="108"/>
      <c r="P1238" s="108"/>
      <c r="W1238" s="108"/>
      <c r="X1238" s="108"/>
      <c r="Y1238" s="108"/>
      <c r="Z1238" s="108"/>
    </row>
    <row r="1239" spans="5:26" x14ac:dyDescent="0.25">
      <c r="E1239" s="108"/>
      <c r="F1239" s="108"/>
      <c r="G1239" s="108"/>
      <c r="H1239" s="108"/>
      <c r="I1239" s="108"/>
      <c r="J1239" s="108"/>
      <c r="K1239" s="108"/>
      <c r="L1239" s="108"/>
      <c r="M1239" s="108"/>
      <c r="N1239" s="108"/>
      <c r="O1239" s="108"/>
      <c r="P1239" s="108"/>
      <c r="W1239" s="108"/>
      <c r="X1239" s="108"/>
      <c r="Y1239" s="108"/>
      <c r="Z1239" s="108"/>
    </row>
    <row r="1240" spans="5:26" x14ac:dyDescent="0.25">
      <c r="E1240" s="108"/>
      <c r="F1240" s="108"/>
      <c r="G1240" s="108"/>
      <c r="H1240" s="108"/>
      <c r="I1240" s="108"/>
      <c r="J1240" s="108"/>
      <c r="K1240" s="108"/>
      <c r="L1240" s="108"/>
      <c r="M1240" s="108"/>
      <c r="N1240" s="108"/>
      <c r="O1240" s="108"/>
      <c r="P1240" s="108"/>
      <c r="W1240" s="108"/>
      <c r="X1240" s="108"/>
      <c r="Y1240" s="108"/>
      <c r="Z1240" s="108"/>
    </row>
    <row r="1241" spans="5:26" x14ac:dyDescent="0.25">
      <c r="E1241" s="108"/>
      <c r="F1241" s="108"/>
      <c r="G1241" s="108"/>
      <c r="H1241" s="108"/>
      <c r="I1241" s="108"/>
      <c r="J1241" s="108"/>
      <c r="K1241" s="108"/>
      <c r="L1241" s="108"/>
      <c r="M1241" s="108"/>
      <c r="N1241" s="108"/>
      <c r="O1241" s="108"/>
      <c r="P1241" s="108"/>
      <c r="W1241" s="108"/>
      <c r="X1241" s="108"/>
      <c r="Y1241" s="108"/>
      <c r="Z1241" s="108"/>
    </row>
    <row r="1242" spans="5:26" x14ac:dyDescent="0.25">
      <c r="E1242" s="108"/>
      <c r="F1242" s="108"/>
      <c r="G1242" s="108"/>
      <c r="H1242" s="108"/>
      <c r="I1242" s="108"/>
      <c r="J1242" s="108"/>
      <c r="K1242" s="108"/>
      <c r="L1242" s="108"/>
      <c r="M1242" s="108"/>
      <c r="N1242" s="108"/>
      <c r="O1242" s="108"/>
      <c r="P1242" s="108"/>
      <c r="W1242" s="108"/>
      <c r="X1242" s="108"/>
      <c r="Y1242" s="108"/>
      <c r="Z1242" s="108"/>
    </row>
    <row r="1243" spans="5:26" x14ac:dyDescent="0.25">
      <c r="E1243" s="108"/>
      <c r="F1243" s="108"/>
      <c r="G1243" s="108"/>
      <c r="H1243" s="108"/>
      <c r="I1243" s="108"/>
      <c r="J1243" s="108"/>
      <c r="K1243" s="108"/>
      <c r="L1243" s="108"/>
      <c r="M1243" s="108"/>
      <c r="N1243" s="108"/>
      <c r="O1243" s="108"/>
      <c r="P1243" s="108"/>
      <c r="W1243" s="108"/>
      <c r="X1243" s="108"/>
      <c r="Y1243" s="108"/>
      <c r="Z1243" s="108"/>
    </row>
    <row r="1244" spans="5:26" x14ac:dyDescent="0.25">
      <c r="E1244" s="108"/>
      <c r="F1244" s="108"/>
      <c r="G1244" s="108"/>
      <c r="H1244" s="108"/>
      <c r="I1244" s="108"/>
      <c r="J1244" s="108"/>
      <c r="K1244" s="108"/>
      <c r="L1244" s="108"/>
      <c r="M1244" s="108"/>
      <c r="N1244" s="108"/>
      <c r="O1244" s="108"/>
      <c r="P1244" s="108"/>
      <c r="W1244" s="108"/>
      <c r="X1244" s="108"/>
      <c r="Y1244" s="108"/>
      <c r="Z1244" s="108"/>
    </row>
    <row r="1245" spans="5:26" x14ac:dyDescent="0.25">
      <c r="E1245" s="108"/>
      <c r="F1245" s="108"/>
      <c r="G1245" s="108"/>
      <c r="H1245" s="108"/>
      <c r="I1245" s="108"/>
      <c r="J1245" s="108"/>
      <c r="K1245" s="108"/>
      <c r="L1245" s="108"/>
      <c r="M1245" s="108"/>
      <c r="N1245" s="108"/>
      <c r="O1245" s="108"/>
      <c r="P1245" s="108"/>
      <c r="W1245" s="108"/>
      <c r="X1245" s="108"/>
      <c r="Y1245" s="108"/>
      <c r="Z1245" s="108"/>
    </row>
    <row r="1246" spans="5:26" x14ac:dyDescent="0.25">
      <c r="E1246" s="108"/>
      <c r="F1246" s="108"/>
      <c r="G1246" s="108"/>
      <c r="H1246" s="108"/>
      <c r="I1246" s="108"/>
      <c r="J1246" s="108"/>
      <c r="K1246" s="108"/>
      <c r="L1246" s="108"/>
      <c r="M1246" s="108"/>
      <c r="N1246" s="108"/>
      <c r="O1246" s="108"/>
      <c r="P1246" s="108"/>
      <c r="W1246" s="108"/>
      <c r="X1246" s="108"/>
      <c r="Y1246" s="108"/>
      <c r="Z1246" s="108"/>
    </row>
    <row r="1247" spans="5:26" x14ac:dyDescent="0.25">
      <c r="E1247" s="108"/>
      <c r="F1247" s="108"/>
      <c r="G1247" s="108"/>
      <c r="H1247" s="108"/>
      <c r="I1247" s="108"/>
      <c r="J1247" s="108"/>
      <c r="K1247" s="108"/>
      <c r="L1247" s="108"/>
      <c r="M1247" s="108"/>
      <c r="N1247" s="108"/>
      <c r="O1247" s="108"/>
      <c r="P1247" s="108"/>
      <c r="W1247" s="108"/>
      <c r="X1247" s="108"/>
      <c r="Y1247" s="108"/>
      <c r="Z1247" s="108"/>
    </row>
    <row r="1248" spans="5:26" x14ac:dyDescent="0.25">
      <c r="E1248" s="108"/>
      <c r="F1248" s="108"/>
      <c r="G1248" s="108"/>
      <c r="H1248" s="108"/>
      <c r="I1248" s="108"/>
      <c r="J1248" s="108"/>
      <c r="K1248" s="108"/>
      <c r="L1248" s="108"/>
      <c r="M1248" s="108"/>
      <c r="N1248" s="108"/>
      <c r="O1248" s="108"/>
      <c r="P1248" s="108"/>
      <c r="W1248" s="108"/>
      <c r="X1248" s="108"/>
      <c r="Y1248" s="108"/>
      <c r="Z1248" s="108"/>
    </row>
    <row r="1249" spans="5:26" x14ac:dyDescent="0.25">
      <c r="E1249" s="108"/>
      <c r="F1249" s="108"/>
      <c r="G1249" s="108"/>
      <c r="H1249" s="108"/>
      <c r="I1249" s="108"/>
      <c r="J1249" s="108"/>
      <c r="K1249" s="108"/>
      <c r="L1249" s="108"/>
      <c r="M1249" s="108"/>
      <c r="N1249" s="108"/>
      <c r="O1249" s="108"/>
      <c r="P1249" s="108"/>
      <c r="W1249" s="108"/>
      <c r="X1249" s="108"/>
      <c r="Y1249" s="108"/>
      <c r="Z1249" s="108"/>
    </row>
    <row r="1250" spans="5:26" x14ac:dyDescent="0.25">
      <c r="E1250" s="108"/>
      <c r="F1250" s="108"/>
      <c r="G1250" s="108"/>
      <c r="H1250" s="108"/>
      <c r="I1250" s="108"/>
      <c r="J1250" s="108"/>
      <c r="K1250" s="108"/>
      <c r="L1250" s="108"/>
      <c r="M1250" s="108"/>
      <c r="N1250" s="108"/>
      <c r="O1250" s="108"/>
      <c r="P1250" s="108"/>
      <c r="W1250" s="108"/>
      <c r="X1250" s="108"/>
      <c r="Y1250" s="108"/>
      <c r="Z1250" s="108"/>
    </row>
    <row r="1251" spans="5:26" x14ac:dyDescent="0.25">
      <c r="E1251" s="108"/>
      <c r="F1251" s="108"/>
      <c r="G1251" s="108"/>
      <c r="H1251" s="108"/>
      <c r="I1251" s="108"/>
      <c r="J1251" s="108"/>
      <c r="K1251" s="108"/>
      <c r="L1251" s="108"/>
      <c r="M1251" s="108"/>
      <c r="N1251" s="108"/>
      <c r="O1251" s="108"/>
      <c r="P1251" s="108"/>
      <c r="W1251" s="108"/>
      <c r="X1251" s="108"/>
      <c r="Y1251" s="108"/>
      <c r="Z1251" s="108"/>
    </row>
    <row r="1252" spans="5:26" x14ac:dyDescent="0.25">
      <c r="E1252" s="108"/>
      <c r="F1252" s="108"/>
      <c r="G1252" s="108"/>
      <c r="H1252" s="108"/>
      <c r="I1252" s="108"/>
      <c r="J1252" s="108"/>
      <c r="K1252" s="108"/>
      <c r="L1252" s="108"/>
      <c r="M1252" s="108"/>
      <c r="N1252" s="108"/>
      <c r="O1252" s="108"/>
      <c r="P1252" s="108"/>
      <c r="W1252" s="108"/>
      <c r="X1252" s="108"/>
      <c r="Y1252" s="108"/>
      <c r="Z1252" s="108"/>
    </row>
    <row r="1253" spans="5:26" x14ac:dyDescent="0.25">
      <c r="E1253" s="108"/>
      <c r="F1253" s="108"/>
      <c r="G1253" s="108"/>
      <c r="H1253" s="108"/>
      <c r="I1253" s="108"/>
      <c r="J1253" s="108"/>
      <c r="K1253" s="108"/>
      <c r="L1253" s="108"/>
      <c r="M1253" s="108"/>
      <c r="N1253" s="108"/>
      <c r="O1253" s="108"/>
      <c r="P1253" s="108"/>
      <c r="W1253" s="108"/>
      <c r="X1253" s="108"/>
      <c r="Y1253" s="108"/>
      <c r="Z1253" s="108"/>
    </row>
    <row r="1254" spans="5:26" x14ac:dyDescent="0.25">
      <c r="E1254" s="108"/>
      <c r="F1254" s="108"/>
      <c r="G1254" s="108"/>
      <c r="H1254" s="108"/>
      <c r="I1254" s="108"/>
      <c r="J1254" s="108"/>
      <c r="K1254" s="108"/>
      <c r="L1254" s="108"/>
      <c r="M1254" s="108"/>
      <c r="N1254" s="108"/>
      <c r="O1254" s="108"/>
      <c r="P1254" s="108"/>
      <c r="W1254" s="108"/>
      <c r="X1254" s="108"/>
      <c r="Y1254" s="108"/>
      <c r="Z1254" s="108"/>
    </row>
    <row r="1255" spans="5:26" x14ac:dyDescent="0.25">
      <c r="E1255" s="108"/>
      <c r="F1255" s="108"/>
      <c r="G1255" s="108"/>
      <c r="H1255" s="108"/>
      <c r="I1255" s="108"/>
      <c r="J1255" s="108"/>
      <c r="K1255" s="108"/>
      <c r="L1255" s="108"/>
      <c r="M1255" s="108"/>
      <c r="N1255" s="108"/>
      <c r="O1255" s="108"/>
      <c r="P1255" s="108"/>
      <c r="W1255" s="108"/>
      <c r="X1255" s="108"/>
      <c r="Y1255" s="108"/>
      <c r="Z1255" s="108"/>
    </row>
    <row r="1256" spans="5:26" x14ac:dyDescent="0.25">
      <c r="E1256" s="108"/>
      <c r="F1256" s="108"/>
      <c r="G1256" s="108"/>
      <c r="H1256" s="108"/>
      <c r="I1256" s="108"/>
      <c r="J1256" s="108"/>
      <c r="K1256" s="108"/>
      <c r="L1256" s="108"/>
      <c r="M1256" s="108"/>
      <c r="N1256" s="108"/>
      <c r="O1256" s="108"/>
      <c r="P1256" s="108"/>
      <c r="W1256" s="108"/>
      <c r="X1256" s="108"/>
      <c r="Y1256" s="108"/>
      <c r="Z1256" s="108"/>
    </row>
    <row r="1257" spans="5:26" x14ac:dyDescent="0.25">
      <c r="E1257" s="108"/>
      <c r="F1257" s="108"/>
      <c r="G1257" s="108"/>
      <c r="H1257" s="108"/>
      <c r="I1257" s="108"/>
      <c r="J1257" s="108"/>
      <c r="K1257" s="108"/>
      <c r="L1257" s="108"/>
      <c r="M1257" s="108"/>
      <c r="N1257" s="108"/>
      <c r="O1257" s="108"/>
      <c r="P1257" s="108"/>
      <c r="W1257" s="108"/>
      <c r="X1257" s="108"/>
      <c r="Y1257" s="108"/>
      <c r="Z1257" s="108"/>
    </row>
    <row r="1258" spans="5:26" x14ac:dyDescent="0.25">
      <c r="E1258" s="108"/>
      <c r="F1258" s="108"/>
      <c r="G1258" s="108"/>
      <c r="H1258" s="108"/>
      <c r="I1258" s="108"/>
      <c r="J1258" s="108"/>
      <c r="K1258" s="108"/>
      <c r="L1258" s="108"/>
      <c r="M1258" s="108"/>
      <c r="N1258" s="108"/>
      <c r="O1258" s="108"/>
      <c r="P1258" s="108"/>
      <c r="W1258" s="108"/>
      <c r="X1258" s="108"/>
      <c r="Y1258" s="108"/>
      <c r="Z1258" s="108"/>
    </row>
    <row r="1259" spans="5:26" x14ac:dyDescent="0.25">
      <c r="E1259" s="108"/>
      <c r="F1259" s="108"/>
      <c r="G1259" s="108"/>
      <c r="H1259" s="108"/>
      <c r="I1259" s="108"/>
      <c r="J1259" s="108"/>
      <c r="K1259" s="108"/>
      <c r="L1259" s="108"/>
      <c r="M1259" s="108"/>
      <c r="N1259" s="108"/>
      <c r="O1259" s="108"/>
      <c r="P1259" s="108"/>
      <c r="W1259" s="108"/>
      <c r="X1259" s="108"/>
      <c r="Y1259" s="108"/>
      <c r="Z1259" s="108"/>
    </row>
    <row r="1260" spans="5:26" x14ac:dyDescent="0.25">
      <c r="E1260" s="108"/>
      <c r="F1260" s="108"/>
      <c r="G1260" s="108"/>
      <c r="H1260" s="108"/>
      <c r="I1260" s="108"/>
      <c r="J1260" s="108"/>
      <c r="K1260" s="108"/>
      <c r="L1260" s="108"/>
      <c r="M1260" s="108"/>
      <c r="N1260" s="108"/>
      <c r="O1260" s="108"/>
      <c r="P1260" s="108"/>
      <c r="W1260" s="108"/>
      <c r="X1260" s="108"/>
      <c r="Y1260" s="108"/>
      <c r="Z1260" s="108"/>
    </row>
    <row r="1261" spans="5:26" x14ac:dyDescent="0.25">
      <c r="E1261" s="108"/>
      <c r="F1261" s="108"/>
      <c r="G1261" s="108"/>
      <c r="H1261" s="108"/>
      <c r="I1261" s="108"/>
      <c r="J1261" s="108"/>
      <c r="K1261" s="108"/>
      <c r="L1261" s="108"/>
      <c r="M1261" s="108"/>
      <c r="N1261" s="108"/>
      <c r="O1261" s="108"/>
      <c r="P1261" s="108"/>
      <c r="W1261" s="108"/>
      <c r="X1261" s="108"/>
      <c r="Y1261" s="108"/>
      <c r="Z1261" s="108"/>
    </row>
    <row r="1262" spans="5:26" x14ac:dyDescent="0.25">
      <c r="E1262" s="108"/>
      <c r="F1262" s="108"/>
      <c r="G1262" s="108"/>
      <c r="H1262" s="108"/>
      <c r="I1262" s="108"/>
      <c r="J1262" s="108"/>
      <c r="K1262" s="108"/>
      <c r="L1262" s="108"/>
      <c r="M1262" s="108"/>
      <c r="N1262" s="108"/>
      <c r="O1262" s="108"/>
      <c r="P1262" s="108"/>
      <c r="W1262" s="108"/>
      <c r="X1262" s="108"/>
      <c r="Y1262" s="108"/>
      <c r="Z1262" s="108"/>
    </row>
    <row r="1263" spans="5:26" x14ac:dyDescent="0.25">
      <c r="E1263" s="108"/>
      <c r="F1263" s="108"/>
      <c r="G1263" s="108"/>
      <c r="H1263" s="108"/>
      <c r="I1263" s="108"/>
      <c r="J1263" s="108"/>
      <c r="K1263" s="108"/>
      <c r="L1263" s="108"/>
      <c r="M1263" s="108"/>
      <c r="N1263" s="108"/>
      <c r="O1263" s="108"/>
      <c r="P1263" s="108"/>
      <c r="W1263" s="108"/>
      <c r="X1263" s="108"/>
      <c r="Y1263" s="108"/>
      <c r="Z1263" s="108"/>
    </row>
    <row r="1264" spans="5:26" x14ac:dyDescent="0.25">
      <c r="E1264" s="108"/>
      <c r="F1264" s="108"/>
      <c r="G1264" s="108"/>
      <c r="H1264" s="108"/>
      <c r="I1264" s="108"/>
      <c r="J1264" s="108"/>
      <c r="K1264" s="108"/>
      <c r="L1264" s="108"/>
      <c r="M1264" s="108"/>
      <c r="N1264" s="108"/>
      <c r="O1264" s="108"/>
      <c r="P1264" s="108"/>
      <c r="W1264" s="108"/>
      <c r="X1264" s="108"/>
      <c r="Y1264" s="108"/>
      <c r="Z1264" s="108"/>
    </row>
    <row r="1265" spans="5:26" x14ac:dyDescent="0.25">
      <c r="E1265" s="108"/>
      <c r="F1265" s="108"/>
      <c r="G1265" s="108"/>
      <c r="H1265" s="108"/>
      <c r="I1265" s="108"/>
      <c r="J1265" s="108"/>
      <c r="K1265" s="108"/>
      <c r="L1265" s="108"/>
      <c r="M1265" s="108"/>
      <c r="N1265" s="108"/>
      <c r="O1265" s="108"/>
      <c r="P1265" s="108"/>
      <c r="W1265" s="108"/>
      <c r="X1265" s="108"/>
      <c r="Y1265" s="108"/>
      <c r="Z1265" s="108"/>
    </row>
    <row r="1266" spans="5:26" x14ac:dyDescent="0.25">
      <c r="E1266" s="108"/>
      <c r="F1266" s="108"/>
      <c r="G1266" s="108"/>
      <c r="H1266" s="108"/>
      <c r="I1266" s="108"/>
      <c r="J1266" s="108"/>
      <c r="K1266" s="108"/>
      <c r="L1266" s="108"/>
      <c r="M1266" s="108"/>
      <c r="N1266" s="108"/>
      <c r="O1266" s="108"/>
      <c r="P1266" s="108"/>
      <c r="W1266" s="108"/>
      <c r="X1266" s="108"/>
      <c r="Y1266" s="108"/>
      <c r="Z1266" s="108"/>
    </row>
    <row r="1267" spans="5:26" x14ac:dyDescent="0.25">
      <c r="E1267" s="108"/>
      <c r="F1267" s="108"/>
      <c r="G1267" s="108"/>
      <c r="H1267" s="108"/>
      <c r="I1267" s="108"/>
      <c r="J1267" s="108"/>
      <c r="K1267" s="108"/>
      <c r="L1267" s="108"/>
      <c r="M1267" s="108"/>
      <c r="N1267" s="108"/>
      <c r="O1267" s="108"/>
      <c r="P1267" s="108"/>
      <c r="W1267" s="108"/>
      <c r="X1267" s="108"/>
      <c r="Y1267" s="108"/>
      <c r="Z1267" s="108"/>
    </row>
    <row r="1268" spans="5:26" x14ac:dyDescent="0.25">
      <c r="E1268" s="108"/>
      <c r="F1268" s="108"/>
      <c r="G1268" s="108"/>
      <c r="H1268" s="108"/>
      <c r="I1268" s="108"/>
      <c r="J1268" s="108"/>
      <c r="K1268" s="108"/>
      <c r="L1268" s="108"/>
      <c r="M1268" s="108"/>
      <c r="N1268" s="108"/>
      <c r="O1268" s="108"/>
      <c r="P1268" s="108"/>
      <c r="W1268" s="108"/>
      <c r="X1268" s="108"/>
      <c r="Y1268" s="108"/>
      <c r="Z1268" s="108"/>
    </row>
    <row r="1269" spans="5:26" x14ac:dyDescent="0.25">
      <c r="E1269" s="108"/>
      <c r="F1269" s="108"/>
      <c r="G1269" s="108"/>
      <c r="H1269" s="108"/>
      <c r="I1269" s="108"/>
      <c r="J1269" s="108"/>
      <c r="K1269" s="108"/>
      <c r="L1269" s="108"/>
      <c r="M1269" s="108"/>
      <c r="N1269" s="108"/>
      <c r="O1269" s="108"/>
      <c r="P1269" s="108"/>
      <c r="W1269" s="108"/>
      <c r="X1269" s="108"/>
      <c r="Y1269" s="108"/>
      <c r="Z1269" s="108"/>
    </row>
    <row r="1270" spans="5:26" x14ac:dyDescent="0.25">
      <c r="E1270" s="108"/>
      <c r="F1270" s="108"/>
      <c r="G1270" s="108"/>
      <c r="H1270" s="108"/>
      <c r="I1270" s="108"/>
      <c r="J1270" s="108"/>
      <c r="K1270" s="108"/>
      <c r="L1270" s="108"/>
      <c r="M1270" s="108"/>
      <c r="N1270" s="108"/>
      <c r="O1270" s="108"/>
      <c r="P1270" s="108"/>
      <c r="W1270" s="108"/>
      <c r="X1270" s="108"/>
      <c r="Y1270" s="108"/>
      <c r="Z1270" s="108"/>
    </row>
    <row r="1271" spans="5:26" x14ac:dyDescent="0.25">
      <c r="E1271" s="108"/>
      <c r="F1271" s="108"/>
      <c r="G1271" s="108"/>
      <c r="H1271" s="108"/>
      <c r="I1271" s="108"/>
      <c r="J1271" s="108"/>
      <c r="K1271" s="108"/>
      <c r="L1271" s="108"/>
      <c r="M1271" s="108"/>
      <c r="N1271" s="108"/>
      <c r="O1271" s="108"/>
      <c r="P1271" s="108"/>
      <c r="W1271" s="108"/>
      <c r="X1271" s="108"/>
      <c r="Y1271" s="108"/>
      <c r="Z1271" s="108"/>
    </row>
    <row r="1272" spans="5:26" x14ac:dyDescent="0.25">
      <c r="E1272" s="108"/>
      <c r="F1272" s="108"/>
      <c r="G1272" s="108"/>
      <c r="H1272" s="108"/>
      <c r="I1272" s="108"/>
      <c r="J1272" s="108"/>
      <c r="K1272" s="108"/>
      <c r="L1272" s="108"/>
      <c r="M1272" s="108"/>
      <c r="N1272" s="108"/>
      <c r="O1272" s="108"/>
      <c r="P1272" s="108"/>
      <c r="W1272" s="108"/>
      <c r="X1272" s="108"/>
      <c r="Y1272" s="108"/>
      <c r="Z1272" s="108"/>
    </row>
    <row r="1273" spans="5:26" x14ac:dyDescent="0.25">
      <c r="E1273" s="108"/>
      <c r="F1273" s="108"/>
      <c r="G1273" s="108"/>
      <c r="H1273" s="108"/>
      <c r="I1273" s="108"/>
      <c r="J1273" s="108"/>
      <c r="K1273" s="108"/>
      <c r="L1273" s="108"/>
      <c r="M1273" s="108"/>
      <c r="N1273" s="108"/>
      <c r="O1273" s="108"/>
      <c r="P1273" s="108"/>
      <c r="W1273" s="108"/>
      <c r="X1273" s="108"/>
      <c r="Y1273" s="108"/>
      <c r="Z1273" s="108"/>
    </row>
    <row r="1274" spans="5:26" x14ac:dyDescent="0.25">
      <c r="E1274" s="108"/>
      <c r="F1274" s="108"/>
      <c r="G1274" s="108"/>
      <c r="H1274" s="108"/>
      <c r="I1274" s="108"/>
      <c r="J1274" s="108"/>
      <c r="K1274" s="108"/>
      <c r="L1274" s="108"/>
      <c r="M1274" s="108"/>
      <c r="N1274" s="108"/>
      <c r="O1274" s="108"/>
      <c r="P1274" s="108"/>
      <c r="W1274" s="108"/>
      <c r="X1274" s="108"/>
      <c r="Y1274" s="108"/>
      <c r="Z1274" s="108"/>
    </row>
    <row r="1275" spans="5:26" x14ac:dyDescent="0.25">
      <c r="E1275" s="108"/>
      <c r="F1275" s="108"/>
      <c r="G1275" s="108"/>
      <c r="H1275" s="108"/>
      <c r="I1275" s="108"/>
      <c r="J1275" s="108"/>
      <c r="K1275" s="108"/>
      <c r="L1275" s="108"/>
      <c r="M1275" s="108"/>
      <c r="N1275" s="108"/>
      <c r="O1275" s="108"/>
      <c r="P1275" s="108"/>
      <c r="W1275" s="108"/>
      <c r="X1275" s="108"/>
      <c r="Y1275" s="108"/>
      <c r="Z1275" s="108"/>
    </row>
    <row r="1276" spans="5:26" x14ac:dyDescent="0.25">
      <c r="E1276" s="108"/>
      <c r="F1276" s="108"/>
      <c r="G1276" s="108"/>
      <c r="H1276" s="108"/>
      <c r="I1276" s="108"/>
      <c r="J1276" s="108"/>
      <c r="K1276" s="108"/>
      <c r="L1276" s="108"/>
      <c r="M1276" s="108"/>
      <c r="N1276" s="108"/>
      <c r="O1276" s="108"/>
      <c r="P1276" s="108"/>
      <c r="W1276" s="108"/>
      <c r="X1276" s="108"/>
      <c r="Y1276" s="108"/>
      <c r="Z1276" s="108"/>
    </row>
    <row r="1277" spans="5:26" x14ac:dyDescent="0.25">
      <c r="E1277" s="108"/>
      <c r="F1277" s="108"/>
      <c r="G1277" s="108"/>
      <c r="H1277" s="108"/>
      <c r="I1277" s="108"/>
      <c r="J1277" s="108"/>
      <c r="K1277" s="108"/>
      <c r="L1277" s="108"/>
      <c r="M1277" s="108"/>
      <c r="N1277" s="108"/>
      <c r="O1277" s="108"/>
      <c r="P1277" s="108"/>
      <c r="W1277" s="108"/>
      <c r="X1277" s="108"/>
      <c r="Y1277" s="108"/>
      <c r="Z1277" s="108"/>
    </row>
    <row r="1278" spans="5:26" x14ac:dyDescent="0.25">
      <c r="E1278" s="108"/>
      <c r="F1278" s="108"/>
      <c r="G1278" s="108"/>
      <c r="H1278" s="108"/>
      <c r="I1278" s="108"/>
      <c r="J1278" s="108"/>
      <c r="K1278" s="108"/>
      <c r="L1278" s="108"/>
      <c r="M1278" s="108"/>
      <c r="N1278" s="108"/>
      <c r="O1278" s="108"/>
      <c r="P1278" s="108"/>
      <c r="W1278" s="108"/>
      <c r="X1278" s="108"/>
      <c r="Y1278" s="108"/>
      <c r="Z1278" s="108"/>
    </row>
    <row r="1279" spans="5:26" x14ac:dyDescent="0.25">
      <c r="E1279" s="108"/>
      <c r="F1279" s="108"/>
      <c r="G1279" s="108"/>
      <c r="H1279" s="108"/>
      <c r="I1279" s="108"/>
      <c r="J1279" s="108"/>
      <c r="K1279" s="108"/>
      <c r="L1279" s="108"/>
      <c r="M1279" s="108"/>
      <c r="N1279" s="108"/>
      <c r="O1279" s="108"/>
      <c r="P1279" s="108"/>
      <c r="W1279" s="108"/>
      <c r="X1279" s="108"/>
      <c r="Y1279" s="108"/>
      <c r="Z1279" s="108"/>
    </row>
    <row r="1280" spans="5:26" x14ac:dyDescent="0.25">
      <c r="E1280" s="108"/>
      <c r="F1280" s="108"/>
      <c r="G1280" s="108"/>
      <c r="H1280" s="108"/>
      <c r="I1280" s="108"/>
      <c r="J1280" s="108"/>
      <c r="K1280" s="108"/>
      <c r="L1280" s="108"/>
      <c r="M1280" s="108"/>
      <c r="N1280" s="108"/>
      <c r="O1280" s="108"/>
      <c r="P1280" s="108"/>
      <c r="W1280" s="108"/>
      <c r="X1280" s="108"/>
      <c r="Y1280" s="108"/>
      <c r="Z1280" s="108"/>
    </row>
    <row r="1281" spans="5:26" x14ac:dyDescent="0.25">
      <c r="E1281" s="108"/>
      <c r="F1281" s="108"/>
      <c r="G1281" s="108"/>
      <c r="H1281" s="108"/>
      <c r="I1281" s="108"/>
      <c r="J1281" s="108"/>
      <c r="K1281" s="108"/>
      <c r="L1281" s="108"/>
      <c r="M1281" s="108"/>
      <c r="N1281" s="108"/>
      <c r="O1281" s="108"/>
      <c r="P1281" s="108"/>
      <c r="W1281" s="108"/>
      <c r="X1281" s="108"/>
      <c r="Y1281" s="108"/>
      <c r="Z1281" s="108"/>
    </row>
    <row r="1282" spans="5:26" x14ac:dyDescent="0.25">
      <c r="E1282" s="108"/>
      <c r="F1282" s="108"/>
      <c r="G1282" s="108"/>
      <c r="H1282" s="108"/>
      <c r="I1282" s="108"/>
      <c r="J1282" s="108"/>
      <c r="K1282" s="108"/>
      <c r="L1282" s="108"/>
      <c r="M1282" s="108"/>
      <c r="N1282" s="108"/>
      <c r="O1282" s="108"/>
      <c r="P1282" s="108"/>
      <c r="W1282" s="108"/>
      <c r="X1282" s="108"/>
      <c r="Y1282" s="108"/>
      <c r="Z1282" s="108"/>
    </row>
    <row r="1283" spans="5:26" x14ac:dyDescent="0.25">
      <c r="E1283" s="108"/>
      <c r="F1283" s="108"/>
      <c r="G1283" s="108"/>
      <c r="H1283" s="108"/>
      <c r="I1283" s="108"/>
      <c r="J1283" s="108"/>
      <c r="K1283" s="108"/>
      <c r="L1283" s="108"/>
      <c r="M1283" s="108"/>
      <c r="N1283" s="108"/>
      <c r="O1283" s="108"/>
      <c r="P1283" s="108"/>
      <c r="W1283" s="108"/>
      <c r="X1283" s="108"/>
      <c r="Y1283" s="108"/>
      <c r="Z1283" s="108"/>
    </row>
    <row r="1284" spans="5:26" x14ac:dyDescent="0.25">
      <c r="E1284" s="108"/>
      <c r="F1284" s="108"/>
      <c r="G1284" s="108"/>
      <c r="H1284" s="108"/>
      <c r="I1284" s="108"/>
      <c r="J1284" s="108"/>
      <c r="K1284" s="108"/>
      <c r="L1284" s="108"/>
      <c r="M1284" s="108"/>
      <c r="N1284" s="108"/>
      <c r="O1284" s="108"/>
      <c r="P1284" s="108"/>
      <c r="W1284" s="108"/>
      <c r="X1284" s="108"/>
      <c r="Y1284" s="108"/>
      <c r="Z1284" s="108"/>
    </row>
    <row r="1285" spans="5:26" x14ac:dyDescent="0.25">
      <c r="E1285" s="108"/>
      <c r="F1285" s="108"/>
      <c r="G1285" s="108"/>
      <c r="H1285" s="108"/>
      <c r="I1285" s="108"/>
      <c r="J1285" s="108"/>
      <c r="K1285" s="108"/>
      <c r="L1285" s="108"/>
      <c r="M1285" s="108"/>
      <c r="N1285" s="108"/>
      <c r="O1285" s="108"/>
      <c r="P1285" s="108"/>
      <c r="W1285" s="108"/>
      <c r="X1285" s="108"/>
      <c r="Y1285" s="108"/>
      <c r="Z1285" s="108"/>
    </row>
    <row r="1286" spans="5:26" x14ac:dyDescent="0.25">
      <c r="E1286" s="108"/>
      <c r="F1286" s="108"/>
      <c r="G1286" s="108"/>
      <c r="H1286" s="108"/>
      <c r="I1286" s="108"/>
      <c r="J1286" s="108"/>
      <c r="K1286" s="108"/>
      <c r="L1286" s="108"/>
      <c r="M1286" s="108"/>
      <c r="N1286" s="108"/>
      <c r="O1286" s="108"/>
      <c r="P1286" s="108"/>
      <c r="W1286" s="108"/>
      <c r="X1286" s="108"/>
      <c r="Y1286" s="108"/>
      <c r="Z1286" s="108"/>
    </row>
    <row r="1287" spans="5:26" x14ac:dyDescent="0.25">
      <c r="E1287" s="108"/>
      <c r="F1287" s="108"/>
      <c r="G1287" s="108"/>
      <c r="H1287" s="108"/>
      <c r="I1287" s="108"/>
      <c r="J1287" s="108"/>
      <c r="K1287" s="108"/>
      <c r="L1287" s="108"/>
      <c r="M1287" s="108"/>
      <c r="N1287" s="108"/>
      <c r="O1287" s="108"/>
      <c r="P1287" s="108"/>
      <c r="W1287" s="108"/>
      <c r="X1287" s="108"/>
      <c r="Y1287" s="108"/>
      <c r="Z1287" s="108"/>
    </row>
    <row r="1288" spans="5:26" x14ac:dyDescent="0.25">
      <c r="E1288" s="108"/>
      <c r="F1288" s="108"/>
      <c r="G1288" s="108"/>
      <c r="H1288" s="108"/>
      <c r="I1288" s="108"/>
      <c r="J1288" s="108"/>
      <c r="K1288" s="108"/>
      <c r="L1288" s="108"/>
      <c r="M1288" s="108"/>
      <c r="N1288" s="108"/>
      <c r="O1288" s="108"/>
      <c r="P1288" s="108"/>
      <c r="W1288" s="108"/>
      <c r="X1288" s="108"/>
      <c r="Y1288" s="108"/>
      <c r="Z1288" s="108"/>
    </row>
    <row r="1289" spans="5:26" x14ac:dyDescent="0.25">
      <c r="E1289" s="108"/>
      <c r="F1289" s="108"/>
      <c r="G1289" s="108"/>
      <c r="H1289" s="108"/>
      <c r="I1289" s="108"/>
      <c r="J1289" s="108"/>
      <c r="K1289" s="108"/>
      <c r="L1289" s="108"/>
      <c r="M1289" s="108"/>
      <c r="N1289" s="108"/>
      <c r="O1289" s="108"/>
      <c r="P1289" s="108"/>
      <c r="W1289" s="108"/>
      <c r="X1289" s="108"/>
      <c r="Y1289" s="108"/>
      <c r="Z1289" s="108"/>
    </row>
    <row r="1290" spans="5:26" x14ac:dyDescent="0.25">
      <c r="E1290" s="108"/>
      <c r="F1290" s="108"/>
      <c r="G1290" s="108"/>
      <c r="H1290" s="108"/>
      <c r="I1290" s="108"/>
      <c r="J1290" s="108"/>
      <c r="K1290" s="108"/>
      <c r="L1290" s="108"/>
      <c r="M1290" s="108"/>
      <c r="N1290" s="108"/>
      <c r="O1290" s="108"/>
      <c r="P1290" s="108"/>
      <c r="W1290" s="108"/>
      <c r="X1290" s="108"/>
      <c r="Y1290" s="108"/>
      <c r="Z1290" s="108"/>
    </row>
    <row r="1291" spans="5:26" x14ac:dyDescent="0.25">
      <c r="E1291" s="108"/>
      <c r="F1291" s="108"/>
      <c r="G1291" s="108"/>
      <c r="H1291" s="108"/>
      <c r="I1291" s="108"/>
      <c r="J1291" s="108"/>
      <c r="K1291" s="108"/>
      <c r="L1291" s="108"/>
      <c r="M1291" s="108"/>
      <c r="N1291" s="108"/>
      <c r="O1291" s="108"/>
      <c r="P1291" s="108"/>
      <c r="W1291" s="108"/>
      <c r="X1291" s="108"/>
      <c r="Y1291" s="108"/>
      <c r="Z1291" s="108"/>
    </row>
    <row r="1292" spans="5:26" x14ac:dyDescent="0.25">
      <c r="E1292" s="108"/>
      <c r="F1292" s="108"/>
      <c r="G1292" s="108"/>
      <c r="H1292" s="108"/>
      <c r="I1292" s="108"/>
      <c r="J1292" s="108"/>
      <c r="K1292" s="108"/>
      <c r="L1292" s="108"/>
      <c r="M1292" s="108"/>
      <c r="N1292" s="108"/>
      <c r="O1292" s="108"/>
      <c r="P1292" s="108"/>
      <c r="W1292" s="108"/>
      <c r="X1292" s="108"/>
      <c r="Y1292" s="108"/>
      <c r="Z1292" s="108"/>
    </row>
    <row r="1293" spans="5:26" x14ac:dyDescent="0.25">
      <c r="E1293" s="108"/>
      <c r="F1293" s="108"/>
      <c r="G1293" s="108"/>
      <c r="H1293" s="108"/>
      <c r="I1293" s="108"/>
      <c r="J1293" s="108"/>
      <c r="K1293" s="108"/>
      <c r="L1293" s="108"/>
      <c r="M1293" s="108"/>
      <c r="N1293" s="108"/>
      <c r="O1293" s="108"/>
      <c r="P1293" s="108"/>
      <c r="W1293" s="108"/>
      <c r="X1293" s="108"/>
      <c r="Y1293" s="108"/>
      <c r="Z1293" s="108"/>
    </row>
    <row r="1294" spans="5:26" x14ac:dyDescent="0.25">
      <c r="E1294" s="108"/>
      <c r="F1294" s="108"/>
      <c r="G1294" s="108"/>
      <c r="H1294" s="108"/>
      <c r="I1294" s="108"/>
      <c r="J1294" s="108"/>
      <c r="K1294" s="108"/>
      <c r="L1294" s="108"/>
      <c r="M1294" s="108"/>
      <c r="N1294" s="108"/>
      <c r="O1294" s="108"/>
      <c r="P1294" s="108"/>
      <c r="W1294" s="108"/>
      <c r="X1294" s="108"/>
      <c r="Y1294" s="108"/>
      <c r="Z1294" s="108"/>
    </row>
    <row r="1295" spans="5:26" x14ac:dyDescent="0.25">
      <c r="E1295" s="108"/>
      <c r="F1295" s="108"/>
      <c r="G1295" s="108"/>
      <c r="H1295" s="108"/>
      <c r="I1295" s="108"/>
      <c r="J1295" s="108"/>
      <c r="K1295" s="108"/>
      <c r="L1295" s="108"/>
      <c r="M1295" s="108"/>
      <c r="N1295" s="108"/>
      <c r="O1295" s="108"/>
      <c r="P1295" s="108"/>
      <c r="W1295" s="108"/>
      <c r="X1295" s="108"/>
      <c r="Y1295" s="108"/>
      <c r="Z1295" s="108"/>
    </row>
    <row r="1296" spans="5:26" x14ac:dyDescent="0.25">
      <c r="E1296" s="108"/>
      <c r="F1296" s="108"/>
      <c r="G1296" s="108"/>
      <c r="H1296" s="108"/>
      <c r="I1296" s="108"/>
      <c r="J1296" s="108"/>
      <c r="K1296" s="108"/>
      <c r="L1296" s="108"/>
      <c r="M1296" s="108"/>
      <c r="N1296" s="108"/>
      <c r="O1296" s="108"/>
      <c r="P1296" s="108"/>
      <c r="W1296" s="108"/>
      <c r="X1296" s="108"/>
      <c r="Y1296" s="108"/>
      <c r="Z1296" s="108"/>
    </row>
    <row r="1297" spans="5:26" x14ac:dyDescent="0.25">
      <c r="E1297" s="108"/>
      <c r="F1297" s="108"/>
      <c r="G1297" s="108"/>
      <c r="H1297" s="108"/>
      <c r="I1297" s="108"/>
      <c r="J1297" s="108"/>
      <c r="K1297" s="108"/>
      <c r="L1297" s="108"/>
      <c r="M1297" s="108"/>
      <c r="N1297" s="108"/>
      <c r="O1297" s="108"/>
      <c r="P1297" s="108"/>
      <c r="W1297" s="108"/>
      <c r="X1297" s="108"/>
      <c r="Y1297" s="108"/>
      <c r="Z1297" s="108"/>
    </row>
    <row r="1298" spans="5:26" x14ac:dyDescent="0.25">
      <c r="E1298" s="108"/>
      <c r="F1298" s="108"/>
      <c r="G1298" s="108"/>
      <c r="H1298" s="108"/>
      <c r="I1298" s="108"/>
      <c r="J1298" s="108"/>
      <c r="K1298" s="108"/>
      <c r="L1298" s="108"/>
      <c r="M1298" s="108"/>
      <c r="N1298" s="108"/>
      <c r="O1298" s="108"/>
      <c r="P1298" s="108"/>
      <c r="W1298" s="108"/>
      <c r="X1298" s="108"/>
      <c r="Y1298" s="108"/>
      <c r="Z1298" s="108"/>
    </row>
    <row r="1299" spans="5:26" x14ac:dyDescent="0.25">
      <c r="E1299" s="108"/>
      <c r="F1299" s="108"/>
      <c r="G1299" s="108"/>
      <c r="H1299" s="108"/>
      <c r="I1299" s="108"/>
      <c r="J1299" s="108"/>
      <c r="K1299" s="108"/>
      <c r="L1299" s="108"/>
      <c r="M1299" s="108"/>
      <c r="N1299" s="108"/>
      <c r="O1299" s="108"/>
      <c r="P1299" s="108"/>
      <c r="W1299" s="108"/>
      <c r="X1299" s="108"/>
      <c r="Y1299" s="108"/>
      <c r="Z1299" s="108"/>
    </row>
    <row r="1300" spans="5:26" x14ac:dyDescent="0.25">
      <c r="E1300" s="108"/>
      <c r="F1300" s="108"/>
      <c r="G1300" s="108"/>
      <c r="H1300" s="108"/>
      <c r="I1300" s="108"/>
      <c r="J1300" s="108"/>
      <c r="K1300" s="108"/>
      <c r="L1300" s="108"/>
      <c r="M1300" s="108"/>
      <c r="N1300" s="108"/>
      <c r="O1300" s="108"/>
      <c r="P1300" s="108"/>
      <c r="W1300" s="108"/>
      <c r="X1300" s="108"/>
      <c r="Y1300" s="108"/>
      <c r="Z1300" s="108"/>
    </row>
    <row r="1301" spans="5:26" x14ac:dyDescent="0.25">
      <c r="E1301" s="108"/>
      <c r="F1301" s="108"/>
      <c r="G1301" s="108"/>
      <c r="H1301" s="108"/>
      <c r="I1301" s="108"/>
      <c r="J1301" s="108"/>
      <c r="K1301" s="108"/>
      <c r="L1301" s="108"/>
      <c r="M1301" s="108"/>
      <c r="N1301" s="108"/>
      <c r="O1301" s="108"/>
      <c r="P1301" s="108"/>
      <c r="W1301" s="108"/>
      <c r="X1301" s="108"/>
      <c r="Y1301" s="108"/>
      <c r="Z1301" s="108"/>
    </row>
    <row r="1302" spans="5:26" x14ac:dyDescent="0.25">
      <c r="E1302" s="108"/>
      <c r="F1302" s="108"/>
      <c r="G1302" s="108"/>
      <c r="H1302" s="108"/>
      <c r="I1302" s="108"/>
      <c r="J1302" s="108"/>
      <c r="K1302" s="108"/>
      <c r="L1302" s="108"/>
      <c r="M1302" s="108"/>
      <c r="N1302" s="108"/>
      <c r="O1302" s="108"/>
      <c r="P1302" s="108"/>
      <c r="W1302" s="108"/>
      <c r="X1302" s="108"/>
      <c r="Y1302" s="108"/>
      <c r="Z1302" s="108"/>
    </row>
    <row r="1303" spans="5:26" x14ac:dyDescent="0.25">
      <c r="E1303" s="108"/>
      <c r="F1303" s="108"/>
      <c r="G1303" s="108"/>
      <c r="H1303" s="108"/>
      <c r="I1303" s="108"/>
      <c r="J1303" s="108"/>
      <c r="K1303" s="108"/>
      <c r="L1303" s="108"/>
      <c r="M1303" s="108"/>
      <c r="N1303" s="108"/>
      <c r="O1303" s="108"/>
      <c r="P1303" s="108"/>
      <c r="W1303" s="108"/>
      <c r="X1303" s="108"/>
      <c r="Y1303" s="108"/>
      <c r="Z1303" s="108"/>
    </row>
    <row r="1304" spans="5:26" x14ac:dyDescent="0.25">
      <c r="E1304" s="108"/>
      <c r="F1304" s="108"/>
      <c r="G1304" s="108"/>
      <c r="H1304" s="108"/>
      <c r="I1304" s="108"/>
      <c r="J1304" s="108"/>
      <c r="K1304" s="108"/>
      <c r="L1304" s="108"/>
      <c r="M1304" s="108"/>
      <c r="N1304" s="108"/>
      <c r="O1304" s="108"/>
      <c r="P1304" s="108"/>
      <c r="W1304" s="108"/>
      <c r="X1304" s="108"/>
      <c r="Y1304" s="108"/>
      <c r="Z1304" s="108"/>
    </row>
    <row r="1305" spans="5:26" x14ac:dyDescent="0.25">
      <c r="E1305" s="108"/>
      <c r="F1305" s="108"/>
      <c r="G1305" s="108"/>
      <c r="H1305" s="108"/>
      <c r="I1305" s="108"/>
      <c r="J1305" s="108"/>
      <c r="K1305" s="108"/>
      <c r="L1305" s="108"/>
      <c r="M1305" s="108"/>
      <c r="N1305" s="108"/>
      <c r="O1305" s="108"/>
      <c r="P1305" s="108"/>
      <c r="W1305" s="108"/>
      <c r="X1305" s="108"/>
      <c r="Y1305" s="108"/>
      <c r="Z1305" s="108"/>
    </row>
    <row r="1306" spans="5:26" x14ac:dyDescent="0.25">
      <c r="E1306" s="108"/>
      <c r="F1306" s="108"/>
      <c r="G1306" s="108"/>
      <c r="H1306" s="108"/>
      <c r="I1306" s="108"/>
      <c r="J1306" s="108"/>
      <c r="K1306" s="108"/>
      <c r="L1306" s="108"/>
      <c r="M1306" s="108"/>
      <c r="N1306" s="108"/>
      <c r="O1306" s="108"/>
      <c r="P1306" s="108"/>
      <c r="W1306" s="108"/>
      <c r="X1306" s="108"/>
      <c r="Y1306" s="108"/>
      <c r="Z1306" s="108"/>
    </row>
    <row r="1307" spans="5:26" x14ac:dyDescent="0.25">
      <c r="E1307" s="108"/>
      <c r="F1307" s="108"/>
      <c r="G1307" s="108"/>
      <c r="H1307" s="108"/>
      <c r="I1307" s="108"/>
      <c r="J1307" s="108"/>
      <c r="K1307" s="108"/>
      <c r="L1307" s="108"/>
      <c r="M1307" s="108"/>
      <c r="N1307" s="108"/>
      <c r="O1307" s="108"/>
      <c r="P1307" s="108"/>
      <c r="W1307" s="108"/>
      <c r="X1307" s="108"/>
      <c r="Y1307" s="108"/>
      <c r="Z1307" s="108"/>
    </row>
    <row r="1308" spans="5:26" x14ac:dyDescent="0.25">
      <c r="E1308" s="108"/>
      <c r="F1308" s="108"/>
      <c r="G1308" s="108"/>
      <c r="H1308" s="108"/>
      <c r="I1308" s="108"/>
      <c r="J1308" s="108"/>
      <c r="K1308" s="108"/>
      <c r="L1308" s="108"/>
      <c r="M1308" s="108"/>
      <c r="N1308" s="108"/>
      <c r="O1308" s="108"/>
      <c r="P1308" s="108"/>
      <c r="W1308" s="108"/>
      <c r="X1308" s="108"/>
      <c r="Y1308" s="108"/>
      <c r="Z1308" s="108"/>
    </row>
    <row r="1309" spans="5:26" x14ac:dyDescent="0.25">
      <c r="E1309" s="108"/>
      <c r="F1309" s="108"/>
      <c r="G1309" s="108"/>
      <c r="H1309" s="108"/>
      <c r="I1309" s="108"/>
      <c r="J1309" s="108"/>
      <c r="K1309" s="108"/>
      <c r="L1309" s="108"/>
      <c r="M1309" s="108"/>
      <c r="N1309" s="108"/>
      <c r="O1309" s="108"/>
      <c r="P1309" s="108"/>
      <c r="W1309" s="108"/>
      <c r="X1309" s="108"/>
      <c r="Y1309" s="108"/>
      <c r="Z1309" s="108"/>
    </row>
    <row r="1310" spans="5:26" x14ac:dyDescent="0.25">
      <c r="E1310" s="108"/>
      <c r="F1310" s="108"/>
      <c r="G1310" s="108"/>
      <c r="H1310" s="108"/>
      <c r="I1310" s="108"/>
      <c r="J1310" s="108"/>
      <c r="K1310" s="108"/>
      <c r="L1310" s="108"/>
      <c r="M1310" s="108"/>
      <c r="N1310" s="108"/>
      <c r="O1310" s="108"/>
      <c r="P1310" s="108"/>
      <c r="W1310" s="108"/>
      <c r="X1310" s="108"/>
      <c r="Y1310" s="108"/>
      <c r="Z1310" s="108"/>
    </row>
    <row r="1311" spans="5:26" x14ac:dyDescent="0.25">
      <c r="E1311" s="108"/>
      <c r="F1311" s="108"/>
      <c r="G1311" s="108"/>
      <c r="H1311" s="108"/>
      <c r="I1311" s="108"/>
      <c r="J1311" s="108"/>
      <c r="K1311" s="108"/>
      <c r="L1311" s="108"/>
      <c r="M1311" s="108"/>
      <c r="N1311" s="108"/>
      <c r="O1311" s="108"/>
      <c r="P1311" s="108"/>
      <c r="W1311" s="108"/>
      <c r="X1311" s="108"/>
      <c r="Y1311" s="108"/>
      <c r="Z1311" s="108"/>
    </row>
    <row r="1312" spans="5:26" x14ac:dyDescent="0.25">
      <c r="E1312" s="108"/>
      <c r="F1312" s="108"/>
      <c r="G1312" s="108"/>
      <c r="H1312" s="108"/>
      <c r="I1312" s="108"/>
      <c r="J1312" s="108"/>
      <c r="K1312" s="108"/>
      <c r="L1312" s="108"/>
      <c r="M1312" s="108"/>
      <c r="N1312" s="108"/>
      <c r="O1312" s="108"/>
      <c r="P1312" s="108"/>
      <c r="W1312" s="108"/>
      <c r="X1312" s="108"/>
      <c r="Y1312" s="108"/>
      <c r="Z1312" s="108"/>
    </row>
    <row r="1313" spans="5:26" x14ac:dyDescent="0.25">
      <c r="E1313" s="108"/>
      <c r="F1313" s="108"/>
      <c r="G1313" s="108"/>
      <c r="H1313" s="108"/>
      <c r="I1313" s="108"/>
      <c r="J1313" s="108"/>
      <c r="K1313" s="108"/>
      <c r="L1313" s="108"/>
      <c r="M1313" s="108"/>
      <c r="N1313" s="108"/>
      <c r="O1313" s="108"/>
      <c r="P1313" s="108"/>
      <c r="W1313" s="108"/>
      <c r="X1313" s="108"/>
      <c r="Y1313" s="108"/>
      <c r="Z1313" s="108"/>
    </row>
    <row r="1314" spans="5:26" x14ac:dyDescent="0.25">
      <c r="E1314" s="108"/>
      <c r="F1314" s="108"/>
      <c r="G1314" s="108"/>
      <c r="H1314" s="108"/>
      <c r="I1314" s="108"/>
      <c r="J1314" s="108"/>
      <c r="K1314" s="108"/>
      <c r="L1314" s="108"/>
      <c r="M1314" s="108"/>
      <c r="N1314" s="108"/>
      <c r="O1314" s="108"/>
      <c r="P1314" s="108"/>
      <c r="W1314" s="108"/>
      <c r="X1314" s="108"/>
      <c r="Y1314" s="108"/>
      <c r="Z1314" s="108"/>
    </row>
    <row r="1315" spans="5:26" x14ac:dyDescent="0.25">
      <c r="E1315" s="108"/>
      <c r="F1315" s="108"/>
      <c r="G1315" s="108"/>
      <c r="H1315" s="108"/>
      <c r="I1315" s="108"/>
      <c r="J1315" s="108"/>
      <c r="K1315" s="108"/>
      <c r="L1315" s="108"/>
      <c r="M1315" s="108"/>
      <c r="N1315" s="108"/>
      <c r="O1315" s="108"/>
      <c r="P1315" s="108"/>
      <c r="W1315" s="108"/>
      <c r="X1315" s="108"/>
      <c r="Y1315" s="108"/>
      <c r="Z1315" s="108"/>
    </row>
    <row r="1316" spans="5:26" x14ac:dyDescent="0.25">
      <c r="E1316" s="108"/>
      <c r="F1316" s="108"/>
      <c r="G1316" s="108"/>
      <c r="H1316" s="108"/>
      <c r="I1316" s="108"/>
      <c r="J1316" s="108"/>
      <c r="K1316" s="108"/>
      <c r="L1316" s="108"/>
      <c r="M1316" s="108"/>
      <c r="N1316" s="108"/>
      <c r="O1316" s="108"/>
      <c r="P1316" s="108"/>
      <c r="W1316" s="108"/>
      <c r="X1316" s="108"/>
      <c r="Y1316" s="108"/>
      <c r="Z1316" s="108"/>
    </row>
    <row r="1317" spans="5:26" x14ac:dyDescent="0.25">
      <c r="E1317" s="108"/>
      <c r="F1317" s="108"/>
      <c r="G1317" s="108"/>
      <c r="H1317" s="108"/>
      <c r="I1317" s="108"/>
      <c r="J1317" s="108"/>
      <c r="K1317" s="108"/>
      <c r="L1317" s="108"/>
      <c r="M1317" s="108"/>
      <c r="N1317" s="108"/>
      <c r="O1317" s="108"/>
      <c r="P1317" s="108"/>
      <c r="W1317" s="108"/>
      <c r="X1317" s="108"/>
      <c r="Y1317" s="108"/>
      <c r="Z1317" s="108"/>
    </row>
    <row r="1318" spans="5:26" x14ac:dyDescent="0.25">
      <c r="E1318" s="108"/>
      <c r="F1318" s="108"/>
      <c r="G1318" s="108"/>
      <c r="H1318" s="108"/>
      <c r="I1318" s="108"/>
      <c r="J1318" s="108"/>
      <c r="K1318" s="108"/>
      <c r="L1318" s="108"/>
      <c r="M1318" s="108"/>
      <c r="N1318" s="108"/>
      <c r="O1318" s="108"/>
      <c r="P1318" s="108"/>
      <c r="W1318" s="108"/>
      <c r="X1318" s="108"/>
      <c r="Y1318" s="108"/>
      <c r="Z1318" s="108"/>
    </row>
    <row r="1319" spans="5:26" x14ac:dyDescent="0.25">
      <c r="E1319" s="108"/>
      <c r="F1319" s="108"/>
      <c r="G1319" s="108"/>
      <c r="H1319" s="108"/>
      <c r="I1319" s="108"/>
      <c r="J1319" s="108"/>
      <c r="K1319" s="108"/>
      <c r="L1319" s="108"/>
      <c r="M1319" s="108"/>
      <c r="N1319" s="108"/>
      <c r="O1319" s="108"/>
      <c r="P1319" s="108"/>
      <c r="W1319" s="108"/>
      <c r="X1319" s="108"/>
      <c r="Y1319" s="108"/>
      <c r="Z1319" s="108"/>
    </row>
    <row r="1320" spans="5:26" x14ac:dyDescent="0.25">
      <c r="E1320" s="108"/>
      <c r="F1320" s="108"/>
      <c r="G1320" s="108"/>
      <c r="H1320" s="108"/>
      <c r="I1320" s="108"/>
      <c r="J1320" s="108"/>
      <c r="K1320" s="108"/>
      <c r="L1320" s="108"/>
      <c r="M1320" s="108"/>
      <c r="N1320" s="108"/>
      <c r="O1320" s="108"/>
      <c r="P1320" s="108"/>
      <c r="W1320" s="108"/>
      <c r="X1320" s="108"/>
      <c r="Y1320" s="108"/>
      <c r="Z1320" s="108"/>
    </row>
    <row r="1321" spans="5:26" x14ac:dyDescent="0.25">
      <c r="E1321" s="108"/>
      <c r="F1321" s="108"/>
      <c r="G1321" s="108"/>
      <c r="H1321" s="108"/>
      <c r="I1321" s="108"/>
      <c r="J1321" s="108"/>
      <c r="K1321" s="108"/>
      <c r="L1321" s="108"/>
      <c r="M1321" s="108"/>
      <c r="N1321" s="108"/>
      <c r="O1321" s="108"/>
      <c r="P1321" s="108"/>
      <c r="W1321" s="108"/>
      <c r="X1321" s="108"/>
      <c r="Y1321" s="108"/>
      <c r="Z1321" s="108"/>
    </row>
    <row r="1322" spans="5:26" x14ac:dyDescent="0.25">
      <c r="E1322" s="108"/>
      <c r="F1322" s="108"/>
      <c r="G1322" s="108"/>
      <c r="H1322" s="108"/>
      <c r="I1322" s="108"/>
      <c r="J1322" s="108"/>
      <c r="K1322" s="108"/>
      <c r="L1322" s="108"/>
      <c r="M1322" s="108"/>
      <c r="N1322" s="108"/>
      <c r="O1322" s="108"/>
      <c r="P1322" s="108"/>
      <c r="W1322" s="108"/>
      <c r="X1322" s="108"/>
      <c r="Y1322" s="108"/>
      <c r="Z1322" s="108"/>
    </row>
    <row r="1323" spans="5:26" x14ac:dyDescent="0.25">
      <c r="E1323" s="108"/>
      <c r="F1323" s="108"/>
      <c r="G1323" s="108"/>
      <c r="H1323" s="108"/>
      <c r="I1323" s="108"/>
      <c r="J1323" s="108"/>
      <c r="K1323" s="108"/>
      <c r="L1323" s="108"/>
      <c r="M1323" s="108"/>
      <c r="N1323" s="108"/>
      <c r="O1323" s="108"/>
      <c r="P1323" s="108"/>
      <c r="W1323" s="108"/>
      <c r="X1323" s="108"/>
      <c r="Y1323" s="108"/>
      <c r="Z1323" s="108"/>
    </row>
    <row r="1324" spans="5:26" x14ac:dyDescent="0.25">
      <c r="E1324" s="108"/>
      <c r="F1324" s="108"/>
      <c r="G1324" s="108"/>
      <c r="H1324" s="108"/>
      <c r="I1324" s="108"/>
      <c r="J1324" s="108"/>
      <c r="K1324" s="108"/>
      <c r="L1324" s="108"/>
      <c r="M1324" s="108"/>
      <c r="N1324" s="108"/>
      <c r="O1324" s="108"/>
      <c r="P1324" s="108"/>
      <c r="W1324" s="108"/>
      <c r="X1324" s="108"/>
      <c r="Y1324" s="108"/>
      <c r="Z1324" s="108"/>
    </row>
    <row r="1325" spans="5:26" x14ac:dyDescent="0.25">
      <c r="E1325" s="108"/>
      <c r="F1325" s="108"/>
      <c r="G1325" s="108"/>
      <c r="H1325" s="108"/>
      <c r="I1325" s="108"/>
      <c r="J1325" s="108"/>
      <c r="K1325" s="108"/>
      <c r="L1325" s="108"/>
      <c r="M1325" s="108"/>
      <c r="N1325" s="108"/>
      <c r="O1325" s="108"/>
      <c r="P1325" s="108"/>
      <c r="W1325" s="108"/>
      <c r="X1325" s="108"/>
      <c r="Y1325" s="108"/>
      <c r="Z1325" s="108"/>
    </row>
    <row r="1326" spans="5:26" x14ac:dyDescent="0.25">
      <c r="E1326" s="108"/>
      <c r="F1326" s="108"/>
      <c r="G1326" s="108"/>
      <c r="H1326" s="108"/>
      <c r="I1326" s="108"/>
      <c r="J1326" s="108"/>
      <c r="K1326" s="108"/>
      <c r="L1326" s="108"/>
      <c r="M1326" s="108"/>
      <c r="N1326" s="108"/>
      <c r="O1326" s="108"/>
      <c r="P1326" s="108"/>
      <c r="W1326" s="108"/>
      <c r="X1326" s="108"/>
      <c r="Y1326" s="108"/>
      <c r="Z1326" s="108"/>
    </row>
    <row r="1327" spans="5:26" x14ac:dyDescent="0.25">
      <c r="E1327" s="108"/>
      <c r="F1327" s="108"/>
      <c r="G1327" s="108"/>
      <c r="H1327" s="108"/>
      <c r="I1327" s="108"/>
      <c r="J1327" s="108"/>
      <c r="K1327" s="108"/>
      <c r="L1327" s="108"/>
      <c r="M1327" s="108"/>
      <c r="N1327" s="108"/>
      <c r="O1327" s="108"/>
      <c r="P1327" s="108"/>
      <c r="W1327" s="108"/>
      <c r="X1327" s="108"/>
      <c r="Y1327" s="108"/>
      <c r="Z1327" s="108"/>
    </row>
    <row r="1328" spans="5:26" x14ac:dyDescent="0.25">
      <c r="E1328" s="108"/>
      <c r="F1328" s="108"/>
      <c r="G1328" s="108"/>
      <c r="H1328" s="108"/>
      <c r="I1328" s="108"/>
      <c r="J1328" s="108"/>
      <c r="K1328" s="108"/>
      <c r="L1328" s="108"/>
      <c r="M1328" s="108"/>
      <c r="N1328" s="108"/>
      <c r="O1328" s="108"/>
      <c r="P1328" s="108"/>
      <c r="W1328" s="108"/>
      <c r="X1328" s="108"/>
      <c r="Y1328" s="108"/>
      <c r="Z1328" s="108"/>
    </row>
    <row r="1329" spans="5:26" x14ac:dyDescent="0.25">
      <c r="E1329" s="108"/>
      <c r="F1329" s="108"/>
      <c r="G1329" s="108"/>
      <c r="H1329" s="108"/>
      <c r="I1329" s="108"/>
      <c r="J1329" s="108"/>
      <c r="K1329" s="108"/>
      <c r="L1329" s="108"/>
      <c r="M1329" s="108"/>
      <c r="N1329" s="108"/>
      <c r="O1329" s="108"/>
      <c r="P1329" s="108"/>
      <c r="W1329" s="108"/>
      <c r="X1329" s="108"/>
      <c r="Y1329" s="108"/>
      <c r="Z1329" s="108"/>
    </row>
    <row r="1330" spans="5:26" x14ac:dyDescent="0.25">
      <c r="E1330" s="108"/>
      <c r="F1330" s="108"/>
      <c r="G1330" s="108"/>
      <c r="H1330" s="108"/>
      <c r="I1330" s="108"/>
      <c r="J1330" s="108"/>
      <c r="K1330" s="108"/>
      <c r="L1330" s="108"/>
      <c r="M1330" s="108"/>
      <c r="N1330" s="108"/>
      <c r="O1330" s="108"/>
      <c r="P1330" s="108"/>
      <c r="W1330" s="108"/>
      <c r="X1330" s="108"/>
      <c r="Y1330" s="108"/>
      <c r="Z1330" s="108"/>
    </row>
    <row r="1331" spans="5:26" x14ac:dyDescent="0.25">
      <c r="E1331" s="108"/>
      <c r="F1331" s="108"/>
      <c r="G1331" s="108"/>
      <c r="H1331" s="108"/>
      <c r="I1331" s="108"/>
      <c r="J1331" s="108"/>
      <c r="K1331" s="108"/>
      <c r="L1331" s="108"/>
      <c r="M1331" s="108"/>
      <c r="N1331" s="108"/>
      <c r="O1331" s="108"/>
      <c r="P1331" s="108"/>
      <c r="W1331" s="108"/>
      <c r="X1331" s="108"/>
      <c r="Y1331" s="108"/>
      <c r="Z1331" s="108"/>
    </row>
    <row r="1332" spans="5:26" x14ac:dyDescent="0.25">
      <c r="E1332" s="108"/>
      <c r="F1332" s="108"/>
      <c r="G1332" s="108"/>
      <c r="H1332" s="108"/>
      <c r="I1332" s="108"/>
      <c r="J1332" s="108"/>
      <c r="K1332" s="108"/>
      <c r="L1332" s="108"/>
      <c r="M1332" s="108"/>
      <c r="N1332" s="108"/>
      <c r="O1332" s="108"/>
      <c r="P1332" s="108"/>
      <c r="W1332" s="108"/>
      <c r="X1332" s="108"/>
      <c r="Y1332" s="108"/>
      <c r="Z1332" s="108"/>
    </row>
    <row r="1333" spans="5:26" x14ac:dyDescent="0.25">
      <c r="E1333" s="108"/>
      <c r="F1333" s="108"/>
      <c r="G1333" s="108"/>
      <c r="H1333" s="108"/>
      <c r="I1333" s="108"/>
      <c r="J1333" s="108"/>
      <c r="K1333" s="108"/>
      <c r="L1333" s="108"/>
      <c r="M1333" s="108"/>
      <c r="N1333" s="108"/>
      <c r="O1333" s="108"/>
      <c r="P1333" s="108"/>
      <c r="W1333" s="108"/>
      <c r="X1333" s="108"/>
      <c r="Y1333" s="108"/>
      <c r="Z1333" s="108"/>
    </row>
    <row r="1334" spans="5:26" x14ac:dyDescent="0.25">
      <c r="E1334" s="108"/>
      <c r="F1334" s="108"/>
      <c r="G1334" s="108"/>
      <c r="H1334" s="108"/>
      <c r="I1334" s="108"/>
      <c r="J1334" s="108"/>
      <c r="K1334" s="108"/>
      <c r="L1334" s="108"/>
      <c r="M1334" s="108"/>
      <c r="N1334" s="108"/>
      <c r="O1334" s="108"/>
      <c r="P1334" s="108"/>
      <c r="W1334" s="108"/>
      <c r="X1334" s="108"/>
      <c r="Y1334" s="108"/>
      <c r="Z1334" s="108"/>
    </row>
    <row r="1335" spans="5:26" x14ac:dyDescent="0.25">
      <c r="E1335" s="108"/>
      <c r="F1335" s="108"/>
      <c r="G1335" s="108"/>
      <c r="H1335" s="108"/>
      <c r="I1335" s="108"/>
      <c r="J1335" s="108"/>
      <c r="K1335" s="108"/>
      <c r="L1335" s="108"/>
      <c r="M1335" s="108"/>
      <c r="N1335" s="108"/>
      <c r="O1335" s="108"/>
      <c r="P1335" s="108"/>
      <c r="W1335" s="108"/>
      <c r="X1335" s="108"/>
      <c r="Y1335" s="108"/>
      <c r="Z1335" s="108"/>
    </row>
    <row r="1336" spans="5:26" x14ac:dyDescent="0.25">
      <c r="E1336" s="108"/>
      <c r="F1336" s="108"/>
      <c r="G1336" s="108"/>
      <c r="H1336" s="108"/>
      <c r="I1336" s="108"/>
      <c r="J1336" s="108"/>
      <c r="K1336" s="108"/>
      <c r="L1336" s="108"/>
      <c r="M1336" s="108"/>
      <c r="N1336" s="108"/>
      <c r="O1336" s="108"/>
      <c r="P1336" s="108"/>
      <c r="W1336" s="108"/>
      <c r="X1336" s="108"/>
      <c r="Y1336" s="108"/>
      <c r="Z1336" s="108"/>
    </row>
    <row r="1337" spans="5:26" x14ac:dyDescent="0.25">
      <c r="E1337" s="108"/>
      <c r="F1337" s="108"/>
      <c r="G1337" s="108"/>
      <c r="H1337" s="108"/>
      <c r="I1337" s="108"/>
      <c r="J1337" s="108"/>
      <c r="K1337" s="108"/>
      <c r="L1337" s="108"/>
      <c r="M1337" s="108"/>
      <c r="N1337" s="108"/>
      <c r="O1337" s="108"/>
      <c r="P1337" s="108"/>
      <c r="W1337" s="108"/>
      <c r="X1337" s="108"/>
      <c r="Y1337" s="108"/>
      <c r="Z1337" s="108"/>
    </row>
    <row r="1338" spans="5:26" x14ac:dyDescent="0.25">
      <c r="E1338" s="108"/>
      <c r="F1338" s="108"/>
      <c r="G1338" s="108"/>
      <c r="H1338" s="108"/>
      <c r="I1338" s="108"/>
      <c r="J1338" s="108"/>
      <c r="K1338" s="108"/>
      <c r="L1338" s="108"/>
      <c r="M1338" s="108"/>
      <c r="N1338" s="108"/>
      <c r="O1338" s="108"/>
      <c r="P1338" s="108"/>
      <c r="W1338" s="108"/>
      <c r="X1338" s="108"/>
      <c r="Y1338" s="108"/>
      <c r="Z1338" s="108"/>
    </row>
    <row r="1339" spans="5:26" x14ac:dyDescent="0.25">
      <c r="E1339" s="108"/>
      <c r="F1339" s="108"/>
      <c r="G1339" s="108"/>
      <c r="H1339" s="108"/>
      <c r="I1339" s="108"/>
      <c r="J1339" s="108"/>
      <c r="K1339" s="108"/>
      <c r="L1339" s="108"/>
      <c r="M1339" s="108"/>
      <c r="N1339" s="108"/>
      <c r="O1339" s="108"/>
      <c r="P1339" s="108"/>
      <c r="W1339" s="108"/>
      <c r="X1339" s="108"/>
      <c r="Y1339" s="108"/>
      <c r="Z1339" s="108"/>
    </row>
    <row r="1340" spans="5:26" x14ac:dyDescent="0.25">
      <c r="E1340" s="108"/>
      <c r="F1340" s="108"/>
      <c r="G1340" s="108"/>
      <c r="H1340" s="108"/>
      <c r="I1340" s="108"/>
      <c r="J1340" s="108"/>
      <c r="K1340" s="108"/>
      <c r="L1340" s="108"/>
      <c r="M1340" s="108"/>
      <c r="N1340" s="108"/>
      <c r="O1340" s="108"/>
      <c r="P1340" s="108"/>
      <c r="W1340" s="108"/>
      <c r="X1340" s="108"/>
      <c r="Y1340" s="108"/>
      <c r="Z1340" s="108"/>
    </row>
    <row r="1341" spans="5:26" x14ac:dyDescent="0.25">
      <c r="E1341" s="108"/>
      <c r="F1341" s="108"/>
      <c r="G1341" s="108"/>
      <c r="H1341" s="108"/>
      <c r="I1341" s="108"/>
      <c r="J1341" s="108"/>
      <c r="K1341" s="108"/>
      <c r="L1341" s="108"/>
      <c r="M1341" s="108"/>
      <c r="N1341" s="108"/>
      <c r="O1341" s="108"/>
      <c r="P1341" s="108"/>
      <c r="W1341" s="108"/>
      <c r="X1341" s="108"/>
      <c r="Y1341" s="108"/>
      <c r="Z1341" s="108"/>
    </row>
    <row r="1342" spans="5:26" x14ac:dyDescent="0.25">
      <c r="E1342" s="108"/>
      <c r="F1342" s="108"/>
      <c r="G1342" s="108"/>
      <c r="H1342" s="108"/>
      <c r="I1342" s="108"/>
      <c r="J1342" s="108"/>
      <c r="K1342" s="108"/>
      <c r="L1342" s="108"/>
      <c r="M1342" s="108"/>
      <c r="N1342" s="108"/>
      <c r="O1342" s="108"/>
      <c r="P1342" s="108"/>
      <c r="W1342" s="108"/>
      <c r="X1342" s="108"/>
      <c r="Y1342" s="108"/>
      <c r="Z1342" s="108"/>
    </row>
    <row r="1343" spans="5:26" x14ac:dyDescent="0.25">
      <c r="E1343" s="108"/>
      <c r="F1343" s="108"/>
      <c r="G1343" s="108"/>
      <c r="H1343" s="108"/>
      <c r="I1343" s="108"/>
      <c r="J1343" s="108"/>
      <c r="K1343" s="108"/>
      <c r="L1343" s="108"/>
      <c r="M1343" s="108"/>
      <c r="N1343" s="108"/>
      <c r="O1343" s="108"/>
      <c r="P1343" s="108"/>
      <c r="W1343" s="108"/>
      <c r="X1343" s="108"/>
      <c r="Y1343" s="108"/>
      <c r="Z1343" s="108"/>
    </row>
    <row r="1344" spans="5:26" x14ac:dyDescent="0.25">
      <c r="E1344" s="108"/>
      <c r="F1344" s="108"/>
      <c r="G1344" s="108"/>
      <c r="H1344" s="108"/>
      <c r="I1344" s="108"/>
      <c r="J1344" s="108"/>
      <c r="K1344" s="108"/>
      <c r="L1344" s="108"/>
      <c r="M1344" s="108"/>
      <c r="N1344" s="108"/>
      <c r="O1344" s="108"/>
      <c r="P1344" s="108"/>
      <c r="W1344" s="108"/>
      <c r="X1344" s="108"/>
      <c r="Y1344" s="108"/>
      <c r="Z1344" s="108"/>
    </row>
    <row r="1345" spans="5:26" x14ac:dyDescent="0.25">
      <c r="E1345" s="108"/>
      <c r="F1345" s="108"/>
      <c r="G1345" s="108"/>
      <c r="H1345" s="108"/>
      <c r="I1345" s="108"/>
      <c r="J1345" s="108"/>
      <c r="K1345" s="108"/>
      <c r="L1345" s="108"/>
      <c r="M1345" s="108"/>
      <c r="N1345" s="108"/>
      <c r="O1345" s="108"/>
      <c r="P1345" s="108"/>
      <c r="W1345" s="108"/>
      <c r="X1345" s="108"/>
      <c r="Y1345" s="108"/>
      <c r="Z1345" s="108"/>
    </row>
    <row r="1346" spans="5:26" x14ac:dyDescent="0.25">
      <c r="E1346" s="108"/>
      <c r="F1346" s="108"/>
      <c r="G1346" s="108"/>
      <c r="H1346" s="108"/>
      <c r="I1346" s="108"/>
      <c r="J1346" s="108"/>
      <c r="K1346" s="108"/>
      <c r="L1346" s="108"/>
      <c r="M1346" s="108"/>
      <c r="N1346" s="108"/>
      <c r="O1346" s="108"/>
      <c r="P1346" s="108"/>
      <c r="W1346" s="108"/>
      <c r="X1346" s="108"/>
      <c r="Y1346" s="108"/>
      <c r="Z1346" s="108"/>
    </row>
    <row r="1347" spans="5:26" x14ac:dyDescent="0.25">
      <c r="E1347" s="108"/>
      <c r="F1347" s="108"/>
      <c r="G1347" s="108"/>
      <c r="H1347" s="108"/>
      <c r="I1347" s="108"/>
      <c r="J1347" s="108"/>
      <c r="K1347" s="108"/>
      <c r="L1347" s="108"/>
      <c r="M1347" s="108"/>
      <c r="N1347" s="108"/>
      <c r="O1347" s="108"/>
      <c r="P1347" s="108"/>
      <c r="W1347" s="108"/>
      <c r="X1347" s="108"/>
      <c r="Y1347" s="108"/>
      <c r="Z1347" s="108"/>
    </row>
    <row r="1348" spans="5:26" x14ac:dyDescent="0.25">
      <c r="E1348" s="108"/>
      <c r="F1348" s="108"/>
      <c r="G1348" s="108"/>
      <c r="H1348" s="108"/>
      <c r="I1348" s="108"/>
      <c r="J1348" s="108"/>
      <c r="K1348" s="108"/>
      <c r="L1348" s="108"/>
      <c r="M1348" s="108"/>
      <c r="N1348" s="108"/>
      <c r="O1348" s="108"/>
      <c r="P1348" s="108"/>
      <c r="W1348" s="108"/>
      <c r="X1348" s="108"/>
      <c r="Y1348" s="108"/>
      <c r="Z1348" s="108"/>
    </row>
    <row r="1349" spans="5:26" x14ac:dyDescent="0.25">
      <c r="E1349" s="108"/>
      <c r="F1349" s="108"/>
      <c r="G1349" s="108"/>
      <c r="H1349" s="108"/>
      <c r="I1349" s="108"/>
      <c r="J1349" s="108"/>
      <c r="K1349" s="108"/>
      <c r="L1349" s="108"/>
      <c r="M1349" s="108"/>
      <c r="N1349" s="108"/>
      <c r="O1349" s="108"/>
      <c r="P1349" s="108"/>
      <c r="W1349" s="108"/>
      <c r="X1349" s="108"/>
      <c r="Y1349" s="108"/>
      <c r="Z1349" s="108"/>
    </row>
    <row r="1350" spans="5:26" x14ac:dyDescent="0.25">
      <c r="E1350" s="108"/>
      <c r="F1350" s="108"/>
      <c r="G1350" s="108"/>
      <c r="H1350" s="108"/>
      <c r="I1350" s="108"/>
      <c r="J1350" s="108"/>
      <c r="K1350" s="108"/>
      <c r="L1350" s="108"/>
      <c r="M1350" s="108"/>
      <c r="N1350" s="108"/>
      <c r="O1350" s="108"/>
      <c r="P1350" s="108"/>
      <c r="W1350" s="108"/>
      <c r="X1350" s="108"/>
      <c r="Y1350" s="108"/>
      <c r="Z1350" s="108"/>
    </row>
    <row r="1351" spans="5:26" x14ac:dyDescent="0.25">
      <c r="E1351" s="108"/>
      <c r="F1351" s="108"/>
      <c r="G1351" s="108"/>
      <c r="H1351" s="108"/>
      <c r="I1351" s="108"/>
      <c r="J1351" s="108"/>
      <c r="K1351" s="108"/>
      <c r="L1351" s="108"/>
      <c r="M1351" s="108"/>
      <c r="N1351" s="108"/>
      <c r="O1351" s="108"/>
      <c r="P1351" s="108"/>
      <c r="W1351" s="108"/>
      <c r="X1351" s="108"/>
      <c r="Y1351" s="108"/>
      <c r="Z1351" s="108"/>
    </row>
    <row r="1352" spans="5:26" x14ac:dyDescent="0.25">
      <c r="E1352" s="108"/>
      <c r="F1352" s="108"/>
      <c r="G1352" s="108"/>
      <c r="H1352" s="108"/>
      <c r="I1352" s="108"/>
      <c r="J1352" s="108"/>
      <c r="K1352" s="108"/>
      <c r="L1352" s="108"/>
      <c r="M1352" s="108"/>
      <c r="N1352" s="108"/>
      <c r="O1352" s="108"/>
      <c r="P1352" s="108"/>
      <c r="W1352" s="108"/>
      <c r="X1352" s="108"/>
      <c r="Y1352" s="108"/>
      <c r="Z1352" s="108"/>
    </row>
    <row r="1353" spans="5:26" x14ac:dyDescent="0.25">
      <c r="E1353" s="108"/>
      <c r="F1353" s="108"/>
      <c r="G1353" s="108"/>
      <c r="H1353" s="108"/>
      <c r="I1353" s="108"/>
      <c r="J1353" s="108"/>
      <c r="K1353" s="108"/>
      <c r="L1353" s="108"/>
      <c r="M1353" s="108"/>
      <c r="N1353" s="108"/>
      <c r="O1353" s="108"/>
      <c r="P1353" s="108"/>
      <c r="W1353" s="108"/>
      <c r="X1353" s="108"/>
      <c r="Y1353" s="108"/>
      <c r="Z1353" s="108"/>
    </row>
    <row r="1354" spans="5:26" x14ac:dyDescent="0.25">
      <c r="E1354" s="108"/>
      <c r="F1354" s="108"/>
      <c r="G1354" s="108"/>
      <c r="H1354" s="108"/>
      <c r="I1354" s="108"/>
      <c r="J1354" s="108"/>
      <c r="K1354" s="108"/>
      <c r="L1354" s="108"/>
      <c r="M1354" s="108"/>
      <c r="N1354" s="108"/>
      <c r="O1354" s="108"/>
      <c r="P1354" s="108"/>
      <c r="W1354" s="108"/>
      <c r="X1354" s="108"/>
      <c r="Y1354" s="108"/>
      <c r="Z1354" s="108"/>
    </row>
    <row r="1355" spans="5:26" x14ac:dyDescent="0.25">
      <c r="E1355" s="108"/>
      <c r="F1355" s="108"/>
      <c r="G1355" s="108"/>
      <c r="H1355" s="108"/>
      <c r="I1355" s="108"/>
      <c r="J1355" s="108"/>
      <c r="K1355" s="108"/>
      <c r="L1355" s="108"/>
      <c r="M1355" s="108"/>
      <c r="N1355" s="108"/>
      <c r="O1355" s="108"/>
      <c r="P1355" s="108"/>
      <c r="W1355" s="108"/>
      <c r="X1355" s="108"/>
      <c r="Y1355" s="108"/>
      <c r="Z1355" s="108"/>
    </row>
    <row r="1356" spans="5:26" x14ac:dyDescent="0.25">
      <c r="E1356" s="108"/>
      <c r="F1356" s="108"/>
      <c r="G1356" s="108"/>
      <c r="H1356" s="108"/>
      <c r="I1356" s="108"/>
      <c r="J1356" s="108"/>
      <c r="K1356" s="108"/>
      <c r="L1356" s="108"/>
      <c r="M1356" s="108"/>
      <c r="N1356" s="108"/>
      <c r="O1356" s="108"/>
      <c r="P1356" s="108"/>
      <c r="W1356" s="108"/>
      <c r="X1356" s="108"/>
      <c r="Y1356" s="108"/>
      <c r="Z1356" s="108"/>
    </row>
    <row r="1357" spans="5:26" x14ac:dyDescent="0.25">
      <c r="E1357" s="108"/>
      <c r="F1357" s="108"/>
      <c r="G1357" s="108"/>
      <c r="H1357" s="108"/>
      <c r="I1357" s="108"/>
      <c r="J1357" s="108"/>
      <c r="K1357" s="108"/>
      <c r="L1357" s="108"/>
      <c r="M1357" s="108"/>
      <c r="N1357" s="108"/>
      <c r="O1357" s="108"/>
      <c r="P1357" s="108"/>
      <c r="W1357" s="108"/>
      <c r="X1357" s="108"/>
      <c r="Y1357" s="108"/>
      <c r="Z1357" s="108"/>
    </row>
    <row r="1358" spans="5:26" x14ac:dyDescent="0.25">
      <c r="E1358" s="108"/>
      <c r="F1358" s="108"/>
      <c r="G1358" s="108"/>
      <c r="H1358" s="108"/>
      <c r="I1358" s="108"/>
      <c r="J1358" s="108"/>
      <c r="K1358" s="108"/>
      <c r="L1358" s="108"/>
      <c r="M1358" s="108"/>
      <c r="N1358" s="108"/>
      <c r="O1358" s="108"/>
      <c r="P1358" s="108"/>
      <c r="W1358" s="108"/>
      <c r="X1358" s="108"/>
      <c r="Y1358" s="108"/>
      <c r="Z1358" s="108"/>
    </row>
    <row r="1359" spans="5:26" x14ac:dyDescent="0.25">
      <c r="E1359" s="108"/>
      <c r="F1359" s="108"/>
      <c r="G1359" s="108"/>
      <c r="H1359" s="108"/>
      <c r="I1359" s="108"/>
      <c r="J1359" s="108"/>
      <c r="K1359" s="108"/>
      <c r="L1359" s="108"/>
      <c r="M1359" s="108"/>
      <c r="N1359" s="108"/>
      <c r="O1359" s="108"/>
      <c r="P1359" s="108"/>
      <c r="W1359" s="108"/>
      <c r="X1359" s="108"/>
      <c r="Y1359" s="108"/>
      <c r="Z1359" s="108"/>
    </row>
    <row r="1360" spans="5:26" x14ac:dyDescent="0.25">
      <c r="E1360" s="108"/>
      <c r="F1360" s="108"/>
      <c r="G1360" s="108"/>
      <c r="H1360" s="108"/>
      <c r="I1360" s="108"/>
      <c r="J1360" s="108"/>
      <c r="K1360" s="108"/>
      <c r="L1360" s="108"/>
      <c r="M1360" s="108"/>
      <c r="N1360" s="108"/>
      <c r="O1360" s="108"/>
      <c r="P1360" s="108"/>
      <c r="W1360" s="108"/>
      <c r="X1360" s="108"/>
      <c r="Y1360" s="108"/>
      <c r="Z1360" s="108"/>
    </row>
    <row r="1361" spans="5:26" x14ac:dyDescent="0.25">
      <c r="E1361" s="108"/>
      <c r="F1361" s="108"/>
      <c r="G1361" s="108"/>
      <c r="H1361" s="108"/>
      <c r="I1361" s="108"/>
      <c r="J1361" s="108"/>
      <c r="K1361" s="108"/>
      <c r="L1361" s="108"/>
      <c r="M1361" s="108"/>
      <c r="N1361" s="108"/>
      <c r="O1361" s="108"/>
      <c r="P1361" s="108"/>
      <c r="W1361" s="108"/>
      <c r="X1361" s="108"/>
      <c r="Y1361" s="108"/>
      <c r="Z1361" s="108"/>
    </row>
    <row r="1362" spans="5:26" x14ac:dyDescent="0.25">
      <c r="E1362" s="108"/>
      <c r="F1362" s="108"/>
      <c r="G1362" s="108"/>
      <c r="H1362" s="108"/>
      <c r="I1362" s="108"/>
      <c r="J1362" s="108"/>
      <c r="K1362" s="108"/>
      <c r="L1362" s="108"/>
      <c r="M1362" s="108"/>
      <c r="N1362" s="108"/>
      <c r="O1362" s="108"/>
      <c r="P1362" s="108"/>
      <c r="W1362" s="108"/>
      <c r="X1362" s="108"/>
      <c r="Y1362" s="108"/>
      <c r="Z1362" s="108"/>
    </row>
    <row r="1363" spans="5:26" x14ac:dyDescent="0.25">
      <c r="E1363" s="108"/>
      <c r="F1363" s="108"/>
      <c r="G1363" s="108"/>
      <c r="H1363" s="108"/>
      <c r="I1363" s="108"/>
      <c r="J1363" s="108"/>
      <c r="K1363" s="108"/>
      <c r="L1363" s="108"/>
      <c r="M1363" s="108"/>
      <c r="N1363" s="108"/>
      <c r="O1363" s="108"/>
      <c r="P1363" s="108"/>
      <c r="W1363" s="108"/>
      <c r="X1363" s="108"/>
      <c r="Y1363" s="108"/>
      <c r="Z1363" s="108"/>
    </row>
    <row r="1364" spans="5:26" x14ac:dyDescent="0.25">
      <c r="E1364" s="108"/>
      <c r="F1364" s="108"/>
      <c r="G1364" s="108"/>
      <c r="H1364" s="108"/>
      <c r="I1364" s="108"/>
      <c r="J1364" s="108"/>
      <c r="K1364" s="108"/>
      <c r="L1364" s="108"/>
      <c r="M1364" s="108"/>
      <c r="N1364" s="108"/>
      <c r="O1364" s="108"/>
      <c r="P1364" s="108"/>
      <c r="W1364" s="108"/>
      <c r="X1364" s="108"/>
      <c r="Y1364" s="108"/>
      <c r="Z1364" s="108"/>
    </row>
    <row r="1365" spans="5:26" x14ac:dyDescent="0.25">
      <c r="E1365" s="108"/>
      <c r="F1365" s="108"/>
      <c r="G1365" s="108"/>
      <c r="H1365" s="108"/>
      <c r="I1365" s="108"/>
      <c r="J1365" s="108"/>
      <c r="K1365" s="108"/>
      <c r="L1365" s="108"/>
      <c r="M1365" s="108"/>
      <c r="N1365" s="108"/>
      <c r="O1365" s="108"/>
      <c r="P1365" s="108"/>
      <c r="W1365" s="108"/>
      <c r="X1365" s="108"/>
      <c r="Y1365" s="108"/>
      <c r="Z1365" s="108"/>
    </row>
    <row r="1366" spans="5:26" x14ac:dyDescent="0.25">
      <c r="E1366" s="108"/>
      <c r="F1366" s="108"/>
      <c r="G1366" s="108"/>
      <c r="H1366" s="108"/>
      <c r="I1366" s="108"/>
      <c r="J1366" s="108"/>
      <c r="K1366" s="108"/>
      <c r="L1366" s="108"/>
      <c r="M1366" s="108"/>
      <c r="N1366" s="108"/>
      <c r="O1366" s="108"/>
      <c r="P1366" s="108"/>
      <c r="W1366" s="108"/>
      <c r="X1366" s="108"/>
      <c r="Y1366" s="108"/>
      <c r="Z1366" s="108"/>
    </row>
    <row r="1367" spans="5:26" x14ac:dyDescent="0.25">
      <c r="E1367" s="108"/>
      <c r="F1367" s="108"/>
      <c r="G1367" s="108"/>
      <c r="H1367" s="108"/>
      <c r="I1367" s="108"/>
      <c r="J1367" s="108"/>
      <c r="K1367" s="108"/>
      <c r="L1367" s="108"/>
      <c r="M1367" s="108"/>
      <c r="N1367" s="108"/>
      <c r="O1367" s="108"/>
      <c r="P1367" s="108"/>
      <c r="W1367" s="108"/>
      <c r="X1367" s="108"/>
      <c r="Y1367" s="108"/>
      <c r="Z1367" s="108"/>
    </row>
    <row r="1368" spans="5:26" x14ac:dyDescent="0.25">
      <c r="E1368" s="108"/>
      <c r="F1368" s="108"/>
      <c r="G1368" s="108"/>
      <c r="H1368" s="108"/>
      <c r="I1368" s="108"/>
      <c r="J1368" s="108"/>
      <c r="K1368" s="108"/>
      <c r="L1368" s="108"/>
      <c r="M1368" s="108"/>
      <c r="N1368" s="108"/>
      <c r="O1368" s="108"/>
      <c r="P1368" s="108"/>
      <c r="W1368" s="108"/>
      <c r="X1368" s="108"/>
      <c r="Y1368" s="108"/>
      <c r="Z1368" s="108"/>
    </row>
    <row r="1369" spans="5:26" x14ac:dyDescent="0.25">
      <c r="E1369" s="108"/>
      <c r="F1369" s="108"/>
      <c r="G1369" s="108"/>
      <c r="H1369" s="108"/>
      <c r="I1369" s="108"/>
      <c r="J1369" s="108"/>
      <c r="K1369" s="108"/>
      <c r="L1369" s="108"/>
      <c r="M1369" s="108"/>
      <c r="N1369" s="108"/>
      <c r="O1369" s="108"/>
      <c r="P1369" s="108"/>
      <c r="W1369" s="108"/>
      <c r="X1369" s="108"/>
      <c r="Y1369" s="108"/>
      <c r="Z1369" s="108"/>
    </row>
    <row r="1370" spans="5:26" x14ac:dyDescent="0.25">
      <c r="E1370" s="108"/>
      <c r="F1370" s="108"/>
      <c r="G1370" s="108"/>
      <c r="H1370" s="108"/>
      <c r="I1370" s="108"/>
      <c r="J1370" s="108"/>
      <c r="K1370" s="108"/>
      <c r="L1370" s="108"/>
      <c r="M1370" s="108"/>
      <c r="N1370" s="108"/>
      <c r="O1370" s="108"/>
      <c r="P1370" s="108"/>
      <c r="W1370" s="108"/>
      <c r="X1370" s="108"/>
      <c r="Y1370" s="108"/>
      <c r="Z1370" s="108"/>
    </row>
    <row r="1371" spans="5:26" x14ac:dyDescent="0.25">
      <c r="E1371" s="108"/>
      <c r="F1371" s="108"/>
      <c r="G1371" s="108"/>
      <c r="H1371" s="108"/>
      <c r="I1371" s="108"/>
      <c r="J1371" s="108"/>
      <c r="K1371" s="108"/>
      <c r="L1371" s="108"/>
      <c r="M1371" s="108"/>
      <c r="N1371" s="108"/>
      <c r="O1371" s="108"/>
      <c r="P1371" s="108"/>
      <c r="W1371" s="108"/>
      <c r="X1371" s="108"/>
      <c r="Y1371" s="108"/>
      <c r="Z1371" s="108"/>
    </row>
    <row r="1372" spans="5:26" x14ac:dyDescent="0.25">
      <c r="E1372" s="108"/>
      <c r="F1372" s="108"/>
      <c r="G1372" s="108"/>
      <c r="H1372" s="108"/>
      <c r="I1372" s="108"/>
      <c r="J1372" s="108"/>
      <c r="K1372" s="108"/>
      <c r="L1372" s="108"/>
      <c r="M1372" s="108"/>
      <c r="N1372" s="108"/>
      <c r="O1372" s="108"/>
      <c r="P1372" s="108"/>
      <c r="W1372" s="108"/>
      <c r="X1372" s="108"/>
      <c r="Y1372" s="108"/>
      <c r="Z1372" s="108"/>
    </row>
    <row r="1373" spans="5:26" x14ac:dyDescent="0.25">
      <c r="E1373" s="108"/>
      <c r="F1373" s="108"/>
      <c r="G1373" s="108"/>
      <c r="H1373" s="108"/>
      <c r="I1373" s="108"/>
      <c r="J1373" s="108"/>
      <c r="K1373" s="108"/>
      <c r="L1373" s="108"/>
      <c r="M1373" s="108"/>
      <c r="N1373" s="108"/>
      <c r="O1373" s="108"/>
      <c r="P1373" s="108"/>
      <c r="W1373" s="108"/>
      <c r="X1373" s="108"/>
      <c r="Y1373" s="108"/>
      <c r="Z1373" s="108"/>
    </row>
    <row r="1374" spans="5:26" x14ac:dyDescent="0.25">
      <c r="E1374" s="108"/>
      <c r="F1374" s="108"/>
      <c r="G1374" s="108"/>
      <c r="H1374" s="108"/>
      <c r="I1374" s="108"/>
      <c r="J1374" s="108"/>
      <c r="K1374" s="108"/>
      <c r="L1374" s="108"/>
      <c r="M1374" s="108"/>
      <c r="N1374" s="108"/>
      <c r="O1374" s="108"/>
      <c r="P1374" s="108"/>
      <c r="W1374" s="108"/>
      <c r="X1374" s="108"/>
      <c r="Y1374" s="108"/>
      <c r="Z1374" s="108"/>
    </row>
    <row r="1375" spans="5:26" x14ac:dyDescent="0.25">
      <c r="E1375" s="108"/>
      <c r="F1375" s="108"/>
      <c r="G1375" s="108"/>
      <c r="H1375" s="108"/>
      <c r="I1375" s="108"/>
      <c r="J1375" s="108"/>
      <c r="K1375" s="108"/>
      <c r="L1375" s="108"/>
      <c r="M1375" s="108"/>
      <c r="N1375" s="108"/>
      <c r="O1375" s="108"/>
      <c r="P1375" s="108"/>
      <c r="W1375" s="108"/>
      <c r="X1375" s="108"/>
      <c r="Y1375" s="108"/>
      <c r="Z1375" s="108"/>
    </row>
    <row r="1376" spans="5:26" x14ac:dyDescent="0.25">
      <c r="E1376" s="108"/>
      <c r="F1376" s="108"/>
      <c r="G1376" s="108"/>
      <c r="H1376" s="108"/>
      <c r="I1376" s="108"/>
      <c r="J1376" s="108"/>
      <c r="K1376" s="108"/>
      <c r="L1376" s="108"/>
      <c r="M1376" s="108"/>
      <c r="N1376" s="108"/>
      <c r="O1376" s="108"/>
      <c r="P1376" s="108"/>
      <c r="W1376" s="108"/>
      <c r="X1376" s="108"/>
      <c r="Y1376" s="108"/>
      <c r="Z1376" s="108"/>
    </row>
    <row r="1377" spans="5:26" x14ac:dyDescent="0.25">
      <c r="E1377" s="108"/>
      <c r="F1377" s="108"/>
      <c r="G1377" s="108"/>
      <c r="H1377" s="108"/>
      <c r="I1377" s="108"/>
      <c r="J1377" s="108"/>
      <c r="K1377" s="108"/>
      <c r="L1377" s="108"/>
      <c r="M1377" s="108"/>
      <c r="N1377" s="108"/>
      <c r="O1377" s="108"/>
      <c r="P1377" s="108"/>
      <c r="W1377" s="108"/>
      <c r="X1377" s="108"/>
      <c r="Y1377" s="108"/>
      <c r="Z1377" s="108"/>
    </row>
    <row r="1378" spans="5:26" x14ac:dyDescent="0.25">
      <c r="E1378" s="108"/>
      <c r="F1378" s="108"/>
      <c r="G1378" s="108"/>
      <c r="H1378" s="108"/>
      <c r="I1378" s="108"/>
      <c r="J1378" s="108"/>
      <c r="K1378" s="108"/>
      <c r="L1378" s="108"/>
      <c r="M1378" s="108"/>
      <c r="N1378" s="108"/>
      <c r="O1378" s="108"/>
      <c r="P1378" s="108"/>
      <c r="W1378" s="108"/>
      <c r="X1378" s="108"/>
      <c r="Y1378" s="108"/>
      <c r="Z1378" s="108"/>
    </row>
    <row r="1379" spans="5:26" x14ac:dyDescent="0.25">
      <c r="E1379" s="108"/>
      <c r="F1379" s="108"/>
      <c r="G1379" s="108"/>
      <c r="H1379" s="108"/>
      <c r="I1379" s="108"/>
      <c r="J1379" s="108"/>
      <c r="K1379" s="108"/>
      <c r="L1379" s="108"/>
      <c r="M1379" s="108"/>
      <c r="N1379" s="108"/>
      <c r="O1379" s="108"/>
      <c r="P1379" s="108"/>
      <c r="W1379" s="108"/>
      <c r="X1379" s="108"/>
      <c r="Y1379" s="108"/>
      <c r="Z1379" s="108"/>
    </row>
    <row r="1380" spans="5:26" x14ac:dyDescent="0.25">
      <c r="E1380" s="108"/>
      <c r="F1380" s="108"/>
      <c r="G1380" s="108"/>
      <c r="H1380" s="108"/>
      <c r="I1380" s="108"/>
      <c r="J1380" s="108"/>
      <c r="K1380" s="108"/>
      <c r="L1380" s="108"/>
      <c r="M1380" s="108"/>
      <c r="N1380" s="108"/>
      <c r="O1380" s="108"/>
      <c r="P1380" s="108"/>
      <c r="W1380" s="108"/>
      <c r="X1380" s="108"/>
      <c r="Y1380" s="108"/>
      <c r="Z1380" s="108"/>
    </row>
    <row r="1381" spans="5:26" x14ac:dyDescent="0.25">
      <c r="E1381" s="108"/>
      <c r="F1381" s="108"/>
      <c r="G1381" s="108"/>
      <c r="H1381" s="108"/>
      <c r="I1381" s="108"/>
      <c r="J1381" s="108"/>
      <c r="K1381" s="108"/>
      <c r="L1381" s="108"/>
      <c r="M1381" s="108"/>
      <c r="N1381" s="108"/>
      <c r="O1381" s="108"/>
      <c r="P1381" s="108"/>
      <c r="W1381" s="108"/>
      <c r="X1381" s="108"/>
      <c r="Y1381" s="108"/>
      <c r="Z1381" s="108"/>
    </row>
    <row r="1382" spans="5:26" x14ac:dyDescent="0.25">
      <c r="E1382" s="108"/>
      <c r="F1382" s="108"/>
      <c r="G1382" s="108"/>
      <c r="H1382" s="108"/>
      <c r="I1382" s="108"/>
      <c r="J1382" s="108"/>
      <c r="K1382" s="108"/>
      <c r="L1382" s="108"/>
      <c r="M1382" s="108"/>
      <c r="N1382" s="108"/>
      <c r="O1382" s="108"/>
      <c r="P1382" s="108"/>
      <c r="W1382" s="108"/>
      <c r="X1382" s="108"/>
      <c r="Y1382" s="108"/>
      <c r="Z1382" s="108"/>
    </row>
    <row r="1383" spans="5:26" x14ac:dyDescent="0.25">
      <c r="E1383" s="108"/>
      <c r="F1383" s="108"/>
      <c r="G1383" s="108"/>
      <c r="H1383" s="108"/>
      <c r="I1383" s="108"/>
      <c r="J1383" s="108"/>
      <c r="K1383" s="108"/>
      <c r="L1383" s="108"/>
      <c r="M1383" s="108"/>
      <c r="N1383" s="108"/>
      <c r="O1383" s="108"/>
      <c r="P1383" s="108"/>
      <c r="W1383" s="108"/>
      <c r="X1383" s="108"/>
      <c r="Y1383" s="108"/>
      <c r="Z1383" s="108"/>
    </row>
    <row r="1384" spans="5:26" x14ac:dyDescent="0.25">
      <c r="E1384" s="108"/>
      <c r="F1384" s="108"/>
      <c r="G1384" s="108"/>
      <c r="H1384" s="108"/>
      <c r="I1384" s="108"/>
      <c r="J1384" s="108"/>
      <c r="K1384" s="108"/>
      <c r="L1384" s="108"/>
      <c r="M1384" s="108"/>
      <c r="N1384" s="108"/>
      <c r="O1384" s="108"/>
      <c r="P1384" s="108"/>
      <c r="W1384" s="108"/>
      <c r="X1384" s="108"/>
      <c r="Y1384" s="108"/>
      <c r="Z1384" s="108"/>
    </row>
    <row r="1385" spans="5:26" x14ac:dyDescent="0.25">
      <c r="E1385" s="108"/>
      <c r="F1385" s="108"/>
      <c r="G1385" s="108"/>
      <c r="H1385" s="108"/>
      <c r="I1385" s="108"/>
      <c r="J1385" s="108"/>
      <c r="K1385" s="108"/>
      <c r="L1385" s="108"/>
      <c r="M1385" s="108"/>
      <c r="N1385" s="108"/>
      <c r="O1385" s="108"/>
      <c r="P1385" s="108"/>
      <c r="W1385" s="108"/>
      <c r="X1385" s="108"/>
      <c r="Y1385" s="108"/>
      <c r="Z1385" s="108"/>
    </row>
    <row r="1386" spans="5:26" x14ac:dyDescent="0.25">
      <c r="E1386" s="108"/>
      <c r="F1386" s="108"/>
      <c r="G1386" s="108"/>
      <c r="H1386" s="108"/>
      <c r="I1386" s="108"/>
      <c r="J1386" s="108"/>
      <c r="K1386" s="108"/>
      <c r="L1386" s="108"/>
      <c r="M1386" s="108"/>
      <c r="N1386" s="108"/>
      <c r="O1386" s="108"/>
      <c r="P1386" s="108"/>
      <c r="W1386" s="108"/>
      <c r="X1386" s="108"/>
      <c r="Y1386" s="108"/>
      <c r="Z1386" s="108"/>
    </row>
    <row r="1387" spans="5:26" x14ac:dyDescent="0.25">
      <c r="E1387" s="108"/>
      <c r="F1387" s="108"/>
      <c r="G1387" s="108"/>
      <c r="H1387" s="108"/>
      <c r="I1387" s="108"/>
      <c r="J1387" s="108"/>
      <c r="K1387" s="108"/>
      <c r="L1387" s="108"/>
      <c r="M1387" s="108"/>
      <c r="N1387" s="108"/>
      <c r="O1387" s="108"/>
      <c r="P1387" s="108"/>
      <c r="W1387" s="108"/>
      <c r="X1387" s="108"/>
      <c r="Y1387" s="108"/>
      <c r="Z1387" s="108"/>
    </row>
    <row r="1388" spans="5:26" x14ac:dyDescent="0.25">
      <c r="E1388" s="108"/>
      <c r="F1388" s="108"/>
      <c r="G1388" s="108"/>
      <c r="H1388" s="108"/>
      <c r="I1388" s="108"/>
      <c r="J1388" s="108"/>
      <c r="K1388" s="108"/>
      <c r="L1388" s="108"/>
      <c r="M1388" s="108"/>
      <c r="N1388" s="108"/>
      <c r="O1388" s="108"/>
      <c r="P1388" s="108"/>
      <c r="W1388" s="108"/>
      <c r="X1388" s="108"/>
      <c r="Y1388" s="108"/>
      <c r="Z1388" s="108"/>
    </row>
    <row r="1389" spans="5:26" x14ac:dyDescent="0.25">
      <c r="E1389" s="108"/>
      <c r="F1389" s="108"/>
      <c r="G1389" s="108"/>
      <c r="H1389" s="108"/>
      <c r="I1389" s="108"/>
      <c r="J1389" s="108"/>
      <c r="K1389" s="108"/>
      <c r="L1389" s="108"/>
      <c r="M1389" s="108"/>
      <c r="N1389" s="108"/>
      <c r="O1389" s="108"/>
      <c r="P1389" s="108"/>
      <c r="W1389" s="108"/>
      <c r="X1389" s="108"/>
      <c r="Y1389" s="108"/>
      <c r="Z1389" s="108"/>
    </row>
    <row r="1390" spans="5:26" x14ac:dyDescent="0.25">
      <c r="E1390" s="108"/>
      <c r="F1390" s="108"/>
      <c r="G1390" s="108"/>
      <c r="H1390" s="108"/>
      <c r="I1390" s="108"/>
      <c r="J1390" s="108"/>
      <c r="K1390" s="108"/>
      <c r="L1390" s="108"/>
      <c r="M1390" s="108"/>
      <c r="N1390" s="108"/>
      <c r="O1390" s="108"/>
      <c r="P1390" s="108"/>
      <c r="W1390" s="108"/>
      <c r="X1390" s="108"/>
      <c r="Y1390" s="108"/>
      <c r="Z1390" s="108"/>
    </row>
    <row r="1391" spans="5:26" x14ac:dyDescent="0.25">
      <c r="E1391" s="108"/>
      <c r="F1391" s="108"/>
      <c r="G1391" s="108"/>
      <c r="H1391" s="108"/>
      <c r="I1391" s="108"/>
      <c r="J1391" s="108"/>
      <c r="K1391" s="108"/>
      <c r="L1391" s="108"/>
      <c r="M1391" s="108"/>
      <c r="N1391" s="108"/>
      <c r="O1391" s="108"/>
      <c r="P1391" s="108"/>
      <c r="W1391" s="108"/>
      <c r="X1391" s="108"/>
      <c r="Y1391" s="108"/>
      <c r="Z1391" s="108"/>
    </row>
    <row r="1392" spans="5:26" x14ac:dyDescent="0.25">
      <c r="E1392" s="108"/>
      <c r="F1392" s="108"/>
      <c r="G1392" s="108"/>
      <c r="H1392" s="108"/>
      <c r="I1392" s="108"/>
      <c r="J1392" s="108"/>
      <c r="K1392" s="108"/>
      <c r="L1392" s="108"/>
      <c r="M1392" s="108"/>
      <c r="N1392" s="108"/>
      <c r="O1392" s="108"/>
      <c r="P1392" s="108"/>
      <c r="W1392" s="108"/>
      <c r="X1392" s="108"/>
      <c r="Y1392" s="108"/>
      <c r="Z1392" s="108"/>
    </row>
    <row r="1393" spans="5:26" x14ac:dyDescent="0.25">
      <c r="E1393" s="108"/>
      <c r="F1393" s="108"/>
      <c r="G1393" s="108"/>
      <c r="H1393" s="108"/>
      <c r="I1393" s="108"/>
      <c r="J1393" s="108"/>
      <c r="K1393" s="108"/>
      <c r="L1393" s="108"/>
      <c r="M1393" s="108"/>
      <c r="N1393" s="108"/>
      <c r="O1393" s="108"/>
      <c r="P1393" s="108"/>
      <c r="W1393" s="108"/>
      <c r="X1393" s="108"/>
      <c r="Y1393" s="108"/>
      <c r="Z1393" s="108"/>
    </row>
    <row r="1394" spans="5:26" x14ac:dyDescent="0.25">
      <c r="E1394" s="108"/>
      <c r="F1394" s="108"/>
      <c r="G1394" s="108"/>
      <c r="H1394" s="108"/>
      <c r="I1394" s="108"/>
      <c r="J1394" s="108"/>
      <c r="K1394" s="108"/>
      <c r="L1394" s="108"/>
      <c r="M1394" s="108"/>
      <c r="N1394" s="108"/>
      <c r="O1394" s="108"/>
      <c r="P1394" s="108"/>
      <c r="W1394" s="108"/>
      <c r="X1394" s="108"/>
      <c r="Y1394" s="108"/>
      <c r="Z1394" s="108"/>
    </row>
    <row r="1395" spans="5:26" x14ac:dyDescent="0.25">
      <c r="E1395" s="108"/>
      <c r="F1395" s="108"/>
      <c r="G1395" s="108"/>
      <c r="H1395" s="108"/>
      <c r="I1395" s="108"/>
      <c r="J1395" s="108"/>
      <c r="K1395" s="108"/>
      <c r="L1395" s="108"/>
      <c r="M1395" s="108"/>
      <c r="N1395" s="108"/>
      <c r="O1395" s="108"/>
      <c r="P1395" s="108"/>
      <c r="W1395" s="108"/>
      <c r="X1395" s="108"/>
      <c r="Y1395" s="108"/>
      <c r="Z1395" s="108"/>
    </row>
    <row r="1396" spans="5:26" x14ac:dyDescent="0.25">
      <c r="E1396" s="108"/>
      <c r="F1396" s="108"/>
      <c r="G1396" s="108"/>
      <c r="H1396" s="108"/>
      <c r="I1396" s="108"/>
      <c r="J1396" s="108"/>
      <c r="K1396" s="108"/>
      <c r="L1396" s="108"/>
      <c r="M1396" s="108"/>
      <c r="N1396" s="108"/>
      <c r="O1396" s="108"/>
      <c r="P1396" s="108"/>
      <c r="W1396" s="108"/>
      <c r="X1396" s="108"/>
      <c r="Y1396" s="108"/>
      <c r="Z1396" s="108"/>
    </row>
    <row r="1397" spans="5:26" x14ac:dyDescent="0.25">
      <c r="E1397" s="108"/>
      <c r="F1397" s="108"/>
      <c r="G1397" s="108"/>
      <c r="H1397" s="108"/>
      <c r="I1397" s="108"/>
      <c r="J1397" s="108"/>
      <c r="K1397" s="108"/>
      <c r="L1397" s="108"/>
      <c r="M1397" s="108"/>
      <c r="N1397" s="108"/>
      <c r="O1397" s="108"/>
      <c r="P1397" s="108"/>
      <c r="W1397" s="108"/>
      <c r="X1397" s="108"/>
      <c r="Y1397" s="108"/>
      <c r="Z1397" s="108"/>
    </row>
    <row r="1398" spans="5:26" x14ac:dyDescent="0.25">
      <c r="E1398" s="108"/>
      <c r="F1398" s="108"/>
      <c r="G1398" s="108"/>
      <c r="H1398" s="108"/>
      <c r="I1398" s="108"/>
      <c r="J1398" s="108"/>
      <c r="K1398" s="108"/>
      <c r="L1398" s="108"/>
      <c r="M1398" s="108"/>
      <c r="N1398" s="108"/>
      <c r="O1398" s="108"/>
      <c r="P1398" s="108"/>
      <c r="W1398" s="108"/>
      <c r="X1398" s="108"/>
      <c r="Y1398" s="108"/>
      <c r="Z1398" s="108"/>
    </row>
    <row r="1399" spans="5:26" x14ac:dyDescent="0.25">
      <c r="E1399" s="108"/>
      <c r="F1399" s="108"/>
      <c r="G1399" s="108"/>
      <c r="H1399" s="108"/>
      <c r="I1399" s="108"/>
      <c r="J1399" s="108"/>
      <c r="K1399" s="108"/>
      <c r="L1399" s="108"/>
      <c r="M1399" s="108"/>
      <c r="N1399" s="108"/>
      <c r="O1399" s="108"/>
      <c r="P1399" s="108"/>
      <c r="W1399" s="108"/>
      <c r="X1399" s="108"/>
      <c r="Y1399" s="108"/>
      <c r="Z1399" s="108"/>
    </row>
    <row r="1400" spans="5:26" x14ac:dyDescent="0.25">
      <c r="E1400" s="108"/>
      <c r="F1400" s="108"/>
      <c r="G1400" s="108"/>
      <c r="H1400" s="108"/>
      <c r="I1400" s="108"/>
      <c r="J1400" s="108"/>
      <c r="K1400" s="108"/>
      <c r="L1400" s="108"/>
      <c r="M1400" s="108"/>
      <c r="N1400" s="108"/>
      <c r="O1400" s="108"/>
      <c r="P1400" s="108"/>
      <c r="W1400" s="108"/>
      <c r="X1400" s="108"/>
      <c r="Y1400" s="108"/>
      <c r="Z1400" s="108"/>
    </row>
    <row r="1401" spans="5:26" x14ac:dyDescent="0.25">
      <c r="E1401" s="108"/>
      <c r="F1401" s="108"/>
      <c r="G1401" s="108"/>
      <c r="H1401" s="108"/>
      <c r="I1401" s="108"/>
      <c r="J1401" s="108"/>
      <c r="K1401" s="108"/>
      <c r="L1401" s="108"/>
      <c r="M1401" s="108"/>
      <c r="N1401" s="108"/>
      <c r="O1401" s="108"/>
      <c r="P1401" s="108"/>
      <c r="W1401" s="108"/>
      <c r="X1401" s="108"/>
      <c r="Y1401" s="108"/>
      <c r="Z1401" s="108"/>
    </row>
    <row r="1402" spans="5:26" x14ac:dyDescent="0.25">
      <c r="E1402" s="108"/>
      <c r="F1402" s="108"/>
      <c r="G1402" s="108"/>
      <c r="H1402" s="108"/>
      <c r="I1402" s="108"/>
      <c r="J1402" s="108"/>
      <c r="K1402" s="108"/>
      <c r="L1402" s="108"/>
      <c r="M1402" s="108"/>
      <c r="N1402" s="108"/>
      <c r="O1402" s="108"/>
      <c r="P1402" s="108"/>
      <c r="W1402" s="108"/>
      <c r="X1402" s="108"/>
      <c r="Y1402" s="108"/>
      <c r="Z1402" s="108"/>
    </row>
    <row r="1403" spans="5:26" x14ac:dyDescent="0.25">
      <c r="E1403" s="108"/>
      <c r="F1403" s="108"/>
      <c r="G1403" s="108"/>
      <c r="H1403" s="108"/>
      <c r="I1403" s="108"/>
      <c r="J1403" s="108"/>
      <c r="K1403" s="108"/>
      <c r="L1403" s="108"/>
      <c r="M1403" s="108"/>
      <c r="N1403" s="108"/>
      <c r="O1403" s="108"/>
      <c r="P1403" s="108"/>
      <c r="W1403" s="108"/>
      <c r="X1403" s="108"/>
      <c r="Y1403" s="108"/>
      <c r="Z1403" s="108"/>
    </row>
    <row r="1404" spans="5:26" x14ac:dyDescent="0.25">
      <c r="E1404" s="108"/>
      <c r="F1404" s="108"/>
      <c r="G1404" s="108"/>
      <c r="H1404" s="108"/>
      <c r="I1404" s="108"/>
      <c r="J1404" s="108"/>
      <c r="K1404" s="108"/>
      <c r="L1404" s="108"/>
      <c r="M1404" s="108"/>
      <c r="N1404" s="108"/>
      <c r="O1404" s="108"/>
      <c r="P1404" s="108"/>
      <c r="W1404" s="108"/>
      <c r="X1404" s="108"/>
      <c r="Y1404" s="108"/>
      <c r="Z1404" s="108"/>
    </row>
    <row r="1405" spans="5:26" x14ac:dyDescent="0.25">
      <c r="E1405" s="108"/>
      <c r="F1405" s="108"/>
      <c r="G1405" s="108"/>
      <c r="H1405" s="108"/>
      <c r="I1405" s="108"/>
      <c r="J1405" s="108"/>
      <c r="K1405" s="108"/>
      <c r="L1405" s="108"/>
      <c r="M1405" s="108"/>
      <c r="N1405" s="108"/>
      <c r="O1405" s="108"/>
      <c r="P1405" s="108"/>
      <c r="W1405" s="108"/>
      <c r="X1405" s="108"/>
      <c r="Y1405" s="108"/>
      <c r="Z1405" s="108"/>
    </row>
    <row r="1406" spans="5:26" x14ac:dyDescent="0.25">
      <c r="E1406" s="108"/>
      <c r="F1406" s="108"/>
      <c r="G1406" s="108"/>
      <c r="H1406" s="108"/>
      <c r="I1406" s="108"/>
      <c r="J1406" s="108"/>
      <c r="K1406" s="108"/>
      <c r="L1406" s="108"/>
      <c r="M1406" s="108"/>
      <c r="N1406" s="108"/>
      <c r="O1406" s="108"/>
      <c r="P1406" s="108"/>
      <c r="W1406" s="108"/>
      <c r="X1406" s="108"/>
      <c r="Y1406" s="108"/>
      <c r="Z1406" s="108"/>
    </row>
    <row r="1407" spans="5:26" x14ac:dyDescent="0.25">
      <c r="E1407" s="108"/>
      <c r="F1407" s="108"/>
      <c r="G1407" s="108"/>
      <c r="H1407" s="108"/>
      <c r="I1407" s="108"/>
      <c r="J1407" s="108"/>
      <c r="K1407" s="108"/>
      <c r="L1407" s="108"/>
      <c r="M1407" s="108"/>
      <c r="N1407" s="108"/>
      <c r="O1407" s="108"/>
      <c r="P1407" s="108"/>
      <c r="W1407" s="108"/>
      <c r="X1407" s="108"/>
      <c r="Y1407" s="108"/>
      <c r="Z1407" s="108"/>
    </row>
    <row r="1408" spans="5:26" x14ac:dyDescent="0.25">
      <c r="E1408" s="108"/>
      <c r="F1408" s="108"/>
      <c r="G1408" s="108"/>
      <c r="H1408" s="108"/>
      <c r="I1408" s="108"/>
      <c r="J1408" s="108"/>
      <c r="K1408" s="108"/>
      <c r="L1408" s="108"/>
      <c r="M1408" s="108"/>
      <c r="N1408" s="108"/>
      <c r="O1408" s="108"/>
      <c r="P1408" s="108"/>
      <c r="W1408" s="108"/>
      <c r="X1408" s="108"/>
      <c r="Y1408" s="108"/>
      <c r="Z1408" s="108"/>
    </row>
    <row r="1409" spans="5:26" x14ac:dyDescent="0.25">
      <c r="E1409" s="108"/>
      <c r="F1409" s="108"/>
      <c r="G1409" s="108"/>
      <c r="H1409" s="108"/>
      <c r="I1409" s="108"/>
      <c r="J1409" s="108"/>
      <c r="K1409" s="108"/>
      <c r="L1409" s="108"/>
      <c r="M1409" s="108"/>
      <c r="N1409" s="108"/>
      <c r="O1409" s="108"/>
      <c r="P1409" s="108"/>
      <c r="W1409" s="108"/>
      <c r="X1409" s="108"/>
      <c r="Y1409" s="108"/>
      <c r="Z1409" s="108"/>
    </row>
    <row r="1410" spans="5:26" x14ac:dyDescent="0.25">
      <c r="E1410" s="108"/>
      <c r="F1410" s="108"/>
      <c r="G1410" s="108"/>
      <c r="H1410" s="108"/>
      <c r="I1410" s="108"/>
      <c r="J1410" s="108"/>
      <c r="K1410" s="108"/>
      <c r="L1410" s="108"/>
      <c r="M1410" s="108"/>
      <c r="N1410" s="108"/>
      <c r="O1410" s="108"/>
      <c r="P1410" s="108"/>
      <c r="W1410" s="108"/>
      <c r="X1410" s="108"/>
      <c r="Y1410" s="108"/>
      <c r="Z1410" s="108"/>
    </row>
    <row r="1411" spans="5:26" x14ac:dyDescent="0.25">
      <c r="E1411" s="108"/>
      <c r="F1411" s="108"/>
      <c r="G1411" s="108"/>
      <c r="H1411" s="108"/>
      <c r="I1411" s="108"/>
      <c r="J1411" s="108"/>
      <c r="K1411" s="108"/>
      <c r="L1411" s="108"/>
      <c r="M1411" s="108"/>
      <c r="N1411" s="108"/>
      <c r="O1411" s="108"/>
      <c r="P1411" s="108"/>
      <c r="W1411" s="108"/>
      <c r="X1411" s="108"/>
      <c r="Y1411" s="108"/>
      <c r="Z1411" s="108"/>
    </row>
    <row r="1412" spans="5:26" x14ac:dyDescent="0.25">
      <c r="E1412" s="108"/>
      <c r="F1412" s="108"/>
      <c r="G1412" s="108"/>
      <c r="H1412" s="108"/>
      <c r="I1412" s="108"/>
      <c r="J1412" s="108"/>
      <c r="K1412" s="108"/>
      <c r="L1412" s="108"/>
      <c r="M1412" s="108"/>
      <c r="N1412" s="108"/>
      <c r="O1412" s="108"/>
      <c r="P1412" s="108"/>
      <c r="W1412" s="108"/>
      <c r="X1412" s="108"/>
      <c r="Y1412" s="108"/>
      <c r="Z1412" s="108"/>
    </row>
    <row r="1413" spans="5:26" x14ac:dyDescent="0.25">
      <c r="E1413" s="108"/>
      <c r="F1413" s="108"/>
      <c r="G1413" s="108"/>
      <c r="H1413" s="108"/>
      <c r="I1413" s="108"/>
      <c r="J1413" s="108"/>
      <c r="K1413" s="108"/>
      <c r="L1413" s="108"/>
      <c r="M1413" s="108"/>
      <c r="N1413" s="108"/>
      <c r="O1413" s="108"/>
      <c r="P1413" s="108"/>
      <c r="W1413" s="108"/>
      <c r="X1413" s="108"/>
      <c r="Y1413" s="108"/>
      <c r="Z1413" s="108"/>
    </row>
    <row r="1414" spans="5:26" x14ac:dyDescent="0.25">
      <c r="E1414" s="108"/>
      <c r="F1414" s="108"/>
      <c r="G1414" s="108"/>
      <c r="H1414" s="108"/>
      <c r="I1414" s="108"/>
      <c r="J1414" s="108"/>
      <c r="K1414" s="108"/>
      <c r="L1414" s="108"/>
      <c r="M1414" s="108"/>
      <c r="N1414" s="108"/>
      <c r="O1414" s="108"/>
      <c r="P1414" s="108"/>
      <c r="W1414" s="108"/>
      <c r="X1414" s="108"/>
      <c r="Y1414" s="108"/>
      <c r="Z1414" s="108"/>
    </row>
    <row r="1415" spans="5:26" x14ac:dyDescent="0.25">
      <c r="E1415" s="108"/>
      <c r="F1415" s="108"/>
      <c r="G1415" s="108"/>
      <c r="H1415" s="108"/>
      <c r="I1415" s="108"/>
      <c r="J1415" s="108"/>
      <c r="K1415" s="108"/>
      <c r="L1415" s="108"/>
      <c r="M1415" s="108"/>
      <c r="N1415" s="108"/>
      <c r="O1415" s="108"/>
      <c r="P1415" s="108"/>
      <c r="W1415" s="108"/>
      <c r="X1415" s="108"/>
      <c r="Y1415" s="108"/>
      <c r="Z1415" s="108"/>
    </row>
    <row r="1416" spans="5:26" x14ac:dyDescent="0.25">
      <c r="E1416" s="108"/>
      <c r="F1416" s="108"/>
      <c r="G1416" s="108"/>
      <c r="H1416" s="108"/>
      <c r="I1416" s="108"/>
      <c r="J1416" s="108"/>
      <c r="K1416" s="108"/>
      <c r="L1416" s="108"/>
      <c r="M1416" s="108"/>
      <c r="N1416" s="108"/>
      <c r="O1416" s="108"/>
      <c r="P1416" s="108"/>
      <c r="W1416" s="108"/>
      <c r="X1416" s="108"/>
      <c r="Y1416" s="108"/>
      <c r="Z1416" s="108"/>
    </row>
    <row r="1417" spans="5:26" x14ac:dyDescent="0.25">
      <c r="E1417" s="108"/>
      <c r="F1417" s="108"/>
      <c r="G1417" s="108"/>
      <c r="H1417" s="108"/>
      <c r="I1417" s="108"/>
      <c r="J1417" s="108"/>
      <c r="K1417" s="108"/>
      <c r="L1417" s="108"/>
      <c r="M1417" s="108"/>
      <c r="N1417" s="108"/>
      <c r="O1417" s="108"/>
      <c r="P1417" s="108"/>
      <c r="W1417" s="108"/>
      <c r="X1417" s="108"/>
      <c r="Y1417" s="108"/>
      <c r="Z1417" s="108"/>
    </row>
    <row r="1418" spans="5:26" x14ac:dyDescent="0.25">
      <c r="E1418" s="108"/>
      <c r="F1418" s="108"/>
      <c r="G1418" s="108"/>
      <c r="H1418" s="108"/>
      <c r="I1418" s="108"/>
      <c r="J1418" s="108"/>
      <c r="K1418" s="108"/>
      <c r="L1418" s="108"/>
      <c r="M1418" s="108"/>
      <c r="N1418" s="108"/>
      <c r="O1418" s="108"/>
      <c r="P1418" s="108"/>
      <c r="W1418" s="108"/>
      <c r="X1418" s="108"/>
      <c r="Y1418" s="108"/>
      <c r="Z1418" s="108"/>
    </row>
    <row r="1419" spans="5:26" x14ac:dyDescent="0.25">
      <c r="E1419" s="108"/>
      <c r="F1419" s="108"/>
      <c r="G1419" s="108"/>
      <c r="H1419" s="108"/>
      <c r="I1419" s="108"/>
      <c r="J1419" s="108"/>
      <c r="K1419" s="108"/>
      <c r="L1419" s="108"/>
      <c r="M1419" s="108"/>
      <c r="N1419" s="108"/>
      <c r="O1419" s="108"/>
      <c r="P1419" s="108"/>
      <c r="W1419" s="108"/>
      <c r="X1419" s="108"/>
      <c r="Y1419" s="108"/>
      <c r="Z1419" s="108"/>
    </row>
    <row r="1420" spans="5:26" x14ac:dyDescent="0.25">
      <c r="E1420" s="108"/>
      <c r="F1420" s="108"/>
      <c r="G1420" s="108"/>
      <c r="H1420" s="108"/>
      <c r="I1420" s="108"/>
      <c r="J1420" s="108"/>
      <c r="K1420" s="108"/>
      <c r="L1420" s="108"/>
      <c r="M1420" s="108"/>
      <c r="N1420" s="108"/>
      <c r="O1420" s="108"/>
      <c r="P1420" s="108"/>
      <c r="W1420" s="108"/>
      <c r="X1420" s="108"/>
      <c r="Y1420" s="108"/>
      <c r="Z1420" s="108"/>
    </row>
    <row r="1421" spans="5:26" x14ac:dyDescent="0.25">
      <c r="E1421" s="108"/>
      <c r="F1421" s="108"/>
      <c r="G1421" s="108"/>
      <c r="H1421" s="108"/>
      <c r="I1421" s="108"/>
      <c r="J1421" s="108"/>
      <c r="K1421" s="108"/>
      <c r="L1421" s="108"/>
      <c r="M1421" s="108"/>
      <c r="N1421" s="108"/>
      <c r="O1421" s="108"/>
      <c r="P1421" s="108"/>
      <c r="W1421" s="108"/>
      <c r="X1421" s="108"/>
      <c r="Y1421" s="108"/>
      <c r="Z1421" s="108"/>
    </row>
    <row r="1422" spans="5:26" x14ac:dyDescent="0.25">
      <c r="E1422" s="108"/>
      <c r="F1422" s="108"/>
      <c r="G1422" s="108"/>
      <c r="H1422" s="108"/>
      <c r="I1422" s="108"/>
      <c r="J1422" s="108"/>
      <c r="K1422" s="108"/>
      <c r="L1422" s="108"/>
      <c r="M1422" s="108"/>
      <c r="N1422" s="108"/>
      <c r="O1422" s="108"/>
      <c r="P1422" s="108"/>
      <c r="W1422" s="108"/>
      <c r="X1422" s="108"/>
      <c r="Y1422" s="108"/>
      <c r="Z1422" s="108"/>
    </row>
    <row r="1423" spans="5:26" x14ac:dyDescent="0.25">
      <c r="E1423" s="108"/>
      <c r="F1423" s="108"/>
      <c r="G1423" s="108"/>
      <c r="H1423" s="108"/>
      <c r="I1423" s="108"/>
      <c r="J1423" s="108"/>
      <c r="K1423" s="108"/>
      <c r="L1423" s="108"/>
      <c r="M1423" s="108"/>
      <c r="N1423" s="108"/>
      <c r="O1423" s="108"/>
      <c r="P1423" s="108"/>
      <c r="W1423" s="108"/>
      <c r="X1423" s="108"/>
      <c r="Y1423" s="108"/>
      <c r="Z1423" s="108"/>
    </row>
    <row r="1424" spans="5:26" x14ac:dyDescent="0.25">
      <c r="E1424" s="108"/>
      <c r="F1424" s="108"/>
      <c r="G1424" s="108"/>
      <c r="H1424" s="108"/>
      <c r="I1424" s="108"/>
      <c r="J1424" s="108"/>
      <c r="K1424" s="108"/>
      <c r="L1424" s="108"/>
      <c r="M1424" s="108"/>
      <c r="N1424" s="108"/>
      <c r="O1424" s="108"/>
      <c r="P1424" s="108"/>
      <c r="W1424" s="108"/>
      <c r="X1424" s="108"/>
      <c r="Y1424" s="108"/>
      <c r="Z1424" s="108"/>
    </row>
    <row r="1425" spans="5:26" x14ac:dyDescent="0.25">
      <c r="E1425" s="108"/>
      <c r="F1425" s="108"/>
      <c r="G1425" s="108"/>
      <c r="H1425" s="108"/>
      <c r="I1425" s="108"/>
      <c r="J1425" s="108"/>
      <c r="K1425" s="108"/>
      <c r="L1425" s="108"/>
      <c r="M1425" s="108"/>
      <c r="N1425" s="108"/>
      <c r="O1425" s="108"/>
      <c r="P1425" s="108"/>
      <c r="W1425" s="108"/>
      <c r="X1425" s="108"/>
      <c r="Y1425" s="108"/>
      <c r="Z1425" s="108"/>
    </row>
    <row r="1426" spans="5:26" x14ac:dyDescent="0.25">
      <c r="E1426" s="108"/>
      <c r="F1426" s="108"/>
      <c r="G1426" s="108"/>
      <c r="H1426" s="108"/>
      <c r="I1426" s="108"/>
      <c r="J1426" s="108"/>
      <c r="K1426" s="108"/>
      <c r="L1426" s="108"/>
      <c r="M1426" s="108"/>
      <c r="N1426" s="108"/>
      <c r="O1426" s="108"/>
      <c r="P1426" s="108"/>
      <c r="W1426" s="108"/>
      <c r="X1426" s="108"/>
      <c r="Y1426" s="108"/>
      <c r="Z1426" s="108"/>
    </row>
    <row r="1427" spans="5:26" x14ac:dyDescent="0.25">
      <c r="E1427" s="108"/>
      <c r="F1427" s="108"/>
      <c r="G1427" s="108"/>
      <c r="H1427" s="108"/>
      <c r="I1427" s="108"/>
      <c r="J1427" s="108"/>
      <c r="K1427" s="108"/>
      <c r="L1427" s="108"/>
      <c r="M1427" s="108"/>
      <c r="N1427" s="108"/>
      <c r="O1427" s="108"/>
      <c r="P1427" s="108"/>
      <c r="W1427" s="108"/>
      <c r="X1427" s="108"/>
      <c r="Y1427" s="108"/>
      <c r="Z1427" s="108"/>
    </row>
    <row r="1428" spans="5:26" x14ac:dyDescent="0.25">
      <c r="E1428" s="108"/>
      <c r="F1428" s="108"/>
      <c r="G1428" s="108"/>
      <c r="H1428" s="108"/>
      <c r="I1428" s="108"/>
      <c r="J1428" s="108"/>
      <c r="K1428" s="108"/>
      <c r="L1428" s="108"/>
      <c r="M1428" s="108"/>
      <c r="N1428" s="108"/>
      <c r="O1428" s="108"/>
      <c r="P1428" s="108"/>
      <c r="W1428" s="108"/>
      <c r="X1428" s="108"/>
      <c r="Y1428" s="108"/>
      <c r="Z1428" s="108"/>
    </row>
    <row r="1429" spans="5:26" x14ac:dyDescent="0.25">
      <c r="E1429" s="108"/>
      <c r="F1429" s="108"/>
      <c r="G1429" s="108"/>
      <c r="H1429" s="108"/>
      <c r="I1429" s="108"/>
      <c r="J1429" s="108"/>
      <c r="K1429" s="108"/>
      <c r="L1429" s="108"/>
      <c r="M1429" s="108"/>
      <c r="N1429" s="108"/>
      <c r="O1429" s="108"/>
      <c r="P1429" s="108"/>
      <c r="W1429" s="108"/>
      <c r="X1429" s="108"/>
      <c r="Y1429" s="108"/>
      <c r="Z1429" s="108"/>
    </row>
    <row r="1430" spans="5:26" x14ac:dyDescent="0.25">
      <c r="E1430" s="108"/>
      <c r="F1430" s="108"/>
      <c r="G1430" s="108"/>
      <c r="H1430" s="108"/>
      <c r="I1430" s="108"/>
      <c r="J1430" s="108"/>
      <c r="K1430" s="108"/>
      <c r="L1430" s="108"/>
      <c r="M1430" s="108"/>
      <c r="N1430" s="108"/>
      <c r="O1430" s="108"/>
      <c r="P1430" s="108"/>
      <c r="W1430" s="108"/>
      <c r="X1430" s="108"/>
      <c r="Y1430" s="108"/>
      <c r="Z1430" s="108"/>
    </row>
    <row r="1431" spans="5:26" x14ac:dyDescent="0.25">
      <c r="E1431" s="108"/>
      <c r="F1431" s="108"/>
      <c r="G1431" s="108"/>
      <c r="H1431" s="108"/>
      <c r="I1431" s="108"/>
      <c r="J1431" s="108"/>
      <c r="K1431" s="108"/>
      <c r="L1431" s="108"/>
      <c r="M1431" s="108"/>
      <c r="N1431" s="108"/>
      <c r="O1431" s="108"/>
      <c r="P1431" s="108"/>
      <c r="W1431" s="108"/>
      <c r="X1431" s="108"/>
      <c r="Y1431" s="108"/>
      <c r="Z1431" s="108"/>
    </row>
    <row r="1432" spans="5:26" x14ac:dyDescent="0.25">
      <c r="E1432" s="108"/>
      <c r="F1432" s="108"/>
      <c r="G1432" s="108"/>
      <c r="H1432" s="108"/>
      <c r="I1432" s="108"/>
      <c r="J1432" s="108"/>
      <c r="K1432" s="108"/>
      <c r="L1432" s="108"/>
      <c r="M1432" s="108"/>
      <c r="N1432" s="108"/>
      <c r="O1432" s="108"/>
      <c r="P1432" s="108"/>
      <c r="W1432" s="108"/>
      <c r="X1432" s="108"/>
      <c r="Y1432" s="108"/>
      <c r="Z1432" s="108"/>
    </row>
    <row r="1433" spans="5:26" x14ac:dyDescent="0.25">
      <c r="E1433" s="108"/>
      <c r="F1433" s="108"/>
      <c r="G1433" s="108"/>
      <c r="H1433" s="108"/>
      <c r="I1433" s="108"/>
      <c r="J1433" s="108"/>
      <c r="K1433" s="108"/>
      <c r="L1433" s="108"/>
      <c r="M1433" s="108"/>
      <c r="N1433" s="108"/>
      <c r="O1433" s="108"/>
      <c r="P1433" s="108"/>
      <c r="W1433" s="108"/>
      <c r="X1433" s="108"/>
      <c r="Y1433" s="108"/>
      <c r="Z1433" s="108"/>
    </row>
    <row r="1434" spans="5:26" x14ac:dyDescent="0.25">
      <c r="E1434" s="108"/>
      <c r="F1434" s="108"/>
      <c r="G1434" s="108"/>
      <c r="H1434" s="108"/>
      <c r="I1434" s="108"/>
      <c r="J1434" s="108"/>
      <c r="K1434" s="108"/>
      <c r="L1434" s="108"/>
      <c r="M1434" s="108"/>
      <c r="N1434" s="108"/>
      <c r="O1434" s="108"/>
      <c r="P1434" s="108"/>
      <c r="W1434" s="108"/>
      <c r="X1434" s="108"/>
      <c r="Y1434" s="108"/>
      <c r="Z1434" s="108"/>
    </row>
    <row r="1435" spans="5:26" x14ac:dyDescent="0.25">
      <c r="E1435" s="108"/>
      <c r="F1435" s="108"/>
      <c r="G1435" s="108"/>
      <c r="H1435" s="108"/>
      <c r="I1435" s="108"/>
      <c r="J1435" s="108"/>
      <c r="K1435" s="108"/>
      <c r="L1435" s="108"/>
      <c r="M1435" s="108"/>
      <c r="N1435" s="108"/>
      <c r="O1435" s="108"/>
      <c r="P1435" s="108"/>
      <c r="W1435" s="108"/>
      <c r="X1435" s="108"/>
      <c r="Y1435" s="108"/>
      <c r="Z1435" s="108"/>
    </row>
    <row r="1436" spans="5:26" x14ac:dyDescent="0.25">
      <c r="E1436" s="108"/>
      <c r="F1436" s="108"/>
      <c r="G1436" s="108"/>
      <c r="H1436" s="108"/>
      <c r="I1436" s="108"/>
      <c r="J1436" s="108"/>
      <c r="K1436" s="108"/>
      <c r="L1436" s="108"/>
      <c r="M1436" s="108"/>
      <c r="N1436" s="108"/>
      <c r="O1436" s="108"/>
      <c r="P1436" s="108"/>
      <c r="W1436" s="108"/>
      <c r="X1436" s="108"/>
      <c r="Y1436" s="108"/>
      <c r="Z1436" s="108"/>
    </row>
    <row r="1437" spans="5:26" x14ac:dyDescent="0.25">
      <c r="E1437" s="108"/>
      <c r="F1437" s="108"/>
      <c r="G1437" s="108"/>
      <c r="H1437" s="108"/>
      <c r="I1437" s="108"/>
      <c r="J1437" s="108"/>
      <c r="K1437" s="108"/>
      <c r="L1437" s="108"/>
      <c r="M1437" s="108"/>
      <c r="N1437" s="108"/>
      <c r="O1437" s="108"/>
      <c r="P1437" s="108"/>
      <c r="W1437" s="108"/>
      <c r="X1437" s="108"/>
      <c r="Y1437" s="108"/>
      <c r="Z1437" s="108"/>
    </row>
    <row r="1438" spans="5:26" x14ac:dyDescent="0.25">
      <c r="E1438" s="108"/>
      <c r="F1438" s="108"/>
      <c r="G1438" s="108"/>
      <c r="H1438" s="108"/>
      <c r="I1438" s="108"/>
      <c r="J1438" s="108"/>
      <c r="K1438" s="108"/>
      <c r="L1438" s="108"/>
      <c r="M1438" s="108"/>
      <c r="N1438" s="108"/>
      <c r="O1438" s="108"/>
      <c r="P1438" s="108"/>
      <c r="W1438" s="108"/>
      <c r="X1438" s="108"/>
      <c r="Y1438" s="108"/>
      <c r="Z1438" s="108"/>
    </row>
    <row r="1439" spans="5:26" x14ac:dyDescent="0.25">
      <c r="E1439" s="108"/>
      <c r="F1439" s="108"/>
      <c r="G1439" s="108"/>
      <c r="H1439" s="108"/>
      <c r="I1439" s="108"/>
      <c r="J1439" s="108"/>
      <c r="K1439" s="108"/>
      <c r="L1439" s="108"/>
      <c r="M1439" s="108"/>
      <c r="N1439" s="108"/>
      <c r="O1439" s="108"/>
      <c r="P1439" s="108"/>
      <c r="W1439" s="108"/>
      <c r="X1439" s="108"/>
      <c r="Y1439" s="108"/>
      <c r="Z1439" s="108"/>
    </row>
    <row r="1440" spans="5:26" x14ac:dyDescent="0.25">
      <c r="E1440" s="108"/>
      <c r="F1440" s="108"/>
      <c r="G1440" s="108"/>
      <c r="H1440" s="108"/>
      <c r="I1440" s="108"/>
      <c r="J1440" s="108"/>
      <c r="K1440" s="108"/>
      <c r="L1440" s="108"/>
      <c r="M1440" s="108"/>
      <c r="N1440" s="108"/>
      <c r="O1440" s="108"/>
      <c r="P1440" s="108"/>
      <c r="W1440" s="108"/>
      <c r="X1440" s="108"/>
      <c r="Y1440" s="108"/>
      <c r="Z1440" s="108"/>
    </row>
    <row r="1441" spans="5:26" x14ac:dyDescent="0.25">
      <c r="E1441" s="108"/>
      <c r="F1441" s="108"/>
      <c r="G1441" s="108"/>
      <c r="H1441" s="108"/>
      <c r="I1441" s="108"/>
      <c r="J1441" s="108"/>
      <c r="K1441" s="108"/>
      <c r="L1441" s="108"/>
      <c r="M1441" s="108"/>
      <c r="N1441" s="108"/>
      <c r="O1441" s="108"/>
      <c r="P1441" s="108"/>
      <c r="W1441" s="108"/>
      <c r="X1441" s="108"/>
      <c r="Y1441" s="108"/>
      <c r="Z1441" s="108"/>
    </row>
    <row r="1442" spans="5:26" x14ac:dyDescent="0.25">
      <c r="E1442" s="108"/>
      <c r="F1442" s="108"/>
      <c r="G1442" s="108"/>
      <c r="H1442" s="108"/>
      <c r="I1442" s="108"/>
      <c r="J1442" s="108"/>
      <c r="K1442" s="108"/>
      <c r="L1442" s="108"/>
      <c r="M1442" s="108"/>
      <c r="N1442" s="108"/>
      <c r="O1442" s="108"/>
      <c r="P1442" s="108"/>
      <c r="W1442" s="108"/>
      <c r="X1442" s="108"/>
      <c r="Y1442" s="108"/>
      <c r="Z1442" s="108"/>
    </row>
    <row r="1443" spans="5:26" x14ac:dyDescent="0.25">
      <c r="E1443" s="108"/>
      <c r="F1443" s="108"/>
      <c r="G1443" s="108"/>
      <c r="H1443" s="108"/>
      <c r="I1443" s="108"/>
      <c r="J1443" s="108"/>
      <c r="K1443" s="108"/>
      <c r="L1443" s="108"/>
      <c r="M1443" s="108"/>
      <c r="N1443" s="108"/>
      <c r="O1443" s="108"/>
      <c r="P1443" s="108"/>
      <c r="W1443" s="108"/>
      <c r="X1443" s="108"/>
      <c r="Y1443" s="108"/>
      <c r="Z1443" s="108"/>
    </row>
    <row r="1444" spans="5:26" x14ac:dyDescent="0.25">
      <c r="E1444" s="108"/>
      <c r="F1444" s="108"/>
      <c r="G1444" s="108"/>
      <c r="H1444" s="108"/>
      <c r="I1444" s="108"/>
      <c r="J1444" s="108"/>
      <c r="K1444" s="108"/>
      <c r="L1444" s="108"/>
      <c r="M1444" s="108"/>
      <c r="N1444" s="108"/>
      <c r="O1444" s="108"/>
      <c r="P1444" s="108"/>
      <c r="W1444" s="108"/>
      <c r="X1444" s="108"/>
      <c r="Y1444" s="108"/>
      <c r="Z1444" s="108"/>
    </row>
    <row r="1445" spans="5:26" x14ac:dyDescent="0.25">
      <c r="E1445" s="108"/>
      <c r="F1445" s="108"/>
      <c r="G1445" s="108"/>
      <c r="H1445" s="108"/>
      <c r="I1445" s="108"/>
      <c r="J1445" s="108"/>
      <c r="K1445" s="108"/>
      <c r="L1445" s="108"/>
      <c r="M1445" s="108"/>
      <c r="N1445" s="108"/>
      <c r="O1445" s="108"/>
      <c r="P1445" s="108"/>
      <c r="W1445" s="108"/>
      <c r="X1445" s="108"/>
      <c r="Y1445" s="108"/>
      <c r="Z1445" s="108"/>
    </row>
    <row r="1446" spans="5:26" x14ac:dyDescent="0.25">
      <c r="E1446" s="108"/>
      <c r="F1446" s="108"/>
      <c r="G1446" s="108"/>
      <c r="H1446" s="108"/>
      <c r="I1446" s="108"/>
      <c r="J1446" s="108"/>
      <c r="K1446" s="108"/>
      <c r="L1446" s="108"/>
      <c r="M1446" s="108"/>
      <c r="N1446" s="108"/>
      <c r="O1446" s="108"/>
      <c r="P1446" s="108"/>
      <c r="W1446" s="108"/>
      <c r="X1446" s="108"/>
      <c r="Y1446" s="108"/>
      <c r="Z1446" s="108"/>
    </row>
    <row r="1447" spans="5:26" x14ac:dyDescent="0.25">
      <c r="E1447" s="108"/>
      <c r="F1447" s="108"/>
      <c r="G1447" s="108"/>
      <c r="H1447" s="108"/>
      <c r="I1447" s="108"/>
      <c r="J1447" s="108"/>
      <c r="K1447" s="108"/>
      <c r="L1447" s="108"/>
      <c r="M1447" s="108"/>
      <c r="N1447" s="108"/>
      <c r="O1447" s="108"/>
      <c r="P1447" s="108"/>
      <c r="W1447" s="108"/>
      <c r="X1447" s="108"/>
      <c r="Y1447" s="108"/>
      <c r="Z1447" s="108"/>
    </row>
    <row r="1448" spans="5:26" x14ac:dyDescent="0.25">
      <c r="E1448" s="108"/>
      <c r="F1448" s="108"/>
      <c r="G1448" s="108"/>
      <c r="H1448" s="108"/>
      <c r="I1448" s="108"/>
      <c r="J1448" s="108"/>
      <c r="K1448" s="108"/>
      <c r="L1448" s="108"/>
      <c r="M1448" s="108"/>
      <c r="N1448" s="108"/>
      <c r="O1448" s="108"/>
      <c r="P1448" s="108"/>
      <c r="W1448" s="108"/>
      <c r="X1448" s="108"/>
      <c r="Y1448" s="108"/>
      <c r="Z1448" s="108"/>
    </row>
    <row r="1449" spans="5:26" x14ac:dyDescent="0.25">
      <c r="E1449" s="108"/>
      <c r="F1449" s="108"/>
      <c r="G1449" s="108"/>
      <c r="H1449" s="108"/>
      <c r="I1449" s="108"/>
      <c r="J1449" s="108"/>
      <c r="K1449" s="108"/>
      <c r="L1449" s="108"/>
      <c r="M1449" s="108"/>
      <c r="N1449" s="108"/>
      <c r="O1449" s="108"/>
      <c r="P1449" s="108"/>
      <c r="W1449" s="108"/>
      <c r="X1449" s="108"/>
      <c r="Y1449" s="108"/>
      <c r="Z1449" s="108"/>
    </row>
    <row r="1450" spans="5:26" x14ac:dyDescent="0.25">
      <c r="E1450" s="108"/>
      <c r="F1450" s="108"/>
      <c r="G1450" s="108"/>
      <c r="H1450" s="108"/>
      <c r="I1450" s="108"/>
      <c r="J1450" s="108"/>
      <c r="K1450" s="108"/>
      <c r="L1450" s="108"/>
      <c r="M1450" s="108"/>
      <c r="N1450" s="108"/>
      <c r="O1450" s="108"/>
      <c r="P1450" s="108"/>
      <c r="W1450" s="108"/>
      <c r="X1450" s="108"/>
      <c r="Y1450" s="108"/>
      <c r="Z1450" s="108"/>
    </row>
    <row r="1451" spans="5:26" x14ac:dyDescent="0.25">
      <c r="E1451" s="108"/>
      <c r="F1451" s="108"/>
      <c r="G1451" s="108"/>
      <c r="H1451" s="108"/>
      <c r="I1451" s="108"/>
      <c r="J1451" s="108"/>
      <c r="K1451" s="108"/>
      <c r="L1451" s="108"/>
      <c r="M1451" s="108"/>
      <c r="N1451" s="108"/>
      <c r="O1451" s="108"/>
      <c r="P1451" s="108"/>
      <c r="W1451" s="108"/>
      <c r="X1451" s="108"/>
      <c r="Y1451" s="108"/>
      <c r="Z1451" s="108"/>
    </row>
    <row r="1452" spans="5:26" x14ac:dyDescent="0.25">
      <c r="E1452" s="108"/>
      <c r="F1452" s="108"/>
      <c r="G1452" s="108"/>
      <c r="H1452" s="108"/>
      <c r="I1452" s="108"/>
      <c r="J1452" s="108"/>
      <c r="K1452" s="108"/>
      <c r="L1452" s="108"/>
      <c r="M1452" s="108"/>
      <c r="N1452" s="108"/>
      <c r="O1452" s="108"/>
      <c r="P1452" s="108"/>
      <c r="W1452" s="108"/>
      <c r="X1452" s="108"/>
      <c r="Y1452" s="108"/>
      <c r="Z1452" s="108"/>
    </row>
    <row r="1453" spans="5:26" x14ac:dyDescent="0.25">
      <c r="E1453" s="108"/>
      <c r="F1453" s="108"/>
      <c r="G1453" s="108"/>
      <c r="H1453" s="108"/>
      <c r="I1453" s="108"/>
      <c r="J1453" s="108"/>
      <c r="K1453" s="108"/>
      <c r="L1453" s="108"/>
      <c r="M1453" s="108"/>
      <c r="N1453" s="108"/>
      <c r="O1453" s="108"/>
      <c r="P1453" s="108"/>
      <c r="W1453" s="108"/>
      <c r="X1453" s="108"/>
      <c r="Y1453" s="108"/>
      <c r="Z1453" s="108"/>
    </row>
    <row r="1454" spans="5:26" x14ac:dyDescent="0.25">
      <c r="E1454" s="108"/>
      <c r="F1454" s="108"/>
      <c r="G1454" s="108"/>
      <c r="H1454" s="108"/>
      <c r="I1454" s="108"/>
      <c r="J1454" s="108"/>
      <c r="K1454" s="108"/>
      <c r="L1454" s="108"/>
      <c r="M1454" s="108"/>
      <c r="N1454" s="108"/>
      <c r="O1454" s="108"/>
      <c r="P1454" s="108"/>
      <c r="W1454" s="108"/>
      <c r="X1454" s="108"/>
      <c r="Y1454" s="108"/>
      <c r="Z1454" s="108"/>
    </row>
    <row r="1455" spans="5:26" x14ac:dyDescent="0.25">
      <c r="E1455" s="108"/>
      <c r="F1455" s="108"/>
      <c r="G1455" s="108"/>
      <c r="H1455" s="108"/>
      <c r="I1455" s="108"/>
      <c r="J1455" s="108"/>
      <c r="K1455" s="108"/>
      <c r="L1455" s="108"/>
      <c r="M1455" s="108"/>
      <c r="N1455" s="108"/>
      <c r="O1455" s="108"/>
      <c r="P1455" s="108"/>
      <c r="W1455" s="108"/>
      <c r="X1455" s="108"/>
      <c r="Y1455" s="108"/>
      <c r="Z1455" s="108"/>
    </row>
    <row r="1456" spans="5:26" x14ac:dyDescent="0.25">
      <c r="E1456" s="108"/>
      <c r="F1456" s="108"/>
      <c r="G1456" s="108"/>
      <c r="H1456" s="108"/>
      <c r="I1456" s="108"/>
      <c r="J1456" s="108"/>
      <c r="K1456" s="108"/>
      <c r="L1456" s="108"/>
      <c r="M1456" s="108"/>
      <c r="N1456" s="108"/>
      <c r="O1456" s="108"/>
      <c r="P1456" s="108"/>
      <c r="W1456" s="108"/>
      <c r="X1456" s="108"/>
      <c r="Y1456" s="108"/>
      <c r="Z1456" s="108"/>
    </row>
    <row r="1457" spans="5:26" x14ac:dyDescent="0.25">
      <c r="E1457" s="108"/>
      <c r="F1457" s="108"/>
      <c r="G1457" s="108"/>
      <c r="H1457" s="108"/>
      <c r="I1457" s="108"/>
      <c r="J1457" s="108"/>
      <c r="K1457" s="108"/>
      <c r="L1457" s="108"/>
      <c r="M1457" s="108"/>
      <c r="N1457" s="108"/>
      <c r="O1457" s="108"/>
      <c r="P1457" s="108"/>
      <c r="W1457" s="108"/>
      <c r="X1457" s="108"/>
      <c r="Y1457" s="108"/>
      <c r="Z1457" s="108"/>
    </row>
    <row r="1458" spans="5:26" x14ac:dyDescent="0.25">
      <c r="E1458" s="108"/>
      <c r="F1458" s="108"/>
      <c r="G1458" s="108"/>
      <c r="H1458" s="108"/>
      <c r="I1458" s="108"/>
      <c r="J1458" s="108"/>
      <c r="K1458" s="108"/>
      <c r="L1458" s="108"/>
      <c r="M1458" s="108"/>
      <c r="N1458" s="108"/>
      <c r="O1458" s="108"/>
      <c r="P1458" s="108"/>
      <c r="W1458" s="108"/>
      <c r="X1458" s="108"/>
      <c r="Y1458" s="108"/>
      <c r="Z1458" s="108"/>
    </row>
    <row r="1459" spans="5:26" x14ac:dyDescent="0.25">
      <c r="E1459" s="108"/>
      <c r="F1459" s="108"/>
      <c r="G1459" s="108"/>
      <c r="H1459" s="108"/>
      <c r="I1459" s="108"/>
      <c r="J1459" s="108"/>
      <c r="K1459" s="108"/>
      <c r="L1459" s="108"/>
      <c r="M1459" s="108"/>
      <c r="N1459" s="108"/>
      <c r="O1459" s="108"/>
      <c r="P1459" s="108"/>
      <c r="W1459" s="108"/>
      <c r="X1459" s="108"/>
      <c r="Y1459" s="108"/>
      <c r="Z1459" s="108"/>
    </row>
    <row r="1460" spans="5:26" x14ac:dyDescent="0.25">
      <c r="E1460" s="108"/>
      <c r="F1460" s="108"/>
      <c r="G1460" s="108"/>
      <c r="H1460" s="108"/>
      <c r="I1460" s="108"/>
      <c r="J1460" s="108"/>
      <c r="K1460" s="108"/>
      <c r="L1460" s="108"/>
      <c r="M1460" s="108"/>
      <c r="N1460" s="108"/>
      <c r="O1460" s="108"/>
      <c r="P1460" s="108"/>
      <c r="W1460" s="108"/>
      <c r="X1460" s="108"/>
      <c r="Y1460" s="108"/>
      <c r="Z1460" s="108"/>
    </row>
    <row r="1461" spans="5:26" x14ac:dyDescent="0.25">
      <c r="E1461" s="108"/>
      <c r="F1461" s="108"/>
      <c r="G1461" s="108"/>
      <c r="H1461" s="108"/>
      <c r="I1461" s="108"/>
      <c r="J1461" s="108"/>
      <c r="K1461" s="108"/>
      <c r="L1461" s="108"/>
      <c r="M1461" s="108"/>
      <c r="N1461" s="108"/>
      <c r="O1461" s="108"/>
      <c r="P1461" s="108"/>
      <c r="W1461" s="108"/>
      <c r="X1461" s="108"/>
      <c r="Y1461" s="108"/>
      <c r="Z1461" s="108"/>
    </row>
    <row r="1462" spans="5:26" x14ac:dyDescent="0.25">
      <c r="E1462" s="108"/>
      <c r="F1462" s="108"/>
      <c r="G1462" s="108"/>
      <c r="H1462" s="108"/>
      <c r="I1462" s="108"/>
      <c r="J1462" s="108"/>
      <c r="K1462" s="108"/>
      <c r="L1462" s="108"/>
      <c r="M1462" s="108"/>
      <c r="N1462" s="108"/>
      <c r="O1462" s="108"/>
      <c r="P1462" s="108"/>
      <c r="W1462" s="108"/>
      <c r="X1462" s="108"/>
      <c r="Y1462" s="108"/>
      <c r="Z1462" s="108"/>
    </row>
    <row r="1463" spans="5:26" x14ac:dyDescent="0.25">
      <c r="E1463" s="108"/>
      <c r="F1463" s="108"/>
      <c r="G1463" s="108"/>
      <c r="H1463" s="108"/>
      <c r="I1463" s="108"/>
      <c r="J1463" s="108"/>
      <c r="K1463" s="108"/>
      <c r="L1463" s="108"/>
      <c r="M1463" s="108"/>
      <c r="N1463" s="108"/>
      <c r="O1463" s="108"/>
      <c r="P1463" s="108"/>
      <c r="W1463" s="108"/>
      <c r="X1463" s="108"/>
      <c r="Y1463" s="108"/>
      <c r="Z1463" s="108"/>
    </row>
    <row r="1464" spans="5:26" x14ac:dyDescent="0.25">
      <c r="E1464" s="108"/>
      <c r="F1464" s="108"/>
      <c r="G1464" s="108"/>
      <c r="H1464" s="108"/>
      <c r="I1464" s="108"/>
      <c r="J1464" s="108"/>
      <c r="K1464" s="108"/>
      <c r="L1464" s="108"/>
      <c r="M1464" s="108"/>
      <c r="N1464" s="108"/>
      <c r="O1464" s="108"/>
      <c r="P1464" s="108"/>
      <c r="W1464" s="108"/>
      <c r="X1464" s="108"/>
      <c r="Y1464" s="108"/>
      <c r="Z1464" s="108"/>
    </row>
    <row r="1465" spans="5:26" x14ac:dyDescent="0.25">
      <c r="E1465" s="108"/>
      <c r="F1465" s="108"/>
      <c r="G1465" s="108"/>
      <c r="H1465" s="108"/>
      <c r="I1465" s="108"/>
      <c r="J1465" s="108"/>
      <c r="K1465" s="108"/>
      <c r="L1465" s="108"/>
      <c r="M1465" s="108"/>
      <c r="N1465" s="108"/>
      <c r="O1465" s="108"/>
      <c r="P1465" s="108"/>
      <c r="W1465" s="108"/>
      <c r="X1465" s="108"/>
      <c r="Y1465" s="108"/>
      <c r="Z1465" s="108"/>
    </row>
    <row r="1466" spans="5:26" x14ac:dyDescent="0.25">
      <c r="E1466" s="108"/>
      <c r="F1466" s="108"/>
      <c r="G1466" s="108"/>
      <c r="H1466" s="108"/>
      <c r="I1466" s="108"/>
      <c r="J1466" s="108"/>
      <c r="K1466" s="108"/>
      <c r="L1466" s="108"/>
      <c r="M1466" s="108"/>
      <c r="N1466" s="108"/>
      <c r="O1466" s="108"/>
      <c r="P1466" s="108"/>
      <c r="W1466" s="108"/>
      <c r="X1466" s="108"/>
      <c r="Y1466" s="108"/>
      <c r="Z1466" s="108"/>
    </row>
    <row r="1467" spans="5:26" x14ac:dyDescent="0.25">
      <c r="E1467" s="108"/>
      <c r="F1467" s="108"/>
      <c r="G1467" s="108"/>
      <c r="H1467" s="108"/>
      <c r="I1467" s="108"/>
      <c r="J1467" s="108"/>
      <c r="K1467" s="108"/>
      <c r="L1467" s="108"/>
      <c r="M1467" s="108"/>
      <c r="N1467" s="108"/>
      <c r="O1467" s="108"/>
      <c r="P1467" s="108"/>
      <c r="W1467" s="108"/>
      <c r="X1467" s="108"/>
      <c r="Y1467" s="108"/>
      <c r="Z1467" s="108"/>
    </row>
    <row r="1468" spans="5:26" x14ac:dyDescent="0.25">
      <c r="E1468" s="108"/>
      <c r="F1468" s="108"/>
      <c r="G1468" s="108"/>
      <c r="H1468" s="108"/>
      <c r="I1468" s="108"/>
      <c r="J1468" s="108"/>
      <c r="K1468" s="108"/>
      <c r="L1468" s="108"/>
      <c r="M1468" s="108"/>
      <c r="N1468" s="108"/>
      <c r="O1468" s="108"/>
      <c r="P1468" s="108"/>
      <c r="W1468" s="108"/>
      <c r="X1468" s="108"/>
      <c r="Y1468" s="108"/>
      <c r="Z1468" s="108"/>
    </row>
    <row r="1469" spans="5:26" x14ac:dyDescent="0.25">
      <c r="E1469" s="108"/>
      <c r="F1469" s="108"/>
      <c r="G1469" s="108"/>
      <c r="H1469" s="108"/>
      <c r="I1469" s="108"/>
      <c r="J1469" s="108"/>
      <c r="K1469" s="108"/>
      <c r="L1469" s="108"/>
      <c r="M1469" s="108"/>
      <c r="N1469" s="108"/>
      <c r="O1469" s="108"/>
      <c r="P1469" s="108"/>
      <c r="W1469" s="108"/>
      <c r="X1469" s="108"/>
      <c r="Y1469" s="108"/>
      <c r="Z1469" s="108"/>
    </row>
    <row r="1470" spans="5:26" x14ac:dyDescent="0.25">
      <c r="E1470" s="108"/>
      <c r="F1470" s="108"/>
      <c r="G1470" s="108"/>
      <c r="H1470" s="108"/>
      <c r="I1470" s="108"/>
      <c r="J1470" s="108"/>
      <c r="K1470" s="108"/>
      <c r="L1470" s="108"/>
      <c r="M1470" s="108"/>
      <c r="N1470" s="108"/>
      <c r="O1470" s="108"/>
      <c r="P1470" s="108"/>
      <c r="W1470" s="108"/>
      <c r="X1470" s="108"/>
      <c r="Y1470" s="108"/>
      <c r="Z1470" s="108"/>
    </row>
    <row r="1471" spans="5:26" x14ac:dyDescent="0.25">
      <c r="E1471" s="108"/>
      <c r="F1471" s="108"/>
      <c r="G1471" s="108"/>
      <c r="H1471" s="108"/>
      <c r="I1471" s="108"/>
      <c r="J1471" s="108"/>
      <c r="K1471" s="108"/>
      <c r="L1471" s="108"/>
      <c r="M1471" s="108"/>
      <c r="N1471" s="108"/>
      <c r="O1471" s="108"/>
      <c r="P1471" s="108"/>
      <c r="W1471" s="108"/>
      <c r="X1471" s="108"/>
      <c r="Y1471" s="108"/>
      <c r="Z1471" s="108"/>
    </row>
    <row r="1472" spans="5:26" x14ac:dyDescent="0.25">
      <c r="E1472" s="108"/>
      <c r="F1472" s="108"/>
      <c r="G1472" s="108"/>
      <c r="H1472" s="108"/>
      <c r="I1472" s="108"/>
      <c r="J1472" s="108"/>
      <c r="K1472" s="108"/>
      <c r="L1472" s="108"/>
      <c r="M1472" s="108"/>
      <c r="N1472" s="108"/>
      <c r="O1472" s="108"/>
      <c r="P1472" s="108"/>
      <c r="W1472" s="108"/>
      <c r="X1472" s="108"/>
      <c r="Y1472" s="108"/>
      <c r="Z1472" s="108"/>
    </row>
    <row r="1473" spans="5:26" x14ac:dyDescent="0.25">
      <c r="E1473" s="108"/>
      <c r="F1473" s="108"/>
      <c r="G1473" s="108"/>
      <c r="H1473" s="108"/>
      <c r="I1473" s="108"/>
      <c r="J1473" s="108"/>
      <c r="K1473" s="108"/>
      <c r="L1473" s="108"/>
      <c r="M1473" s="108"/>
      <c r="N1473" s="108"/>
      <c r="O1473" s="108"/>
      <c r="P1473" s="108"/>
      <c r="W1473" s="108"/>
      <c r="X1473" s="108"/>
      <c r="Y1473" s="108"/>
      <c r="Z1473" s="108"/>
    </row>
    <row r="1474" spans="5:26" x14ac:dyDescent="0.25">
      <c r="E1474" s="108"/>
      <c r="F1474" s="108"/>
      <c r="G1474" s="108"/>
      <c r="H1474" s="108"/>
      <c r="I1474" s="108"/>
      <c r="J1474" s="108"/>
      <c r="K1474" s="108"/>
      <c r="L1474" s="108"/>
      <c r="M1474" s="108"/>
      <c r="N1474" s="108"/>
      <c r="O1474" s="108"/>
      <c r="P1474" s="108"/>
      <c r="W1474" s="108"/>
      <c r="X1474" s="108"/>
      <c r="Y1474" s="108"/>
      <c r="Z1474" s="108"/>
    </row>
    <row r="1475" spans="5:26" x14ac:dyDescent="0.25">
      <c r="E1475" s="108"/>
      <c r="F1475" s="108"/>
      <c r="G1475" s="108"/>
      <c r="H1475" s="108"/>
      <c r="I1475" s="108"/>
      <c r="J1475" s="108"/>
      <c r="K1475" s="108"/>
      <c r="L1475" s="108"/>
      <c r="M1475" s="108"/>
      <c r="N1475" s="108"/>
      <c r="O1475" s="108"/>
      <c r="P1475" s="108"/>
      <c r="W1475" s="108"/>
      <c r="X1475" s="108"/>
      <c r="Y1475" s="108"/>
      <c r="Z1475" s="108"/>
    </row>
    <row r="1476" spans="5:26" x14ac:dyDescent="0.25">
      <c r="E1476" s="108"/>
      <c r="F1476" s="108"/>
      <c r="G1476" s="108"/>
      <c r="H1476" s="108"/>
      <c r="I1476" s="108"/>
      <c r="J1476" s="108"/>
      <c r="K1476" s="108"/>
      <c r="L1476" s="108"/>
      <c r="M1476" s="108"/>
      <c r="N1476" s="108"/>
      <c r="O1476" s="108"/>
      <c r="P1476" s="108"/>
      <c r="W1476" s="108"/>
      <c r="X1476" s="108"/>
      <c r="Y1476" s="108"/>
      <c r="Z1476" s="108"/>
    </row>
    <row r="1477" spans="5:26" x14ac:dyDescent="0.25">
      <c r="E1477" s="108"/>
      <c r="F1477" s="108"/>
      <c r="G1477" s="108"/>
      <c r="H1477" s="108"/>
      <c r="I1477" s="108"/>
      <c r="J1477" s="108"/>
      <c r="K1477" s="108"/>
      <c r="L1477" s="108"/>
      <c r="M1477" s="108"/>
      <c r="N1477" s="108"/>
      <c r="O1477" s="108"/>
      <c r="P1477" s="108"/>
      <c r="W1477" s="108"/>
      <c r="X1477" s="108"/>
      <c r="Y1477" s="108"/>
      <c r="Z1477" s="108"/>
    </row>
    <row r="1478" spans="5:26" x14ac:dyDescent="0.25">
      <c r="E1478" s="108"/>
      <c r="F1478" s="108"/>
      <c r="G1478" s="108"/>
      <c r="H1478" s="108"/>
      <c r="I1478" s="108"/>
      <c r="J1478" s="108"/>
      <c r="K1478" s="108"/>
      <c r="L1478" s="108"/>
      <c r="M1478" s="108"/>
      <c r="N1478" s="108"/>
      <c r="O1478" s="108"/>
      <c r="P1478" s="108"/>
      <c r="W1478" s="108"/>
      <c r="X1478" s="108"/>
      <c r="Y1478" s="108"/>
      <c r="Z1478" s="108"/>
    </row>
    <row r="1479" spans="5:26" x14ac:dyDescent="0.25">
      <c r="E1479" s="108"/>
      <c r="F1479" s="108"/>
      <c r="G1479" s="108"/>
      <c r="H1479" s="108"/>
      <c r="I1479" s="108"/>
      <c r="J1479" s="108"/>
      <c r="K1479" s="108"/>
      <c r="L1479" s="108"/>
      <c r="M1479" s="108"/>
      <c r="N1479" s="108"/>
      <c r="O1479" s="108"/>
      <c r="P1479" s="108"/>
      <c r="W1479" s="108"/>
      <c r="X1479" s="108"/>
      <c r="Y1479" s="108"/>
      <c r="Z1479" s="108"/>
    </row>
    <row r="1480" spans="5:26" x14ac:dyDescent="0.25">
      <c r="E1480" s="108"/>
      <c r="F1480" s="108"/>
      <c r="G1480" s="108"/>
      <c r="H1480" s="108"/>
      <c r="I1480" s="108"/>
      <c r="J1480" s="108"/>
      <c r="K1480" s="108"/>
      <c r="L1480" s="108"/>
      <c r="M1480" s="108"/>
      <c r="N1480" s="108"/>
      <c r="O1480" s="108"/>
      <c r="P1480" s="108"/>
      <c r="W1480" s="108"/>
      <c r="X1480" s="108"/>
      <c r="Y1480" s="108"/>
      <c r="Z1480" s="108"/>
    </row>
    <row r="1481" spans="5:26" x14ac:dyDescent="0.25">
      <c r="E1481" s="108"/>
      <c r="F1481" s="108"/>
      <c r="G1481" s="108"/>
      <c r="H1481" s="108"/>
      <c r="I1481" s="108"/>
      <c r="J1481" s="108"/>
      <c r="K1481" s="108"/>
      <c r="L1481" s="108"/>
      <c r="M1481" s="108"/>
      <c r="N1481" s="108"/>
      <c r="O1481" s="108"/>
      <c r="P1481" s="108"/>
      <c r="W1481" s="108"/>
      <c r="X1481" s="108"/>
      <c r="Y1481" s="108"/>
      <c r="Z1481" s="108"/>
    </row>
    <row r="1482" spans="5:26" x14ac:dyDescent="0.25">
      <c r="E1482" s="108"/>
      <c r="F1482" s="108"/>
      <c r="G1482" s="108"/>
      <c r="H1482" s="108"/>
      <c r="I1482" s="108"/>
      <c r="J1482" s="108"/>
      <c r="K1482" s="108"/>
      <c r="L1482" s="108"/>
      <c r="M1482" s="108"/>
      <c r="N1482" s="108"/>
      <c r="O1482" s="108"/>
      <c r="P1482" s="108"/>
      <c r="W1482" s="108"/>
      <c r="X1482" s="108"/>
      <c r="Y1482" s="108"/>
      <c r="Z1482" s="108"/>
    </row>
    <row r="1483" spans="5:26" x14ac:dyDescent="0.25">
      <c r="E1483" s="108"/>
      <c r="F1483" s="108"/>
      <c r="G1483" s="108"/>
      <c r="H1483" s="108"/>
      <c r="I1483" s="108"/>
      <c r="J1483" s="108"/>
      <c r="K1483" s="108"/>
      <c r="L1483" s="108"/>
      <c r="M1483" s="108"/>
      <c r="N1483" s="108"/>
      <c r="O1483" s="108"/>
      <c r="P1483" s="108"/>
      <c r="W1483" s="108"/>
      <c r="X1483" s="108"/>
      <c r="Y1483" s="108"/>
      <c r="Z1483" s="108"/>
    </row>
    <row r="1484" spans="5:26" x14ac:dyDescent="0.25">
      <c r="E1484" s="108"/>
      <c r="F1484" s="108"/>
      <c r="G1484" s="108"/>
      <c r="H1484" s="108"/>
      <c r="I1484" s="108"/>
      <c r="J1484" s="108"/>
      <c r="K1484" s="108"/>
      <c r="L1484" s="108"/>
      <c r="M1484" s="108"/>
      <c r="N1484" s="108"/>
      <c r="O1484" s="108"/>
      <c r="P1484" s="108"/>
      <c r="W1484" s="108"/>
      <c r="X1484" s="108"/>
      <c r="Y1484" s="108"/>
      <c r="Z1484" s="108"/>
    </row>
    <row r="1485" spans="5:26" x14ac:dyDescent="0.25">
      <c r="E1485" s="108"/>
      <c r="F1485" s="108"/>
      <c r="G1485" s="108"/>
      <c r="H1485" s="108"/>
      <c r="I1485" s="108"/>
      <c r="J1485" s="108"/>
      <c r="K1485" s="108"/>
      <c r="L1485" s="108"/>
      <c r="M1485" s="108"/>
      <c r="N1485" s="108"/>
      <c r="O1485" s="108"/>
      <c r="P1485" s="108"/>
      <c r="W1485" s="108"/>
      <c r="X1485" s="108"/>
      <c r="Y1485" s="108"/>
      <c r="Z1485" s="108"/>
    </row>
    <row r="1486" spans="5:26" x14ac:dyDescent="0.25">
      <c r="E1486" s="108"/>
      <c r="F1486" s="108"/>
      <c r="G1486" s="108"/>
      <c r="H1486" s="108"/>
      <c r="I1486" s="108"/>
      <c r="J1486" s="108"/>
      <c r="K1486" s="108"/>
      <c r="L1486" s="108"/>
      <c r="M1486" s="108"/>
      <c r="N1486" s="108"/>
      <c r="O1486" s="108"/>
      <c r="P1486" s="108"/>
      <c r="W1486" s="108"/>
      <c r="X1486" s="108"/>
      <c r="Y1486" s="108"/>
      <c r="Z1486" s="108"/>
    </row>
    <row r="1487" spans="5:26" x14ac:dyDescent="0.25">
      <c r="E1487" s="108"/>
      <c r="F1487" s="108"/>
      <c r="G1487" s="108"/>
      <c r="H1487" s="108"/>
      <c r="I1487" s="108"/>
      <c r="J1487" s="108"/>
      <c r="K1487" s="108"/>
      <c r="L1487" s="108"/>
      <c r="M1487" s="108"/>
      <c r="N1487" s="108"/>
      <c r="O1487" s="108"/>
      <c r="P1487" s="108"/>
      <c r="W1487" s="108"/>
      <c r="X1487" s="108"/>
      <c r="Y1487" s="108"/>
      <c r="Z1487" s="108"/>
    </row>
    <row r="1488" spans="5:26" x14ac:dyDescent="0.25">
      <c r="E1488" s="108"/>
      <c r="F1488" s="108"/>
      <c r="G1488" s="108"/>
      <c r="H1488" s="108"/>
      <c r="I1488" s="108"/>
      <c r="J1488" s="108"/>
      <c r="K1488" s="108"/>
      <c r="L1488" s="108"/>
      <c r="M1488" s="108"/>
      <c r="N1488" s="108"/>
      <c r="O1488" s="108"/>
      <c r="P1488" s="108"/>
      <c r="W1488" s="108"/>
      <c r="X1488" s="108"/>
      <c r="Y1488" s="108"/>
      <c r="Z1488" s="108"/>
    </row>
    <row r="1489" spans="5:26" x14ac:dyDescent="0.25">
      <c r="E1489" s="108"/>
      <c r="F1489" s="108"/>
      <c r="G1489" s="108"/>
      <c r="H1489" s="108"/>
      <c r="I1489" s="108"/>
      <c r="J1489" s="108"/>
      <c r="K1489" s="108"/>
      <c r="L1489" s="108"/>
      <c r="M1489" s="108"/>
      <c r="N1489" s="108"/>
      <c r="O1489" s="108"/>
      <c r="P1489" s="108"/>
      <c r="W1489" s="108"/>
      <c r="X1489" s="108"/>
      <c r="Y1489" s="108"/>
      <c r="Z1489" s="108"/>
    </row>
    <row r="1490" spans="5:26" x14ac:dyDescent="0.25">
      <c r="E1490" s="108"/>
      <c r="F1490" s="108"/>
      <c r="G1490" s="108"/>
      <c r="H1490" s="108"/>
      <c r="I1490" s="108"/>
      <c r="J1490" s="108"/>
      <c r="K1490" s="108"/>
      <c r="L1490" s="108"/>
      <c r="M1490" s="108"/>
      <c r="N1490" s="108"/>
      <c r="O1490" s="108"/>
      <c r="P1490" s="108"/>
      <c r="W1490" s="108"/>
      <c r="X1490" s="108"/>
      <c r="Y1490" s="108"/>
      <c r="Z1490" s="108"/>
    </row>
    <row r="1491" spans="5:26" x14ac:dyDescent="0.25">
      <c r="E1491" s="108"/>
      <c r="F1491" s="108"/>
      <c r="G1491" s="108"/>
      <c r="H1491" s="108"/>
      <c r="I1491" s="108"/>
      <c r="J1491" s="108"/>
      <c r="K1491" s="108"/>
      <c r="L1491" s="108"/>
      <c r="M1491" s="108"/>
      <c r="N1491" s="108"/>
      <c r="O1491" s="108"/>
      <c r="P1491" s="108"/>
      <c r="W1491" s="108"/>
      <c r="X1491" s="108"/>
      <c r="Y1491" s="108"/>
      <c r="Z1491" s="108"/>
    </row>
    <row r="1492" spans="5:26" x14ac:dyDescent="0.25">
      <c r="E1492" s="108"/>
      <c r="F1492" s="108"/>
      <c r="G1492" s="108"/>
      <c r="H1492" s="108"/>
      <c r="I1492" s="108"/>
      <c r="J1492" s="108"/>
      <c r="K1492" s="108"/>
      <c r="L1492" s="108"/>
      <c r="M1492" s="108"/>
      <c r="N1492" s="108"/>
      <c r="O1492" s="108"/>
      <c r="P1492" s="108"/>
      <c r="W1492" s="108"/>
      <c r="X1492" s="108"/>
      <c r="Y1492" s="108"/>
      <c r="Z1492" s="108"/>
    </row>
    <row r="1493" spans="5:26" x14ac:dyDescent="0.25">
      <c r="E1493" s="108"/>
      <c r="F1493" s="108"/>
      <c r="G1493" s="108"/>
      <c r="H1493" s="108"/>
      <c r="I1493" s="108"/>
      <c r="J1493" s="108"/>
      <c r="K1493" s="108"/>
      <c r="L1493" s="108"/>
      <c r="M1493" s="108"/>
      <c r="N1493" s="108"/>
      <c r="O1493" s="108"/>
      <c r="P1493" s="108"/>
      <c r="W1493" s="108"/>
      <c r="X1493" s="108"/>
      <c r="Y1493" s="108"/>
      <c r="Z1493" s="108"/>
    </row>
    <row r="1494" spans="5:26" x14ac:dyDescent="0.25">
      <c r="E1494" s="108"/>
      <c r="F1494" s="108"/>
      <c r="G1494" s="108"/>
      <c r="H1494" s="108"/>
      <c r="I1494" s="108"/>
      <c r="J1494" s="108"/>
      <c r="K1494" s="108"/>
      <c r="L1494" s="108"/>
      <c r="M1494" s="108"/>
      <c r="N1494" s="108"/>
      <c r="O1494" s="108"/>
      <c r="P1494" s="108"/>
      <c r="W1494" s="108"/>
      <c r="X1494" s="108"/>
      <c r="Y1494" s="108"/>
      <c r="Z1494" s="108"/>
    </row>
    <row r="1495" spans="5:26" x14ac:dyDescent="0.25">
      <c r="E1495" s="108"/>
      <c r="F1495" s="108"/>
      <c r="G1495" s="108"/>
      <c r="H1495" s="108"/>
      <c r="I1495" s="108"/>
      <c r="J1495" s="108"/>
      <c r="K1495" s="108"/>
      <c r="L1495" s="108"/>
      <c r="M1495" s="108"/>
      <c r="N1495" s="108"/>
      <c r="O1495" s="108"/>
      <c r="P1495" s="108"/>
      <c r="W1495" s="108"/>
      <c r="X1495" s="108"/>
      <c r="Y1495" s="108"/>
      <c r="Z1495" s="108"/>
    </row>
    <row r="1496" spans="5:26" x14ac:dyDescent="0.25">
      <c r="E1496" s="108"/>
      <c r="F1496" s="108"/>
      <c r="G1496" s="108"/>
      <c r="H1496" s="108"/>
      <c r="I1496" s="108"/>
      <c r="J1496" s="108"/>
      <c r="K1496" s="108"/>
      <c r="L1496" s="108"/>
      <c r="M1496" s="108"/>
      <c r="N1496" s="108"/>
      <c r="O1496" s="108"/>
      <c r="P1496" s="108"/>
      <c r="W1496" s="108"/>
      <c r="X1496" s="108"/>
      <c r="Y1496" s="108"/>
      <c r="Z1496" s="108"/>
    </row>
    <row r="1497" spans="5:26" x14ac:dyDescent="0.25">
      <c r="E1497" s="108"/>
      <c r="F1497" s="108"/>
      <c r="G1497" s="108"/>
      <c r="H1497" s="108"/>
      <c r="I1497" s="108"/>
      <c r="J1497" s="108"/>
      <c r="K1497" s="108"/>
      <c r="L1497" s="108"/>
      <c r="M1497" s="108"/>
      <c r="N1497" s="108"/>
      <c r="O1497" s="108"/>
      <c r="P1497" s="108"/>
      <c r="W1497" s="108"/>
      <c r="X1497" s="108"/>
      <c r="Y1497" s="108"/>
      <c r="Z1497" s="108"/>
    </row>
    <row r="1498" spans="5:26" x14ac:dyDescent="0.25">
      <c r="E1498" s="108"/>
      <c r="F1498" s="108"/>
      <c r="G1498" s="108"/>
      <c r="H1498" s="108"/>
      <c r="I1498" s="108"/>
      <c r="J1498" s="108"/>
      <c r="K1498" s="108"/>
      <c r="L1498" s="108"/>
      <c r="M1498" s="108"/>
      <c r="N1498" s="108"/>
      <c r="O1498" s="108"/>
      <c r="P1498" s="108"/>
      <c r="W1498" s="108"/>
      <c r="X1498" s="108"/>
      <c r="Y1498" s="108"/>
      <c r="Z1498" s="108"/>
    </row>
    <row r="1499" spans="5:26" x14ac:dyDescent="0.25">
      <c r="E1499" s="108"/>
      <c r="F1499" s="108"/>
      <c r="G1499" s="108"/>
      <c r="H1499" s="108"/>
      <c r="I1499" s="108"/>
      <c r="J1499" s="108"/>
      <c r="K1499" s="108"/>
      <c r="L1499" s="108"/>
      <c r="M1499" s="108"/>
      <c r="N1499" s="108"/>
      <c r="O1499" s="108"/>
      <c r="P1499" s="108"/>
      <c r="W1499" s="108"/>
      <c r="X1499" s="108"/>
      <c r="Y1499" s="108"/>
      <c r="Z1499" s="108"/>
    </row>
    <row r="1500" spans="5:26" x14ac:dyDescent="0.25">
      <c r="E1500" s="108"/>
      <c r="F1500" s="108"/>
      <c r="G1500" s="108"/>
      <c r="H1500" s="108"/>
      <c r="I1500" s="108"/>
      <c r="J1500" s="108"/>
      <c r="K1500" s="108"/>
      <c r="L1500" s="108"/>
      <c r="M1500" s="108"/>
      <c r="N1500" s="108"/>
      <c r="O1500" s="108"/>
      <c r="P1500" s="108"/>
      <c r="W1500" s="108"/>
      <c r="X1500" s="108"/>
      <c r="Y1500" s="108"/>
      <c r="Z1500" s="108"/>
    </row>
    <row r="1501" spans="5:26" x14ac:dyDescent="0.25">
      <c r="E1501" s="108"/>
      <c r="F1501" s="108"/>
      <c r="G1501" s="108"/>
      <c r="H1501" s="108"/>
      <c r="I1501" s="108"/>
      <c r="J1501" s="108"/>
      <c r="K1501" s="108"/>
      <c r="L1501" s="108"/>
      <c r="M1501" s="108"/>
      <c r="N1501" s="108"/>
      <c r="O1501" s="108"/>
      <c r="P1501" s="108"/>
      <c r="W1501" s="108"/>
      <c r="X1501" s="108"/>
      <c r="Y1501" s="108"/>
      <c r="Z1501" s="108"/>
    </row>
    <row r="1502" spans="5:26" x14ac:dyDescent="0.25">
      <c r="E1502" s="108"/>
      <c r="F1502" s="108"/>
      <c r="G1502" s="108"/>
      <c r="H1502" s="108"/>
      <c r="I1502" s="108"/>
      <c r="J1502" s="108"/>
      <c r="K1502" s="108"/>
      <c r="L1502" s="108"/>
      <c r="M1502" s="108"/>
      <c r="N1502" s="108"/>
      <c r="O1502" s="108"/>
      <c r="P1502" s="108"/>
      <c r="W1502" s="108"/>
      <c r="X1502" s="108"/>
      <c r="Y1502" s="108"/>
      <c r="Z1502" s="108"/>
    </row>
    <row r="1503" spans="5:26" x14ac:dyDescent="0.25">
      <c r="E1503" s="108"/>
      <c r="F1503" s="108"/>
      <c r="G1503" s="108"/>
      <c r="H1503" s="108"/>
      <c r="I1503" s="108"/>
      <c r="J1503" s="108"/>
      <c r="K1503" s="108"/>
      <c r="L1503" s="108"/>
      <c r="M1503" s="108"/>
      <c r="N1503" s="108"/>
      <c r="O1503" s="108"/>
      <c r="P1503" s="108"/>
      <c r="W1503" s="108"/>
      <c r="X1503" s="108"/>
      <c r="Y1503" s="108"/>
      <c r="Z1503" s="108"/>
    </row>
    <row r="1504" spans="5:26" x14ac:dyDescent="0.25">
      <c r="E1504" s="108"/>
      <c r="F1504" s="108"/>
      <c r="G1504" s="108"/>
      <c r="H1504" s="108"/>
      <c r="I1504" s="108"/>
      <c r="J1504" s="108"/>
      <c r="K1504" s="108"/>
      <c r="L1504" s="108"/>
      <c r="M1504" s="108"/>
      <c r="N1504" s="108"/>
      <c r="O1504" s="108"/>
      <c r="P1504" s="108"/>
      <c r="W1504" s="108"/>
      <c r="X1504" s="108"/>
      <c r="Y1504" s="108"/>
      <c r="Z1504" s="108"/>
    </row>
    <row r="1505" spans="5:26" x14ac:dyDescent="0.25">
      <c r="E1505" s="108"/>
      <c r="F1505" s="108"/>
      <c r="G1505" s="108"/>
      <c r="H1505" s="108"/>
      <c r="I1505" s="108"/>
      <c r="J1505" s="108"/>
      <c r="K1505" s="108"/>
      <c r="L1505" s="108"/>
      <c r="M1505" s="108"/>
      <c r="N1505" s="108"/>
      <c r="O1505" s="108"/>
      <c r="P1505" s="108"/>
      <c r="W1505" s="108"/>
      <c r="X1505" s="108"/>
      <c r="Y1505" s="108"/>
      <c r="Z1505" s="108"/>
    </row>
    <row r="1506" spans="5:26" x14ac:dyDescent="0.25">
      <c r="E1506" s="108"/>
      <c r="F1506" s="108"/>
      <c r="G1506" s="108"/>
      <c r="H1506" s="108"/>
      <c r="I1506" s="108"/>
      <c r="J1506" s="108"/>
      <c r="K1506" s="108"/>
      <c r="L1506" s="108"/>
      <c r="M1506" s="108"/>
      <c r="N1506" s="108"/>
      <c r="O1506" s="108"/>
      <c r="P1506" s="108"/>
      <c r="W1506" s="108"/>
      <c r="X1506" s="108"/>
      <c r="Y1506" s="108"/>
      <c r="Z1506" s="108"/>
    </row>
    <row r="1507" spans="5:26" x14ac:dyDescent="0.25">
      <c r="E1507" s="108"/>
      <c r="F1507" s="108"/>
      <c r="G1507" s="108"/>
      <c r="H1507" s="108"/>
      <c r="I1507" s="108"/>
      <c r="J1507" s="108"/>
      <c r="K1507" s="108"/>
      <c r="L1507" s="108"/>
      <c r="M1507" s="108"/>
      <c r="N1507" s="108"/>
      <c r="O1507" s="108"/>
      <c r="P1507" s="108"/>
      <c r="W1507" s="108"/>
      <c r="X1507" s="108"/>
      <c r="Y1507" s="108"/>
      <c r="Z1507" s="108"/>
    </row>
    <row r="1508" spans="5:26" x14ac:dyDescent="0.25">
      <c r="E1508" s="108"/>
      <c r="F1508" s="108"/>
      <c r="G1508" s="108"/>
      <c r="H1508" s="108"/>
      <c r="I1508" s="108"/>
      <c r="J1508" s="108"/>
      <c r="K1508" s="108"/>
      <c r="L1508" s="108"/>
      <c r="M1508" s="108"/>
      <c r="N1508" s="108"/>
      <c r="O1508" s="108"/>
      <c r="P1508" s="108"/>
      <c r="W1508" s="108"/>
      <c r="X1508" s="108"/>
      <c r="Y1508" s="108"/>
      <c r="Z1508" s="108"/>
    </row>
    <row r="1509" spans="5:26" x14ac:dyDescent="0.25">
      <c r="E1509" s="108"/>
      <c r="F1509" s="108"/>
      <c r="G1509" s="108"/>
      <c r="H1509" s="108"/>
      <c r="I1509" s="108"/>
      <c r="J1509" s="108"/>
      <c r="K1509" s="108"/>
      <c r="L1509" s="108"/>
      <c r="M1509" s="108"/>
      <c r="N1509" s="108"/>
      <c r="O1509" s="108"/>
      <c r="P1509" s="108"/>
      <c r="W1509" s="108"/>
      <c r="X1509" s="108"/>
      <c r="Y1509" s="108"/>
      <c r="Z1509" s="108"/>
    </row>
    <row r="1510" spans="5:26" x14ac:dyDescent="0.25">
      <c r="E1510" s="108"/>
      <c r="F1510" s="108"/>
      <c r="G1510" s="108"/>
      <c r="H1510" s="108"/>
      <c r="I1510" s="108"/>
      <c r="J1510" s="108"/>
      <c r="K1510" s="108"/>
      <c r="L1510" s="108"/>
      <c r="M1510" s="108"/>
      <c r="N1510" s="108"/>
      <c r="O1510" s="108"/>
      <c r="P1510" s="108"/>
      <c r="W1510" s="108"/>
      <c r="X1510" s="108"/>
      <c r="Y1510" s="108"/>
      <c r="Z1510" s="108"/>
    </row>
    <row r="1511" spans="5:26" x14ac:dyDescent="0.25">
      <c r="E1511" s="108"/>
      <c r="F1511" s="108"/>
      <c r="G1511" s="108"/>
      <c r="H1511" s="108"/>
      <c r="I1511" s="108"/>
      <c r="J1511" s="108"/>
      <c r="K1511" s="108"/>
      <c r="L1511" s="108"/>
      <c r="M1511" s="108"/>
      <c r="N1511" s="108"/>
      <c r="O1511" s="108"/>
      <c r="P1511" s="108"/>
      <c r="W1511" s="108"/>
      <c r="X1511" s="108"/>
      <c r="Y1511" s="108"/>
      <c r="Z1511" s="108"/>
    </row>
    <row r="1512" spans="5:26" x14ac:dyDescent="0.25">
      <c r="E1512" s="108"/>
      <c r="F1512" s="108"/>
      <c r="G1512" s="108"/>
      <c r="H1512" s="108"/>
      <c r="I1512" s="108"/>
      <c r="J1512" s="108"/>
      <c r="K1512" s="108"/>
      <c r="L1512" s="108"/>
      <c r="M1512" s="108"/>
      <c r="N1512" s="108"/>
      <c r="O1512" s="108"/>
      <c r="P1512" s="108"/>
      <c r="W1512" s="108"/>
      <c r="X1512" s="108"/>
      <c r="Y1512" s="108"/>
      <c r="Z1512" s="108"/>
    </row>
    <row r="1513" spans="5:26" x14ac:dyDescent="0.25">
      <c r="E1513" s="108"/>
      <c r="F1513" s="108"/>
      <c r="G1513" s="108"/>
      <c r="H1513" s="108"/>
      <c r="I1513" s="108"/>
      <c r="J1513" s="108"/>
      <c r="K1513" s="108"/>
      <c r="L1513" s="108"/>
      <c r="M1513" s="108"/>
      <c r="N1513" s="108"/>
      <c r="O1513" s="108"/>
      <c r="P1513" s="108"/>
      <c r="W1513" s="108"/>
      <c r="X1513" s="108"/>
      <c r="Y1513" s="108"/>
      <c r="Z1513" s="108"/>
    </row>
    <row r="1514" spans="5:26" x14ac:dyDescent="0.25">
      <c r="E1514" s="108"/>
      <c r="F1514" s="108"/>
      <c r="G1514" s="108"/>
      <c r="H1514" s="108"/>
      <c r="I1514" s="108"/>
      <c r="J1514" s="108"/>
      <c r="K1514" s="108"/>
      <c r="L1514" s="108"/>
      <c r="M1514" s="108"/>
      <c r="N1514" s="108"/>
      <c r="O1514" s="108"/>
      <c r="P1514" s="108"/>
      <c r="W1514" s="108"/>
      <c r="X1514" s="108"/>
      <c r="Y1514" s="108"/>
      <c r="Z1514" s="108"/>
    </row>
    <row r="1515" spans="5:26" x14ac:dyDescent="0.25">
      <c r="E1515" s="108"/>
      <c r="F1515" s="108"/>
      <c r="G1515" s="108"/>
      <c r="H1515" s="108"/>
      <c r="I1515" s="108"/>
      <c r="J1515" s="108"/>
      <c r="K1515" s="108"/>
      <c r="L1515" s="108"/>
      <c r="M1515" s="108"/>
      <c r="N1515" s="108"/>
      <c r="O1515" s="108"/>
      <c r="P1515" s="108"/>
      <c r="W1515" s="108"/>
      <c r="X1515" s="108"/>
      <c r="Y1515" s="108"/>
      <c r="Z1515" s="108"/>
    </row>
    <row r="1516" spans="5:26" x14ac:dyDescent="0.25">
      <c r="E1516" s="108"/>
      <c r="F1516" s="108"/>
      <c r="G1516" s="108"/>
      <c r="H1516" s="108"/>
      <c r="I1516" s="108"/>
      <c r="J1516" s="108"/>
      <c r="K1516" s="108"/>
      <c r="L1516" s="108"/>
      <c r="M1516" s="108"/>
      <c r="N1516" s="108"/>
      <c r="O1516" s="108"/>
      <c r="P1516" s="108"/>
      <c r="W1516" s="108"/>
      <c r="X1516" s="108"/>
      <c r="Y1516" s="108"/>
      <c r="Z1516" s="108"/>
    </row>
    <row r="1517" spans="5:26" x14ac:dyDescent="0.25">
      <c r="E1517" s="108"/>
      <c r="F1517" s="108"/>
      <c r="G1517" s="108"/>
      <c r="H1517" s="108"/>
      <c r="I1517" s="108"/>
      <c r="J1517" s="108"/>
      <c r="K1517" s="108"/>
      <c r="L1517" s="108"/>
      <c r="M1517" s="108"/>
      <c r="N1517" s="108"/>
      <c r="O1517" s="108"/>
      <c r="P1517" s="108"/>
      <c r="W1517" s="108"/>
      <c r="X1517" s="108"/>
      <c r="Y1517" s="108"/>
      <c r="Z1517" s="108"/>
    </row>
    <row r="1518" spans="5:26" x14ac:dyDescent="0.25">
      <c r="E1518" s="108"/>
      <c r="F1518" s="108"/>
      <c r="G1518" s="108"/>
      <c r="H1518" s="108"/>
      <c r="I1518" s="108"/>
      <c r="J1518" s="108"/>
      <c r="K1518" s="108"/>
      <c r="L1518" s="108"/>
      <c r="M1518" s="108"/>
      <c r="N1518" s="108"/>
      <c r="O1518" s="108"/>
      <c r="P1518" s="108"/>
      <c r="W1518" s="108"/>
      <c r="X1518" s="108"/>
      <c r="Y1518" s="108"/>
      <c r="Z1518" s="108"/>
    </row>
    <row r="1519" spans="5:26" x14ac:dyDescent="0.25">
      <c r="E1519" s="108"/>
      <c r="F1519" s="108"/>
      <c r="G1519" s="108"/>
      <c r="H1519" s="108"/>
      <c r="I1519" s="108"/>
      <c r="J1519" s="108"/>
      <c r="K1519" s="108"/>
      <c r="L1519" s="108"/>
      <c r="M1519" s="108"/>
      <c r="N1519" s="108"/>
      <c r="O1519" s="108"/>
      <c r="P1519" s="108"/>
      <c r="W1519" s="108"/>
      <c r="X1519" s="108"/>
      <c r="Y1519" s="108"/>
      <c r="Z1519" s="108"/>
    </row>
    <row r="1520" spans="5:26" x14ac:dyDescent="0.25">
      <c r="E1520" s="108"/>
      <c r="F1520" s="108"/>
      <c r="G1520" s="108"/>
      <c r="H1520" s="108"/>
      <c r="I1520" s="108"/>
      <c r="J1520" s="108"/>
      <c r="K1520" s="108"/>
      <c r="L1520" s="108"/>
      <c r="M1520" s="108"/>
      <c r="N1520" s="108"/>
      <c r="O1520" s="108"/>
      <c r="P1520" s="108"/>
      <c r="W1520" s="108"/>
      <c r="X1520" s="108"/>
      <c r="Y1520" s="108"/>
      <c r="Z1520" s="108"/>
    </row>
    <row r="1521" spans="5:26" x14ac:dyDescent="0.25">
      <c r="E1521" s="108"/>
      <c r="F1521" s="108"/>
      <c r="G1521" s="108"/>
      <c r="H1521" s="108"/>
      <c r="I1521" s="108"/>
      <c r="J1521" s="108"/>
      <c r="K1521" s="108"/>
      <c r="L1521" s="108"/>
      <c r="M1521" s="108"/>
      <c r="N1521" s="108"/>
      <c r="O1521" s="108"/>
      <c r="P1521" s="108"/>
      <c r="W1521" s="108"/>
      <c r="X1521" s="108"/>
      <c r="Y1521" s="108"/>
      <c r="Z1521" s="108"/>
    </row>
    <row r="1522" spans="5:26" x14ac:dyDescent="0.25">
      <c r="E1522" s="108"/>
      <c r="F1522" s="108"/>
      <c r="G1522" s="108"/>
      <c r="H1522" s="108"/>
      <c r="I1522" s="108"/>
      <c r="J1522" s="108"/>
      <c r="K1522" s="108"/>
      <c r="L1522" s="108"/>
      <c r="M1522" s="108"/>
      <c r="N1522" s="108"/>
      <c r="O1522" s="108"/>
      <c r="P1522" s="108"/>
      <c r="W1522" s="108"/>
      <c r="X1522" s="108"/>
      <c r="Y1522" s="108"/>
      <c r="Z1522" s="108"/>
    </row>
    <row r="1523" spans="5:26" x14ac:dyDescent="0.25">
      <c r="E1523" s="108"/>
      <c r="F1523" s="108"/>
      <c r="G1523" s="108"/>
      <c r="H1523" s="108"/>
      <c r="I1523" s="108"/>
      <c r="J1523" s="108"/>
      <c r="K1523" s="108"/>
      <c r="L1523" s="108"/>
      <c r="M1523" s="108"/>
      <c r="N1523" s="108"/>
      <c r="O1523" s="108"/>
      <c r="P1523" s="108"/>
      <c r="W1523" s="108"/>
      <c r="X1523" s="108"/>
      <c r="Y1523" s="108"/>
      <c r="Z1523" s="108"/>
    </row>
    <row r="1524" spans="5:26" x14ac:dyDescent="0.25">
      <c r="E1524" s="108"/>
      <c r="F1524" s="108"/>
      <c r="G1524" s="108"/>
      <c r="H1524" s="108"/>
      <c r="I1524" s="108"/>
      <c r="J1524" s="108"/>
      <c r="K1524" s="108"/>
      <c r="L1524" s="108"/>
      <c r="M1524" s="108"/>
      <c r="N1524" s="108"/>
      <c r="O1524" s="108"/>
      <c r="P1524" s="108"/>
      <c r="W1524" s="108"/>
      <c r="X1524" s="108"/>
      <c r="Y1524" s="108"/>
      <c r="Z1524" s="108"/>
    </row>
    <row r="1525" spans="5:26" x14ac:dyDescent="0.25">
      <c r="E1525" s="108"/>
      <c r="F1525" s="108"/>
      <c r="G1525" s="108"/>
      <c r="H1525" s="108"/>
      <c r="I1525" s="108"/>
      <c r="J1525" s="108"/>
      <c r="K1525" s="108"/>
      <c r="L1525" s="108"/>
      <c r="M1525" s="108"/>
      <c r="N1525" s="108"/>
      <c r="O1525" s="108"/>
      <c r="P1525" s="108"/>
      <c r="W1525" s="108"/>
      <c r="X1525" s="108"/>
      <c r="Y1525" s="108"/>
      <c r="Z1525" s="108"/>
    </row>
    <row r="1526" spans="5:26" x14ac:dyDescent="0.25">
      <c r="E1526" s="108"/>
      <c r="F1526" s="108"/>
      <c r="G1526" s="108"/>
      <c r="H1526" s="108"/>
      <c r="I1526" s="108"/>
      <c r="J1526" s="108"/>
      <c r="K1526" s="108"/>
      <c r="L1526" s="108"/>
      <c r="M1526" s="108"/>
      <c r="N1526" s="108"/>
      <c r="O1526" s="108"/>
      <c r="P1526" s="108"/>
      <c r="W1526" s="108"/>
      <c r="X1526" s="108"/>
      <c r="Y1526" s="108"/>
      <c r="Z1526" s="108"/>
    </row>
    <row r="1527" spans="5:26" x14ac:dyDescent="0.25">
      <c r="E1527" s="108"/>
      <c r="F1527" s="108"/>
      <c r="G1527" s="108"/>
      <c r="H1527" s="108"/>
      <c r="I1527" s="108"/>
      <c r="J1527" s="108"/>
      <c r="K1527" s="108"/>
      <c r="L1527" s="108"/>
      <c r="M1527" s="108"/>
      <c r="N1527" s="108"/>
      <c r="O1527" s="108"/>
      <c r="P1527" s="108"/>
      <c r="W1527" s="108"/>
      <c r="X1527" s="108"/>
      <c r="Y1527" s="108"/>
      <c r="Z1527" s="108"/>
    </row>
    <row r="1528" spans="5:26" x14ac:dyDescent="0.25">
      <c r="E1528" s="108"/>
      <c r="F1528" s="108"/>
      <c r="G1528" s="108"/>
      <c r="H1528" s="108"/>
      <c r="I1528" s="108"/>
      <c r="J1528" s="108"/>
      <c r="K1528" s="108"/>
      <c r="L1528" s="108"/>
      <c r="M1528" s="108"/>
      <c r="N1528" s="108"/>
      <c r="O1528" s="108"/>
      <c r="P1528" s="108"/>
      <c r="W1528" s="108"/>
      <c r="X1528" s="108"/>
      <c r="Y1528" s="108"/>
      <c r="Z1528" s="108"/>
    </row>
    <row r="1529" spans="5:26" x14ac:dyDescent="0.25">
      <c r="E1529" s="108"/>
      <c r="F1529" s="108"/>
      <c r="G1529" s="108"/>
      <c r="H1529" s="108"/>
      <c r="I1529" s="108"/>
      <c r="J1529" s="108"/>
      <c r="K1529" s="108"/>
      <c r="L1529" s="108"/>
      <c r="M1529" s="108"/>
      <c r="N1529" s="108"/>
      <c r="O1529" s="108"/>
      <c r="P1529" s="108"/>
      <c r="W1529" s="108"/>
      <c r="X1529" s="108"/>
      <c r="Y1529" s="108"/>
      <c r="Z1529" s="108"/>
    </row>
    <row r="1530" spans="5:26" x14ac:dyDescent="0.25">
      <c r="E1530" s="108"/>
      <c r="F1530" s="108"/>
      <c r="G1530" s="108"/>
      <c r="H1530" s="108"/>
      <c r="I1530" s="108"/>
      <c r="J1530" s="108"/>
      <c r="K1530" s="108"/>
      <c r="L1530" s="108"/>
      <c r="M1530" s="108"/>
      <c r="N1530" s="108"/>
      <c r="O1530" s="108"/>
      <c r="P1530" s="108"/>
      <c r="W1530" s="108"/>
      <c r="X1530" s="108"/>
      <c r="Y1530" s="108"/>
      <c r="Z1530" s="108"/>
    </row>
    <row r="1531" spans="5:26" x14ac:dyDescent="0.25">
      <c r="E1531" s="108"/>
      <c r="F1531" s="108"/>
      <c r="G1531" s="108"/>
      <c r="H1531" s="108"/>
      <c r="I1531" s="108"/>
      <c r="J1531" s="108"/>
      <c r="K1531" s="108"/>
      <c r="L1531" s="108"/>
      <c r="M1531" s="108"/>
      <c r="N1531" s="108"/>
      <c r="O1531" s="108"/>
      <c r="P1531" s="108"/>
      <c r="W1531" s="108"/>
      <c r="X1531" s="108"/>
      <c r="Y1531" s="108"/>
      <c r="Z1531" s="108"/>
    </row>
    <row r="1532" spans="5:26" x14ac:dyDescent="0.25">
      <c r="E1532" s="108"/>
      <c r="F1532" s="108"/>
      <c r="G1532" s="108"/>
      <c r="H1532" s="108"/>
      <c r="I1532" s="108"/>
      <c r="J1532" s="108"/>
      <c r="K1532" s="108"/>
      <c r="L1532" s="108"/>
      <c r="M1532" s="108"/>
      <c r="N1532" s="108"/>
      <c r="O1532" s="108"/>
      <c r="P1532" s="108"/>
      <c r="W1532" s="108"/>
      <c r="X1532" s="108"/>
      <c r="Y1532" s="108"/>
      <c r="Z1532" s="108"/>
    </row>
    <row r="1533" spans="5:26" x14ac:dyDescent="0.25">
      <c r="E1533" s="108"/>
      <c r="F1533" s="108"/>
      <c r="G1533" s="108"/>
      <c r="H1533" s="108"/>
      <c r="I1533" s="108"/>
      <c r="J1533" s="108"/>
      <c r="K1533" s="108"/>
      <c r="L1533" s="108"/>
      <c r="M1533" s="108"/>
      <c r="N1533" s="108"/>
      <c r="O1533" s="108"/>
      <c r="P1533" s="108"/>
      <c r="W1533" s="108"/>
      <c r="X1533" s="108"/>
      <c r="Y1533" s="108"/>
      <c r="Z1533" s="108"/>
    </row>
    <row r="1534" spans="5:26" x14ac:dyDescent="0.25">
      <c r="E1534" s="108"/>
      <c r="F1534" s="108"/>
      <c r="G1534" s="108"/>
      <c r="H1534" s="108"/>
      <c r="I1534" s="108"/>
      <c r="J1534" s="108"/>
      <c r="K1534" s="108"/>
      <c r="L1534" s="108"/>
      <c r="M1534" s="108"/>
      <c r="N1534" s="108"/>
      <c r="O1534" s="108"/>
      <c r="P1534" s="108"/>
      <c r="W1534" s="108"/>
      <c r="X1534" s="108"/>
      <c r="Y1534" s="108"/>
      <c r="Z1534" s="108"/>
    </row>
    <row r="1535" spans="5:26" x14ac:dyDescent="0.25">
      <c r="E1535" s="108"/>
      <c r="F1535" s="108"/>
      <c r="G1535" s="108"/>
      <c r="H1535" s="108"/>
      <c r="I1535" s="108"/>
      <c r="J1535" s="108"/>
      <c r="K1535" s="108"/>
      <c r="L1535" s="108"/>
      <c r="M1535" s="108"/>
      <c r="N1535" s="108"/>
      <c r="O1535" s="108"/>
      <c r="P1535" s="108"/>
      <c r="W1535" s="108"/>
      <c r="X1535" s="108"/>
      <c r="Y1535" s="108"/>
      <c r="Z1535" s="108"/>
    </row>
    <row r="1536" spans="5:26" x14ac:dyDescent="0.25">
      <c r="E1536" s="108"/>
      <c r="F1536" s="108"/>
      <c r="G1536" s="108"/>
      <c r="H1536" s="108"/>
      <c r="I1536" s="108"/>
      <c r="J1536" s="108"/>
      <c r="K1536" s="108"/>
      <c r="L1536" s="108"/>
      <c r="M1536" s="108"/>
      <c r="N1536" s="108"/>
      <c r="O1536" s="108"/>
      <c r="P1536" s="108"/>
      <c r="W1536" s="108"/>
      <c r="X1536" s="108"/>
      <c r="Y1536" s="108"/>
      <c r="Z1536" s="108"/>
    </row>
    <row r="1537" spans="5:26" x14ac:dyDescent="0.25">
      <c r="E1537" s="108"/>
      <c r="F1537" s="108"/>
      <c r="G1537" s="108"/>
      <c r="H1537" s="108"/>
      <c r="I1537" s="108"/>
      <c r="J1537" s="108"/>
      <c r="K1537" s="108"/>
      <c r="L1537" s="108"/>
      <c r="M1537" s="108"/>
      <c r="N1537" s="108"/>
      <c r="O1537" s="108"/>
      <c r="P1537" s="108"/>
      <c r="W1537" s="108"/>
      <c r="X1537" s="108"/>
      <c r="Y1537" s="108"/>
      <c r="Z1537" s="108"/>
    </row>
    <row r="1538" spans="5:26" x14ac:dyDescent="0.25">
      <c r="E1538" s="108"/>
      <c r="F1538" s="108"/>
      <c r="G1538" s="108"/>
      <c r="H1538" s="108"/>
      <c r="I1538" s="108"/>
      <c r="J1538" s="108"/>
      <c r="K1538" s="108"/>
      <c r="L1538" s="108"/>
      <c r="M1538" s="108"/>
      <c r="N1538" s="108"/>
      <c r="O1538" s="108"/>
      <c r="P1538" s="108"/>
      <c r="W1538" s="108"/>
      <c r="X1538" s="108"/>
      <c r="Y1538" s="108"/>
      <c r="Z1538" s="108"/>
    </row>
    <row r="1539" spans="5:26" x14ac:dyDescent="0.25">
      <c r="E1539" s="108"/>
      <c r="F1539" s="108"/>
      <c r="G1539" s="108"/>
      <c r="H1539" s="108"/>
      <c r="I1539" s="108"/>
      <c r="J1539" s="108"/>
      <c r="K1539" s="108"/>
      <c r="L1539" s="108"/>
      <c r="M1539" s="108"/>
      <c r="N1539" s="108"/>
      <c r="O1539" s="108"/>
      <c r="P1539" s="108"/>
      <c r="W1539" s="108"/>
      <c r="X1539" s="108"/>
      <c r="Y1539" s="108"/>
      <c r="Z1539" s="108"/>
    </row>
    <row r="1540" spans="5:26" x14ac:dyDescent="0.25">
      <c r="E1540" s="108"/>
      <c r="F1540" s="108"/>
      <c r="G1540" s="108"/>
      <c r="H1540" s="108"/>
      <c r="I1540" s="108"/>
      <c r="J1540" s="108"/>
      <c r="K1540" s="108"/>
      <c r="L1540" s="108"/>
      <c r="M1540" s="108"/>
      <c r="N1540" s="108"/>
      <c r="O1540" s="108"/>
      <c r="P1540" s="108"/>
      <c r="W1540" s="108"/>
      <c r="X1540" s="108"/>
      <c r="Y1540" s="108"/>
      <c r="Z1540" s="108"/>
    </row>
    <row r="1541" spans="5:26" x14ac:dyDescent="0.25">
      <c r="E1541" s="108"/>
      <c r="F1541" s="108"/>
      <c r="G1541" s="108"/>
      <c r="H1541" s="108"/>
      <c r="I1541" s="108"/>
      <c r="J1541" s="108"/>
      <c r="K1541" s="108"/>
      <c r="L1541" s="108"/>
      <c r="M1541" s="108"/>
      <c r="N1541" s="108"/>
      <c r="O1541" s="108"/>
      <c r="P1541" s="108"/>
      <c r="W1541" s="108"/>
      <c r="X1541" s="108"/>
      <c r="Y1541" s="108"/>
      <c r="Z1541" s="108"/>
    </row>
    <row r="1542" spans="5:26" x14ac:dyDescent="0.25">
      <c r="E1542" s="108"/>
      <c r="F1542" s="108"/>
      <c r="G1542" s="108"/>
      <c r="H1542" s="108"/>
      <c r="I1542" s="108"/>
      <c r="J1542" s="108"/>
      <c r="K1542" s="108"/>
      <c r="L1542" s="108"/>
      <c r="M1542" s="108"/>
      <c r="N1542" s="108"/>
      <c r="O1542" s="108"/>
      <c r="P1542" s="108"/>
      <c r="W1542" s="108"/>
      <c r="X1542" s="108"/>
      <c r="Y1542" s="108"/>
      <c r="Z1542" s="108"/>
    </row>
    <row r="1543" spans="5:26" x14ac:dyDescent="0.25">
      <c r="E1543" s="108"/>
      <c r="F1543" s="108"/>
      <c r="G1543" s="108"/>
      <c r="H1543" s="108"/>
      <c r="I1543" s="108"/>
      <c r="J1543" s="108"/>
      <c r="K1543" s="108"/>
      <c r="L1543" s="108"/>
      <c r="M1543" s="108"/>
      <c r="N1543" s="108"/>
      <c r="O1543" s="108"/>
      <c r="P1543" s="108"/>
      <c r="W1543" s="108"/>
      <c r="X1543" s="108"/>
      <c r="Y1543" s="108"/>
      <c r="Z1543" s="108"/>
    </row>
    <row r="1544" spans="5:26" x14ac:dyDescent="0.25">
      <c r="E1544" s="108"/>
      <c r="F1544" s="108"/>
      <c r="G1544" s="108"/>
      <c r="H1544" s="108"/>
      <c r="I1544" s="108"/>
      <c r="J1544" s="108"/>
      <c r="K1544" s="108"/>
      <c r="L1544" s="108"/>
      <c r="M1544" s="108"/>
      <c r="N1544" s="108"/>
      <c r="O1544" s="108"/>
      <c r="P1544" s="108"/>
      <c r="W1544" s="108"/>
      <c r="X1544" s="108"/>
      <c r="Y1544" s="108"/>
      <c r="Z1544" s="108"/>
    </row>
    <row r="1545" spans="5:26" x14ac:dyDescent="0.25">
      <c r="E1545" s="108"/>
      <c r="F1545" s="108"/>
      <c r="G1545" s="108"/>
      <c r="H1545" s="108"/>
      <c r="I1545" s="108"/>
      <c r="J1545" s="108"/>
      <c r="K1545" s="108"/>
      <c r="L1545" s="108"/>
      <c r="M1545" s="108"/>
      <c r="N1545" s="108"/>
      <c r="O1545" s="108"/>
      <c r="P1545" s="108"/>
      <c r="W1545" s="108"/>
      <c r="X1545" s="108"/>
      <c r="Y1545" s="108"/>
      <c r="Z1545" s="108"/>
    </row>
    <row r="1546" spans="5:26" x14ac:dyDescent="0.25">
      <c r="E1546" s="108"/>
      <c r="F1546" s="108"/>
      <c r="G1546" s="108"/>
      <c r="H1546" s="108"/>
      <c r="I1546" s="108"/>
      <c r="J1546" s="108"/>
      <c r="K1546" s="108"/>
      <c r="L1546" s="108"/>
      <c r="M1546" s="108"/>
      <c r="N1546" s="108"/>
      <c r="O1546" s="108"/>
      <c r="P1546" s="108"/>
      <c r="W1546" s="108"/>
      <c r="X1546" s="108"/>
      <c r="Y1546" s="108"/>
      <c r="Z1546" s="108"/>
    </row>
    <row r="1547" spans="5:26" x14ac:dyDescent="0.25">
      <c r="E1547" s="108"/>
      <c r="F1547" s="108"/>
      <c r="G1547" s="108"/>
      <c r="H1547" s="108"/>
      <c r="I1547" s="108"/>
      <c r="J1547" s="108"/>
      <c r="K1547" s="108"/>
      <c r="L1547" s="108"/>
      <c r="M1547" s="108"/>
      <c r="N1547" s="108"/>
      <c r="O1547" s="108"/>
      <c r="P1547" s="108"/>
      <c r="W1547" s="108"/>
      <c r="X1547" s="108"/>
      <c r="Y1547" s="108"/>
      <c r="Z1547" s="108"/>
    </row>
    <row r="1548" spans="5:26" x14ac:dyDescent="0.25">
      <c r="E1548" s="108"/>
      <c r="F1548" s="108"/>
      <c r="G1548" s="108"/>
      <c r="H1548" s="108"/>
      <c r="I1548" s="108"/>
      <c r="J1548" s="108"/>
      <c r="K1548" s="108"/>
      <c r="L1548" s="108"/>
      <c r="M1548" s="108"/>
      <c r="N1548" s="108"/>
      <c r="O1548" s="108"/>
      <c r="P1548" s="108"/>
      <c r="W1548" s="108"/>
      <c r="X1548" s="108"/>
      <c r="Y1548" s="108"/>
      <c r="Z1548" s="108"/>
    </row>
    <row r="1549" spans="5:26" x14ac:dyDescent="0.25">
      <c r="E1549" s="108"/>
      <c r="F1549" s="108"/>
      <c r="G1549" s="108"/>
      <c r="H1549" s="108"/>
      <c r="I1549" s="108"/>
      <c r="J1549" s="108"/>
      <c r="K1549" s="108"/>
      <c r="L1549" s="108"/>
      <c r="M1549" s="108"/>
      <c r="N1549" s="108"/>
      <c r="O1549" s="108"/>
      <c r="P1549" s="108"/>
      <c r="W1549" s="108"/>
      <c r="X1549" s="108"/>
      <c r="Y1549" s="108"/>
      <c r="Z1549" s="108"/>
    </row>
    <row r="1550" spans="5:26" x14ac:dyDescent="0.25">
      <c r="E1550" s="108"/>
      <c r="F1550" s="108"/>
      <c r="G1550" s="108"/>
      <c r="H1550" s="108"/>
      <c r="I1550" s="108"/>
      <c r="J1550" s="108"/>
      <c r="K1550" s="108"/>
      <c r="L1550" s="108"/>
      <c r="M1550" s="108"/>
      <c r="N1550" s="108"/>
      <c r="O1550" s="108"/>
      <c r="P1550" s="108"/>
      <c r="W1550" s="108"/>
      <c r="X1550" s="108"/>
      <c r="Y1550" s="108"/>
      <c r="Z1550" s="108"/>
    </row>
    <row r="1551" spans="5:26" x14ac:dyDescent="0.25">
      <c r="E1551" s="108"/>
      <c r="F1551" s="108"/>
      <c r="G1551" s="108"/>
      <c r="H1551" s="108"/>
      <c r="I1551" s="108"/>
      <c r="J1551" s="108"/>
      <c r="K1551" s="108"/>
      <c r="L1551" s="108"/>
      <c r="M1551" s="108"/>
      <c r="N1551" s="108"/>
      <c r="O1551" s="108"/>
      <c r="P1551" s="108"/>
      <c r="W1551" s="108"/>
      <c r="X1551" s="108"/>
      <c r="Y1551" s="108"/>
      <c r="Z1551" s="108"/>
    </row>
    <row r="1552" spans="5:26" x14ac:dyDescent="0.25">
      <c r="E1552" s="108"/>
      <c r="F1552" s="108"/>
      <c r="G1552" s="108"/>
      <c r="H1552" s="108"/>
      <c r="I1552" s="108"/>
      <c r="J1552" s="108"/>
      <c r="K1552" s="108"/>
      <c r="L1552" s="108"/>
      <c r="M1552" s="108"/>
      <c r="N1552" s="108"/>
      <c r="O1552" s="108"/>
      <c r="P1552" s="108"/>
      <c r="W1552" s="108"/>
      <c r="X1552" s="108"/>
      <c r="Y1552" s="108"/>
      <c r="Z1552" s="108"/>
    </row>
    <row r="1553" spans="5:26" x14ac:dyDescent="0.25">
      <c r="E1553" s="108"/>
      <c r="F1553" s="108"/>
      <c r="G1553" s="108"/>
      <c r="H1553" s="108"/>
      <c r="I1553" s="108"/>
      <c r="J1553" s="108"/>
      <c r="K1553" s="108"/>
      <c r="L1553" s="108"/>
      <c r="M1553" s="108"/>
      <c r="N1553" s="108"/>
      <c r="O1553" s="108"/>
      <c r="P1553" s="108"/>
      <c r="W1553" s="108"/>
      <c r="X1553" s="108"/>
      <c r="Y1553" s="108"/>
      <c r="Z1553" s="108"/>
    </row>
    <row r="1554" spans="5:26" x14ac:dyDescent="0.25">
      <c r="E1554" s="108"/>
      <c r="F1554" s="108"/>
      <c r="G1554" s="108"/>
      <c r="H1554" s="108"/>
      <c r="I1554" s="108"/>
      <c r="J1554" s="108"/>
      <c r="K1554" s="108"/>
      <c r="L1554" s="108"/>
      <c r="M1554" s="108"/>
      <c r="N1554" s="108"/>
      <c r="O1554" s="108"/>
      <c r="P1554" s="108"/>
      <c r="W1554" s="108"/>
      <c r="X1554" s="108"/>
      <c r="Y1554" s="108"/>
      <c r="Z1554" s="108"/>
    </row>
    <row r="1555" spans="5:26" x14ac:dyDescent="0.25">
      <c r="E1555" s="108"/>
      <c r="F1555" s="108"/>
      <c r="G1555" s="108"/>
      <c r="H1555" s="108"/>
      <c r="I1555" s="108"/>
      <c r="J1555" s="108"/>
      <c r="K1555" s="108"/>
      <c r="L1555" s="108"/>
      <c r="M1555" s="108"/>
      <c r="N1555" s="108"/>
      <c r="O1555" s="108"/>
      <c r="P1555" s="108"/>
      <c r="W1555" s="108"/>
      <c r="X1555" s="108"/>
      <c r="Y1555" s="108"/>
      <c r="Z1555" s="108"/>
    </row>
    <row r="1556" spans="5:26" x14ac:dyDescent="0.25">
      <c r="E1556" s="108"/>
      <c r="F1556" s="108"/>
      <c r="G1556" s="108"/>
      <c r="H1556" s="108"/>
      <c r="I1556" s="108"/>
      <c r="J1556" s="108"/>
      <c r="K1556" s="108"/>
      <c r="L1556" s="108"/>
      <c r="M1556" s="108"/>
      <c r="N1556" s="108"/>
      <c r="O1556" s="108"/>
      <c r="P1556" s="108"/>
      <c r="W1556" s="108"/>
      <c r="X1556" s="108"/>
      <c r="Y1556" s="108"/>
      <c r="Z1556" s="108"/>
    </row>
    <row r="1557" spans="5:26" x14ac:dyDescent="0.25">
      <c r="E1557" s="108"/>
      <c r="F1557" s="108"/>
      <c r="G1557" s="108"/>
      <c r="H1557" s="108"/>
      <c r="I1557" s="108"/>
      <c r="J1557" s="108"/>
      <c r="K1557" s="108"/>
      <c r="L1557" s="108"/>
      <c r="M1557" s="108"/>
      <c r="N1557" s="108"/>
      <c r="O1557" s="108"/>
      <c r="P1557" s="108"/>
      <c r="W1557" s="108"/>
      <c r="X1557" s="108"/>
      <c r="Y1557" s="108"/>
      <c r="Z1557" s="108"/>
    </row>
    <row r="1558" spans="5:26" x14ac:dyDescent="0.25">
      <c r="E1558" s="108"/>
      <c r="F1558" s="108"/>
      <c r="G1558" s="108"/>
      <c r="H1558" s="108"/>
      <c r="I1558" s="108"/>
      <c r="J1558" s="108"/>
      <c r="K1558" s="108"/>
      <c r="L1558" s="108"/>
      <c r="M1558" s="108"/>
      <c r="N1558" s="108"/>
      <c r="O1558" s="108"/>
      <c r="P1558" s="108"/>
      <c r="W1558" s="108"/>
      <c r="X1558" s="108"/>
      <c r="Y1558" s="108"/>
      <c r="Z1558" s="108"/>
    </row>
    <row r="1559" spans="5:26" x14ac:dyDescent="0.25">
      <c r="E1559" s="108"/>
      <c r="F1559" s="108"/>
      <c r="G1559" s="108"/>
      <c r="H1559" s="108"/>
      <c r="I1559" s="108"/>
      <c r="J1559" s="108"/>
      <c r="K1559" s="108"/>
      <c r="L1559" s="108"/>
      <c r="M1559" s="108"/>
      <c r="N1559" s="108"/>
      <c r="O1559" s="108"/>
      <c r="P1559" s="108"/>
      <c r="W1559" s="108"/>
      <c r="X1559" s="108"/>
      <c r="Y1559" s="108"/>
      <c r="Z1559" s="108"/>
    </row>
    <row r="1560" spans="5:26" x14ac:dyDescent="0.25">
      <c r="E1560" s="108"/>
      <c r="F1560" s="108"/>
      <c r="G1560" s="108"/>
      <c r="H1560" s="108"/>
      <c r="I1560" s="108"/>
      <c r="J1560" s="108"/>
      <c r="K1560" s="108"/>
      <c r="L1560" s="108"/>
      <c r="M1560" s="108"/>
      <c r="N1560" s="108"/>
      <c r="O1560" s="108"/>
      <c r="P1560" s="108"/>
      <c r="W1560" s="108"/>
      <c r="X1560" s="108"/>
      <c r="Y1560" s="108"/>
      <c r="Z1560" s="108"/>
    </row>
    <row r="1561" spans="5:26" x14ac:dyDescent="0.25">
      <c r="E1561" s="108"/>
      <c r="F1561" s="108"/>
      <c r="G1561" s="108"/>
      <c r="H1561" s="108"/>
      <c r="I1561" s="108"/>
      <c r="J1561" s="108"/>
      <c r="K1561" s="108"/>
      <c r="L1561" s="108"/>
      <c r="M1561" s="108"/>
      <c r="N1561" s="108"/>
      <c r="O1561" s="108"/>
      <c r="P1561" s="108"/>
      <c r="W1561" s="108"/>
      <c r="X1561" s="108"/>
      <c r="Y1561" s="108"/>
      <c r="Z1561" s="108"/>
    </row>
    <row r="1562" spans="5:26" x14ac:dyDescent="0.25">
      <c r="E1562" s="108"/>
      <c r="F1562" s="108"/>
      <c r="G1562" s="108"/>
      <c r="H1562" s="108"/>
      <c r="I1562" s="108"/>
      <c r="J1562" s="108"/>
      <c r="K1562" s="108"/>
      <c r="L1562" s="108"/>
      <c r="M1562" s="108"/>
      <c r="N1562" s="108"/>
      <c r="O1562" s="108"/>
      <c r="P1562" s="108"/>
      <c r="W1562" s="108"/>
      <c r="X1562" s="108"/>
      <c r="Y1562" s="108"/>
      <c r="Z1562" s="108"/>
    </row>
    <row r="1563" spans="5:26" x14ac:dyDescent="0.25">
      <c r="E1563" s="108"/>
      <c r="F1563" s="108"/>
      <c r="G1563" s="108"/>
      <c r="H1563" s="108"/>
      <c r="I1563" s="108"/>
      <c r="J1563" s="108"/>
      <c r="K1563" s="108"/>
      <c r="L1563" s="108"/>
      <c r="M1563" s="108"/>
      <c r="N1563" s="108"/>
      <c r="O1563" s="108"/>
      <c r="P1563" s="108"/>
      <c r="W1563" s="108"/>
      <c r="X1563" s="108"/>
      <c r="Y1563" s="108"/>
      <c r="Z1563" s="108"/>
    </row>
    <row r="1564" spans="5:26" x14ac:dyDescent="0.25">
      <c r="E1564" s="108"/>
      <c r="F1564" s="108"/>
      <c r="G1564" s="108"/>
      <c r="H1564" s="108"/>
      <c r="I1564" s="108"/>
      <c r="J1564" s="108"/>
      <c r="K1564" s="108"/>
      <c r="L1564" s="108"/>
      <c r="M1564" s="108"/>
      <c r="N1564" s="108"/>
      <c r="O1564" s="108"/>
      <c r="P1564" s="108"/>
      <c r="W1564" s="108"/>
      <c r="X1564" s="108"/>
      <c r="Y1564" s="108"/>
      <c r="Z1564" s="108"/>
    </row>
    <row r="1565" spans="5:26" x14ac:dyDescent="0.25">
      <c r="E1565" s="108"/>
      <c r="F1565" s="108"/>
      <c r="G1565" s="108"/>
      <c r="H1565" s="108"/>
      <c r="I1565" s="108"/>
      <c r="J1565" s="108"/>
      <c r="K1565" s="108"/>
      <c r="L1565" s="108"/>
      <c r="M1565" s="108"/>
      <c r="N1565" s="108"/>
      <c r="O1565" s="108"/>
      <c r="P1565" s="108"/>
      <c r="W1565" s="108"/>
      <c r="X1565" s="108"/>
      <c r="Y1565" s="108"/>
      <c r="Z1565" s="108"/>
    </row>
    <row r="1566" spans="5:26" x14ac:dyDescent="0.25">
      <c r="E1566" s="108"/>
      <c r="F1566" s="108"/>
      <c r="G1566" s="108"/>
      <c r="H1566" s="108"/>
      <c r="I1566" s="108"/>
      <c r="J1566" s="108"/>
      <c r="K1566" s="108"/>
      <c r="L1566" s="108"/>
      <c r="M1566" s="108"/>
      <c r="N1566" s="108"/>
      <c r="O1566" s="108"/>
      <c r="P1566" s="108"/>
      <c r="W1566" s="108"/>
      <c r="X1566" s="108"/>
      <c r="Y1566" s="108"/>
      <c r="Z1566" s="108"/>
    </row>
    <row r="1567" spans="5:26" x14ac:dyDescent="0.25">
      <c r="E1567" s="108"/>
      <c r="F1567" s="108"/>
      <c r="G1567" s="108"/>
      <c r="H1567" s="108"/>
      <c r="I1567" s="108"/>
      <c r="J1567" s="108"/>
      <c r="K1567" s="108"/>
      <c r="L1567" s="108"/>
      <c r="M1567" s="108"/>
      <c r="N1567" s="108"/>
      <c r="O1567" s="108"/>
      <c r="P1567" s="108"/>
      <c r="W1567" s="108"/>
      <c r="X1567" s="108"/>
      <c r="Y1567" s="108"/>
      <c r="Z1567" s="108"/>
    </row>
    <row r="1568" spans="5:26" x14ac:dyDescent="0.25">
      <c r="E1568" s="108"/>
      <c r="F1568" s="108"/>
      <c r="G1568" s="108"/>
      <c r="H1568" s="108"/>
      <c r="I1568" s="108"/>
      <c r="J1568" s="108"/>
      <c r="K1568" s="108"/>
      <c r="L1568" s="108"/>
      <c r="M1568" s="108"/>
      <c r="N1568" s="108"/>
      <c r="O1568" s="108"/>
      <c r="P1568" s="108"/>
      <c r="W1568" s="108"/>
      <c r="X1568" s="108"/>
      <c r="Y1568" s="108"/>
      <c r="Z1568" s="108"/>
    </row>
    <row r="1569" spans="5:26" x14ac:dyDescent="0.25">
      <c r="E1569" s="108"/>
      <c r="F1569" s="108"/>
      <c r="G1569" s="108"/>
      <c r="H1569" s="108"/>
      <c r="I1569" s="108"/>
      <c r="J1569" s="108"/>
      <c r="K1569" s="108"/>
      <c r="L1569" s="108"/>
      <c r="M1569" s="108"/>
      <c r="N1569" s="108"/>
      <c r="O1569" s="108"/>
      <c r="P1569" s="108"/>
      <c r="W1569" s="108"/>
      <c r="X1569" s="108"/>
      <c r="Y1569" s="108"/>
      <c r="Z1569" s="108"/>
    </row>
    <row r="1570" spans="5:26" x14ac:dyDescent="0.25">
      <c r="E1570" s="108"/>
      <c r="F1570" s="108"/>
      <c r="G1570" s="108"/>
      <c r="H1570" s="108"/>
      <c r="I1570" s="108"/>
      <c r="J1570" s="108"/>
      <c r="K1570" s="108"/>
      <c r="L1570" s="108"/>
      <c r="M1570" s="108"/>
      <c r="N1570" s="108"/>
      <c r="O1570" s="108"/>
      <c r="P1570" s="108"/>
      <c r="W1570" s="108"/>
      <c r="X1570" s="108"/>
      <c r="Y1570" s="108"/>
      <c r="Z1570" s="108"/>
    </row>
    <row r="1571" spans="5:26" x14ac:dyDescent="0.25">
      <c r="E1571" s="108"/>
      <c r="F1571" s="108"/>
      <c r="G1571" s="108"/>
      <c r="H1571" s="108"/>
      <c r="I1571" s="108"/>
      <c r="J1571" s="108"/>
      <c r="K1571" s="108"/>
      <c r="L1571" s="108"/>
      <c r="M1571" s="108"/>
      <c r="N1571" s="108"/>
      <c r="O1571" s="108"/>
      <c r="P1571" s="108"/>
      <c r="W1571" s="108"/>
      <c r="X1571" s="108"/>
      <c r="Y1571" s="108"/>
      <c r="Z1571" s="108"/>
    </row>
    <row r="1572" spans="5:26" x14ac:dyDescent="0.25">
      <c r="E1572" s="108"/>
      <c r="F1572" s="108"/>
      <c r="G1572" s="108"/>
      <c r="H1572" s="108"/>
      <c r="I1572" s="108"/>
      <c r="J1572" s="108"/>
      <c r="K1572" s="108"/>
      <c r="L1572" s="108"/>
      <c r="M1572" s="108"/>
      <c r="N1572" s="108"/>
      <c r="O1572" s="108"/>
      <c r="P1572" s="108"/>
      <c r="W1572" s="108"/>
      <c r="X1572" s="108"/>
      <c r="Y1572" s="108"/>
      <c r="Z1572" s="108"/>
    </row>
    <row r="1573" spans="5:26" x14ac:dyDescent="0.25">
      <c r="E1573" s="108"/>
      <c r="F1573" s="108"/>
      <c r="G1573" s="108"/>
      <c r="H1573" s="108"/>
      <c r="I1573" s="108"/>
      <c r="J1573" s="108"/>
      <c r="K1573" s="108"/>
      <c r="L1573" s="108"/>
      <c r="M1573" s="108"/>
      <c r="N1573" s="108"/>
      <c r="O1573" s="108"/>
      <c r="P1573" s="108"/>
      <c r="W1573" s="108"/>
      <c r="X1573" s="108"/>
      <c r="Y1573" s="108"/>
      <c r="Z1573" s="108"/>
    </row>
    <row r="1574" spans="5:26" x14ac:dyDescent="0.25">
      <c r="E1574" s="108"/>
      <c r="F1574" s="108"/>
      <c r="G1574" s="108"/>
      <c r="H1574" s="108"/>
      <c r="I1574" s="108"/>
      <c r="J1574" s="108"/>
      <c r="K1574" s="108"/>
      <c r="L1574" s="108"/>
      <c r="M1574" s="108"/>
      <c r="N1574" s="108"/>
      <c r="O1574" s="108"/>
      <c r="P1574" s="108"/>
      <c r="W1574" s="108"/>
      <c r="X1574" s="108"/>
      <c r="Y1574" s="108"/>
      <c r="Z1574" s="108"/>
    </row>
    <row r="1575" spans="5:26" x14ac:dyDescent="0.25">
      <c r="E1575" s="108"/>
      <c r="F1575" s="108"/>
      <c r="G1575" s="108"/>
      <c r="H1575" s="108"/>
      <c r="I1575" s="108"/>
      <c r="J1575" s="108"/>
      <c r="K1575" s="108"/>
      <c r="L1575" s="108"/>
      <c r="M1575" s="108"/>
      <c r="N1575" s="108"/>
      <c r="O1575" s="108"/>
      <c r="P1575" s="108"/>
      <c r="W1575" s="108"/>
      <c r="X1575" s="108"/>
      <c r="Y1575" s="108"/>
      <c r="Z1575" s="108"/>
    </row>
    <row r="1576" spans="5:26" x14ac:dyDescent="0.25">
      <c r="E1576" s="108"/>
      <c r="F1576" s="108"/>
      <c r="G1576" s="108"/>
      <c r="H1576" s="108"/>
      <c r="I1576" s="108"/>
      <c r="J1576" s="108"/>
      <c r="K1576" s="108"/>
      <c r="L1576" s="108"/>
      <c r="M1576" s="108"/>
      <c r="N1576" s="108"/>
      <c r="O1576" s="108"/>
      <c r="P1576" s="108"/>
      <c r="W1576" s="108"/>
      <c r="X1576" s="108"/>
      <c r="Y1576" s="108"/>
      <c r="Z1576" s="108"/>
    </row>
    <row r="1577" spans="5:26" x14ac:dyDescent="0.25">
      <c r="E1577" s="108"/>
      <c r="F1577" s="108"/>
      <c r="G1577" s="108"/>
      <c r="H1577" s="108"/>
      <c r="I1577" s="108"/>
      <c r="J1577" s="108"/>
      <c r="K1577" s="108"/>
      <c r="L1577" s="108"/>
      <c r="M1577" s="108"/>
      <c r="N1577" s="108"/>
      <c r="O1577" s="108"/>
      <c r="P1577" s="108"/>
      <c r="W1577" s="108"/>
      <c r="X1577" s="108"/>
      <c r="Y1577" s="108"/>
      <c r="Z1577" s="108"/>
    </row>
    <row r="1578" spans="5:26" x14ac:dyDescent="0.25">
      <c r="E1578" s="108"/>
      <c r="F1578" s="108"/>
      <c r="G1578" s="108"/>
      <c r="H1578" s="108"/>
      <c r="I1578" s="108"/>
      <c r="J1578" s="108"/>
      <c r="K1578" s="108"/>
      <c r="L1578" s="108"/>
      <c r="M1578" s="108"/>
      <c r="N1578" s="108"/>
      <c r="O1578" s="108"/>
      <c r="P1578" s="108"/>
      <c r="W1578" s="108"/>
      <c r="X1578" s="108"/>
      <c r="Y1578" s="108"/>
      <c r="Z1578" s="108"/>
    </row>
    <row r="1579" spans="5:26" x14ac:dyDescent="0.25">
      <c r="E1579" s="108"/>
      <c r="F1579" s="108"/>
      <c r="G1579" s="108"/>
      <c r="H1579" s="108"/>
      <c r="I1579" s="108"/>
      <c r="J1579" s="108"/>
      <c r="K1579" s="108"/>
      <c r="L1579" s="108"/>
      <c r="M1579" s="108"/>
      <c r="N1579" s="108"/>
      <c r="O1579" s="108"/>
      <c r="P1579" s="108"/>
      <c r="W1579" s="108"/>
      <c r="X1579" s="108"/>
      <c r="Y1579" s="108"/>
      <c r="Z1579" s="108"/>
    </row>
    <row r="1580" spans="5:26" x14ac:dyDescent="0.25">
      <c r="E1580" s="108"/>
      <c r="F1580" s="108"/>
      <c r="G1580" s="108"/>
      <c r="H1580" s="108"/>
      <c r="I1580" s="108"/>
      <c r="J1580" s="108"/>
      <c r="K1580" s="108"/>
      <c r="L1580" s="108"/>
      <c r="M1580" s="108"/>
      <c r="N1580" s="108"/>
      <c r="O1580" s="108"/>
      <c r="P1580" s="108"/>
      <c r="W1580" s="108"/>
      <c r="X1580" s="108"/>
      <c r="Y1580" s="108"/>
      <c r="Z1580" s="108"/>
    </row>
    <row r="1581" spans="5:26" x14ac:dyDescent="0.25">
      <c r="E1581" s="108"/>
      <c r="F1581" s="108"/>
      <c r="G1581" s="108"/>
      <c r="H1581" s="108"/>
      <c r="I1581" s="108"/>
      <c r="J1581" s="108"/>
      <c r="K1581" s="108"/>
      <c r="L1581" s="108"/>
      <c r="M1581" s="108"/>
      <c r="N1581" s="108"/>
      <c r="O1581" s="108"/>
      <c r="P1581" s="108"/>
      <c r="W1581" s="108"/>
      <c r="X1581" s="108"/>
      <c r="Y1581" s="108"/>
      <c r="Z1581" s="108"/>
    </row>
    <row r="1582" spans="5:26" x14ac:dyDescent="0.25">
      <c r="E1582" s="108"/>
      <c r="F1582" s="108"/>
      <c r="G1582" s="108"/>
      <c r="H1582" s="108"/>
      <c r="I1582" s="108"/>
      <c r="J1582" s="108"/>
      <c r="K1582" s="108"/>
      <c r="L1582" s="108"/>
      <c r="M1582" s="108"/>
      <c r="N1582" s="108"/>
      <c r="O1582" s="108"/>
      <c r="P1582" s="108"/>
      <c r="W1582" s="108"/>
      <c r="X1582" s="108"/>
      <c r="Y1582" s="108"/>
      <c r="Z1582" s="108"/>
    </row>
    <row r="1583" spans="5:26" x14ac:dyDescent="0.25">
      <c r="E1583" s="108"/>
      <c r="F1583" s="108"/>
      <c r="G1583" s="108"/>
      <c r="H1583" s="108"/>
      <c r="I1583" s="108"/>
      <c r="J1583" s="108"/>
      <c r="K1583" s="108"/>
      <c r="L1583" s="108"/>
      <c r="M1583" s="108"/>
      <c r="N1583" s="108"/>
      <c r="O1583" s="108"/>
      <c r="P1583" s="108"/>
      <c r="W1583" s="108"/>
      <c r="X1583" s="108"/>
      <c r="Y1583" s="108"/>
      <c r="Z1583" s="108"/>
    </row>
    <row r="1584" spans="5:26" x14ac:dyDescent="0.25">
      <c r="E1584" s="108"/>
      <c r="F1584" s="108"/>
      <c r="G1584" s="108"/>
      <c r="H1584" s="108"/>
      <c r="I1584" s="108"/>
      <c r="J1584" s="108"/>
      <c r="K1584" s="108"/>
      <c r="L1584" s="108"/>
      <c r="M1584" s="108"/>
      <c r="N1584" s="108"/>
      <c r="O1584" s="108"/>
      <c r="P1584" s="108"/>
      <c r="W1584" s="108"/>
      <c r="X1584" s="108"/>
      <c r="Y1584" s="108"/>
      <c r="Z1584" s="108"/>
    </row>
    <row r="1585" spans="5:26" x14ac:dyDescent="0.25">
      <c r="E1585" s="108"/>
      <c r="F1585" s="108"/>
      <c r="G1585" s="108"/>
      <c r="H1585" s="108"/>
      <c r="I1585" s="108"/>
      <c r="J1585" s="108"/>
      <c r="K1585" s="108"/>
      <c r="L1585" s="108"/>
      <c r="M1585" s="108"/>
      <c r="N1585" s="108"/>
      <c r="O1585" s="108"/>
      <c r="P1585" s="108"/>
      <c r="W1585" s="108"/>
      <c r="X1585" s="108"/>
      <c r="Y1585" s="108"/>
      <c r="Z1585" s="108"/>
    </row>
    <row r="1586" spans="5:26" x14ac:dyDescent="0.25">
      <c r="E1586" s="108"/>
      <c r="F1586" s="108"/>
      <c r="G1586" s="108"/>
      <c r="H1586" s="108"/>
      <c r="I1586" s="108"/>
      <c r="J1586" s="108"/>
      <c r="K1586" s="108"/>
      <c r="L1586" s="108"/>
      <c r="M1586" s="108"/>
      <c r="N1586" s="108"/>
      <c r="O1586" s="108"/>
      <c r="P1586" s="108"/>
      <c r="W1586" s="108"/>
      <c r="X1586" s="108"/>
      <c r="Y1586" s="108"/>
      <c r="Z1586" s="108"/>
    </row>
    <row r="1587" spans="5:26" x14ac:dyDescent="0.25">
      <c r="E1587" s="108"/>
      <c r="F1587" s="108"/>
      <c r="G1587" s="108"/>
      <c r="H1587" s="108"/>
      <c r="I1587" s="108"/>
      <c r="J1587" s="108"/>
      <c r="K1587" s="108"/>
      <c r="L1587" s="108"/>
      <c r="M1587" s="108"/>
      <c r="N1587" s="108"/>
      <c r="O1587" s="108"/>
      <c r="P1587" s="108"/>
      <c r="W1587" s="108"/>
      <c r="X1587" s="108"/>
      <c r="Y1587" s="108"/>
      <c r="Z1587" s="108"/>
    </row>
    <row r="1588" spans="5:26" x14ac:dyDescent="0.25">
      <c r="E1588" s="108"/>
      <c r="F1588" s="108"/>
      <c r="G1588" s="108"/>
      <c r="H1588" s="108"/>
      <c r="I1588" s="108"/>
      <c r="J1588" s="108"/>
      <c r="K1588" s="108"/>
      <c r="L1588" s="108"/>
      <c r="M1588" s="108"/>
      <c r="N1588" s="108"/>
      <c r="O1588" s="108"/>
      <c r="P1588" s="108"/>
      <c r="W1588" s="108"/>
      <c r="X1588" s="108"/>
      <c r="Y1588" s="108"/>
      <c r="Z1588" s="108"/>
    </row>
    <row r="1589" spans="5:26" x14ac:dyDescent="0.25">
      <c r="E1589" s="108"/>
      <c r="F1589" s="108"/>
      <c r="G1589" s="108"/>
      <c r="H1589" s="108"/>
      <c r="I1589" s="108"/>
      <c r="J1589" s="108"/>
      <c r="K1589" s="108"/>
      <c r="L1589" s="108"/>
      <c r="M1589" s="108"/>
      <c r="N1589" s="108"/>
      <c r="O1589" s="108"/>
      <c r="P1589" s="108"/>
      <c r="W1589" s="108"/>
      <c r="X1589" s="108"/>
      <c r="Y1589" s="108"/>
      <c r="Z1589" s="108"/>
    </row>
    <row r="1590" spans="5:26" x14ac:dyDescent="0.25">
      <c r="E1590" s="108"/>
      <c r="F1590" s="108"/>
      <c r="G1590" s="108"/>
      <c r="H1590" s="108"/>
      <c r="I1590" s="108"/>
      <c r="J1590" s="108"/>
      <c r="K1590" s="108"/>
      <c r="L1590" s="108"/>
      <c r="M1590" s="108"/>
      <c r="N1590" s="108"/>
      <c r="O1590" s="108"/>
      <c r="P1590" s="108"/>
      <c r="W1590" s="108"/>
      <c r="X1590" s="108"/>
      <c r="Y1590" s="108"/>
      <c r="Z1590" s="108"/>
    </row>
    <row r="1591" spans="5:26" x14ac:dyDescent="0.25">
      <c r="E1591" s="108"/>
      <c r="F1591" s="108"/>
      <c r="G1591" s="108"/>
      <c r="H1591" s="108"/>
      <c r="I1591" s="108"/>
      <c r="J1591" s="108"/>
      <c r="K1591" s="108"/>
      <c r="L1591" s="108"/>
      <c r="M1591" s="108"/>
      <c r="N1591" s="108"/>
      <c r="O1591" s="108"/>
      <c r="P1591" s="108"/>
      <c r="W1591" s="108"/>
      <c r="X1591" s="108"/>
      <c r="Y1591" s="108"/>
      <c r="Z1591" s="108"/>
    </row>
    <row r="1592" spans="5:26" x14ac:dyDescent="0.25">
      <c r="E1592" s="108"/>
      <c r="F1592" s="108"/>
      <c r="G1592" s="108"/>
      <c r="H1592" s="108"/>
      <c r="I1592" s="108"/>
      <c r="J1592" s="108"/>
      <c r="K1592" s="108"/>
      <c r="L1592" s="108"/>
      <c r="M1592" s="108"/>
      <c r="N1592" s="108"/>
      <c r="O1592" s="108"/>
      <c r="P1592" s="108"/>
      <c r="W1592" s="108"/>
      <c r="X1592" s="108"/>
      <c r="Y1592" s="108"/>
      <c r="Z1592" s="108"/>
    </row>
    <row r="1593" spans="5:26" x14ac:dyDescent="0.25">
      <c r="E1593" s="108"/>
      <c r="F1593" s="108"/>
      <c r="G1593" s="108"/>
      <c r="H1593" s="108"/>
      <c r="I1593" s="108"/>
      <c r="J1593" s="108"/>
      <c r="K1593" s="108"/>
      <c r="L1593" s="108"/>
      <c r="M1593" s="108"/>
      <c r="N1593" s="108"/>
      <c r="O1593" s="108"/>
      <c r="P1593" s="108"/>
      <c r="W1593" s="108"/>
      <c r="X1593" s="108"/>
      <c r="Y1593" s="108"/>
      <c r="Z1593" s="108"/>
    </row>
    <row r="1594" spans="5:26" x14ac:dyDescent="0.25">
      <c r="E1594" s="108"/>
      <c r="F1594" s="108"/>
      <c r="G1594" s="108"/>
      <c r="H1594" s="108"/>
      <c r="I1594" s="108"/>
      <c r="J1594" s="108"/>
      <c r="K1594" s="108"/>
      <c r="L1594" s="108"/>
      <c r="M1594" s="108"/>
      <c r="N1594" s="108"/>
      <c r="O1594" s="108"/>
      <c r="P1594" s="108"/>
      <c r="W1594" s="108"/>
      <c r="X1594" s="108"/>
      <c r="Y1594" s="108"/>
      <c r="Z1594" s="108"/>
    </row>
    <row r="1595" spans="5:26" x14ac:dyDescent="0.25">
      <c r="E1595" s="108"/>
      <c r="F1595" s="108"/>
      <c r="G1595" s="108"/>
      <c r="H1595" s="108"/>
      <c r="I1595" s="108"/>
      <c r="J1595" s="108"/>
      <c r="K1595" s="108"/>
      <c r="L1595" s="108"/>
      <c r="M1595" s="108"/>
      <c r="N1595" s="108"/>
      <c r="O1595" s="108"/>
      <c r="P1595" s="108"/>
      <c r="W1595" s="108"/>
      <c r="X1595" s="108"/>
      <c r="Y1595" s="108"/>
      <c r="Z1595" s="108"/>
    </row>
    <row r="1596" spans="5:26" x14ac:dyDescent="0.25">
      <c r="E1596" s="108"/>
      <c r="F1596" s="108"/>
      <c r="G1596" s="108"/>
      <c r="H1596" s="108"/>
      <c r="I1596" s="108"/>
      <c r="J1596" s="108"/>
      <c r="K1596" s="108"/>
      <c r="L1596" s="108"/>
      <c r="M1596" s="108"/>
      <c r="N1596" s="108"/>
      <c r="O1596" s="108"/>
      <c r="P1596" s="108"/>
      <c r="W1596" s="108"/>
      <c r="X1596" s="108"/>
      <c r="Y1596" s="108"/>
      <c r="Z1596" s="108"/>
    </row>
    <row r="1597" spans="5:26" x14ac:dyDescent="0.25">
      <c r="E1597" s="108"/>
      <c r="F1597" s="108"/>
      <c r="G1597" s="108"/>
      <c r="H1597" s="108"/>
      <c r="I1597" s="108"/>
      <c r="J1597" s="108"/>
      <c r="K1597" s="108"/>
      <c r="L1597" s="108"/>
      <c r="M1597" s="108"/>
      <c r="N1597" s="108"/>
      <c r="O1597" s="108"/>
      <c r="P1597" s="108"/>
      <c r="W1597" s="108"/>
      <c r="X1597" s="108"/>
      <c r="Y1597" s="108"/>
      <c r="Z1597" s="108"/>
    </row>
    <row r="1598" spans="5:26" x14ac:dyDescent="0.25">
      <c r="E1598" s="108"/>
      <c r="F1598" s="108"/>
      <c r="G1598" s="108"/>
      <c r="H1598" s="108"/>
      <c r="I1598" s="108"/>
      <c r="J1598" s="108"/>
      <c r="K1598" s="108"/>
      <c r="L1598" s="108"/>
      <c r="M1598" s="108"/>
      <c r="N1598" s="108"/>
      <c r="O1598" s="108"/>
      <c r="P1598" s="108"/>
      <c r="W1598" s="108"/>
      <c r="X1598" s="108"/>
      <c r="Y1598" s="108"/>
      <c r="Z1598" s="108"/>
    </row>
    <row r="1599" spans="5:26" x14ac:dyDescent="0.25">
      <c r="E1599" s="108"/>
      <c r="F1599" s="108"/>
      <c r="G1599" s="108"/>
      <c r="H1599" s="108"/>
      <c r="I1599" s="108"/>
      <c r="J1599" s="108"/>
      <c r="K1599" s="108"/>
      <c r="L1599" s="108"/>
      <c r="M1599" s="108"/>
      <c r="N1599" s="108"/>
      <c r="O1599" s="108"/>
      <c r="P1599" s="108"/>
      <c r="W1599" s="108"/>
      <c r="X1599" s="108"/>
      <c r="Y1599" s="108"/>
      <c r="Z1599" s="108"/>
    </row>
    <row r="1600" spans="5:26" x14ac:dyDescent="0.25">
      <c r="E1600" s="108"/>
      <c r="F1600" s="108"/>
      <c r="G1600" s="108"/>
      <c r="H1600" s="108"/>
      <c r="I1600" s="108"/>
      <c r="J1600" s="108"/>
      <c r="K1600" s="108"/>
      <c r="L1600" s="108"/>
      <c r="M1600" s="108"/>
      <c r="N1600" s="108"/>
      <c r="O1600" s="108"/>
      <c r="P1600" s="108"/>
      <c r="W1600" s="108"/>
      <c r="X1600" s="108"/>
      <c r="Y1600" s="108"/>
      <c r="Z1600" s="108"/>
    </row>
    <row r="1601" spans="5:26" x14ac:dyDescent="0.25">
      <c r="E1601" s="108"/>
      <c r="F1601" s="108"/>
      <c r="G1601" s="108"/>
      <c r="H1601" s="108"/>
      <c r="I1601" s="108"/>
      <c r="J1601" s="108"/>
      <c r="K1601" s="108"/>
      <c r="L1601" s="108"/>
      <c r="M1601" s="108"/>
      <c r="N1601" s="108"/>
      <c r="O1601" s="108"/>
      <c r="P1601" s="108"/>
      <c r="W1601" s="108"/>
      <c r="X1601" s="108"/>
      <c r="Y1601" s="108"/>
      <c r="Z1601" s="108"/>
    </row>
    <row r="1602" spans="5:26" x14ac:dyDescent="0.25">
      <c r="E1602" s="108"/>
      <c r="F1602" s="108"/>
      <c r="G1602" s="108"/>
      <c r="H1602" s="108"/>
      <c r="I1602" s="108"/>
      <c r="J1602" s="108"/>
      <c r="K1602" s="108"/>
      <c r="L1602" s="108"/>
      <c r="M1602" s="108"/>
      <c r="N1602" s="108"/>
      <c r="O1602" s="108"/>
      <c r="P1602" s="108"/>
      <c r="W1602" s="108"/>
      <c r="X1602" s="108"/>
      <c r="Y1602" s="108"/>
      <c r="Z1602" s="108"/>
    </row>
    <row r="1603" spans="5:26" x14ac:dyDescent="0.25">
      <c r="E1603" s="108"/>
      <c r="F1603" s="108"/>
      <c r="G1603" s="108"/>
      <c r="H1603" s="108"/>
      <c r="I1603" s="108"/>
      <c r="J1603" s="108"/>
      <c r="K1603" s="108"/>
      <c r="L1603" s="108"/>
      <c r="M1603" s="108"/>
      <c r="N1603" s="108"/>
      <c r="O1603" s="108"/>
      <c r="P1603" s="108"/>
      <c r="W1603" s="108"/>
      <c r="X1603" s="108"/>
      <c r="Y1603" s="108"/>
      <c r="Z1603" s="108"/>
    </row>
    <row r="1604" spans="5:26" x14ac:dyDescent="0.25">
      <c r="E1604" s="108"/>
      <c r="F1604" s="108"/>
      <c r="G1604" s="108"/>
      <c r="H1604" s="108"/>
      <c r="I1604" s="108"/>
      <c r="J1604" s="108"/>
      <c r="K1604" s="108"/>
      <c r="L1604" s="108"/>
      <c r="M1604" s="108"/>
      <c r="N1604" s="108"/>
      <c r="O1604" s="108"/>
      <c r="P1604" s="108"/>
      <c r="W1604" s="108"/>
      <c r="X1604" s="108"/>
      <c r="Y1604" s="108"/>
      <c r="Z1604" s="108"/>
    </row>
    <row r="1605" spans="5:26" x14ac:dyDescent="0.25">
      <c r="E1605" s="108"/>
      <c r="F1605" s="108"/>
      <c r="G1605" s="108"/>
      <c r="H1605" s="108"/>
      <c r="I1605" s="108"/>
      <c r="J1605" s="108"/>
      <c r="K1605" s="108"/>
      <c r="L1605" s="108"/>
      <c r="M1605" s="108"/>
      <c r="N1605" s="108"/>
      <c r="O1605" s="108"/>
      <c r="P1605" s="108"/>
      <c r="W1605" s="108"/>
      <c r="X1605" s="108"/>
      <c r="Y1605" s="108"/>
      <c r="Z1605" s="108"/>
    </row>
    <row r="1606" spans="5:26" x14ac:dyDescent="0.25">
      <c r="E1606" s="108"/>
      <c r="F1606" s="108"/>
      <c r="G1606" s="108"/>
      <c r="H1606" s="108"/>
      <c r="I1606" s="108"/>
      <c r="J1606" s="108"/>
      <c r="K1606" s="108"/>
      <c r="L1606" s="108"/>
      <c r="M1606" s="108"/>
      <c r="N1606" s="108"/>
      <c r="O1606" s="108"/>
      <c r="P1606" s="108"/>
      <c r="W1606" s="108"/>
      <c r="X1606" s="108"/>
      <c r="Y1606" s="108"/>
      <c r="Z1606" s="108"/>
    </row>
    <row r="1607" spans="5:26" x14ac:dyDescent="0.25">
      <c r="E1607" s="108"/>
      <c r="F1607" s="108"/>
      <c r="G1607" s="108"/>
      <c r="H1607" s="108"/>
      <c r="I1607" s="108"/>
      <c r="J1607" s="108"/>
      <c r="K1607" s="108"/>
      <c r="L1607" s="108"/>
      <c r="M1607" s="108"/>
      <c r="N1607" s="108"/>
      <c r="O1607" s="108"/>
      <c r="P1607" s="108"/>
      <c r="W1607" s="108"/>
      <c r="X1607" s="108"/>
      <c r="Y1607" s="108"/>
      <c r="Z1607" s="108"/>
    </row>
    <row r="1608" spans="5:26" x14ac:dyDescent="0.25">
      <c r="E1608" s="108"/>
      <c r="F1608" s="108"/>
      <c r="G1608" s="108"/>
      <c r="H1608" s="108"/>
      <c r="I1608" s="108"/>
      <c r="J1608" s="108"/>
      <c r="K1608" s="108"/>
      <c r="L1608" s="108"/>
      <c r="M1608" s="108"/>
      <c r="N1608" s="108"/>
      <c r="O1608" s="108"/>
      <c r="P1608" s="108"/>
      <c r="W1608" s="108"/>
      <c r="X1608" s="108"/>
      <c r="Y1608" s="108"/>
      <c r="Z1608" s="108"/>
    </row>
    <row r="1609" spans="5:26" x14ac:dyDescent="0.25">
      <c r="E1609" s="108"/>
      <c r="F1609" s="108"/>
      <c r="G1609" s="108"/>
      <c r="H1609" s="108"/>
      <c r="I1609" s="108"/>
      <c r="J1609" s="108"/>
      <c r="K1609" s="108"/>
      <c r="L1609" s="108"/>
      <c r="M1609" s="108"/>
      <c r="N1609" s="108"/>
      <c r="O1609" s="108"/>
      <c r="P1609" s="108"/>
      <c r="W1609" s="108"/>
      <c r="X1609" s="108"/>
      <c r="Y1609" s="108"/>
      <c r="Z1609" s="108"/>
    </row>
    <row r="1610" spans="5:26" x14ac:dyDescent="0.25">
      <c r="E1610" s="108"/>
      <c r="F1610" s="108"/>
      <c r="G1610" s="108"/>
      <c r="H1610" s="108"/>
      <c r="I1610" s="108"/>
      <c r="J1610" s="108"/>
      <c r="K1610" s="108"/>
      <c r="L1610" s="108"/>
      <c r="M1610" s="108"/>
      <c r="N1610" s="108"/>
      <c r="O1610" s="108"/>
      <c r="P1610" s="108"/>
      <c r="W1610" s="108"/>
      <c r="X1610" s="108"/>
      <c r="Y1610" s="108"/>
      <c r="Z1610" s="108"/>
    </row>
    <row r="1611" spans="5:26" x14ac:dyDescent="0.25">
      <c r="E1611" s="108"/>
      <c r="F1611" s="108"/>
      <c r="G1611" s="108"/>
      <c r="H1611" s="108"/>
      <c r="I1611" s="108"/>
      <c r="J1611" s="108"/>
      <c r="K1611" s="108"/>
      <c r="L1611" s="108"/>
      <c r="M1611" s="108"/>
      <c r="N1611" s="108"/>
      <c r="O1611" s="108"/>
      <c r="P1611" s="108"/>
      <c r="W1611" s="108"/>
      <c r="X1611" s="108"/>
      <c r="Y1611" s="108"/>
      <c r="Z1611" s="108"/>
    </row>
    <row r="1612" spans="5:26" x14ac:dyDescent="0.25">
      <c r="E1612" s="108"/>
      <c r="F1612" s="108"/>
      <c r="G1612" s="108"/>
      <c r="H1612" s="108"/>
      <c r="I1612" s="108"/>
      <c r="J1612" s="108"/>
      <c r="K1612" s="108"/>
      <c r="L1612" s="108"/>
      <c r="M1612" s="108"/>
      <c r="N1612" s="108"/>
      <c r="O1612" s="108"/>
      <c r="P1612" s="108"/>
      <c r="W1612" s="108"/>
      <c r="X1612" s="108"/>
      <c r="Y1612" s="108"/>
      <c r="Z1612" s="108"/>
    </row>
    <row r="1613" spans="5:26" x14ac:dyDescent="0.25">
      <c r="E1613" s="108"/>
      <c r="F1613" s="108"/>
      <c r="G1613" s="108"/>
      <c r="H1613" s="108"/>
      <c r="I1613" s="108"/>
      <c r="J1613" s="108"/>
      <c r="K1613" s="108"/>
      <c r="L1613" s="108"/>
      <c r="M1613" s="108"/>
      <c r="N1613" s="108"/>
      <c r="O1613" s="108"/>
      <c r="P1613" s="108"/>
      <c r="W1613" s="108"/>
      <c r="X1613" s="108"/>
      <c r="Y1613" s="108"/>
      <c r="Z1613" s="108"/>
    </row>
    <row r="1614" spans="5:26" x14ac:dyDescent="0.25">
      <c r="E1614" s="108"/>
      <c r="F1614" s="108"/>
      <c r="G1614" s="108"/>
      <c r="H1614" s="108"/>
      <c r="I1614" s="108"/>
      <c r="J1614" s="108"/>
      <c r="K1614" s="108"/>
      <c r="L1614" s="108"/>
      <c r="M1614" s="108"/>
      <c r="N1614" s="108"/>
      <c r="O1614" s="108"/>
      <c r="P1614" s="108"/>
      <c r="W1614" s="108"/>
      <c r="X1614" s="108"/>
      <c r="Y1614" s="108"/>
      <c r="Z1614" s="108"/>
    </row>
    <row r="1615" spans="5:26" x14ac:dyDescent="0.25">
      <c r="E1615" s="108"/>
      <c r="F1615" s="108"/>
      <c r="G1615" s="108"/>
      <c r="H1615" s="108"/>
      <c r="I1615" s="108"/>
      <c r="J1615" s="108"/>
      <c r="K1615" s="108"/>
      <c r="L1615" s="108"/>
      <c r="M1615" s="108"/>
      <c r="N1615" s="108"/>
      <c r="O1615" s="108"/>
      <c r="P1615" s="108"/>
      <c r="W1615" s="108"/>
      <c r="X1615" s="108"/>
      <c r="Y1615" s="108"/>
      <c r="Z1615" s="108"/>
    </row>
    <row r="1616" spans="5:26" x14ac:dyDescent="0.25">
      <c r="E1616" s="108"/>
      <c r="F1616" s="108"/>
      <c r="G1616" s="108"/>
      <c r="H1616" s="108"/>
      <c r="I1616" s="108"/>
      <c r="J1616" s="108"/>
      <c r="K1616" s="108"/>
      <c r="L1616" s="108"/>
      <c r="M1616" s="108"/>
      <c r="N1616" s="108"/>
      <c r="O1616" s="108"/>
      <c r="P1616" s="108"/>
      <c r="W1616" s="108"/>
      <c r="X1616" s="108"/>
      <c r="Y1616" s="108"/>
      <c r="Z1616" s="108"/>
    </row>
    <row r="1617" spans="5:26" x14ac:dyDescent="0.25">
      <c r="E1617" s="108"/>
      <c r="F1617" s="108"/>
      <c r="G1617" s="108"/>
      <c r="H1617" s="108"/>
      <c r="I1617" s="108"/>
      <c r="J1617" s="108"/>
      <c r="K1617" s="108"/>
      <c r="L1617" s="108"/>
      <c r="M1617" s="108"/>
      <c r="N1617" s="108"/>
      <c r="O1617" s="108"/>
      <c r="P1617" s="108"/>
      <c r="W1617" s="108"/>
      <c r="X1617" s="108"/>
      <c r="Y1617" s="108"/>
      <c r="Z1617" s="108"/>
    </row>
    <row r="1618" spans="5:26" x14ac:dyDescent="0.25">
      <c r="E1618" s="108"/>
      <c r="F1618" s="108"/>
      <c r="G1618" s="108"/>
      <c r="H1618" s="108"/>
      <c r="I1618" s="108"/>
      <c r="J1618" s="108"/>
      <c r="K1618" s="108"/>
      <c r="L1618" s="108"/>
      <c r="M1618" s="108"/>
      <c r="N1618" s="108"/>
      <c r="O1618" s="108"/>
      <c r="P1618" s="108"/>
      <c r="W1618" s="108"/>
      <c r="X1618" s="108"/>
      <c r="Y1618" s="108"/>
      <c r="Z1618" s="108"/>
    </row>
    <row r="1619" spans="5:26" x14ac:dyDescent="0.25">
      <c r="E1619" s="108"/>
      <c r="F1619" s="108"/>
      <c r="G1619" s="108"/>
      <c r="H1619" s="108"/>
      <c r="I1619" s="108"/>
      <c r="J1619" s="108"/>
      <c r="K1619" s="108"/>
      <c r="L1619" s="108"/>
      <c r="M1619" s="108"/>
      <c r="N1619" s="108"/>
      <c r="O1619" s="108"/>
      <c r="P1619" s="108"/>
      <c r="W1619" s="108"/>
      <c r="X1619" s="108"/>
      <c r="Y1619" s="108"/>
      <c r="Z1619" s="108"/>
    </row>
    <row r="1620" spans="5:26" x14ac:dyDescent="0.25">
      <c r="E1620" s="108"/>
      <c r="F1620" s="108"/>
      <c r="G1620" s="108"/>
      <c r="H1620" s="108"/>
      <c r="I1620" s="108"/>
      <c r="J1620" s="108"/>
      <c r="K1620" s="108"/>
      <c r="L1620" s="108"/>
      <c r="M1620" s="108"/>
      <c r="N1620" s="108"/>
      <c r="O1620" s="108"/>
      <c r="P1620" s="108"/>
      <c r="W1620" s="108"/>
      <c r="X1620" s="108"/>
      <c r="Y1620" s="108"/>
      <c r="Z1620" s="108"/>
    </row>
    <row r="1621" spans="5:26" x14ac:dyDescent="0.25">
      <c r="E1621" s="108"/>
      <c r="F1621" s="108"/>
      <c r="G1621" s="108"/>
      <c r="H1621" s="108"/>
      <c r="I1621" s="108"/>
      <c r="J1621" s="108"/>
      <c r="K1621" s="108"/>
      <c r="L1621" s="108"/>
      <c r="M1621" s="108"/>
      <c r="N1621" s="108"/>
      <c r="O1621" s="108"/>
      <c r="P1621" s="108"/>
      <c r="W1621" s="108"/>
      <c r="X1621" s="108"/>
      <c r="Y1621" s="108"/>
      <c r="Z1621" s="108"/>
    </row>
    <row r="1622" spans="5:26" x14ac:dyDescent="0.25">
      <c r="E1622" s="108"/>
      <c r="F1622" s="108"/>
      <c r="G1622" s="108"/>
      <c r="H1622" s="108"/>
      <c r="I1622" s="108"/>
      <c r="J1622" s="108"/>
      <c r="K1622" s="108"/>
      <c r="L1622" s="108"/>
      <c r="M1622" s="108"/>
      <c r="N1622" s="108"/>
      <c r="O1622" s="108"/>
      <c r="P1622" s="108"/>
      <c r="W1622" s="108"/>
      <c r="X1622" s="108"/>
      <c r="Y1622" s="108"/>
      <c r="Z1622" s="108"/>
    </row>
    <row r="1623" spans="5:26" x14ac:dyDescent="0.25">
      <c r="E1623" s="108"/>
      <c r="F1623" s="108"/>
      <c r="G1623" s="108"/>
      <c r="H1623" s="108"/>
      <c r="I1623" s="108"/>
      <c r="J1623" s="108"/>
      <c r="K1623" s="108"/>
      <c r="L1623" s="108"/>
      <c r="M1623" s="108"/>
      <c r="N1623" s="108"/>
      <c r="O1623" s="108"/>
      <c r="P1623" s="108"/>
      <c r="W1623" s="108"/>
      <c r="X1623" s="108"/>
      <c r="Y1623" s="108"/>
      <c r="Z1623" s="108"/>
    </row>
    <row r="1624" spans="5:26" x14ac:dyDescent="0.25">
      <c r="E1624" s="108"/>
      <c r="F1624" s="108"/>
      <c r="G1624" s="108"/>
      <c r="H1624" s="108"/>
      <c r="I1624" s="108"/>
      <c r="J1624" s="108"/>
      <c r="K1624" s="108"/>
      <c r="L1624" s="108"/>
      <c r="M1624" s="108"/>
      <c r="N1624" s="108"/>
      <c r="O1624" s="108"/>
      <c r="P1624" s="108"/>
      <c r="W1624" s="108"/>
      <c r="X1624" s="108"/>
      <c r="Y1624" s="108"/>
      <c r="Z1624" s="108"/>
    </row>
    <row r="1625" spans="5:26" x14ac:dyDescent="0.25">
      <c r="E1625" s="108"/>
      <c r="F1625" s="108"/>
      <c r="G1625" s="108"/>
      <c r="H1625" s="108"/>
      <c r="I1625" s="108"/>
      <c r="J1625" s="108"/>
      <c r="K1625" s="108"/>
      <c r="L1625" s="108"/>
      <c r="M1625" s="108"/>
      <c r="N1625" s="108"/>
      <c r="O1625" s="108"/>
      <c r="P1625" s="108"/>
      <c r="W1625" s="108"/>
      <c r="X1625" s="108"/>
      <c r="Y1625" s="108"/>
      <c r="Z1625" s="108"/>
    </row>
    <row r="1626" spans="5:26" x14ac:dyDescent="0.25">
      <c r="E1626" s="108"/>
      <c r="F1626" s="108"/>
      <c r="G1626" s="108"/>
      <c r="H1626" s="108"/>
      <c r="I1626" s="108"/>
      <c r="J1626" s="108"/>
      <c r="K1626" s="108"/>
      <c r="L1626" s="108"/>
      <c r="M1626" s="108"/>
      <c r="N1626" s="108"/>
      <c r="O1626" s="108"/>
      <c r="P1626" s="108"/>
      <c r="W1626" s="108"/>
      <c r="X1626" s="108"/>
      <c r="Y1626" s="108"/>
      <c r="Z1626" s="108"/>
    </row>
    <row r="1627" spans="5:26" x14ac:dyDescent="0.25">
      <c r="E1627" s="108"/>
      <c r="F1627" s="108"/>
      <c r="G1627" s="108"/>
      <c r="H1627" s="108"/>
      <c r="I1627" s="108"/>
      <c r="J1627" s="108"/>
      <c r="K1627" s="108"/>
      <c r="L1627" s="108"/>
      <c r="M1627" s="108"/>
      <c r="N1627" s="108"/>
      <c r="O1627" s="108"/>
      <c r="P1627" s="108"/>
      <c r="W1627" s="108"/>
      <c r="X1627" s="108"/>
      <c r="Y1627" s="108"/>
      <c r="Z1627" s="108"/>
    </row>
    <row r="1628" spans="5:26" x14ac:dyDescent="0.25">
      <c r="E1628" s="108"/>
      <c r="F1628" s="108"/>
      <c r="G1628" s="108"/>
      <c r="H1628" s="108"/>
      <c r="I1628" s="108"/>
      <c r="J1628" s="108"/>
      <c r="K1628" s="108"/>
      <c r="L1628" s="108"/>
      <c r="M1628" s="108"/>
      <c r="N1628" s="108"/>
      <c r="O1628" s="108"/>
      <c r="P1628" s="108"/>
      <c r="W1628" s="108"/>
      <c r="X1628" s="108"/>
      <c r="Y1628" s="108"/>
      <c r="Z1628" s="108"/>
    </row>
    <row r="1629" spans="5:26" x14ac:dyDescent="0.25">
      <c r="E1629" s="108"/>
      <c r="F1629" s="108"/>
      <c r="G1629" s="108"/>
      <c r="H1629" s="108"/>
      <c r="I1629" s="108"/>
      <c r="J1629" s="108"/>
      <c r="K1629" s="108"/>
      <c r="L1629" s="108"/>
      <c r="M1629" s="108"/>
      <c r="N1629" s="108"/>
      <c r="O1629" s="108"/>
      <c r="P1629" s="108"/>
      <c r="W1629" s="108"/>
      <c r="X1629" s="108"/>
      <c r="Y1629" s="108"/>
      <c r="Z1629" s="108"/>
    </row>
    <row r="1630" spans="5:26" x14ac:dyDescent="0.25">
      <c r="E1630" s="108"/>
      <c r="F1630" s="108"/>
      <c r="G1630" s="108"/>
      <c r="H1630" s="108"/>
      <c r="I1630" s="108"/>
      <c r="J1630" s="108"/>
      <c r="K1630" s="108"/>
      <c r="L1630" s="108"/>
      <c r="M1630" s="108"/>
      <c r="N1630" s="108"/>
      <c r="O1630" s="108"/>
      <c r="P1630" s="108"/>
      <c r="W1630" s="108"/>
      <c r="X1630" s="108"/>
      <c r="Y1630" s="108"/>
      <c r="Z1630" s="108"/>
    </row>
    <row r="1631" spans="5:26" x14ac:dyDescent="0.25">
      <c r="E1631" s="108"/>
      <c r="F1631" s="108"/>
      <c r="G1631" s="108"/>
      <c r="H1631" s="108"/>
      <c r="I1631" s="108"/>
      <c r="J1631" s="108"/>
      <c r="K1631" s="108"/>
      <c r="L1631" s="108"/>
      <c r="M1631" s="108"/>
      <c r="N1631" s="108"/>
      <c r="O1631" s="108"/>
      <c r="P1631" s="108"/>
      <c r="W1631" s="108"/>
      <c r="X1631" s="108"/>
      <c r="Y1631" s="108"/>
      <c r="Z1631" s="108"/>
    </row>
    <row r="1632" spans="5:26" x14ac:dyDescent="0.25">
      <c r="E1632" s="108"/>
      <c r="F1632" s="108"/>
      <c r="G1632" s="108"/>
      <c r="H1632" s="108"/>
      <c r="I1632" s="108"/>
      <c r="J1632" s="108"/>
      <c r="K1632" s="108"/>
      <c r="L1632" s="108"/>
      <c r="M1632" s="108"/>
      <c r="N1632" s="108"/>
      <c r="O1632" s="108"/>
      <c r="P1632" s="108"/>
      <c r="W1632" s="108"/>
      <c r="X1632" s="108"/>
      <c r="Y1632" s="108"/>
      <c r="Z1632" s="108"/>
    </row>
    <row r="1633" spans="5:26" x14ac:dyDescent="0.25">
      <c r="E1633" s="108"/>
      <c r="F1633" s="108"/>
      <c r="G1633" s="108"/>
      <c r="H1633" s="108"/>
      <c r="I1633" s="108"/>
      <c r="J1633" s="108"/>
      <c r="K1633" s="108"/>
      <c r="L1633" s="108"/>
      <c r="M1633" s="108"/>
      <c r="N1633" s="108"/>
      <c r="O1633" s="108"/>
      <c r="P1633" s="108"/>
      <c r="W1633" s="108"/>
      <c r="X1633" s="108"/>
      <c r="Y1633" s="108"/>
      <c r="Z1633" s="108"/>
    </row>
    <row r="1634" spans="5:26" x14ac:dyDescent="0.25">
      <c r="E1634" s="108"/>
      <c r="F1634" s="108"/>
      <c r="G1634" s="108"/>
      <c r="H1634" s="108"/>
      <c r="I1634" s="108"/>
      <c r="J1634" s="108"/>
      <c r="K1634" s="108"/>
      <c r="L1634" s="108"/>
      <c r="M1634" s="108"/>
      <c r="N1634" s="108"/>
      <c r="O1634" s="108"/>
      <c r="P1634" s="108"/>
      <c r="W1634" s="108"/>
      <c r="X1634" s="108"/>
      <c r="Y1634" s="108"/>
      <c r="Z1634" s="108"/>
    </row>
    <row r="1635" spans="5:26" x14ac:dyDescent="0.25">
      <c r="E1635" s="108"/>
      <c r="F1635" s="108"/>
      <c r="G1635" s="108"/>
      <c r="H1635" s="108"/>
      <c r="I1635" s="108"/>
      <c r="J1635" s="108"/>
      <c r="K1635" s="108"/>
      <c r="L1635" s="108"/>
      <c r="M1635" s="108"/>
      <c r="N1635" s="108"/>
      <c r="O1635" s="108"/>
      <c r="P1635" s="108"/>
      <c r="W1635" s="108"/>
      <c r="X1635" s="108"/>
      <c r="Y1635" s="108"/>
      <c r="Z1635" s="108"/>
    </row>
    <row r="1636" spans="5:26" x14ac:dyDescent="0.25">
      <c r="E1636" s="108"/>
      <c r="F1636" s="108"/>
      <c r="G1636" s="108"/>
      <c r="H1636" s="108"/>
      <c r="I1636" s="108"/>
      <c r="J1636" s="108"/>
      <c r="K1636" s="108"/>
      <c r="L1636" s="108"/>
      <c r="M1636" s="108"/>
      <c r="N1636" s="108"/>
      <c r="O1636" s="108"/>
      <c r="P1636" s="108"/>
      <c r="W1636" s="108"/>
      <c r="X1636" s="108"/>
      <c r="Y1636" s="108"/>
      <c r="Z1636" s="108"/>
    </row>
    <row r="1637" spans="5:26" x14ac:dyDescent="0.25">
      <c r="E1637" s="108"/>
      <c r="F1637" s="108"/>
      <c r="G1637" s="108"/>
      <c r="H1637" s="108"/>
      <c r="I1637" s="108"/>
      <c r="J1637" s="108"/>
      <c r="K1637" s="108"/>
      <c r="L1637" s="108"/>
      <c r="M1637" s="108"/>
      <c r="N1637" s="108"/>
      <c r="O1637" s="108"/>
      <c r="P1637" s="108"/>
      <c r="W1637" s="108"/>
      <c r="X1637" s="108"/>
      <c r="Y1637" s="108"/>
      <c r="Z1637" s="108"/>
    </row>
    <row r="1638" spans="5:26" x14ac:dyDescent="0.25">
      <c r="E1638" s="108"/>
      <c r="F1638" s="108"/>
      <c r="G1638" s="108"/>
      <c r="H1638" s="108"/>
      <c r="I1638" s="108"/>
      <c r="J1638" s="108"/>
      <c r="K1638" s="108"/>
      <c r="L1638" s="108"/>
      <c r="M1638" s="108"/>
      <c r="N1638" s="108"/>
      <c r="O1638" s="108"/>
      <c r="P1638" s="108"/>
      <c r="W1638" s="108"/>
      <c r="X1638" s="108"/>
      <c r="Y1638" s="108"/>
      <c r="Z1638" s="108"/>
    </row>
    <row r="1639" spans="5:26" x14ac:dyDescent="0.25">
      <c r="E1639" s="108"/>
      <c r="F1639" s="108"/>
      <c r="G1639" s="108"/>
      <c r="H1639" s="108"/>
      <c r="I1639" s="108"/>
      <c r="J1639" s="108"/>
      <c r="K1639" s="108"/>
      <c r="L1639" s="108"/>
      <c r="M1639" s="108"/>
      <c r="N1639" s="108"/>
      <c r="O1639" s="108"/>
      <c r="P1639" s="108"/>
      <c r="W1639" s="108"/>
      <c r="X1639" s="108"/>
      <c r="Y1639" s="108"/>
      <c r="Z1639" s="108"/>
    </row>
    <row r="1640" spans="5:26" x14ac:dyDescent="0.25">
      <c r="E1640" s="108"/>
      <c r="F1640" s="108"/>
      <c r="G1640" s="108"/>
      <c r="H1640" s="108"/>
      <c r="I1640" s="108"/>
      <c r="J1640" s="108"/>
      <c r="K1640" s="108"/>
      <c r="L1640" s="108"/>
      <c r="M1640" s="108"/>
      <c r="N1640" s="108"/>
      <c r="O1640" s="108"/>
      <c r="P1640" s="108"/>
      <c r="W1640" s="108"/>
      <c r="X1640" s="108"/>
      <c r="Y1640" s="108"/>
      <c r="Z1640" s="108"/>
    </row>
    <row r="1641" spans="5:26" x14ac:dyDescent="0.25">
      <c r="E1641" s="108"/>
      <c r="F1641" s="108"/>
      <c r="G1641" s="108"/>
      <c r="H1641" s="108"/>
      <c r="I1641" s="108"/>
      <c r="J1641" s="108"/>
      <c r="K1641" s="108"/>
      <c r="L1641" s="108"/>
      <c r="M1641" s="108"/>
      <c r="N1641" s="108"/>
      <c r="O1641" s="108"/>
      <c r="P1641" s="108"/>
      <c r="W1641" s="108"/>
      <c r="X1641" s="108"/>
      <c r="Y1641" s="108"/>
      <c r="Z1641" s="108"/>
    </row>
    <row r="1642" spans="5:26" x14ac:dyDescent="0.25">
      <c r="E1642" s="108"/>
      <c r="F1642" s="108"/>
      <c r="G1642" s="108"/>
      <c r="H1642" s="108"/>
      <c r="I1642" s="108"/>
      <c r="J1642" s="108"/>
      <c r="K1642" s="108"/>
      <c r="L1642" s="108"/>
      <c r="M1642" s="108"/>
      <c r="N1642" s="108"/>
      <c r="O1642" s="108"/>
      <c r="P1642" s="108"/>
      <c r="W1642" s="108"/>
      <c r="X1642" s="108"/>
      <c r="Y1642" s="108"/>
      <c r="Z1642" s="108"/>
    </row>
    <row r="1643" spans="5:26" x14ac:dyDescent="0.25">
      <c r="E1643" s="108"/>
      <c r="F1643" s="108"/>
      <c r="G1643" s="108"/>
      <c r="H1643" s="108"/>
      <c r="I1643" s="108"/>
      <c r="J1643" s="108"/>
      <c r="K1643" s="108"/>
      <c r="L1643" s="108"/>
      <c r="M1643" s="108"/>
      <c r="N1643" s="108"/>
      <c r="O1643" s="108"/>
      <c r="P1643" s="108"/>
      <c r="W1643" s="108"/>
      <c r="X1643" s="108"/>
      <c r="Y1643" s="108"/>
      <c r="Z1643" s="108"/>
    </row>
    <row r="1644" spans="5:26" x14ac:dyDescent="0.25">
      <c r="E1644" s="108"/>
      <c r="F1644" s="108"/>
      <c r="G1644" s="108"/>
      <c r="H1644" s="108"/>
      <c r="I1644" s="108"/>
      <c r="J1644" s="108"/>
      <c r="K1644" s="108"/>
      <c r="L1644" s="108"/>
      <c r="M1644" s="108"/>
      <c r="N1644" s="108"/>
      <c r="O1644" s="108"/>
      <c r="P1644" s="108"/>
      <c r="W1644" s="108"/>
      <c r="X1644" s="108"/>
      <c r="Y1644" s="108"/>
      <c r="Z1644" s="108"/>
    </row>
    <row r="1645" spans="5:26" x14ac:dyDescent="0.25">
      <c r="E1645" s="108"/>
      <c r="F1645" s="108"/>
      <c r="G1645" s="108"/>
      <c r="H1645" s="108"/>
      <c r="I1645" s="108"/>
      <c r="J1645" s="108"/>
      <c r="K1645" s="108"/>
      <c r="L1645" s="108"/>
      <c r="M1645" s="108"/>
      <c r="N1645" s="108"/>
      <c r="O1645" s="108"/>
      <c r="P1645" s="108"/>
      <c r="W1645" s="108"/>
      <c r="X1645" s="108"/>
      <c r="Y1645" s="108"/>
      <c r="Z1645" s="108"/>
    </row>
    <row r="1646" spans="5:26" x14ac:dyDescent="0.25">
      <c r="E1646" s="108"/>
      <c r="F1646" s="108"/>
      <c r="G1646" s="108"/>
      <c r="H1646" s="108"/>
      <c r="I1646" s="108"/>
      <c r="J1646" s="108"/>
      <c r="K1646" s="108"/>
      <c r="L1646" s="108"/>
      <c r="M1646" s="108"/>
      <c r="N1646" s="108"/>
      <c r="O1646" s="108"/>
      <c r="P1646" s="108"/>
      <c r="W1646" s="108"/>
      <c r="X1646" s="108"/>
      <c r="Y1646" s="108"/>
      <c r="Z1646" s="108"/>
    </row>
    <row r="1647" spans="5:26" x14ac:dyDescent="0.25">
      <c r="E1647" s="108"/>
      <c r="F1647" s="108"/>
      <c r="G1647" s="108"/>
      <c r="H1647" s="108"/>
      <c r="I1647" s="108"/>
      <c r="J1647" s="108"/>
      <c r="K1647" s="108"/>
      <c r="L1647" s="108"/>
      <c r="M1647" s="108"/>
      <c r="N1647" s="108"/>
      <c r="O1647" s="108"/>
      <c r="P1647" s="108"/>
      <c r="W1647" s="108"/>
      <c r="X1647" s="108"/>
      <c r="Y1647" s="108"/>
      <c r="Z1647" s="108"/>
    </row>
    <row r="1648" spans="5:26" x14ac:dyDescent="0.25">
      <c r="E1648" s="108"/>
      <c r="F1648" s="108"/>
      <c r="G1648" s="108"/>
      <c r="H1648" s="108"/>
      <c r="I1648" s="108"/>
      <c r="J1648" s="108"/>
      <c r="K1648" s="108"/>
      <c r="L1648" s="108"/>
      <c r="M1648" s="108"/>
      <c r="N1648" s="108"/>
      <c r="O1648" s="108"/>
      <c r="P1648" s="108"/>
      <c r="W1648" s="108"/>
      <c r="X1648" s="108"/>
      <c r="Y1648" s="108"/>
      <c r="Z1648" s="108"/>
    </row>
    <row r="1649" spans="5:26" x14ac:dyDescent="0.25">
      <c r="E1649" s="108"/>
      <c r="F1649" s="108"/>
      <c r="G1649" s="108"/>
      <c r="H1649" s="108"/>
      <c r="I1649" s="108"/>
      <c r="J1649" s="108"/>
      <c r="K1649" s="108"/>
      <c r="L1649" s="108"/>
      <c r="M1649" s="108"/>
      <c r="N1649" s="108"/>
      <c r="O1649" s="108"/>
      <c r="P1649" s="108"/>
      <c r="W1649" s="108"/>
      <c r="X1649" s="108"/>
      <c r="Y1649" s="108"/>
      <c r="Z1649" s="108"/>
    </row>
    <row r="1650" spans="5:26" x14ac:dyDescent="0.25">
      <c r="E1650" s="108"/>
      <c r="F1650" s="108"/>
      <c r="G1650" s="108"/>
      <c r="H1650" s="108"/>
      <c r="I1650" s="108"/>
      <c r="J1650" s="108"/>
      <c r="K1650" s="108"/>
      <c r="L1650" s="108"/>
      <c r="M1650" s="108"/>
      <c r="N1650" s="108"/>
      <c r="O1650" s="108"/>
      <c r="P1650" s="108"/>
      <c r="W1650" s="108"/>
      <c r="X1650" s="108"/>
      <c r="Y1650" s="108"/>
      <c r="Z1650" s="108"/>
    </row>
    <row r="1651" spans="5:26" x14ac:dyDescent="0.25">
      <c r="E1651" s="108"/>
      <c r="F1651" s="108"/>
      <c r="G1651" s="108"/>
      <c r="H1651" s="108"/>
      <c r="I1651" s="108"/>
      <c r="J1651" s="108"/>
      <c r="K1651" s="108"/>
      <c r="L1651" s="108"/>
      <c r="M1651" s="108"/>
      <c r="N1651" s="108"/>
      <c r="O1651" s="108"/>
      <c r="P1651" s="108"/>
      <c r="W1651" s="108"/>
      <c r="X1651" s="108"/>
      <c r="Y1651" s="108"/>
      <c r="Z1651" s="108"/>
    </row>
    <row r="1652" spans="5:26" x14ac:dyDescent="0.25">
      <c r="E1652" s="108"/>
      <c r="F1652" s="108"/>
      <c r="G1652" s="108"/>
      <c r="H1652" s="108"/>
      <c r="I1652" s="108"/>
      <c r="J1652" s="108"/>
      <c r="K1652" s="108"/>
      <c r="L1652" s="108"/>
      <c r="M1652" s="108"/>
      <c r="N1652" s="108"/>
      <c r="O1652" s="108"/>
      <c r="P1652" s="108"/>
      <c r="W1652" s="108"/>
      <c r="X1652" s="108"/>
      <c r="Y1652" s="108"/>
      <c r="Z1652" s="108"/>
    </row>
    <row r="1653" spans="5:26" x14ac:dyDescent="0.25">
      <c r="E1653" s="108"/>
      <c r="F1653" s="108"/>
      <c r="G1653" s="108"/>
      <c r="H1653" s="108"/>
      <c r="I1653" s="108"/>
      <c r="J1653" s="108"/>
      <c r="K1653" s="108"/>
      <c r="L1653" s="108"/>
      <c r="M1653" s="108"/>
      <c r="N1653" s="108"/>
      <c r="O1653" s="108"/>
      <c r="P1653" s="108"/>
      <c r="W1653" s="108"/>
      <c r="X1653" s="108"/>
      <c r="Y1653" s="108"/>
      <c r="Z1653" s="108"/>
    </row>
    <row r="1654" spans="5:26" x14ac:dyDescent="0.25">
      <c r="E1654" s="108"/>
      <c r="F1654" s="108"/>
      <c r="G1654" s="108"/>
      <c r="H1654" s="108"/>
      <c r="I1654" s="108"/>
      <c r="J1654" s="108"/>
      <c r="K1654" s="108"/>
      <c r="L1654" s="108"/>
      <c r="M1654" s="108"/>
      <c r="N1654" s="108"/>
      <c r="O1654" s="108"/>
      <c r="P1654" s="108"/>
      <c r="W1654" s="108"/>
      <c r="X1654" s="108"/>
      <c r="Y1654" s="108"/>
      <c r="Z1654" s="108"/>
    </row>
    <row r="1655" spans="5:26" x14ac:dyDescent="0.25">
      <c r="E1655" s="108"/>
      <c r="F1655" s="108"/>
      <c r="G1655" s="108"/>
      <c r="H1655" s="108"/>
      <c r="I1655" s="108"/>
      <c r="J1655" s="108"/>
      <c r="K1655" s="108"/>
      <c r="L1655" s="108"/>
      <c r="M1655" s="108"/>
      <c r="N1655" s="108"/>
      <c r="O1655" s="108"/>
      <c r="P1655" s="108"/>
      <c r="W1655" s="108"/>
      <c r="X1655" s="108"/>
      <c r="Y1655" s="108"/>
      <c r="Z1655" s="108"/>
    </row>
    <row r="1656" spans="5:26" x14ac:dyDescent="0.25">
      <c r="E1656" s="108"/>
      <c r="F1656" s="108"/>
      <c r="G1656" s="108"/>
      <c r="H1656" s="108"/>
      <c r="I1656" s="108"/>
      <c r="J1656" s="108"/>
      <c r="K1656" s="108"/>
      <c r="L1656" s="108"/>
      <c r="M1656" s="108"/>
      <c r="N1656" s="108"/>
      <c r="O1656" s="108"/>
      <c r="P1656" s="108"/>
      <c r="W1656" s="108"/>
      <c r="X1656" s="108"/>
      <c r="Y1656" s="108"/>
      <c r="Z1656" s="108"/>
    </row>
    <row r="1657" spans="5:26" x14ac:dyDescent="0.25">
      <c r="E1657" s="108"/>
      <c r="F1657" s="108"/>
      <c r="G1657" s="108"/>
      <c r="H1657" s="108"/>
      <c r="I1657" s="108"/>
      <c r="J1657" s="108"/>
      <c r="K1657" s="108"/>
      <c r="L1657" s="108"/>
      <c r="M1657" s="108"/>
      <c r="N1657" s="108"/>
      <c r="O1657" s="108"/>
      <c r="P1657" s="108"/>
      <c r="W1657" s="108"/>
      <c r="X1657" s="108"/>
      <c r="Y1657" s="108"/>
      <c r="Z1657" s="108"/>
    </row>
    <row r="1658" spans="5:26" x14ac:dyDescent="0.25">
      <c r="E1658" s="108"/>
      <c r="F1658" s="108"/>
      <c r="G1658" s="108"/>
      <c r="H1658" s="108"/>
      <c r="I1658" s="108"/>
      <c r="J1658" s="108"/>
      <c r="K1658" s="108"/>
      <c r="L1658" s="108"/>
      <c r="M1658" s="108"/>
      <c r="N1658" s="108"/>
      <c r="O1658" s="108"/>
      <c r="P1658" s="108"/>
      <c r="W1658" s="108"/>
      <c r="X1658" s="108"/>
      <c r="Y1658" s="108"/>
      <c r="Z1658" s="108"/>
    </row>
    <row r="1659" spans="5:26" x14ac:dyDescent="0.25">
      <c r="E1659" s="108"/>
      <c r="F1659" s="108"/>
      <c r="G1659" s="108"/>
      <c r="H1659" s="108"/>
      <c r="I1659" s="108"/>
      <c r="J1659" s="108"/>
      <c r="K1659" s="108"/>
      <c r="L1659" s="108"/>
      <c r="M1659" s="108"/>
      <c r="N1659" s="108"/>
      <c r="O1659" s="108"/>
      <c r="P1659" s="108"/>
      <c r="W1659" s="108"/>
      <c r="X1659" s="108"/>
      <c r="Y1659" s="108"/>
      <c r="Z1659" s="108"/>
    </row>
    <row r="1660" spans="5:26" x14ac:dyDescent="0.25">
      <c r="E1660" s="108"/>
      <c r="F1660" s="108"/>
      <c r="G1660" s="108"/>
      <c r="H1660" s="108"/>
      <c r="I1660" s="108"/>
      <c r="J1660" s="108"/>
      <c r="K1660" s="108"/>
      <c r="L1660" s="108"/>
      <c r="M1660" s="108"/>
      <c r="N1660" s="108"/>
      <c r="O1660" s="108"/>
      <c r="P1660" s="108"/>
      <c r="W1660" s="108"/>
      <c r="X1660" s="108"/>
      <c r="Y1660" s="108"/>
      <c r="Z1660" s="108"/>
    </row>
    <row r="1661" spans="5:26" x14ac:dyDescent="0.25">
      <c r="E1661" s="108"/>
      <c r="F1661" s="108"/>
      <c r="G1661" s="108"/>
      <c r="H1661" s="108"/>
      <c r="I1661" s="108"/>
      <c r="J1661" s="108"/>
      <c r="K1661" s="108"/>
      <c r="L1661" s="108"/>
      <c r="M1661" s="108"/>
      <c r="N1661" s="108"/>
      <c r="O1661" s="108"/>
      <c r="P1661" s="108"/>
      <c r="W1661" s="108"/>
      <c r="X1661" s="108"/>
      <c r="Y1661" s="108"/>
      <c r="Z1661" s="108"/>
    </row>
    <row r="1662" spans="5:26" x14ac:dyDescent="0.25">
      <c r="E1662" s="108"/>
      <c r="F1662" s="108"/>
      <c r="G1662" s="108"/>
      <c r="H1662" s="108"/>
      <c r="I1662" s="108"/>
      <c r="J1662" s="108"/>
      <c r="K1662" s="108"/>
      <c r="L1662" s="108"/>
      <c r="M1662" s="108"/>
      <c r="N1662" s="108"/>
      <c r="O1662" s="108"/>
      <c r="P1662" s="108"/>
      <c r="W1662" s="108"/>
      <c r="X1662" s="108"/>
      <c r="Y1662" s="108"/>
      <c r="Z1662" s="108"/>
    </row>
    <row r="1663" spans="5:26" x14ac:dyDescent="0.25">
      <c r="E1663" s="108"/>
      <c r="F1663" s="108"/>
      <c r="G1663" s="108"/>
      <c r="H1663" s="108"/>
      <c r="I1663" s="108"/>
      <c r="J1663" s="108"/>
      <c r="K1663" s="108"/>
      <c r="L1663" s="108"/>
      <c r="M1663" s="108"/>
      <c r="N1663" s="108"/>
      <c r="O1663" s="108"/>
      <c r="P1663" s="108"/>
      <c r="W1663" s="108"/>
      <c r="X1663" s="108"/>
      <c r="Y1663" s="108"/>
      <c r="Z1663" s="108"/>
    </row>
    <row r="1664" spans="5:26" x14ac:dyDescent="0.25">
      <c r="E1664" s="108"/>
      <c r="F1664" s="108"/>
      <c r="G1664" s="108"/>
      <c r="H1664" s="108"/>
      <c r="I1664" s="108"/>
      <c r="J1664" s="108"/>
      <c r="K1664" s="108"/>
      <c r="L1664" s="108"/>
      <c r="M1664" s="108"/>
      <c r="N1664" s="108"/>
      <c r="O1664" s="108"/>
      <c r="P1664" s="108"/>
      <c r="W1664" s="108"/>
      <c r="X1664" s="108"/>
      <c r="Y1664" s="108"/>
      <c r="Z1664" s="108"/>
    </row>
    <row r="1665" spans="5:26" x14ac:dyDescent="0.25">
      <c r="E1665" s="108"/>
      <c r="F1665" s="108"/>
      <c r="G1665" s="108"/>
      <c r="H1665" s="108"/>
      <c r="I1665" s="108"/>
      <c r="J1665" s="108"/>
      <c r="K1665" s="108"/>
      <c r="L1665" s="108"/>
      <c r="M1665" s="108"/>
      <c r="N1665" s="108"/>
      <c r="O1665" s="108"/>
      <c r="P1665" s="108"/>
      <c r="W1665" s="108"/>
      <c r="X1665" s="108"/>
      <c r="Y1665" s="108"/>
      <c r="Z1665" s="108"/>
    </row>
    <row r="1666" spans="5:26" x14ac:dyDescent="0.25">
      <c r="E1666" s="108"/>
      <c r="F1666" s="108"/>
      <c r="G1666" s="108"/>
      <c r="H1666" s="108"/>
      <c r="I1666" s="108"/>
      <c r="J1666" s="108"/>
      <c r="K1666" s="108"/>
      <c r="L1666" s="108"/>
      <c r="M1666" s="108"/>
      <c r="N1666" s="108"/>
      <c r="O1666" s="108"/>
      <c r="P1666" s="108"/>
      <c r="W1666" s="108"/>
      <c r="X1666" s="108"/>
      <c r="Y1666" s="108"/>
      <c r="Z1666" s="108"/>
    </row>
    <row r="1667" spans="5:26" x14ac:dyDescent="0.25">
      <c r="E1667" s="108"/>
      <c r="F1667" s="108"/>
      <c r="G1667" s="108"/>
      <c r="H1667" s="108"/>
      <c r="I1667" s="108"/>
      <c r="J1667" s="108"/>
      <c r="K1667" s="108"/>
      <c r="L1667" s="108"/>
      <c r="M1667" s="108"/>
      <c r="N1667" s="108"/>
      <c r="O1667" s="108"/>
      <c r="P1667" s="108"/>
      <c r="W1667" s="108"/>
      <c r="X1667" s="108"/>
      <c r="Y1667" s="108"/>
      <c r="Z1667" s="108"/>
    </row>
    <row r="1668" spans="5:26" x14ac:dyDescent="0.25">
      <c r="E1668" s="108"/>
      <c r="F1668" s="108"/>
      <c r="G1668" s="108"/>
      <c r="H1668" s="108"/>
      <c r="I1668" s="108"/>
      <c r="J1668" s="108"/>
      <c r="K1668" s="108"/>
      <c r="L1668" s="108"/>
      <c r="M1668" s="108"/>
      <c r="N1668" s="108"/>
      <c r="O1668" s="108"/>
      <c r="P1668" s="108"/>
      <c r="W1668" s="108"/>
      <c r="X1668" s="108"/>
      <c r="Y1668" s="108"/>
      <c r="Z1668" s="108"/>
    </row>
    <row r="1669" spans="5:26" x14ac:dyDescent="0.25">
      <c r="E1669" s="108"/>
      <c r="F1669" s="108"/>
      <c r="G1669" s="108"/>
      <c r="H1669" s="108"/>
      <c r="I1669" s="108"/>
      <c r="J1669" s="108"/>
      <c r="K1669" s="108"/>
      <c r="L1669" s="108"/>
      <c r="M1669" s="108"/>
      <c r="N1669" s="108"/>
      <c r="O1669" s="108"/>
      <c r="P1669" s="108"/>
      <c r="W1669" s="108"/>
      <c r="X1669" s="108"/>
      <c r="Y1669" s="108"/>
      <c r="Z1669" s="108"/>
    </row>
    <row r="1670" spans="5:26" x14ac:dyDescent="0.25">
      <c r="E1670" s="108"/>
      <c r="F1670" s="108"/>
      <c r="G1670" s="108"/>
      <c r="H1670" s="108"/>
      <c r="I1670" s="108"/>
      <c r="J1670" s="108"/>
      <c r="K1670" s="108"/>
      <c r="L1670" s="108"/>
      <c r="M1670" s="108"/>
      <c r="N1670" s="108"/>
      <c r="O1670" s="108"/>
      <c r="P1670" s="108"/>
      <c r="W1670" s="108"/>
      <c r="X1670" s="108"/>
      <c r="Y1670" s="108"/>
      <c r="Z1670" s="108"/>
    </row>
    <row r="1671" spans="5:26" x14ac:dyDescent="0.25">
      <c r="E1671" s="108"/>
      <c r="F1671" s="108"/>
      <c r="G1671" s="108"/>
      <c r="H1671" s="108"/>
      <c r="I1671" s="108"/>
      <c r="J1671" s="108"/>
      <c r="K1671" s="108"/>
      <c r="L1671" s="108"/>
      <c r="M1671" s="108"/>
      <c r="N1671" s="108"/>
      <c r="O1671" s="108"/>
      <c r="P1671" s="108"/>
      <c r="W1671" s="108"/>
      <c r="X1671" s="108"/>
      <c r="Y1671" s="108"/>
      <c r="Z1671" s="108"/>
    </row>
    <row r="1672" spans="5:26" x14ac:dyDescent="0.25">
      <c r="E1672" s="108"/>
      <c r="F1672" s="108"/>
      <c r="G1672" s="108"/>
      <c r="H1672" s="108"/>
      <c r="I1672" s="108"/>
      <c r="J1672" s="108"/>
      <c r="K1672" s="108"/>
      <c r="L1672" s="108"/>
      <c r="M1672" s="108"/>
      <c r="N1672" s="108"/>
      <c r="O1672" s="108"/>
      <c r="P1672" s="108"/>
      <c r="W1672" s="108"/>
      <c r="X1672" s="108"/>
      <c r="Y1672" s="108"/>
      <c r="Z1672" s="108"/>
    </row>
    <row r="1673" spans="5:26" x14ac:dyDescent="0.25">
      <c r="E1673" s="108"/>
      <c r="F1673" s="108"/>
      <c r="G1673" s="108"/>
      <c r="H1673" s="108"/>
      <c r="I1673" s="108"/>
      <c r="J1673" s="108"/>
      <c r="K1673" s="108"/>
      <c r="L1673" s="108"/>
      <c r="M1673" s="108"/>
      <c r="N1673" s="108"/>
      <c r="O1673" s="108"/>
      <c r="P1673" s="108"/>
      <c r="W1673" s="108"/>
      <c r="X1673" s="108"/>
      <c r="Y1673" s="108"/>
      <c r="Z1673" s="108"/>
    </row>
    <row r="1674" spans="5:26" x14ac:dyDescent="0.25">
      <c r="E1674" s="108"/>
      <c r="F1674" s="108"/>
      <c r="G1674" s="108"/>
      <c r="H1674" s="108"/>
      <c r="I1674" s="108"/>
      <c r="J1674" s="108"/>
      <c r="K1674" s="108"/>
      <c r="L1674" s="108"/>
      <c r="M1674" s="108"/>
      <c r="N1674" s="108"/>
      <c r="O1674" s="108"/>
      <c r="P1674" s="108"/>
      <c r="W1674" s="108"/>
      <c r="X1674" s="108"/>
      <c r="Y1674" s="108"/>
      <c r="Z1674" s="108"/>
    </row>
    <row r="1675" spans="5:26" x14ac:dyDescent="0.25">
      <c r="E1675" s="108"/>
      <c r="F1675" s="108"/>
      <c r="G1675" s="108"/>
      <c r="H1675" s="108"/>
      <c r="I1675" s="108"/>
      <c r="J1675" s="108"/>
      <c r="K1675" s="108"/>
      <c r="L1675" s="108"/>
      <c r="M1675" s="108"/>
      <c r="N1675" s="108"/>
      <c r="O1675" s="108"/>
      <c r="P1675" s="108"/>
      <c r="W1675" s="108"/>
      <c r="X1675" s="108"/>
      <c r="Y1675" s="108"/>
      <c r="Z1675" s="108"/>
    </row>
    <row r="1676" spans="5:26" x14ac:dyDescent="0.25">
      <c r="E1676" s="108"/>
      <c r="F1676" s="108"/>
      <c r="G1676" s="108"/>
      <c r="H1676" s="108"/>
      <c r="I1676" s="108"/>
      <c r="J1676" s="108"/>
      <c r="K1676" s="108"/>
      <c r="L1676" s="108"/>
      <c r="M1676" s="108"/>
      <c r="N1676" s="108"/>
      <c r="O1676" s="108"/>
      <c r="P1676" s="108"/>
      <c r="W1676" s="108"/>
      <c r="X1676" s="108"/>
      <c r="Y1676" s="108"/>
      <c r="Z1676" s="108"/>
    </row>
    <row r="1677" spans="5:26" x14ac:dyDescent="0.25">
      <c r="E1677" s="108"/>
      <c r="F1677" s="108"/>
      <c r="G1677" s="108"/>
      <c r="H1677" s="108"/>
      <c r="I1677" s="108"/>
      <c r="J1677" s="108"/>
      <c r="K1677" s="108"/>
      <c r="L1677" s="108"/>
      <c r="M1677" s="108"/>
      <c r="N1677" s="108"/>
      <c r="O1677" s="108"/>
      <c r="P1677" s="108"/>
      <c r="W1677" s="108"/>
      <c r="X1677" s="108"/>
      <c r="Y1677" s="108"/>
      <c r="Z1677" s="108"/>
    </row>
    <row r="1678" spans="5:26" x14ac:dyDescent="0.25">
      <c r="E1678" s="108"/>
      <c r="F1678" s="108"/>
      <c r="G1678" s="108"/>
      <c r="H1678" s="108"/>
      <c r="I1678" s="108"/>
      <c r="J1678" s="108"/>
      <c r="K1678" s="108"/>
      <c r="L1678" s="108"/>
      <c r="M1678" s="108"/>
      <c r="N1678" s="108"/>
      <c r="O1678" s="108"/>
      <c r="P1678" s="108"/>
      <c r="W1678" s="108"/>
      <c r="X1678" s="108"/>
      <c r="Y1678" s="108"/>
      <c r="Z1678" s="108"/>
    </row>
    <row r="1679" spans="5:26" x14ac:dyDescent="0.25">
      <c r="E1679" s="108"/>
      <c r="F1679" s="108"/>
      <c r="G1679" s="108"/>
      <c r="H1679" s="108"/>
      <c r="I1679" s="108"/>
      <c r="J1679" s="108"/>
      <c r="K1679" s="108"/>
      <c r="L1679" s="108"/>
      <c r="M1679" s="108"/>
      <c r="N1679" s="108"/>
      <c r="O1679" s="108"/>
      <c r="P1679" s="108"/>
      <c r="W1679" s="108"/>
      <c r="X1679" s="108"/>
      <c r="Y1679" s="108"/>
      <c r="Z1679" s="108"/>
    </row>
    <row r="1680" spans="5:26" x14ac:dyDescent="0.25">
      <c r="E1680" s="108"/>
      <c r="F1680" s="108"/>
      <c r="G1680" s="108"/>
      <c r="H1680" s="108"/>
      <c r="I1680" s="108"/>
      <c r="J1680" s="108"/>
      <c r="K1680" s="108"/>
      <c r="L1680" s="108"/>
      <c r="M1680" s="108"/>
      <c r="N1680" s="108"/>
      <c r="O1680" s="108"/>
      <c r="P1680" s="108"/>
      <c r="W1680" s="108"/>
      <c r="X1680" s="108"/>
      <c r="Y1680" s="108"/>
      <c r="Z1680" s="108"/>
    </row>
    <row r="1681" spans="5:26" x14ac:dyDescent="0.25">
      <c r="E1681" s="108"/>
      <c r="F1681" s="108"/>
      <c r="G1681" s="108"/>
      <c r="H1681" s="108"/>
      <c r="I1681" s="108"/>
      <c r="J1681" s="108"/>
      <c r="K1681" s="108"/>
      <c r="L1681" s="108"/>
      <c r="M1681" s="108"/>
      <c r="N1681" s="108"/>
      <c r="O1681" s="108"/>
      <c r="P1681" s="108"/>
      <c r="W1681" s="108"/>
      <c r="X1681" s="108"/>
      <c r="Y1681" s="108"/>
      <c r="Z1681" s="108"/>
    </row>
    <row r="1682" spans="5:26" x14ac:dyDescent="0.25">
      <c r="E1682" s="108"/>
      <c r="F1682" s="108"/>
      <c r="G1682" s="108"/>
      <c r="H1682" s="108"/>
      <c r="I1682" s="108"/>
      <c r="J1682" s="108"/>
      <c r="K1682" s="108"/>
      <c r="L1682" s="108"/>
      <c r="M1682" s="108"/>
      <c r="N1682" s="108"/>
      <c r="O1682" s="108"/>
      <c r="P1682" s="108"/>
      <c r="W1682" s="108"/>
      <c r="X1682" s="108"/>
      <c r="Y1682" s="108"/>
      <c r="Z1682" s="108"/>
    </row>
    <row r="1683" spans="5:26" x14ac:dyDescent="0.25">
      <c r="E1683" s="108"/>
      <c r="F1683" s="108"/>
      <c r="G1683" s="108"/>
      <c r="H1683" s="108"/>
      <c r="I1683" s="108"/>
      <c r="J1683" s="108"/>
      <c r="K1683" s="108"/>
      <c r="L1683" s="108"/>
      <c r="M1683" s="108"/>
      <c r="N1683" s="108"/>
      <c r="O1683" s="108"/>
      <c r="P1683" s="108"/>
      <c r="W1683" s="108"/>
      <c r="X1683" s="108"/>
      <c r="Y1683" s="108"/>
      <c r="Z1683" s="108"/>
    </row>
    <row r="1684" spans="5:26" x14ac:dyDescent="0.25">
      <c r="E1684" s="108"/>
      <c r="F1684" s="108"/>
      <c r="G1684" s="108"/>
      <c r="H1684" s="108"/>
      <c r="I1684" s="108"/>
      <c r="J1684" s="108"/>
      <c r="K1684" s="108"/>
      <c r="L1684" s="108"/>
      <c r="M1684" s="108"/>
      <c r="N1684" s="108"/>
      <c r="O1684" s="108"/>
      <c r="P1684" s="108"/>
      <c r="W1684" s="108"/>
      <c r="X1684" s="108"/>
      <c r="Y1684" s="108"/>
      <c r="Z1684" s="108"/>
    </row>
    <row r="1685" spans="5:26" x14ac:dyDescent="0.25">
      <c r="E1685" s="108"/>
      <c r="F1685" s="108"/>
      <c r="G1685" s="108"/>
      <c r="H1685" s="108"/>
      <c r="I1685" s="108"/>
      <c r="J1685" s="108"/>
      <c r="K1685" s="108"/>
      <c r="L1685" s="108"/>
      <c r="M1685" s="108"/>
      <c r="N1685" s="108"/>
      <c r="O1685" s="108"/>
      <c r="P1685" s="108"/>
      <c r="W1685" s="108"/>
      <c r="X1685" s="108"/>
      <c r="Y1685" s="108"/>
      <c r="Z1685" s="108"/>
    </row>
    <row r="1686" spans="5:26" x14ac:dyDescent="0.25">
      <c r="E1686" s="108"/>
      <c r="F1686" s="108"/>
      <c r="G1686" s="108"/>
      <c r="H1686" s="108"/>
      <c r="I1686" s="108"/>
      <c r="J1686" s="108"/>
      <c r="K1686" s="108"/>
      <c r="L1686" s="108"/>
      <c r="M1686" s="108"/>
      <c r="N1686" s="108"/>
      <c r="O1686" s="108"/>
      <c r="P1686" s="108"/>
      <c r="W1686" s="108"/>
      <c r="X1686" s="108"/>
      <c r="Y1686" s="108"/>
      <c r="Z1686" s="108"/>
    </row>
    <row r="1687" spans="5:26" x14ac:dyDescent="0.25">
      <c r="E1687" s="108"/>
      <c r="F1687" s="108"/>
      <c r="G1687" s="108"/>
      <c r="H1687" s="108"/>
      <c r="I1687" s="108"/>
      <c r="J1687" s="108"/>
      <c r="K1687" s="108"/>
      <c r="L1687" s="108"/>
      <c r="M1687" s="108"/>
      <c r="N1687" s="108"/>
      <c r="O1687" s="108"/>
      <c r="P1687" s="108"/>
      <c r="W1687" s="108"/>
      <c r="X1687" s="108"/>
      <c r="Y1687" s="108"/>
      <c r="Z1687" s="108"/>
    </row>
    <row r="1688" spans="5:26" x14ac:dyDescent="0.25">
      <c r="E1688" s="108"/>
      <c r="F1688" s="108"/>
      <c r="G1688" s="108"/>
      <c r="H1688" s="108"/>
      <c r="I1688" s="108"/>
      <c r="J1688" s="108"/>
      <c r="K1688" s="108"/>
      <c r="L1688" s="108"/>
      <c r="M1688" s="108"/>
      <c r="N1688" s="108"/>
      <c r="O1688" s="108"/>
      <c r="P1688" s="108"/>
      <c r="W1688" s="108"/>
      <c r="X1688" s="108"/>
      <c r="Y1688" s="108"/>
      <c r="Z1688" s="108"/>
    </row>
    <row r="1689" spans="5:26" x14ac:dyDescent="0.25">
      <c r="E1689" s="108"/>
      <c r="F1689" s="108"/>
      <c r="G1689" s="108"/>
      <c r="H1689" s="108"/>
      <c r="I1689" s="108"/>
      <c r="J1689" s="108"/>
      <c r="K1689" s="108"/>
      <c r="L1689" s="108"/>
      <c r="M1689" s="108"/>
      <c r="N1689" s="108"/>
      <c r="O1689" s="108"/>
      <c r="P1689" s="108"/>
      <c r="W1689" s="108"/>
      <c r="X1689" s="108"/>
      <c r="Y1689" s="108"/>
      <c r="Z1689" s="108"/>
    </row>
    <row r="1690" spans="5:26" x14ac:dyDescent="0.25">
      <c r="E1690" s="108"/>
      <c r="F1690" s="108"/>
      <c r="G1690" s="108"/>
      <c r="H1690" s="108"/>
      <c r="I1690" s="108"/>
      <c r="J1690" s="108"/>
      <c r="K1690" s="108"/>
      <c r="L1690" s="108"/>
      <c r="M1690" s="108"/>
      <c r="N1690" s="108"/>
      <c r="O1690" s="108"/>
      <c r="P1690" s="108"/>
      <c r="W1690" s="108"/>
      <c r="X1690" s="108"/>
      <c r="Y1690" s="108"/>
      <c r="Z1690" s="108"/>
    </row>
    <row r="1691" spans="5:26" x14ac:dyDescent="0.25">
      <c r="E1691" s="108"/>
      <c r="F1691" s="108"/>
      <c r="G1691" s="108"/>
      <c r="H1691" s="108"/>
      <c r="I1691" s="108"/>
      <c r="J1691" s="108"/>
      <c r="K1691" s="108"/>
      <c r="L1691" s="108"/>
      <c r="M1691" s="108"/>
      <c r="N1691" s="108"/>
      <c r="O1691" s="108"/>
      <c r="P1691" s="108"/>
      <c r="W1691" s="108"/>
      <c r="X1691" s="108"/>
      <c r="Y1691" s="108"/>
      <c r="Z1691" s="108"/>
    </row>
    <row r="1692" spans="5:26" x14ac:dyDescent="0.25">
      <c r="E1692" s="108"/>
      <c r="F1692" s="108"/>
      <c r="G1692" s="108"/>
      <c r="H1692" s="108"/>
      <c r="I1692" s="108"/>
      <c r="J1692" s="108"/>
      <c r="K1692" s="108"/>
      <c r="L1692" s="108"/>
      <c r="M1692" s="108"/>
      <c r="N1692" s="108"/>
      <c r="O1692" s="108"/>
      <c r="P1692" s="108"/>
      <c r="W1692" s="108"/>
      <c r="X1692" s="108"/>
      <c r="Y1692" s="108"/>
      <c r="Z1692" s="108"/>
    </row>
    <row r="1693" spans="5:26" x14ac:dyDescent="0.25">
      <c r="E1693" s="108"/>
      <c r="F1693" s="108"/>
      <c r="G1693" s="108"/>
      <c r="H1693" s="108"/>
      <c r="I1693" s="108"/>
      <c r="J1693" s="108"/>
      <c r="K1693" s="108"/>
      <c r="L1693" s="108"/>
      <c r="M1693" s="108"/>
      <c r="N1693" s="108"/>
      <c r="O1693" s="108"/>
      <c r="P1693" s="108"/>
      <c r="W1693" s="108"/>
      <c r="X1693" s="108"/>
      <c r="Y1693" s="108"/>
      <c r="Z1693" s="108"/>
    </row>
    <row r="1694" spans="5:26" x14ac:dyDescent="0.25">
      <c r="E1694" s="108"/>
      <c r="F1694" s="108"/>
      <c r="G1694" s="108"/>
      <c r="H1694" s="108"/>
      <c r="I1694" s="108"/>
      <c r="J1694" s="108"/>
      <c r="K1694" s="108"/>
      <c r="L1694" s="108"/>
      <c r="M1694" s="108"/>
      <c r="N1694" s="108"/>
      <c r="O1694" s="108"/>
      <c r="P1694" s="108"/>
      <c r="W1694" s="108"/>
      <c r="X1694" s="108"/>
      <c r="Y1694" s="108"/>
      <c r="Z1694" s="108"/>
    </row>
    <row r="1695" spans="5:26" x14ac:dyDescent="0.25">
      <c r="E1695" s="108"/>
      <c r="F1695" s="108"/>
      <c r="G1695" s="108"/>
      <c r="H1695" s="108"/>
      <c r="I1695" s="108"/>
      <c r="J1695" s="108"/>
      <c r="K1695" s="108"/>
      <c r="L1695" s="108"/>
      <c r="M1695" s="108"/>
      <c r="N1695" s="108"/>
      <c r="O1695" s="108"/>
      <c r="P1695" s="108"/>
      <c r="W1695" s="108"/>
      <c r="X1695" s="108"/>
      <c r="Y1695" s="108"/>
      <c r="Z1695" s="108"/>
    </row>
    <row r="1696" spans="5:26" x14ac:dyDescent="0.25">
      <c r="E1696" s="108"/>
      <c r="F1696" s="108"/>
      <c r="G1696" s="108"/>
      <c r="H1696" s="108"/>
      <c r="I1696" s="108"/>
      <c r="J1696" s="108"/>
      <c r="K1696" s="108"/>
      <c r="L1696" s="108"/>
      <c r="M1696" s="108"/>
      <c r="N1696" s="108"/>
      <c r="O1696" s="108"/>
      <c r="P1696" s="108"/>
      <c r="W1696" s="108"/>
      <c r="X1696" s="108"/>
      <c r="Y1696" s="108"/>
      <c r="Z1696" s="108"/>
    </row>
    <row r="1697" spans="5:26" x14ac:dyDescent="0.25">
      <c r="E1697" s="108"/>
      <c r="F1697" s="108"/>
      <c r="G1697" s="108"/>
      <c r="H1697" s="108"/>
      <c r="I1697" s="108"/>
      <c r="J1697" s="108"/>
      <c r="K1697" s="108"/>
      <c r="L1697" s="108"/>
      <c r="M1697" s="108"/>
      <c r="N1697" s="108"/>
      <c r="O1697" s="108"/>
      <c r="P1697" s="108"/>
      <c r="W1697" s="108"/>
      <c r="X1697" s="108"/>
      <c r="Y1697" s="108"/>
      <c r="Z1697" s="108"/>
    </row>
    <row r="1698" spans="5:26" x14ac:dyDescent="0.25">
      <c r="E1698" s="108"/>
      <c r="F1698" s="108"/>
      <c r="G1698" s="108"/>
      <c r="H1698" s="108"/>
      <c r="I1698" s="108"/>
      <c r="J1698" s="108"/>
      <c r="K1698" s="108"/>
      <c r="L1698" s="108"/>
      <c r="M1698" s="108"/>
      <c r="N1698" s="108"/>
      <c r="O1698" s="108"/>
      <c r="P1698" s="108"/>
      <c r="W1698" s="108"/>
      <c r="X1698" s="108"/>
      <c r="Y1698" s="108"/>
      <c r="Z1698" s="108"/>
    </row>
    <row r="1699" spans="5:26" x14ac:dyDescent="0.25">
      <c r="E1699" s="108"/>
      <c r="F1699" s="108"/>
      <c r="G1699" s="108"/>
      <c r="H1699" s="108"/>
      <c r="I1699" s="108"/>
      <c r="J1699" s="108"/>
      <c r="K1699" s="108"/>
      <c r="L1699" s="108"/>
      <c r="M1699" s="108"/>
      <c r="N1699" s="108"/>
      <c r="O1699" s="108"/>
      <c r="P1699" s="108"/>
      <c r="W1699" s="108"/>
      <c r="X1699" s="108"/>
      <c r="Y1699" s="108"/>
      <c r="Z1699" s="108"/>
    </row>
    <row r="1700" spans="5:26" x14ac:dyDescent="0.25">
      <c r="E1700" s="108"/>
      <c r="F1700" s="108"/>
      <c r="G1700" s="108"/>
      <c r="H1700" s="108"/>
      <c r="I1700" s="108"/>
      <c r="J1700" s="108"/>
      <c r="K1700" s="108"/>
      <c r="L1700" s="108"/>
      <c r="M1700" s="108"/>
      <c r="N1700" s="108"/>
      <c r="O1700" s="108"/>
      <c r="P1700" s="108"/>
      <c r="W1700" s="108"/>
      <c r="X1700" s="108"/>
      <c r="Y1700" s="108"/>
      <c r="Z1700" s="108"/>
    </row>
    <row r="1701" spans="5:26" x14ac:dyDescent="0.25">
      <c r="E1701" s="108"/>
      <c r="F1701" s="108"/>
      <c r="G1701" s="108"/>
      <c r="H1701" s="108"/>
      <c r="I1701" s="108"/>
      <c r="J1701" s="108"/>
      <c r="K1701" s="108"/>
      <c r="L1701" s="108"/>
      <c r="M1701" s="108"/>
      <c r="N1701" s="108"/>
      <c r="O1701" s="108"/>
      <c r="P1701" s="108"/>
      <c r="W1701" s="108"/>
      <c r="X1701" s="108"/>
      <c r="Y1701" s="108"/>
      <c r="Z1701" s="108"/>
    </row>
    <row r="1702" spans="5:26" x14ac:dyDescent="0.25">
      <c r="E1702" s="108"/>
      <c r="F1702" s="108"/>
      <c r="G1702" s="108"/>
      <c r="H1702" s="108"/>
      <c r="I1702" s="108"/>
      <c r="J1702" s="108"/>
      <c r="K1702" s="108"/>
      <c r="L1702" s="108"/>
      <c r="M1702" s="108"/>
      <c r="N1702" s="108"/>
      <c r="O1702" s="108"/>
      <c r="P1702" s="108"/>
      <c r="W1702" s="108"/>
      <c r="X1702" s="108"/>
      <c r="Y1702" s="108"/>
      <c r="Z1702" s="108"/>
    </row>
    <row r="1703" spans="5:26" x14ac:dyDescent="0.25">
      <c r="E1703" s="108"/>
      <c r="F1703" s="108"/>
      <c r="G1703" s="108"/>
      <c r="H1703" s="108"/>
      <c r="I1703" s="108"/>
      <c r="J1703" s="108"/>
      <c r="K1703" s="108"/>
      <c r="L1703" s="108"/>
      <c r="M1703" s="108"/>
      <c r="N1703" s="108"/>
      <c r="O1703" s="108"/>
      <c r="P1703" s="108"/>
      <c r="W1703" s="108"/>
      <c r="X1703" s="108"/>
      <c r="Y1703" s="108"/>
      <c r="Z1703" s="108"/>
    </row>
    <row r="1704" spans="5:26" x14ac:dyDescent="0.25">
      <c r="E1704" s="108"/>
      <c r="F1704" s="108"/>
      <c r="G1704" s="108"/>
      <c r="H1704" s="108"/>
      <c r="I1704" s="108"/>
      <c r="J1704" s="108"/>
      <c r="K1704" s="108"/>
      <c r="L1704" s="108"/>
      <c r="M1704" s="108"/>
      <c r="N1704" s="108"/>
      <c r="O1704" s="108"/>
      <c r="P1704" s="108"/>
      <c r="W1704" s="108"/>
      <c r="X1704" s="108"/>
      <c r="Y1704" s="108"/>
      <c r="Z1704" s="108"/>
    </row>
    <row r="1705" spans="5:26" x14ac:dyDescent="0.25">
      <c r="E1705" s="108"/>
      <c r="F1705" s="108"/>
      <c r="G1705" s="108"/>
      <c r="H1705" s="108"/>
      <c r="I1705" s="108"/>
      <c r="J1705" s="108"/>
      <c r="K1705" s="108"/>
      <c r="L1705" s="108"/>
      <c r="M1705" s="108"/>
      <c r="N1705" s="108"/>
      <c r="O1705" s="108"/>
      <c r="P1705" s="108"/>
      <c r="W1705" s="108"/>
      <c r="X1705" s="108"/>
      <c r="Y1705" s="108"/>
      <c r="Z1705" s="108"/>
    </row>
    <row r="1706" spans="5:26" x14ac:dyDescent="0.25">
      <c r="E1706" s="108"/>
      <c r="F1706" s="108"/>
      <c r="G1706" s="108"/>
      <c r="H1706" s="108"/>
      <c r="I1706" s="108"/>
      <c r="J1706" s="108"/>
      <c r="K1706" s="108"/>
      <c r="L1706" s="108"/>
      <c r="M1706" s="108"/>
      <c r="N1706" s="108"/>
      <c r="O1706" s="108"/>
      <c r="P1706" s="108"/>
      <c r="W1706" s="108"/>
      <c r="X1706" s="108"/>
      <c r="Y1706" s="108"/>
      <c r="Z1706" s="108"/>
    </row>
    <row r="1707" spans="5:26" x14ac:dyDescent="0.25">
      <c r="E1707" s="108"/>
      <c r="F1707" s="108"/>
      <c r="G1707" s="108"/>
      <c r="H1707" s="108"/>
      <c r="I1707" s="108"/>
      <c r="J1707" s="108"/>
      <c r="K1707" s="108"/>
      <c r="L1707" s="108"/>
      <c r="M1707" s="108"/>
      <c r="N1707" s="108"/>
      <c r="O1707" s="108"/>
      <c r="P1707" s="108"/>
      <c r="W1707" s="108"/>
      <c r="X1707" s="108"/>
      <c r="Y1707" s="108"/>
      <c r="Z1707" s="108"/>
    </row>
    <row r="1708" spans="5:26" x14ac:dyDescent="0.25">
      <c r="E1708" s="108"/>
      <c r="F1708" s="108"/>
      <c r="G1708" s="108"/>
      <c r="H1708" s="108"/>
      <c r="I1708" s="108"/>
      <c r="J1708" s="108"/>
      <c r="K1708" s="108"/>
      <c r="L1708" s="108"/>
      <c r="M1708" s="108"/>
      <c r="N1708" s="108"/>
      <c r="O1708" s="108"/>
      <c r="P1708" s="108"/>
      <c r="W1708" s="108"/>
      <c r="X1708" s="108"/>
      <c r="Y1708" s="108"/>
      <c r="Z1708" s="108"/>
    </row>
    <row r="1709" spans="5:26" x14ac:dyDescent="0.25">
      <c r="E1709" s="108"/>
      <c r="F1709" s="108"/>
      <c r="G1709" s="108"/>
      <c r="H1709" s="108"/>
      <c r="I1709" s="108"/>
      <c r="J1709" s="108"/>
      <c r="K1709" s="108"/>
      <c r="L1709" s="108"/>
      <c r="M1709" s="108"/>
      <c r="N1709" s="108"/>
      <c r="O1709" s="108"/>
      <c r="P1709" s="108"/>
      <c r="W1709" s="108"/>
      <c r="X1709" s="108"/>
      <c r="Y1709" s="108"/>
      <c r="Z1709" s="108"/>
    </row>
    <row r="1710" spans="5:26" x14ac:dyDescent="0.25">
      <c r="E1710" s="108"/>
      <c r="F1710" s="108"/>
      <c r="G1710" s="108"/>
      <c r="H1710" s="108"/>
      <c r="I1710" s="108"/>
      <c r="J1710" s="108"/>
      <c r="K1710" s="108"/>
      <c r="L1710" s="108"/>
      <c r="M1710" s="108"/>
      <c r="N1710" s="108"/>
      <c r="O1710" s="108"/>
      <c r="P1710" s="108"/>
      <c r="W1710" s="108"/>
      <c r="X1710" s="108"/>
      <c r="Y1710" s="108"/>
      <c r="Z1710" s="108"/>
    </row>
    <row r="1711" spans="5:26" x14ac:dyDescent="0.25">
      <c r="E1711" s="108"/>
      <c r="F1711" s="108"/>
      <c r="G1711" s="108"/>
      <c r="H1711" s="108"/>
      <c r="I1711" s="108"/>
      <c r="J1711" s="108"/>
      <c r="K1711" s="108"/>
      <c r="L1711" s="108"/>
      <c r="M1711" s="108"/>
      <c r="N1711" s="108"/>
      <c r="O1711" s="108"/>
      <c r="P1711" s="108"/>
      <c r="W1711" s="108"/>
      <c r="X1711" s="108"/>
      <c r="Y1711" s="108"/>
      <c r="Z1711" s="108"/>
    </row>
    <row r="1712" spans="5:26" x14ac:dyDescent="0.25">
      <c r="E1712" s="108"/>
      <c r="F1712" s="108"/>
      <c r="G1712" s="108"/>
      <c r="H1712" s="108"/>
      <c r="I1712" s="108"/>
      <c r="J1712" s="108"/>
      <c r="K1712" s="108"/>
      <c r="L1712" s="108"/>
      <c r="M1712" s="108"/>
      <c r="N1712" s="108"/>
      <c r="O1712" s="108"/>
      <c r="P1712" s="108"/>
      <c r="W1712" s="108"/>
      <c r="X1712" s="108"/>
      <c r="Y1712" s="108"/>
      <c r="Z1712" s="108"/>
    </row>
    <row r="1713" spans="5:26" x14ac:dyDescent="0.25">
      <c r="E1713" s="108"/>
      <c r="F1713" s="108"/>
      <c r="G1713" s="108"/>
      <c r="H1713" s="108"/>
      <c r="I1713" s="108"/>
      <c r="J1713" s="108"/>
      <c r="K1713" s="108"/>
      <c r="L1713" s="108"/>
      <c r="M1713" s="108"/>
      <c r="N1713" s="108"/>
      <c r="O1713" s="108"/>
      <c r="P1713" s="108"/>
      <c r="W1713" s="108"/>
      <c r="X1713" s="108"/>
      <c r="Y1713" s="108"/>
      <c r="Z1713" s="108"/>
    </row>
    <row r="1714" spans="5:26" x14ac:dyDescent="0.25">
      <c r="E1714" s="108"/>
      <c r="F1714" s="108"/>
      <c r="G1714" s="108"/>
      <c r="H1714" s="108"/>
      <c r="I1714" s="108"/>
      <c r="J1714" s="108"/>
      <c r="K1714" s="108"/>
      <c r="L1714" s="108"/>
      <c r="M1714" s="108"/>
      <c r="N1714" s="108"/>
      <c r="O1714" s="108"/>
      <c r="P1714" s="108"/>
      <c r="W1714" s="108"/>
      <c r="X1714" s="108"/>
      <c r="Y1714" s="108"/>
      <c r="Z1714" s="108"/>
    </row>
    <row r="1715" spans="5:26" x14ac:dyDescent="0.25">
      <c r="E1715" s="108"/>
      <c r="F1715" s="108"/>
      <c r="G1715" s="108"/>
      <c r="H1715" s="108"/>
      <c r="I1715" s="108"/>
      <c r="J1715" s="108"/>
      <c r="K1715" s="108"/>
      <c r="L1715" s="108"/>
      <c r="M1715" s="108"/>
      <c r="N1715" s="108"/>
      <c r="O1715" s="108"/>
      <c r="P1715" s="108"/>
      <c r="W1715" s="108"/>
      <c r="X1715" s="108"/>
      <c r="Y1715" s="108"/>
      <c r="Z1715" s="108"/>
    </row>
    <row r="1716" spans="5:26" x14ac:dyDescent="0.25">
      <c r="E1716" s="108"/>
      <c r="F1716" s="108"/>
      <c r="G1716" s="108"/>
      <c r="H1716" s="108"/>
      <c r="I1716" s="108"/>
      <c r="J1716" s="108"/>
      <c r="K1716" s="108"/>
      <c r="L1716" s="108"/>
      <c r="M1716" s="108"/>
      <c r="N1716" s="108"/>
      <c r="O1716" s="108"/>
      <c r="P1716" s="108"/>
      <c r="W1716" s="108"/>
      <c r="X1716" s="108"/>
      <c r="Y1716" s="108"/>
      <c r="Z1716" s="108"/>
    </row>
    <row r="1717" spans="5:26" x14ac:dyDescent="0.25">
      <c r="E1717" s="108"/>
      <c r="F1717" s="108"/>
      <c r="G1717" s="108"/>
      <c r="H1717" s="108"/>
      <c r="I1717" s="108"/>
      <c r="J1717" s="108"/>
      <c r="K1717" s="108"/>
      <c r="L1717" s="108"/>
      <c r="M1717" s="108"/>
      <c r="N1717" s="108"/>
      <c r="O1717" s="108"/>
      <c r="P1717" s="108"/>
      <c r="W1717" s="108"/>
      <c r="X1717" s="108"/>
      <c r="Y1717" s="108"/>
      <c r="Z1717" s="108"/>
    </row>
    <row r="1718" spans="5:26" x14ac:dyDescent="0.25">
      <c r="E1718" s="108"/>
      <c r="F1718" s="108"/>
      <c r="G1718" s="108"/>
      <c r="H1718" s="108"/>
      <c r="I1718" s="108"/>
      <c r="J1718" s="108"/>
      <c r="K1718" s="108"/>
      <c r="L1718" s="108"/>
      <c r="M1718" s="108"/>
      <c r="N1718" s="108"/>
      <c r="O1718" s="108"/>
      <c r="P1718" s="108"/>
      <c r="W1718" s="108"/>
      <c r="X1718" s="108"/>
      <c r="Y1718" s="108"/>
      <c r="Z1718" s="108"/>
    </row>
    <row r="1719" spans="5:26" x14ac:dyDescent="0.25">
      <c r="E1719" s="108"/>
      <c r="F1719" s="108"/>
      <c r="G1719" s="108"/>
      <c r="H1719" s="108"/>
      <c r="I1719" s="108"/>
      <c r="J1719" s="108"/>
      <c r="K1719" s="108"/>
      <c r="L1719" s="108"/>
      <c r="M1719" s="108"/>
      <c r="N1719" s="108"/>
      <c r="O1719" s="108"/>
      <c r="P1719" s="108"/>
      <c r="W1719" s="108"/>
      <c r="X1719" s="108"/>
      <c r="Y1719" s="108"/>
      <c r="Z1719" s="108"/>
    </row>
    <row r="1720" spans="5:26" x14ac:dyDescent="0.25">
      <c r="E1720" s="108"/>
      <c r="F1720" s="108"/>
      <c r="G1720" s="108"/>
      <c r="H1720" s="108"/>
      <c r="I1720" s="108"/>
      <c r="J1720" s="108"/>
      <c r="K1720" s="108"/>
      <c r="L1720" s="108"/>
      <c r="M1720" s="108"/>
      <c r="N1720" s="108"/>
      <c r="O1720" s="108"/>
      <c r="P1720" s="108"/>
      <c r="W1720" s="108"/>
      <c r="X1720" s="108"/>
      <c r="Y1720" s="108"/>
      <c r="Z1720" s="108"/>
    </row>
    <row r="1721" spans="5:26" x14ac:dyDescent="0.25">
      <c r="E1721" s="108"/>
      <c r="F1721" s="108"/>
      <c r="G1721" s="108"/>
      <c r="H1721" s="108"/>
      <c r="I1721" s="108"/>
      <c r="J1721" s="108"/>
      <c r="K1721" s="108"/>
      <c r="L1721" s="108"/>
      <c r="M1721" s="108"/>
      <c r="N1721" s="108"/>
      <c r="O1721" s="108"/>
      <c r="P1721" s="108"/>
      <c r="W1721" s="108"/>
      <c r="X1721" s="108"/>
      <c r="Y1721" s="108"/>
      <c r="Z1721" s="108"/>
    </row>
    <row r="1722" spans="5:26" x14ac:dyDescent="0.25">
      <c r="E1722" s="108"/>
      <c r="F1722" s="108"/>
      <c r="G1722" s="108"/>
      <c r="H1722" s="108"/>
      <c r="I1722" s="108"/>
      <c r="J1722" s="108"/>
      <c r="K1722" s="108"/>
      <c r="L1722" s="108"/>
      <c r="M1722" s="108"/>
      <c r="N1722" s="108"/>
      <c r="O1722" s="108"/>
      <c r="P1722" s="108"/>
      <c r="W1722" s="108"/>
      <c r="X1722" s="108"/>
      <c r="Y1722" s="108"/>
      <c r="Z1722" s="108"/>
    </row>
    <row r="1723" spans="5:26" x14ac:dyDescent="0.25">
      <c r="E1723" s="108"/>
      <c r="F1723" s="108"/>
      <c r="G1723" s="108"/>
      <c r="H1723" s="108"/>
      <c r="I1723" s="108"/>
      <c r="J1723" s="108"/>
      <c r="K1723" s="108"/>
      <c r="L1723" s="108"/>
      <c r="M1723" s="108"/>
      <c r="N1723" s="108"/>
      <c r="O1723" s="108"/>
      <c r="P1723" s="108"/>
      <c r="W1723" s="108"/>
      <c r="X1723" s="108"/>
      <c r="Y1723" s="108"/>
      <c r="Z1723" s="108"/>
    </row>
    <row r="1724" spans="5:26" x14ac:dyDescent="0.25">
      <c r="E1724" s="108"/>
      <c r="F1724" s="108"/>
      <c r="G1724" s="108"/>
      <c r="H1724" s="108"/>
      <c r="I1724" s="108"/>
      <c r="J1724" s="108"/>
      <c r="K1724" s="108"/>
      <c r="L1724" s="108"/>
      <c r="M1724" s="108"/>
      <c r="N1724" s="108"/>
      <c r="O1724" s="108"/>
      <c r="P1724" s="108"/>
      <c r="W1724" s="108"/>
      <c r="X1724" s="108"/>
      <c r="Y1724" s="108"/>
      <c r="Z1724" s="108"/>
    </row>
    <row r="1725" spans="5:26" x14ac:dyDescent="0.25">
      <c r="E1725" s="108"/>
      <c r="F1725" s="108"/>
      <c r="G1725" s="108"/>
      <c r="H1725" s="108"/>
      <c r="I1725" s="108"/>
      <c r="J1725" s="108"/>
      <c r="K1725" s="108"/>
      <c r="L1725" s="108"/>
      <c r="M1725" s="108"/>
      <c r="N1725" s="108"/>
      <c r="O1725" s="108"/>
      <c r="P1725" s="108"/>
      <c r="W1725" s="108"/>
      <c r="X1725" s="108"/>
      <c r="Y1725" s="108"/>
      <c r="Z1725" s="108"/>
    </row>
    <row r="1726" spans="5:26" x14ac:dyDescent="0.25">
      <c r="E1726" s="108"/>
      <c r="F1726" s="108"/>
      <c r="G1726" s="108"/>
      <c r="H1726" s="108"/>
      <c r="I1726" s="108"/>
      <c r="J1726" s="108"/>
      <c r="K1726" s="108"/>
      <c r="L1726" s="108"/>
      <c r="M1726" s="108"/>
      <c r="N1726" s="108"/>
      <c r="O1726" s="108"/>
      <c r="P1726" s="108"/>
      <c r="W1726" s="108"/>
      <c r="X1726" s="108"/>
      <c r="Y1726" s="108"/>
      <c r="Z1726" s="108"/>
    </row>
    <row r="1727" spans="5:26" x14ac:dyDescent="0.25">
      <c r="E1727" s="108"/>
      <c r="F1727" s="108"/>
      <c r="G1727" s="108"/>
      <c r="H1727" s="108"/>
      <c r="I1727" s="108"/>
      <c r="J1727" s="108"/>
      <c r="K1727" s="108"/>
      <c r="L1727" s="108"/>
      <c r="M1727" s="108"/>
      <c r="N1727" s="108"/>
      <c r="O1727" s="108"/>
      <c r="P1727" s="108"/>
      <c r="W1727" s="108"/>
      <c r="X1727" s="108"/>
      <c r="Y1727" s="108"/>
      <c r="Z1727" s="108"/>
    </row>
    <row r="1728" spans="5:26" x14ac:dyDescent="0.25">
      <c r="E1728" s="108"/>
      <c r="F1728" s="108"/>
      <c r="G1728" s="108"/>
      <c r="H1728" s="108"/>
      <c r="I1728" s="108"/>
      <c r="J1728" s="108"/>
      <c r="K1728" s="108"/>
      <c r="L1728" s="108"/>
      <c r="M1728" s="108"/>
      <c r="N1728" s="108"/>
      <c r="O1728" s="108"/>
      <c r="P1728" s="108"/>
      <c r="W1728" s="108"/>
      <c r="X1728" s="108"/>
      <c r="Y1728" s="108"/>
      <c r="Z1728" s="108"/>
    </row>
    <row r="1729" spans="5:26" x14ac:dyDescent="0.25">
      <c r="E1729" s="108"/>
      <c r="F1729" s="108"/>
      <c r="G1729" s="108"/>
      <c r="H1729" s="108"/>
      <c r="I1729" s="108"/>
      <c r="J1729" s="108"/>
      <c r="K1729" s="108"/>
      <c r="L1729" s="108"/>
      <c r="M1729" s="108"/>
      <c r="N1729" s="108"/>
      <c r="O1729" s="108"/>
      <c r="P1729" s="108"/>
      <c r="W1729" s="108"/>
      <c r="X1729" s="108"/>
      <c r="Y1729" s="108"/>
      <c r="Z1729" s="108"/>
    </row>
    <row r="1730" spans="5:26" x14ac:dyDescent="0.25">
      <c r="E1730" s="108"/>
      <c r="F1730" s="108"/>
      <c r="G1730" s="108"/>
      <c r="H1730" s="108"/>
      <c r="I1730" s="108"/>
      <c r="J1730" s="108"/>
      <c r="K1730" s="108"/>
      <c r="L1730" s="108"/>
      <c r="M1730" s="108"/>
      <c r="N1730" s="108"/>
      <c r="O1730" s="108"/>
      <c r="P1730" s="108"/>
      <c r="W1730" s="108"/>
      <c r="X1730" s="108"/>
      <c r="Y1730" s="108"/>
      <c r="Z1730" s="108"/>
    </row>
    <row r="1731" spans="5:26" x14ac:dyDescent="0.25">
      <c r="E1731" s="108"/>
      <c r="F1731" s="108"/>
      <c r="G1731" s="108"/>
      <c r="H1731" s="108"/>
      <c r="I1731" s="108"/>
      <c r="J1731" s="108"/>
      <c r="K1731" s="108"/>
      <c r="L1731" s="108"/>
      <c r="M1731" s="108"/>
      <c r="N1731" s="108"/>
      <c r="O1731" s="108"/>
      <c r="P1731" s="108"/>
      <c r="W1731" s="108"/>
      <c r="X1731" s="108"/>
      <c r="Y1731" s="108"/>
      <c r="Z1731" s="108"/>
    </row>
    <row r="1732" spans="5:26" x14ac:dyDescent="0.25">
      <c r="E1732" s="108"/>
      <c r="F1732" s="108"/>
      <c r="G1732" s="108"/>
      <c r="H1732" s="108"/>
      <c r="I1732" s="108"/>
      <c r="J1732" s="108"/>
      <c r="K1732" s="108"/>
      <c r="L1732" s="108"/>
      <c r="M1732" s="108"/>
      <c r="N1732" s="108"/>
      <c r="O1732" s="108"/>
      <c r="P1732" s="108"/>
      <c r="W1732" s="108"/>
      <c r="X1732" s="108"/>
      <c r="Y1732" s="108"/>
      <c r="Z1732" s="108"/>
    </row>
    <row r="1733" spans="5:26" x14ac:dyDescent="0.25">
      <c r="E1733" s="108"/>
      <c r="F1733" s="108"/>
      <c r="G1733" s="108"/>
      <c r="H1733" s="108"/>
      <c r="I1733" s="108"/>
      <c r="J1733" s="108"/>
      <c r="K1733" s="108"/>
      <c r="L1733" s="108"/>
      <c r="M1733" s="108"/>
      <c r="N1733" s="108"/>
      <c r="O1733" s="108"/>
      <c r="P1733" s="108"/>
      <c r="W1733" s="108"/>
      <c r="X1733" s="108"/>
      <c r="Y1733" s="108"/>
      <c r="Z1733" s="108"/>
    </row>
    <row r="1734" spans="5:26" x14ac:dyDescent="0.25">
      <c r="E1734" s="108"/>
      <c r="F1734" s="108"/>
      <c r="G1734" s="108"/>
      <c r="H1734" s="108"/>
      <c r="I1734" s="108"/>
      <c r="J1734" s="108"/>
      <c r="K1734" s="108"/>
      <c r="L1734" s="108"/>
      <c r="M1734" s="108"/>
      <c r="N1734" s="108"/>
      <c r="O1734" s="108"/>
      <c r="P1734" s="108"/>
      <c r="W1734" s="108"/>
      <c r="X1734" s="108"/>
      <c r="Y1734" s="108"/>
      <c r="Z1734" s="108"/>
    </row>
    <row r="1735" spans="5:26" x14ac:dyDescent="0.25">
      <c r="E1735" s="108"/>
      <c r="F1735" s="108"/>
      <c r="G1735" s="108"/>
      <c r="H1735" s="108"/>
      <c r="I1735" s="108"/>
      <c r="J1735" s="108"/>
      <c r="K1735" s="108"/>
      <c r="L1735" s="108"/>
      <c r="M1735" s="108"/>
      <c r="N1735" s="108"/>
      <c r="O1735" s="108"/>
      <c r="P1735" s="108"/>
      <c r="W1735" s="108"/>
      <c r="X1735" s="108"/>
      <c r="Y1735" s="108"/>
      <c r="Z1735" s="108"/>
    </row>
    <row r="1736" spans="5:26" x14ac:dyDescent="0.25">
      <c r="E1736" s="108"/>
      <c r="F1736" s="108"/>
      <c r="G1736" s="108"/>
      <c r="H1736" s="108"/>
      <c r="I1736" s="108"/>
      <c r="J1736" s="108"/>
      <c r="K1736" s="108"/>
      <c r="L1736" s="108"/>
      <c r="M1736" s="108"/>
      <c r="N1736" s="108"/>
      <c r="O1736" s="108"/>
      <c r="P1736" s="108"/>
      <c r="W1736" s="108"/>
      <c r="X1736" s="108"/>
      <c r="Y1736" s="108"/>
      <c r="Z1736" s="108"/>
    </row>
    <row r="1737" spans="5:26" x14ac:dyDescent="0.25">
      <c r="E1737" s="108"/>
      <c r="F1737" s="108"/>
      <c r="G1737" s="108"/>
      <c r="H1737" s="108"/>
      <c r="I1737" s="108"/>
      <c r="J1737" s="108"/>
      <c r="K1737" s="108"/>
      <c r="L1737" s="108"/>
      <c r="M1737" s="108"/>
      <c r="N1737" s="108"/>
      <c r="O1737" s="108"/>
      <c r="P1737" s="108"/>
      <c r="W1737" s="108"/>
      <c r="X1737" s="108"/>
      <c r="Y1737" s="108"/>
      <c r="Z1737" s="108"/>
    </row>
    <row r="1738" spans="5:26" x14ac:dyDescent="0.25">
      <c r="E1738" s="108"/>
      <c r="F1738" s="108"/>
      <c r="G1738" s="108"/>
      <c r="H1738" s="108"/>
      <c r="I1738" s="108"/>
      <c r="J1738" s="108"/>
      <c r="K1738" s="108"/>
      <c r="L1738" s="108"/>
      <c r="M1738" s="108"/>
      <c r="N1738" s="108"/>
      <c r="O1738" s="108"/>
      <c r="P1738" s="108"/>
      <c r="W1738" s="108"/>
      <c r="X1738" s="108"/>
      <c r="Y1738" s="108"/>
      <c r="Z1738" s="108"/>
    </row>
    <row r="1739" spans="5:26" x14ac:dyDescent="0.25">
      <c r="E1739" s="108"/>
      <c r="F1739" s="108"/>
      <c r="G1739" s="108"/>
      <c r="H1739" s="108"/>
      <c r="I1739" s="108"/>
      <c r="J1739" s="108"/>
      <c r="K1739" s="108"/>
      <c r="L1739" s="108"/>
      <c r="M1739" s="108"/>
      <c r="N1739" s="108"/>
      <c r="O1739" s="108"/>
      <c r="P1739" s="108"/>
      <c r="W1739" s="108"/>
      <c r="X1739" s="108"/>
      <c r="Y1739" s="108"/>
      <c r="Z1739" s="108"/>
    </row>
    <row r="1740" spans="5:26" x14ac:dyDescent="0.25">
      <c r="E1740" s="108"/>
      <c r="F1740" s="108"/>
      <c r="G1740" s="108"/>
      <c r="H1740" s="108"/>
      <c r="I1740" s="108"/>
      <c r="J1740" s="108"/>
      <c r="K1740" s="108"/>
      <c r="L1740" s="108"/>
      <c r="M1740" s="108"/>
      <c r="N1740" s="108"/>
      <c r="O1740" s="108"/>
      <c r="P1740" s="108"/>
      <c r="W1740" s="108"/>
      <c r="X1740" s="108"/>
      <c r="Y1740" s="108"/>
      <c r="Z1740" s="108"/>
    </row>
    <row r="1741" spans="5:26" x14ac:dyDescent="0.25">
      <c r="E1741" s="108"/>
      <c r="F1741" s="108"/>
      <c r="G1741" s="108"/>
      <c r="H1741" s="108"/>
      <c r="I1741" s="108"/>
      <c r="J1741" s="108"/>
      <c r="K1741" s="108"/>
      <c r="L1741" s="108"/>
      <c r="M1741" s="108"/>
      <c r="N1741" s="108"/>
      <c r="O1741" s="108"/>
      <c r="P1741" s="108"/>
      <c r="W1741" s="108"/>
      <c r="X1741" s="108"/>
      <c r="Y1741" s="108"/>
      <c r="Z1741" s="108"/>
    </row>
    <row r="1742" spans="5:26" x14ac:dyDescent="0.25">
      <c r="E1742" s="108"/>
      <c r="F1742" s="108"/>
      <c r="G1742" s="108"/>
      <c r="H1742" s="108"/>
      <c r="I1742" s="108"/>
      <c r="J1742" s="108"/>
      <c r="K1742" s="108"/>
      <c r="L1742" s="108"/>
      <c r="M1742" s="108"/>
      <c r="N1742" s="108"/>
      <c r="O1742" s="108"/>
      <c r="P1742" s="108"/>
      <c r="W1742" s="108"/>
      <c r="X1742" s="108"/>
      <c r="Y1742" s="108"/>
      <c r="Z1742" s="108"/>
    </row>
    <row r="1743" spans="5:26" x14ac:dyDescent="0.25">
      <c r="E1743" s="108"/>
      <c r="F1743" s="108"/>
      <c r="G1743" s="108"/>
      <c r="H1743" s="108"/>
      <c r="I1743" s="108"/>
      <c r="J1743" s="108"/>
      <c r="K1743" s="108"/>
      <c r="L1743" s="108"/>
      <c r="M1743" s="108"/>
      <c r="N1743" s="108"/>
      <c r="O1743" s="108"/>
      <c r="P1743" s="108"/>
      <c r="W1743" s="108"/>
      <c r="X1743" s="108"/>
      <c r="Y1743" s="108"/>
      <c r="Z1743" s="108"/>
    </row>
    <row r="1744" spans="5:26" x14ac:dyDescent="0.25">
      <c r="E1744" s="108"/>
      <c r="F1744" s="108"/>
      <c r="G1744" s="108"/>
      <c r="H1744" s="108"/>
      <c r="I1744" s="108"/>
      <c r="J1744" s="108"/>
      <c r="K1744" s="108"/>
      <c r="L1744" s="108"/>
      <c r="M1744" s="108"/>
      <c r="N1744" s="108"/>
      <c r="O1744" s="108"/>
      <c r="P1744" s="108"/>
      <c r="W1744" s="108"/>
      <c r="X1744" s="108"/>
      <c r="Y1744" s="108"/>
      <c r="Z1744" s="108"/>
    </row>
    <row r="1745" spans="5:26" x14ac:dyDescent="0.25">
      <c r="E1745" s="108"/>
      <c r="F1745" s="108"/>
      <c r="G1745" s="108"/>
      <c r="H1745" s="108"/>
      <c r="I1745" s="108"/>
      <c r="J1745" s="108"/>
      <c r="K1745" s="108"/>
      <c r="L1745" s="108"/>
      <c r="M1745" s="108"/>
      <c r="N1745" s="108"/>
      <c r="O1745" s="108"/>
      <c r="P1745" s="108"/>
      <c r="W1745" s="108"/>
      <c r="X1745" s="108"/>
      <c r="Y1745" s="108"/>
      <c r="Z1745" s="108"/>
    </row>
    <row r="1746" spans="5:26" x14ac:dyDescent="0.25">
      <c r="E1746" s="108"/>
      <c r="F1746" s="108"/>
      <c r="G1746" s="108"/>
      <c r="H1746" s="108"/>
      <c r="I1746" s="108"/>
      <c r="J1746" s="108"/>
      <c r="K1746" s="108"/>
      <c r="L1746" s="108"/>
      <c r="M1746" s="108"/>
      <c r="N1746" s="108"/>
      <c r="O1746" s="108"/>
      <c r="P1746" s="108"/>
      <c r="W1746" s="108"/>
      <c r="X1746" s="108"/>
      <c r="Y1746" s="108"/>
      <c r="Z1746" s="108"/>
    </row>
    <row r="1747" spans="5:26" x14ac:dyDescent="0.25">
      <c r="E1747" s="108"/>
      <c r="F1747" s="108"/>
      <c r="G1747" s="108"/>
      <c r="H1747" s="108"/>
      <c r="I1747" s="108"/>
      <c r="J1747" s="108"/>
      <c r="K1747" s="108"/>
      <c r="L1747" s="108"/>
      <c r="M1747" s="108"/>
      <c r="N1747" s="108"/>
      <c r="O1747" s="108"/>
      <c r="P1747" s="108"/>
      <c r="W1747" s="108"/>
      <c r="X1747" s="108"/>
      <c r="Y1747" s="108"/>
      <c r="Z1747" s="108"/>
    </row>
    <row r="1748" spans="5:26" x14ac:dyDescent="0.25">
      <c r="E1748" s="108"/>
      <c r="F1748" s="108"/>
      <c r="G1748" s="108"/>
      <c r="H1748" s="108"/>
      <c r="I1748" s="108"/>
      <c r="J1748" s="108"/>
      <c r="K1748" s="108"/>
      <c r="L1748" s="108"/>
      <c r="M1748" s="108"/>
      <c r="N1748" s="108"/>
      <c r="O1748" s="108"/>
      <c r="P1748" s="108"/>
      <c r="W1748" s="108"/>
      <c r="X1748" s="108"/>
      <c r="Y1748" s="108"/>
      <c r="Z1748" s="108"/>
    </row>
    <row r="1749" spans="5:26" x14ac:dyDescent="0.25">
      <c r="E1749" s="108"/>
      <c r="F1749" s="108"/>
      <c r="G1749" s="108"/>
      <c r="H1749" s="108"/>
      <c r="I1749" s="108"/>
      <c r="J1749" s="108"/>
      <c r="K1749" s="108"/>
      <c r="L1749" s="108"/>
      <c r="M1749" s="108"/>
      <c r="N1749" s="108"/>
      <c r="O1749" s="108"/>
      <c r="P1749" s="108"/>
      <c r="W1749" s="108"/>
      <c r="X1749" s="108"/>
      <c r="Y1749" s="108"/>
      <c r="Z1749" s="108"/>
    </row>
    <row r="1750" spans="5:26" x14ac:dyDescent="0.25">
      <c r="E1750" s="108"/>
      <c r="F1750" s="108"/>
      <c r="G1750" s="108"/>
      <c r="H1750" s="108"/>
      <c r="I1750" s="108"/>
      <c r="J1750" s="108"/>
      <c r="K1750" s="108"/>
      <c r="L1750" s="108"/>
      <c r="M1750" s="108"/>
      <c r="N1750" s="108"/>
      <c r="O1750" s="108"/>
      <c r="P1750" s="108"/>
      <c r="W1750" s="108"/>
      <c r="X1750" s="108"/>
      <c r="Y1750" s="108"/>
      <c r="Z1750" s="108"/>
    </row>
    <row r="1751" spans="5:26" x14ac:dyDescent="0.25">
      <c r="E1751" s="108"/>
      <c r="F1751" s="108"/>
      <c r="G1751" s="108"/>
      <c r="H1751" s="108"/>
      <c r="I1751" s="108"/>
      <c r="J1751" s="108"/>
      <c r="K1751" s="108"/>
      <c r="L1751" s="108"/>
      <c r="M1751" s="108"/>
      <c r="N1751" s="108"/>
      <c r="O1751" s="108"/>
      <c r="P1751" s="108"/>
      <c r="W1751" s="108"/>
      <c r="X1751" s="108"/>
      <c r="Y1751" s="108"/>
      <c r="Z1751" s="108"/>
    </row>
    <row r="1752" spans="5:26" x14ac:dyDescent="0.25">
      <c r="E1752" s="108"/>
      <c r="F1752" s="108"/>
      <c r="G1752" s="108"/>
      <c r="H1752" s="108"/>
      <c r="I1752" s="108"/>
      <c r="J1752" s="108"/>
      <c r="K1752" s="108"/>
      <c r="L1752" s="108"/>
      <c r="M1752" s="108"/>
      <c r="N1752" s="108"/>
      <c r="O1752" s="108"/>
      <c r="P1752" s="108"/>
      <c r="W1752" s="108"/>
      <c r="X1752" s="108"/>
      <c r="Y1752" s="108"/>
      <c r="Z1752" s="108"/>
    </row>
    <row r="1753" spans="5:26" x14ac:dyDescent="0.25">
      <c r="E1753" s="108"/>
      <c r="F1753" s="108"/>
      <c r="G1753" s="108"/>
      <c r="H1753" s="108"/>
      <c r="I1753" s="108"/>
      <c r="J1753" s="108"/>
      <c r="K1753" s="108"/>
      <c r="L1753" s="108"/>
      <c r="M1753" s="108"/>
      <c r="N1753" s="108"/>
      <c r="O1753" s="108"/>
      <c r="P1753" s="108"/>
      <c r="W1753" s="108"/>
      <c r="X1753" s="108"/>
      <c r="Y1753" s="108"/>
      <c r="Z1753" s="108"/>
    </row>
    <row r="1754" spans="5:26" x14ac:dyDescent="0.25">
      <c r="E1754" s="108"/>
      <c r="F1754" s="108"/>
      <c r="G1754" s="108"/>
      <c r="H1754" s="108"/>
      <c r="I1754" s="108"/>
      <c r="J1754" s="108"/>
      <c r="K1754" s="108"/>
      <c r="L1754" s="108"/>
      <c r="M1754" s="108"/>
      <c r="N1754" s="108"/>
      <c r="O1754" s="108"/>
      <c r="P1754" s="108"/>
      <c r="W1754" s="108"/>
      <c r="X1754" s="108"/>
      <c r="Y1754" s="108"/>
      <c r="Z1754" s="108"/>
    </row>
    <row r="1755" spans="5:26" x14ac:dyDescent="0.25">
      <c r="E1755" s="108"/>
      <c r="F1755" s="108"/>
      <c r="G1755" s="108"/>
      <c r="H1755" s="108"/>
      <c r="I1755" s="108"/>
      <c r="J1755" s="108"/>
      <c r="K1755" s="108"/>
      <c r="L1755" s="108"/>
      <c r="M1755" s="108"/>
      <c r="N1755" s="108"/>
      <c r="O1755" s="108"/>
      <c r="P1755" s="108"/>
      <c r="W1755" s="108"/>
      <c r="X1755" s="108"/>
      <c r="Y1755" s="108"/>
      <c r="Z1755" s="108"/>
    </row>
    <row r="1756" spans="5:26" x14ac:dyDescent="0.25">
      <c r="E1756" s="108"/>
      <c r="F1756" s="108"/>
      <c r="G1756" s="108"/>
      <c r="H1756" s="108"/>
      <c r="I1756" s="108"/>
      <c r="J1756" s="108"/>
      <c r="K1756" s="108"/>
      <c r="L1756" s="108"/>
      <c r="M1756" s="108"/>
      <c r="N1756" s="108"/>
      <c r="O1756" s="108"/>
      <c r="P1756" s="108"/>
      <c r="W1756" s="108"/>
      <c r="X1756" s="108"/>
      <c r="Y1756" s="108"/>
      <c r="Z1756" s="108"/>
    </row>
    <row r="1757" spans="5:26" x14ac:dyDescent="0.25">
      <c r="E1757" s="108"/>
      <c r="F1757" s="108"/>
      <c r="G1757" s="108"/>
      <c r="H1757" s="108"/>
      <c r="I1757" s="108"/>
      <c r="J1757" s="108"/>
      <c r="K1757" s="108"/>
      <c r="L1757" s="108"/>
      <c r="M1757" s="108"/>
      <c r="N1757" s="108"/>
      <c r="O1757" s="108"/>
      <c r="P1757" s="108"/>
      <c r="W1757" s="108"/>
      <c r="X1757" s="108"/>
      <c r="Y1757" s="108"/>
      <c r="Z1757" s="108"/>
    </row>
    <row r="1758" spans="5:26" x14ac:dyDescent="0.25">
      <c r="E1758" s="108"/>
      <c r="F1758" s="108"/>
      <c r="G1758" s="108"/>
      <c r="H1758" s="108"/>
      <c r="I1758" s="108"/>
      <c r="J1758" s="108"/>
      <c r="K1758" s="108"/>
      <c r="L1758" s="108"/>
      <c r="M1758" s="108"/>
      <c r="N1758" s="108"/>
      <c r="O1758" s="108"/>
      <c r="P1758" s="108"/>
      <c r="W1758" s="108"/>
      <c r="X1758" s="108"/>
      <c r="Y1758" s="108"/>
      <c r="Z1758" s="108"/>
    </row>
    <row r="1759" spans="5:26" x14ac:dyDescent="0.25">
      <c r="E1759" s="108"/>
      <c r="F1759" s="108"/>
      <c r="G1759" s="108"/>
      <c r="H1759" s="108"/>
      <c r="I1759" s="108"/>
      <c r="J1759" s="108"/>
      <c r="K1759" s="108"/>
      <c r="L1759" s="108"/>
      <c r="M1759" s="108"/>
      <c r="N1759" s="108"/>
      <c r="O1759" s="108"/>
      <c r="P1759" s="108"/>
      <c r="W1759" s="108"/>
      <c r="X1759" s="108"/>
      <c r="Y1759" s="108"/>
      <c r="Z1759" s="108"/>
    </row>
    <row r="1760" spans="5:26" x14ac:dyDescent="0.25">
      <c r="E1760" s="108"/>
      <c r="F1760" s="108"/>
      <c r="G1760" s="108"/>
      <c r="H1760" s="108"/>
      <c r="I1760" s="108"/>
      <c r="J1760" s="108"/>
      <c r="K1760" s="108"/>
      <c r="L1760" s="108"/>
      <c r="M1760" s="108"/>
      <c r="N1760" s="108"/>
      <c r="O1760" s="108"/>
      <c r="P1760" s="108"/>
      <c r="W1760" s="108"/>
      <c r="X1760" s="108"/>
      <c r="Y1760" s="108"/>
      <c r="Z1760" s="108"/>
    </row>
    <row r="1761" spans="5:26" x14ac:dyDescent="0.25">
      <c r="E1761" s="108"/>
      <c r="F1761" s="108"/>
      <c r="G1761" s="108"/>
      <c r="H1761" s="108"/>
      <c r="I1761" s="108"/>
      <c r="J1761" s="108"/>
      <c r="K1761" s="108"/>
      <c r="L1761" s="108"/>
      <c r="M1761" s="108"/>
      <c r="N1761" s="108"/>
      <c r="O1761" s="108"/>
      <c r="P1761" s="108"/>
      <c r="W1761" s="108"/>
      <c r="X1761" s="108"/>
      <c r="Y1761" s="108"/>
      <c r="Z1761" s="108"/>
    </row>
    <row r="1762" spans="5:26" x14ac:dyDescent="0.25">
      <c r="E1762" s="108"/>
      <c r="F1762" s="108"/>
      <c r="G1762" s="108"/>
      <c r="H1762" s="108"/>
      <c r="I1762" s="108"/>
      <c r="J1762" s="108"/>
      <c r="K1762" s="108"/>
      <c r="L1762" s="108"/>
      <c r="M1762" s="108"/>
      <c r="N1762" s="108"/>
      <c r="O1762" s="108"/>
      <c r="P1762" s="108"/>
      <c r="W1762" s="108"/>
      <c r="X1762" s="108"/>
      <c r="Y1762" s="108"/>
      <c r="Z1762" s="108"/>
    </row>
    <row r="1763" spans="5:26" x14ac:dyDescent="0.25">
      <c r="E1763" s="108"/>
      <c r="F1763" s="108"/>
      <c r="G1763" s="108"/>
      <c r="H1763" s="108"/>
      <c r="I1763" s="108"/>
      <c r="J1763" s="108"/>
      <c r="K1763" s="108"/>
      <c r="L1763" s="108"/>
      <c r="M1763" s="108"/>
      <c r="N1763" s="108"/>
      <c r="O1763" s="108"/>
      <c r="P1763" s="108"/>
      <c r="W1763" s="108"/>
      <c r="X1763" s="108"/>
      <c r="Y1763" s="108"/>
      <c r="Z1763" s="108"/>
    </row>
    <row r="1764" spans="5:26" x14ac:dyDescent="0.25">
      <c r="E1764" s="108"/>
      <c r="F1764" s="108"/>
      <c r="G1764" s="108"/>
      <c r="H1764" s="108"/>
      <c r="I1764" s="108"/>
      <c r="J1764" s="108"/>
      <c r="K1764" s="108"/>
      <c r="L1764" s="108"/>
      <c r="M1764" s="108"/>
      <c r="N1764" s="108"/>
      <c r="O1764" s="108"/>
      <c r="P1764" s="108"/>
      <c r="W1764" s="108"/>
      <c r="X1764" s="108"/>
      <c r="Y1764" s="108"/>
      <c r="Z1764" s="108"/>
    </row>
    <row r="1765" spans="5:26" x14ac:dyDescent="0.25">
      <c r="E1765" s="108"/>
      <c r="F1765" s="108"/>
      <c r="G1765" s="108"/>
      <c r="H1765" s="108"/>
      <c r="I1765" s="108"/>
      <c r="J1765" s="108"/>
      <c r="K1765" s="108"/>
      <c r="L1765" s="108"/>
      <c r="M1765" s="108"/>
      <c r="N1765" s="108"/>
      <c r="O1765" s="108"/>
      <c r="P1765" s="108"/>
      <c r="W1765" s="108"/>
      <c r="X1765" s="108"/>
      <c r="Y1765" s="108"/>
      <c r="Z1765" s="108"/>
    </row>
    <row r="1766" spans="5:26" x14ac:dyDescent="0.25">
      <c r="E1766" s="108"/>
      <c r="F1766" s="108"/>
      <c r="G1766" s="108"/>
      <c r="H1766" s="108"/>
      <c r="I1766" s="108"/>
      <c r="J1766" s="108"/>
      <c r="K1766" s="108"/>
      <c r="L1766" s="108"/>
      <c r="M1766" s="108"/>
      <c r="N1766" s="108"/>
      <c r="O1766" s="108"/>
      <c r="P1766" s="108"/>
      <c r="W1766" s="108"/>
      <c r="X1766" s="108"/>
      <c r="Y1766" s="108"/>
      <c r="Z1766" s="108"/>
    </row>
    <row r="1767" spans="5:26" x14ac:dyDescent="0.25">
      <c r="E1767" s="108"/>
      <c r="F1767" s="108"/>
      <c r="G1767" s="108"/>
      <c r="H1767" s="108"/>
      <c r="I1767" s="108"/>
      <c r="J1767" s="108"/>
      <c r="K1767" s="108"/>
      <c r="L1767" s="108"/>
      <c r="M1767" s="108"/>
      <c r="N1767" s="108"/>
      <c r="O1767" s="108"/>
      <c r="P1767" s="108"/>
      <c r="W1767" s="108"/>
      <c r="X1767" s="108"/>
      <c r="Y1767" s="108"/>
      <c r="Z1767" s="108"/>
    </row>
    <row r="1768" spans="5:26" x14ac:dyDescent="0.25">
      <c r="E1768" s="108"/>
      <c r="F1768" s="108"/>
      <c r="G1768" s="108"/>
      <c r="H1768" s="108"/>
      <c r="I1768" s="108"/>
      <c r="J1768" s="108"/>
      <c r="K1768" s="108"/>
      <c r="L1768" s="108"/>
      <c r="M1768" s="108"/>
      <c r="N1768" s="108"/>
      <c r="O1768" s="108"/>
      <c r="P1768" s="108"/>
      <c r="W1768" s="108"/>
      <c r="X1768" s="108"/>
      <c r="Y1768" s="108"/>
      <c r="Z1768" s="108"/>
    </row>
    <row r="1769" spans="5:26" x14ac:dyDescent="0.25">
      <c r="E1769" s="108"/>
      <c r="F1769" s="108"/>
      <c r="G1769" s="108"/>
      <c r="H1769" s="108"/>
      <c r="I1769" s="108"/>
      <c r="J1769" s="108"/>
      <c r="K1769" s="108"/>
      <c r="L1769" s="108"/>
      <c r="M1769" s="108"/>
      <c r="N1769" s="108"/>
      <c r="O1769" s="108"/>
      <c r="P1769" s="108"/>
      <c r="W1769" s="108"/>
      <c r="X1769" s="108"/>
      <c r="Y1769" s="108"/>
      <c r="Z1769" s="108"/>
    </row>
    <row r="1770" spans="5:26" x14ac:dyDescent="0.25">
      <c r="E1770" s="108"/>
      <c r="F1770" s="108"/>
      <c r="G1770" s="108"/>
      <c r="H1770" s="108"/>
      <c r="I1770" s="108"/>
      <c r="J1770" s="108"/>
      <c r="K1770" s="108"/>
      <c r="L1770" s="108"/>
      <c r="M1770" s="108"/>
      <c r="N1770" s="108"/>
      <c r="O1770" s="108"/>
      <c r="P1770" s="108"/>
      <c r="W1770" s="108"/>
      <c r="X1770" s="108"/>
      <c r="Y1770" s="108"/>
      <c r="Z1770" s="108"/>
    </row>
    <row r="1771" spans="5:26" x14ac:dyDescent="0.25">
      <c r="E1771" s="108"/>
      <c r="F1771" s="108"/>
      <c r="G1771" s="108"/>
      <c r="H1771" s="108"/>
      <c r="I1771" s="108"/>
      <c r="J1771" s="108"/>
      <c r="K1771" s="108"/>
      <c r="L1771" s="108"/>
      <c r="M1771" s="108"/>
      <c r="N1771" s="108"/>
      <c r="O1771" s="108"/>
      <c r="P1771" s="108"/>
      <c r="W1771" s="108"/>
      <c r="X1771" s="108"/>
      <c r="Y1771" s="108"/>
      <c r="Z1771" s="108"/>
    </row>
    <row r="1772" spans="5:26" x14ac:dyDescent="0.25">
      <c r="E1772" s="108"/>
      <c r="F1772" s="108"/>
      <c r="G1772" s="108"/>
      <c r="H1772" s="108"/>
      <c r="I1772" s="108"/>
      <c r="J1772" s="108"/>
      <c r="K1772" s="108"/>
      <c r="L1772" s="108"/>
      <c r="M1772" s="108"/>
      <c r="N1772" s="108"/>
      <c r="O1772" s="108"/>
      <c r="P1772" s="108"/>
      <c r="W1772" s="108"/>
      <c r="X1772" s="108"/>
      <c r="Y1772" s="108"/>
      <c r="Z1772" s="108"/>
    </row>
    <row r="1773" spans="5:26" x14ac:dyDescent="0.25">
      <c r="E1773" s="108"/>
      <c r="F1773" s="108"/>
      <c r="G1773" s="108"/>
      <c r="H1773" s="108"/>
      <c r="I1773" s="108"/>
      <c r="J1773" s="108"/>
      <c r="K1773" s="108"/>
      <c r="L1773" s="108"/>
      <c r="M1773" s="108"/>
      <c r="N1773" s="108"/>
      <c r="O1773" s="108"/>
      <c r="P1773" s="108"/>
      <c r="W1773" s="108"/>
      <c r="X1773" s="108"/>
      <c r="Y1773" s="108"/>
      <c r="Z1773" s="108"/>
    </row>
    <row r="1774" spans="5:26" x14ac:dyDescent="0.25">
      <c r="E1774" s="108"/>
      <c r="F1774" s="108"/>
      <c r="G1774" s="108"/>
      <c r="H1774" s="108"/>
      <c r="I1774" s="108"/>
      <c r="J1774" s="108"/>
      <c r="K1774" s="108"/>
      <c r="L1774" s="108"/>
      <c r="M1774" s="108"/>
      <c r="N1774" s="108"/>
      <c r="O1774" s="108"/>
      <c r="P1774" s="108"/>
      <c r="W1774" s="108"/>
      <c r="X1774" s="108"/>
      <c r="Y1774" s="108"/>
      <c r="Z1774" s="108"/>
    </row>
    <row r="1775" spans="5:26" x14ac:dyDescent="0.25">
      <c r="E1775" s="108"/>
      <c r="F1775" s="108"/>
      <c r="G1775" s="108"/>
      <c r="H1775" s="108"/>
      <c r="I1775" s="108"/>
      <c r="J1775" s="108"/>
      <c r="K1775" s="108"/>
      <c r="L1775" s="108"/>
      <c r="M1775" s="108"/>
      <c r="N1775" s="108"/>
      <c r="O1775" s="108"/>
      <c r="P1775" s="108"/>
      <c r="W1775" s="108"/>
      <c r="X1775" s="108"/>
      <c r="Y1775" s="108"/>
      <c r="Z1775" s="108"/>
    </row>
    <row r="1776" spans="5:26" x14ac:dyDescent="0.25">
      <c r="E1776" s="108"/>
      <c r="F1776" s="108"/>
      <c r="G1776" s="108"/>
      <c r="H1776" s="108"/>
      <c r="I1776" s="108"/>
      <c r="J1776" s="108"/>
      <c r="K1776" s="108"/>
      <c r="L1776" s="108"/>
      <c r="M1776" s="108"/>
      <c r="N1776" s="108"/>
      <c r="O1776" s="108"/>
      <c r="P1776" s="108"/>
      <c r="W1776" s="108"/>
      <c r="X1776" s="108"/>
      <c r="Y1776" s="108"/>
      <c r="Z1776" s="108"/>
    </row>
    <row r="1777" spans="5:26" x14ac:dyDescent="0.25">
      <c r="E1777" s="108"/>
      <c r="F1777" s="108"/>
      <c r="G1777" s="108"/>
      <c r="H1777" s="108"/>
      <c r="I1777" s="108"/>
      <c r="J1777" s="108"/>
      <c r="K1777" s="108"/>
      <c r="L1777" s="108"/>
      <c r="M1777" s="108"/>
      <c r="N1777" s="108"/>
      <c r="O1777" s="108"/>
      <c r="P1777" s="108"/>
      <c r="W1777" s="108"/>
      <c r="X1777" s="108"/>
      <c r="Y1777" s="108"/>
      <c r="Z1777" s="108"/>
    </row>
    <row r="1778" spans="5:26" x14ac:dyDescent="0.25">
      <c r="E1778" s="108"/>
      <c r="F1778" s="108"/>
      <c r="G1778" s="108"/>
      <c r="H1778" s="108"/>
      <c r="I1778" s="108"/>
      <c r="J1778" s="108"/>
      <c r="K1778" s="108"/>
      <c r="L1778" s="108"/>
      <c r="M1778" s="108"/>
      <c r="N1778" s="108"/>
      <c r="O1778" s="108"/>
      <c r="P1778" s="108"/>
      <c r="W1778" s="108"/>
      <c r="X1778" s="108"/>
      <c r="Y1778" s="108"/>
      <c r="Z1778" s="108"/>
    </row>
    <row r="1779" spans="5:26" x14ac:dyDescent="0.25">
      <c r="E1779" s="108"/>
      <c r="F1779" s="108"/>
      <c r="G1779" s="108"/>
      <c r="H1779" s="108"/>
      <c r="I1779" s="108"/>
      <c r="J1779" s="108"/>
      <c r="K1779" s="108"/>
      <c r="L1779" s="108"/>
      <c r="M1779" s="108"/>
      <c r="N1779" s="108"/>
      <c r="O1779" s="108"/>
      <c r="P1779" s="108"/>
      <c r="W1779" s="108"/>
      <c r="X1779" s="108"/>
      <c r="Y1779" s="108"/>
      <c r="Z1779" s="108"/>
    </row>
    <row r="1780" spans="5:26" x14ac:dyDescent="0.25">
      <c r="E1780" s="108"/>
      <c r="F1780" s="108"/>
      <c r="G1780" s="108"/>
      <c r="H1780" s="108"/>
      <c r="I1780" s="108"/>
      <c r="J1780" s="108"/>
      <c r="K1780" s="108"/>
      <c r="L1780" s="108"/>
      <c r="M1780" s="108"/>
      <c r="N1780" s="108"/>
      <c r="O1780" s="108"/>
      <c r="P1780" s="108"/>
      <c r="W1780" s="108"/>
      <c r="X1780" s="108"/>
      <c r="Y1780" s="108"/>
      <c r="Z1780" s="108"/>
    </row>
    <row r="1781" spans="5:26" x14ac:dyDescent="0.25">
      <c r="E1781" s="108"/>
      <c r="F1781" s="108"/>
      <c r="G1781" s="108"/>
      <c r="H1781" s="108"/>
      <c r="I1781" s="108"/>
      <c r="J1781" s="108"/>
      <c r="K1781" s="108"/>
      <c r="L1781" s="108"/>
      <c r="M1781" s="108"/>
      <c r="N1781" s="108"/>
      <c r="O1781" s="108"/>
      <c r="P1781" s="108"/>
      <c r="W1781" s="108"/>
      <c r="X1781" s="108"/>
      <c r="Y1781" s="108"/>
      <c r="Z1781" s="108"/>
    </row>
    <row r="1782" spans="5:26" x14ac:dyDescent="0.25">
      <c r="E1782" s="108"/>
      <c r="F1782" s="108"/>
      <c r="G1782" s="108"/>
      <c r="H1782" s="108"/>
      <c r="I1782" s="108"/>
      <c r="J1782" s="108"/>
      <c r="K1782" s="108"/>
      <c r="L1782" s="108"/>
      <c r="M1782" s="108"/>
      <c r="N1782" s="108"/>
      <c r="O1782" s="108"/>
      <c r="P1782" s="108"/>
      <c r="W1782" s="108"/>
      <c r="X1782" s="108"/>
      <c r="Y1782" s="108"/>
      <c r="Z1782" s="108"/>
    </row>
    <row r="1783" spans="5:26" x14ac:dyDescent="0.25">
      <c r="E1783" s="108"/>
      <c r="F1783" s="108"/>
      <c r="G1783" s="108"/>
      <c r="H1783" s="108"/>
      <c r="I1783" s="108"/>
      <c r="J1783" s="108"/>
      <c r="K1783" s="108"/>
      <c r="L1783" s="108"/>
      <c r="M1783" s="108"/>
      <c r="N1783" s="108"/>
      <c r="O1783" s="108"/>
      <c r="P1783" s="108"/>
      <c r="W1783" s="108"/>
      <c r="X1783" s="108"/>
      <c r="Y1783" s="108"/>
      <c r="Z1783" s="108"/>
    </row>
    <row r="1784" spans="5:26" x14ac:dyDescent="0.25">
      <c r="E1784" s="108"/>
      <c r="F1784" s="108"/>
      <c r="G1784" s="108"/>
      <c r="H1784" s="108"/>
      <c r="I1784" s="108"/>
      <c r="J1784" s="108"/>
      <c r="K1784" s="108"/>
      <c r="L1784" s="108"/>
      <c r="M1784" s="108"/>
      <c r="N1784" s="108"/>
      <c r="O1784" s="108"/>
      <c r="P1784" s="108"/>
      <c r="W1784" s="108"/>
      <c r="X1784" s="108"/>
      <c r="Y1784" s="108"/>
      <c r="Z1784" s="108"/>
    </row>
    <row r="1785" spans="5:26" x14ac:dyDescent="0.25">
      <c r="E1785" s="108"/>
      <c r="F1785" s="108"/>
      <c r="G1785" s="108"/>
      <c r="H1785" s="108"/>
      <c r="I1785" s="108"/>
      <c r="J1785" s="108"/>
      <c r="K1785" s="108"/>
      <c r="L1785" s="108"/>
      <c r="M1785" s="108"/>
      <c r="N1785" s="108"/>
      <c r="O1785" s="108"/>
      <c r="P1785" s="108"/>
      <c r="W1785" s="108"/>
      <c r="X1785" s="108"/>
      <c r="Y1785" s="108"/>
      <c r="Z1785" s="108"/>
    </row>
    <row r="1786" spans="5:26" x14ac:dyDescent="0.25">
      <c r="E1786" s="108"/>
      <c r="F1786" s="108"/>
      <c r="G1786" s="108"/>
      <c r="H1786" s="108"/>
      <c r="I1786" s="108"/>
      <c r="J1786" s="108"/>
      <c r="K1786" s="108"/>
      <c r="L1786" s="108"/>
      <c r="M1786" s="108"/>
      <c r="N1786" s="108"/>
      <c r="O1786" s="108"/>
      <c r="P1786" s="108"/>
      <c r="W1786" s="108"/>
      <c r="X1786" s="108"/>
      <c r="Y1786" s="108"/>
      <c r="Z1786" s="108"/>
    </row>
    <row r="1787" spans="5:26" x14ac:dyDescent="0.25">
      <c r="E1787" s="108"/>
      <c r="F1787" s="108"/>
      <c r="G1787" s="108"/>
      <c r="H1787" s="108"/>
      <c r="I1787" s="108"/>
      <c r="J1787" s="108"/>
      <c r="K1787" s="108"/>
      <c r="L1787" s="108"/>
      <c r="M1787" s="108"/>
      <c r="N1787" s="108"/>
      <c r="O1787" s="108"/>
      <c r="P1787" s="108"/>
      <c r="W1787" s="108"/>
      <c r="X1787" s="108"/>
      <c r="Y1787" s="108"/>
      <c r="Z1787" s="108"/>
    </row>
    <row r="1788" spans="5:26" x14ac:dyDescent="0.25">
      <c r="E1788" s="108"/>
      <c r="F1788" s="108"/>
      <c r="G1788" s="108"/>
      <c r="H1788" s="108"/>
      <c r="I1788" s="108"/>
      <c r="J1788" s="108"/>
      <c r="K1788" s="108"/>
      <c r="L1788" s="108"/>
      <c r="M1788" s="108"/>
      <c r="N1788" s="108"/>
      <c r="O1788" s="108"/>
      <c r="P1788" s="108"/>
      <c r="W1788" s="108"/>
      <c r="X1788" s="108"/>
      <c r="Y1788" s="108"/>
      <c r="Z1788" s="108"/>
    </row>
    <row r="1789" spans="5:26" x14ac:dyDescent="0.25">
      <c r="E1789" s="108"/>
      <c r="F1789" s="108"/>
      <c r="G1789" s="108"/>
      <c r="H1789" s="108"/>
      <c r="I1789" s="108"/>
      <c r="J1789" s="108"/>
      <c r="K1789" s="108"/>
      <c r="L1789" s="108"/>
      <c r="M1789" s="108"/>
      <c r="N1789" s="108"/>
      <c r="O1789" s="108"/>
      <c r="P1789" s="108"/>
      <c r="W1789" s="108"/>
      <c r="X1789" s="108"/>
      <c r="Y1789" s="108"/>
      <c r="Z1789" s="108"/>
    </row>
    <row r="1790" spans="5:26" x14ac:dyDescent="0.25">
      <c r="E1790" s="108"/>
      <c r="F1790" s="108"/>
      <c r="G1790" s="108"/>
      <c r="H1790" s="108"/>
      <c r="I1790" s="108"/>
      <c r="J1790" s="108"/>
      <c r="K1790" s="108"/>
      <c r="L1790" s="108"/>
      <c r="M1790" s="108"/>
      <c r="N1790" s="108"/>
      <c r="O1790" s="108"/>
      <c r="P1790" s="108"/>
      <c r="W1790" s="108"/>
      <c r="X1790" s="108"/>
      <c r="Y1790" s="108"/>
      <c r="Z1790" s="108"/>
    </row>
    <row r="1791" spans="5:26" x14ac:dyDescent="0.25">
      <c r="E1791" s="108"/>
      <c r="F1791" s="108"/>
      <c r="G1791" s="108"/>
      <c r="H1791" s="108"/>
      <c r="I1791" s="108"/>
      <c r="J1791" s="108"/>
      <c r="K1791" s="108"/>
      <c r="L1791" s="108"/>
      <c r="M1791" s="108"/>
      <c r="N1791" s="108"/>
      <c r="O1791" s="108"/>
      <c r="P1791" s="108"/>
      <c r="W1791" s="108"/>
      <c r="X1791" s="108"/>
      <c r="Y1791" s="108"/>
      <c r="Z1791" s="108"/>
    </row>
    <row r="1792" spans="5:26" x14ac:dyDescent="0.25">
      <c r="E1792" s="108"/>
      <c r="F1792" s="108"/>
      <c r="G1792" s="108"/>
      <c r="H1792" s="108"/>
      <c r="I1792" s="108"/>
      <c r="J1792" s="108"/>
      <c r="K1792" s="108"/>
      <c r="L1792" s="108"/>
      <c r="M1792" s="108"/>
      <c r="N1792" s="108"/>
      <c r="O1792" s="108"/>
      <c r="P1792" s="108"/>
      <c r="W1792" s="108"/>
      <c r="X1792" s="108"/>
      <c r="Y1792" s="108"/>
      <c r="Z1792" s="108"/>
    </row>
    <row r="1793" spans="5:26" x14ac:dyDescent="0.25">
      <c r="E1793" s="108"/>
      <c r="F1793" s="108"/>
      <c r="G1793" s="108"/>
      <c r="H1793" s="108"/>
      <c r="I1793" s="108"/>
      <c r="J1793" s="108"/>
      <c r="K1793" s="108"/>
      <c r="L1793" s="108"/>
      <c r="M1793" s="108"/>
      <c r="N1793" s="108"/>
      <c r="O1793" s="108"/>
      <c r="P1793" s="108"/>
      <c r="W1793" s="108"/>
      <c r="X1793" s="108"/>
      <c r="Y1793" s="108"/>
      <c r="Z1793" s="108"/>
    </row>
    <row r="1794" spans="5:26" x14ac:dyDescent="0.25">
      <c r="E1794" s="108"/>
      <c r="F1794" s="108"/>
      <c r="G1794" s="108"/>
      <c r="H1794" s="108"/>
      <c r="I1794" s="108"/>
      <c r="J1794" s="108"/>
      <c r="K1794" s="108"/>
      <c r="L1794" s="108"/>
      <c r="M1794" s="108"/>
      <c r="N1794" s="108"/>
      <c r="O1794" s="108"/>
      <c r="P1794" s="108"/>
      <c r="W1794" s="108"/>
      <c r="X1794" s="108"/>
      <c r="Y1794" s="108"/>
      <c r="Z1794" s="108"/>
    </row>
    <row r="1795" spans="5:26" x14ac:dyDescent="0.25">
      <c r="E1795" s="108"/>
      <c r="F1795" s="108"/>
      <c r="G1795" s="108"/>
      <c r="H1795" s="108"/>
      <c r="I1795" s="108"/>
      <c r="J1795" s="108"/>
      <c r="K1795" s="108"/>
      <c r="L1795" s="108"/>
      <c r="M1795" s="108"/>
      <c r="N1795" s="108"/>
      <c r="O1795" s="108"/>
      <c r="P1795" s="108"/>
      <c r="W1795" s="108"/>
      <c r="X1795" s="108"/>
      <c r="Y1795" s="108"/>
      <c r="Z1795" s="108"/>
    </row>
    <row r="1796" spans="5:26" x14ac:dyDescent="0.25">
      <c r="E1796" s="108"/>
      <c r="F1796" s="108"/>
      <c r="G1796" s="108"/>
      <c r="H1796" s="108"/>
      <c r="I1796" s="108"/>
      <c r="J1796" s="108"/>
      <c r="K1796" s="108"/>
      <c r="L1796" s="108"/>
      <c r="M1796" s="108"/>
      <c r="N1796" s="108"/>
      <c r="O1796" s="108"/>
      <c r="P1796" s="108"/>
      <c r="W1796" s="108"/>
      <c r="X1796" s="108"/>
      <c r="Y1796" s="108"/>
      <c r="Z1796" s="108"/>
    </row>
    <row r="1797" spans="5:26" x14ac:dyDescent="0.25">
      <c r="E1797" s="108"/>
      <c r="F1797" s="108"/>
      <c r="G1797" s="108"/>
      <c r="H1797" s="108"/>
      <c r="I1797" s="108"/>
      <c r="J1797" s="108"/>
      <c r="K1797" s="108"/>
      <c r="L1797" s="108"/>
      <c r="M1797" s="108"/>
      <c r="N1797" s="108"/>
      <c r="O1797" s="108"/>
      <c r="P1797" s="108"/>
      <c r="W1797" s="108"/>
      <c r="X1797" s="108"/>
      <c r="Y1797" s="108"/>
      <c r="Z1797" s="108"/>
    </row>
    <row r="1798" spans="5:26" x14ac:dyDescent="0.25">
      <c r="E1798" s="108"/>
      <c r="F1798" s="108"/>
      <c r="G1798" s="108"/>
      <c r="H1798" s="108"/>
      <c r="I1798" s="108"/>
      <c r="J1798" s="108"/>
      <c r="K1798" s="108"/>
      <c r="L1798" s="108"/>
      <c r="M1798" s="108"/>
      <c r="N1798" s="108"/>
      <c r="O1798" s="108"/>
      <c r="P1798" s="108"/>
      <c r="W1798" s="108"/>
      <c r="X1798" s="108"/>
      <c r="Y1798" s="108"/>
      <c r="Z1798" s="108"/>
    </row>
    <row r="1799" spans="5:26" x14ac:dyDescent="0.25">
      <c r="E1799" s="108"/>
      <c r="F1799" s="108"/>
      <c r="G1799" s="108"/>
      <c r="H1799" s="108"/>
      <c r="I1799" s="108"/>
      <c r="J1799" s="108"/>
      <c r="K1799" s="108"/>
      <c r="L1799" s="108"/>
      <c r="M1799" s="108"/>
      <c r="N1799" s="108"/>
      <c r="O1799" s="108"/>
      <c r="P1799" s="108"/>
      <c r="W1799" s="108"/>
      <c r="X1799" s="108"/>
      <c r="Y1799" s="108"/>
      <c r="Z1799" s="108"/>
    </row>
    <row r="1800" spans="5:26" x14ac:dyDescent="0.25">
      <c r="E1800" s="108"/>
      <c r="F1800" s="108"/>
      <c r="G1800" s="108"/>
      <c r="H1800" s="108"/>
      <c r="I1800" s="108"/>
      <c r="J1800" s="108"/>
      <c r="K1800" s="108"/>
      <c r="L1800" s="108"/>
      <c r="M1800" s="108"/>
      <c r="N1800" s="108"/>
      <c r="O1800" s="108"/>
      <c r="P1800" s="108"/>
      <c r="W1800" s="108"/>
      <c r="X1800" s="108"/>
      <c r="Y1800" s="108"/>
      <c r="Z1800" s="108"/>
    </row>
    <row r="1801" spans="5:26" x14ac:dyDescent="0.25">
      <c r="E1801" s="108"/>
      <c r="F1801" s="108"/>
      <c r="G1801" s="108"/>
      <c r="H1801" s="108"/>
      <c r="I1801" s="108"/>
      <c r="J1801" s="108"/>
      <c r="K1801" s="108"/>
      <c r="L1801" s="108"/>
      <c r="M1801" s="108"/>
      <c r="N1801" s="108"/>
      <c r="O1801" s="108"/>
      <c r="P1801" s="108"/>
      <c r="W1801" s="108"/>
      <c r="X1801" s="108"/>
      <c r="Y1801" s="108"/>
      <c r="Z1801" s="108"/>
    </row>
    <row r="1802" spans="5:26" x14ac:dyDescent="0.25">
      <c r="E1802" s="108"/>
      <c r="F1802" s="108"/>
      <c r="G1802" s="108"/>
      <c r="H1802" s="108"/>
      <c r="I1802" s="108"/>
      <c r="J1802" s="108"/>
      <c r="K1802" s="108"/>
      <c r="L1802" s="108"/>
      <c r="M1802" s="108"/>
      <c r="N1802" s="108"/>
      <c r="O1802" s="108"/>
      <c r="P1802" s="108"/>
      <c r="W1802" s="108"/>
      <c r="X1802" s="108"/>
      <c r="Y1802" s="108"/>
      <c r="Z1802" s="108"/>
    </row>
    <row r="1803" spans="5:26" x14ac:dyDescent="0.25">
      <c r="E1803" s="108"/>
      <c r="F1803" s="108"/>
      <c r="G1803" s="108"/>
      <c r="H1803" s="108"/>
      <c r="I1803" s="108"/>
      <c r="J1803" s="108"/>
      <c r="K1803" s="108"/>
      <c r="L1803" s="108"/>
      <c r="M1803" s="108"/>
      <c r="N1803" s="108"/>
      <c r="O1803" s="108"/>
      <c r="P1803" s="108"/>
      <c r="W1803" s="108"/>
      <c r="X1803" s="108"/>
      <c r="Y1803" s="108"/>
      <c r="Z1803" s="108"/>
    </row>
    <row r="1804" spans="5:26" x14ac:dyDescent="0.25">
      <c r="E1804" s="108"/>
      <c r="F1804" s="108"/>
      <c r="G1804" s="108"/>
      <c r="H1804" s="108"/>
      <c r="I1804" s="108"/>
      <c r="J1804" s="108"/>
      <c r="K1804" s="108"/>
      <c r="L1804" s="108"/>
      <c r="M1804" s="108"/>
      <c r="N1804" s="108"/>
      <c r="O1804" s="108"/>
      <c r="P1804" s="108"/>
      <c r="W1804" s="108"/>
      <c r="X1804" s="108"/>
      <c r="Y1804" s="108"/>
      <c r="Z1804" s="108"/>
    </row>
    <row r="1805" spans="5:26" x14ac:dyDescent="0.25">
      <c r="E1805" s="108"/>
      <c r="F1805" s="108"/>
      <c r="G1805" s="108"/>
      <c r="H1805" s="108"/>
      <c r="I1805" s="108"/>
      <c r="J1805" s="108"/>
      <c r="K1805" s="108"/>
      <c r="L1805" s="108"/>
      <c r="M1805" s="108"/>
      <c r="N1805" s="108"/>
      <c r="O1805" s="108"/>
      <c r="P1805" s="108"/>
      <c r="W1805" s="108"/>
      <c r="X1805" s="108"/>
      <c r="Y1805" s="108"/>
      <c r="Z1805" s="108"/>
    </row>
    <row r="1806" spans="5:26" x14ac:dyDescent="0.25">
      <c r="E1806" s="108"/>
      <c r="F1806" s="108"/>
      <c r="G1806" s="108"/>
      <c r="H1806" s="108"/>
      <c r="I1806" s="108"/>
      <c r="J1806" s="108"/>
      <c r="K1806" s="108"/>
      <c r="L1806" s="108"/>
      <c r="M1806" s="108"/>
      <c r="N1806" s="108"/>
      <c r="O1806" s="108"/>
      <c r="P1806" s="108"/>
      <c r="W1806" s="108"/>
      <c r="X1806" s="108"/>
      <c r="Y1806" s="108"/>
      <c r="Z1806" s="108"/>
    </row>
    <row r="1807" spans="5:26" x14ac:dyDescent="0.25">
      <c r="E1807" s="108"/>
      <c r="F1807" s="108"/>
      <c r="G1807" s="108"/>
      <c r="H1807" s="108"/>
      <c r="I1807" s="108"/>
      <c r="J1807" s="108"/>
      <c r="K1807" s="108"/>
      <c r="L1807" s="108"/>
      <c r="M1807" s="108"/>
      <c r="N1807" s="108"/>
      <c r="O1807" s="108"/>
      <c r="P1807" s="108"/>
      <c r="W1807" s="108"/>
      <c r="X1807" s="108"/>
      <c r="Y1807" s="108"/>
      <c r="Z1807" s="108"/>
    </row>
    <row r="1808" spans="5:26" x14ac:dyDescent="0.25">
      <c r="E1808" s="108"/>
      <c r="F1808" s="108"/>
      <c r="G1808" s="108"/>
      <c r="H1808" s="108"/>
      <c r="I1808" s="108"/>
      <c r="J1808" s="108"/>
      <c r="K1808" s="108"/>
      <c r="L1808" s="108"/>
      <c r="M1808" s="108"/>
      <c r="N1808" s="108"/>
      <c r="O1808" s="108"/>
      <c r="P1808" s="108"/>
      <c r="W1808" s="108"/>
      <c r="X1808" s="108"/>
      <c r="Y1808" s="108"/>
      <c r="Z1808" s="108"/>
    </row>
    <row r="1809" spans="5:26" x14ac:dyDescent="0.25">
      <c r="E1809" s="108"/>
      <c r="F1809" s="108"/>
      <c r="G1809" s="108"/>
      <c r="H1809" s="108"/>
      <c r="I1809" s="108"/>
      <c r="J1809" s="108"/>
      <c r="K1809" s="108"/>
      <c r="L1809" s="108"/>
      <c r="M1809" s="108"/>
      <c r="N1809" s="108"/>
      <c r="O1809" s="108"/>
      <c r="P1809" s="108"/>
      <c r="W1809" s="108"/>
      <c r="X1809" s="108"/>
      <c r="Y1809" s="108"/>
      <c r="Z1809" s="108"/>
    </row>
    <row r="1810" spans="5:26" x14ac:dyDescent="0.25">
      <c r="E1810" s="108"/>
      <c r="F1810" s="108"/>
      <c r="G1810" s="108"/>
      <c r="H1810" s="108"/>
      <c r="I1810" s="108"/>
      <c r="J1810" s="108"/>
      <c r="K1810" s="108"/>
      <c r="L1810" s="108"/>
      <c r="M1810" s="108"/>
      <c r="N1810" s="108"/>
      <c r="O1810" s="108"/>
      <c r="P1810" s="108"/>
      <c r="W1810" s="108"/>
      <c r="X1810" s="108"/>
      <c r="Y1810" s="108"/>
      <c r="Z1810" s="108"/>
    </row>
    <row r="1811" spans="5:26" x14ac:dyDescent="0.25">
      <c r="E1811" s="108"/>
      <c r="F1811" s="108"/>
      <c r="G1811" s="108"/>
      <c r="H1811" s="108"/>
      <c r="I1811" s="108"/>
      <c r="J1811" s="108"/>
      <c r="K1811" s="108"/>
      <c r="L1811" s="108"/>
      <c r="M1811" s="108"/>
      <c r="N1811" s="108"/>
      <c r="O1811" s="108"/>
      <c r="P1811" s="108"/>
      <c r="W1811" s="108"/>
      <c r="X1811" s="108"/>
      <c r="Y1811" s="108"/>
      <c r="Z1811" s="108"/>
    </row>
    <row r="1812" spans="5:26" x14ac:dyDescent="0.25">
      <c r="E1812" s="108"/>
      <c r="F1812" s="108"/>
      <c r="G1812" s="108"/>
      <c r="H1812" s="108"/>
      <c r="I1812" s="108"/>
      <c r="J1812" s="108"/>
      <c r="K1812" s="108"/>
      <c r="L1812" s="108"/>
      <c r="M1812" s="108"/>
      <c r="N1812" s="108"/>
      <c r="O1812" s="108"/>
      <c r="P1812" s="108"/>
      <c r="W1812" s="108"/>
      <c r="X1812" s="108"/>
      <c r="Y1812" s="108"/>
      <c r="Z1812" s="108"/>
    </row>
    <row r="1813" spans="5:26" x14ac:dyDescent="0.25">
      <c r="E1813" s="108"/>
      <c r="F1813" s="108"/>
      <c r="G1813" s="108"/>
      <c r="H1813" s="108"/>
      <c r="I1813" s="108"/>
      <c r="J1813" s="108"/>
      <c r="K1813" s="108"/>
      <c r="L1813" s="108"/>
      <c r="M1813" s="108"/>
      <c r="N1813" s="108"/>
      <c r="O1813" s="108"/>
      <c r="P1813" s="108"/>
      <c r="W1813" s="108"/>
      <c r="X1813" s="108"/>
      <c r="Y1813" s="108"/>
      <c r="Z1813" s="108"/>
    </row>
    <row r="1814" spans="5:26" x14ac:dyDescent="0.25">
      <c r="E1814" s="108"/>
      <c r="F1814" s="108"/>
      <c r="G1814" s="108"/>
      <c r="H1814" s="108"/>
      <c r="I1814" s="108"/>
      <c r="J1814" s="108"/>
      <c r="K1814" s="108"/>
      <c r="L1814" s="108"/>
      <c r="M1814" s="108"/>
      <c r="N1814" s="108"/>
      <c r="O1814" s="108"/>
      <c r="P1814" s="108"/>
      <c r="W1814" s="108"/>
      <c r="X1814" s="108"/>
      <c r="Y1814" s="108"/>
      <c r="Z1814" s="108"/>
    </row>
    <row r="1815" spans="5:26" x14ac:dyDescent="0.25">
      <c r="E1815" s="108"/>
      <c r="F1815" s="108"/>
      <c r="G1815" s="108"/>
      <c r="H1815" s="108"/>
      <c r="I1815" s="108"/>
      <c r="J1815" s="108"/>
      <c r="K1815" s="108"/>
      <c r="L1815" s="108"/>
      <c r="M1815" s="108"/>
      <c r="N1815" s="108"/>
      <c r="O1815" s="108"/>
      <c r="P1815" s="108"/>
      <c r="W1815" s="108"/>
      <c r="X1815" s="108"/>
      <c r="Y1815" s="108"/>
      <c r="Z1815" s="108"/>
    </row>
    <row r="1816" spans="5:26" x14ac:dyDescent="0.25">
      <c r="E1816" s="108"/>
      <c r="F1816" s="108"/>
      <c r="G1816" s="108"/>
      <c r="H1816" s="108"/>
      <c r="I1816" s="108"/>
      <c r="J1816" s="108"/>
      <c r="K1816" s="108"/>
      <c r="L1816" s="108"/>
      <c r="M1816" s="108"/>
      <c r="N1816" s="108"/>
      <c r="O1816" s="108"/>
      <c r="P1816" s="108"/>
      <c r="W1816" s="108"/>
      <c r="X1816" s="108"/>
      <c r="Y1816" s="108"/>
      <c r="Z1816" s="108"/>
    </row>
    <row r="1817" spans="5:26" x14ac:dyDescent="0.25">
      <c r="E1817" s="108"/>
      <c r="F1817" s="108"/>
      <c r="G1817" s="108"/>
      <c r="H1817" s="108"/>
      <c r="I1817" s="108"/>
      <c r="J1817" s="108"/>
      <c r="K1817" s="108"/>
      <c r="L1817" s="108"/>
      <c r="M1817" s="108"/>
      <c r="N1817" s="108"/>
      <c r="O1817" s="108"/>
      <c r="P1817" s="108"/>
      <c r="W1817" s="108"/>
      <c r="X1817" s="108"/>
      <c r="Y1817" s="108"/>
      <c r="Z1817" s="108"/>
    </row>
    <row r="1818" spans="5:26" x14ac:dyDescent="0.25">
      <c r="E1818" s="108"/>
      <c r="F1818" s="108"/>
      <c r="G1818" s="108"/>
      <c r="H1818" s="108"/>
      <c r="I1818" s="108"/>
      <c r="J1818" s="108"/>
      <c r="K1818" s="108"/>
      <c r="L1818" s="108"/>
      <c r="M1818" s="108"/>
      <c r="N1818" s="108"/>
      <c r="O1818" s="108"/>
      <c r="P1818" s="108"/>
      <c r="W1818" s="108"/>
      <c r="X1818" s="108"/>
      <c r="Y1818" s="108"/>
      <c r="Z1818" s="108"/>
    </row>
    <row r="1819" spans="5:26" x14ac:dyDescent="0.25">
      <c r="E1819" s="108"/>
      <c r="F1819" s="108"/>
      <c r="G1819" s="108"/>
      <c r="H1819" s="108"/>
      <c r="I1819" s="108"/>
      <c r="J1819" s="108"/>
      <c r="K1819" s="108"/>
      <c r="L1819" s="108"/>
      <c r="M1819" s="108"/>
      <c r="N1819" s="108"/>
      <c r="O1819" s="108"/>
      <c r="P1819" s="108"/>
      <c r="W1819" s="108"/>
      <c r="X1819" s="108"/>
      <c r="Y1819" s="108"/>
      <c r="Z1819" s="108"/>
    </row>
    <row r="1820" spans="5:26" x14ac:dyDescent="0.25">
      <c r="E1820" s="108"/>
      <c r="F1820" s="108"/>
      <c r="G1820" s="108"/>
      <c r="H1820" s="108"/>
      <c r="I1820" s="108"/>
      <c r="J1820" s="108"/>
      <c r="K1820" s="108"/>
      <c r="L1820" s="108"/>
      <c r="M1820" s="108"/>
      <c r="N1820" s="108"/>
      <c r="O1820" s="108"/>
      <c r="P1820" s="108"/>
      <c r="W1820" s="108"/>
      <c r="X1820" s="108"/>
      <c r="Y1820" s="108"/>
      <c r="Z1820" s="108"/>
    </row>
    <row r="1821" spans="5:26" x14ac:dyDescent="0.25">
      <c r="E1821" s="108"/>
      <c r="F1821" s="108"/>
      <c r="G1821" s="108"/>
      <c r="H1821" s="108"/>
      <c r="I1821" s="108"/>
      <c r="J1821" s="108"/>
      <c r="K1821" s="108"/>
      <c r="L1821" s="108"/>
      <c r="M1821" s="108"/>
      <c r="N1821" s="108"/>
      <c r="O1821" s="108"/>
      <c r="P1821" s="108"/>
      <c r="W1821" s="108"/>
      <c r="X1821" s="108"/>
      <c r="Y1821" s="108"/>
      <c r="Z1821" s="108"/>
    </row>
    <row r="1822" spans="5:26" x14ac:dyDescent="0.25">
      <c r="E1822" s="108"/>
      <c r="F1822" s="108"/>
      <c r="G1822" s="108"/>
      <c r="H1822" s="108"/>
      <c r="I1822" s="108"/>
      <c r="J1822" s="108"/>
      <c r="K1822" s="108"/>
      <c r="L1822" s="108"/>
      <c r="M1822" s="108"/>
      <c r="N1822" s="108"/>
      <c r="O1822" s="108"/>
      <c r="P1822" s="108"/>
      <c r="W1822" s="108"/>
      <c r="X1822" s="108"/>
      <c r="Y1822" s="108"/>
      <c r="Z1822" s="108"/>
    </row>
    <row r="1823" spans="5:26" x14ac:dyDescent="0.25">
      <c r="E1823" s="108"/>
      <c r="F1823" s="108"/>
      <c r="G1823" s="108"/>
      <c r="H1823" s="108"/>
      <c r="I1823" s="108"/>
      <c r="J1823" s="108"/>
      <c r="K1823" s="108"/>
      <c r="L1823" s="108"/>
      <c r="M1823" s="108"/>
      <c r="N1823" s="108"/>
      <c r="O1823" s="108"/>
      <c r="P1823" s="108"/>
      <c r="W1823" s="108"/>
      <c r="X1823" s="108"/>
      <c r="Y1823" s="108"/>
      <c r="Z1823" s="108"/>
    </row>
    <row r="1824" spans="5:26" x14ac:dyDescent="0.25">
      <c r="E1824" s="108"/>
      <c r="F1824" s="108"/>
      <c r="G1824" s="108"/>
      <c r="H1824" s="108"/>
      <c r="I1824" s="108"/>
      <c r="J1824" s="108"/>
      <c r="K1824" s="108"/>
      <c r="L1824" s="108"/>
      <c r="M1824" s="108"/>
      <c r="N1824" s="108"/>
      <c r="O1824" s="108"/>
      <c r="P1824" s="108"/>
      <c r="W1824" s="108"/>
      <c r="X1824" s="108"/>
      <c r="Y1824" s="108"/>
      <c r="Z1824" s="108"/>
    </row>
    <row r="1825" spans="5:26" x14ac:dyDescent="0.25">
      <c r="E1825" s="108"/>
      <c r="F1825" s="108"/>
      <c r="G1825" s="108"/>
      <c r="H1825" s="108"/>
      <c r="I1825" s="108"/>
      <c r="J1825" s="108"/>
      <c r="K1825" s="108"/>
      <c r="L1825" s="108"/>
      <c r="M1825" s="108"/>
      <c r="N1825" s="108"/>
      <c r="O1825" s="108"/>
      <c r="P1825" s="108"/>
      <c r="W1825" s="108"/>
      <c r="X1825" s="108"/>
      <c r="Y1825" s="108"/>
      <c r="Z1825" s="108"/>
    </row>
    <row r="1826" spans="5:26" x14ac:dyDescent="0.25">
      <c r="E1826" s="108"/>
      <c r="F1826" s="108"/>
      <c r="G1826" s="108"/>
      <c r="H1826" s="108"/>
      <c r="I1826" s="108"/>
      <c r="J1826" s="108"/>
      <c r="K1826" s="108"/>
      <c r="L1826" s="108"/>
      <c r="M1826" s="108"/>
      <c r="N1826" s="108"/>
      <c r="O1826" s="108"/>
      <c r="P1826" s="108"/>
      <c r="W1826" s="108"/>
      <c r="X1826" s="108"/>
      <c r="Y1826" s="108"/>
      <c r="Z1826" s="108"/>
    </row>
    <row r="1827" spans="5:26" x14ac:dyDescent="0.25">
      <c r="E1827" s="108"/>
      <c r="F1827" s="108"/>
      <c r="G1827" s="108"/>
      <c r="H1827" s="108"/>
      <c r="I1827" s="108"/>
      <c r="J1827" s="108"/>
      <c r="K1827" s="108"/>
      <c r="L1827" s="108"/>
      <c r="M1827" s="108"/>
      <c r="N1827" s="108"/>
      <c r="O1827" s="108"/>
      <c r="P1827" s="108"/>
      <c r="W1827" s="108"/>
      <c r="X1827" s="108"/>
      <c r="Y1827" s="108"/>
      <c r="Z1827" s="108"/>
    </row>
    <row r="1828" spans="5:26" x14ac:dyDescent="0.25">
      <c r="E1828" s="108"/>
      <c r="F1828" s="108"/>
      <c r="G1828" s="108"/>
      <c r="H1828" s="108"/>
      <c r="I1828" s="108"/>
      <c r="J1828" s="108"/>
      <c r="K1828" s="108"/>
      <c r="L1828" s="108"/>
      <c r="M1828" s="108"/>
      <c r="N1828" s="108"/>
      <c r="O1828" s="108"/>
      <c r="P1828" s="108"/>
      <c r="W1828" s="108"/>
      <c r="X1828" s="108"/>
      <c r="Y1828" s="108"/>
      <c r="Z1828" s="108"/>
    </row>
    <row r="1829" spans="5:26" x14ac:dyDescent="0.25">
      <c r="E1829" s="108"/>
      <c r="F1829" s="108"/>
      <c r="G1829" s="108"/>
      <c r="H1829" s="108"/>
      <c r="I1829" s="108"/>
      <c r="J1829" s="108"/>
      <c r="K1829" s="108"/>
      <c r="L1829" s="108"/>
      <c r="M1829" s="108"/>
      <c r="N1829" s="108"/>
      <c r="O1829" s="108"/>
      <c r="P1829" s="108"/>
      <c r="W1829" s="108"/>
      <c r="X1829" s="108"/>
      <c r="Y1829" s="108"/>
      <c r="Z1829" s="108"/>
    </row>
    <row r="1830" spans="5:26" x14ac:dyDescent="0.25">
      <c r="E1830" s="108"/>
      <c r="F1830" s="108"/>
      <c r="G1830" s="108"/>
      <c r="H1830" s="108"/>
      <c r="I1830" s="108"/>
      <c r="J1830" s="108"/>
      <c r="K1830" s="108"/>
      <c r="L1830" s="108"/>
      <c r="M1830" s="108"/>
      <c r="N1830" s="108"/>
      <c r="O1830" s="108"/>
      <c r="P1830" s="108"/>
      <c r="W1830" s="108"/>
      <c r="X1830" s="108"/>
      <c r="Y1830" s="108"/>
      <c r="Z1830" s="108"/>
    </row>
    <row r="1831" spans="5:26" x14ac:dyDescent="0.25">
      <c r="E1831" s="108"/>
      <c r="F1831" s="108"/>
      <c r="G1831" s="108"/>
      <c r="H1831" s="108"/>
      <c r="I1831" s="108"/>
      <c r="J1831" s="108"/>
      <c r="K1831" s="108"/>
      <c r="L1831" s="108"/>
      <c r="M1831" s="108"/>
      <c r="N1831" s="108"/>
      <c r="O1831" s="108"/>
      <c r="P1831" s="108"/>
      <c r="W1831" s="108"/>
      <c r="X1831" s="108"/>
      <c r="Y1831" s="108"/>
      <c r="Z1831" s="108"/>
    </row>
    <row r="1832" spans="5:26" x14ac:dyDescent="0.25">
      <c r="E1832" s="108"/>
      <c r="F1832" s="108"/>
      <c r="G1832" s="108"/>
      <c r="H1832" s="108"/>
      <c r="I1832" s="108"/>
      <c r="J1832" s="108"/>
      <c r="K1832" s="108"/>
      <c r="L1832" s="108"/>
      <c r="M1832" s="108"/>
      <c r="N1832" s="108"/>
      <c r="O1832" s="108"/>
      <c r="P1832" s="108"/>
      <c r="W1832" s="108"/>
      <c r="X1832" s="108"/>
      <c r="Y1832" s="108"/>
      <c r="Z1832" s="108"/>
    </row>
    <row r="1833" spans="5:26" x14ac:dyDescent="0.25">
      <c r="E1833" s="108"/>
      <c r="F1833" s="108"/>
      <c r="G1833" s="108"/>
      <c r="H1833" s="108"/>
      <c r="I1833" s="108"/>
      <c r="J1833" s="108"/>
      <c r="K1833" s="108"/>
      <c r="L1833" s="108"/>
      <c r="M1833" s="108"/>
      <c r="N1833" s="108"/>
      <c r="O1833" s="108"/>
      <c r="P1833" s="108"/>
      <c r="W1833" s="108"/>
      <c r="X1833" s="108"/>
      <c r="Y1833" s="108"/>
      <c r="Z1833" s="108"/>
    </row>
    <row r="1834" spans="5:26" x14ac:dyDescent="0.25">
      <c r="E1834" s="108"/>
      <c r="F1834" s="108"/>
      <c r="G1834" s="108"/>
      <c r="H1834" s="108"/>
      <c r="I1834" s="108"/>
      <c r="J1834" s="108"/>
      <c r="K1834" s="108"/>
      <c r="L1834" s="108"/>
      <c r="M1834" s="108"/>
      <c r="N1834" s="108"/>
      <c r="O1834" s="108"/>
      <c r="P1834" s="108"/>
      <c r="W1834" s="108"/>
      <c r="X1834" s="108"/>
      <c r="Y1834" s="108"/>
      <c r="Z1834" s="108"/>
    </row>
    <row r="1835" spans="5:26" x14ac:dyDescent="0.25">
      <c r="E1835" s="108"/>
      <c r="F1835" s="108"/>
      <c r="G1835" s="108"/>
      <c r="H1835" s="108"/>
      <c r="I1835" s="108"/>
      <c r="J1835" s="108"/>
      <c r="K1835" s="108"/>
      <c r="L1835" s="108"/>
      <c r="M1835" s="108"/>
      <c r="N1835" s="108"/>
      <c r="O1835" s="108"/>
      <c r="P1835" s="108"/>
      <c r="W1835" s="108"/>
      <c r="X1835" s="108"/>
      <c r="Y1835" s="108"/>
      <c r="Z1835" s="108"/>
    </row>
    <row r="1836" spans="5:26" x14ac:dyDescent="0.25">
      <c r="E1836" s="108"/>
      <c r="F1836" s="108"/>
      <c r="G1836" s="108"/>
      <c r="H1836" s="108"/>
      <c r="I1836" s="108"/>
      <c r="J1836" s="108"/>
      <c r="K1836" s="108"/>
      <c r="L1836" s="108"/>
      <c r="M1836" s="108"/>
      <c r="N1836" s="108"/>
      <c r="O1836" s="108"/>
      <c r="P1836" s="108"/>
      <c r="W1836" s="108"/>
      <c r="X1836" s="108"/>
      <c r="Y1836" s="108"/>
      <c r="Z1836" s="108"/>
    </row>
    <row r="1837" spans="5:26" x14ac:dyDescent="0.25">
      <c r="E1837" s="108"/>
      <c r="F1837" s="108"/>
      <c r="G1837" s="108"/>
      <c r="H1837" s="108"/>
      <c r="I1837" s="108"/>
      <c r="J1837" s="108"/>
      <c r="K1837" s="108"/>
      <c r="L1837" s="108"/>
      <c r="M1837" s="108"/>
      <c r="N1837" s="108"/>
      <c r="O1837" s="108"/>
      <c r="P1837" s="108"/>
      <c r="W1837" s="108"/>
      <c r="X1837" s="108"/>
      <c r="Y1837" s="108"/>
      <c r="Z1837" s="108"/>
    </row>
    <row r="1838" spans="5:26" x14ac:dyDescent="0.25">
      <c r="E1838" s="108"/>
      <c r="F1838" s="108"/>
      <c r="G1838" s="108"/>
      <c r="H1838" s="108"/>
      <c r="I1838" s="108"/>
      <c r="J1838" s="108"/>
      <c r="K1838" s="108"/>
      <c r="L1838" s="108"/>
      <c r="M1838" s="108"/>
      <c r="N1838" s="108"/>
      <c r="O1838" s="108"/>
      <c r="P1838" s="108"/>
      <c r="W1838" s="108"/>
      <c r="X1838" s="108"/>
      <c r="Y1838" s="108"/>
      <c r="Z1838" s="108"/>
    </row>
    <row r="1839" spans="5:26" x14ac:dyDescent="0.25">
      <c r="E1839" s="108"/>
      <c r="F1839" s="108"/>
      <c r="G1839" s="108"/>
      <c r="H1839" s="108"/>
      <c r="I1839" s="108"/>
      <c r="J1839" s="108"/>
      <c r="K1839" s="108"/>
      <c r="L1839" s="108"/>
      <c r="M1839" s="108"/>
      <c r="N1839" s="108"/>
      <c r="O1839" s="108"/>
      <c r="P1839" s="108"/>
      <c r="W1839" s="108"/>
      <c r="X1839" s="108"/>
      <c r="Y1839" s="108"/>
      <c r="Z1839" s="108"/>
    </row>
    <row r="1840" spans="5:26" x14ac:dyDescent="0.25">
      <c r="E1840" s="108"/>
      <c r="F1840" s="108"/>
      <c r="G1840" s="108"/>
      <c r="H1840" s="108"/>
      <c r="I1840" s="108"/>
      <c r="J1840" s="108"/>
      <c r="K1840" s="108"/>
      <c r="L1840" s="108"/>
      <c r="M1840" s="108"/>
      <c r="N1840" s="108"/>
      <c r="O1840" s="108"/>
      <c r="P1840" s="108"/>
      <c r="W1840" s="108"/>
      <c r="X1840" s="108"/>
      <c r="Y1840" s="108"/>
      <c r="Z1840" s="108"/>
    </row>
    <row r="1841" spans="5:26" x14ac:dyDescent="0.25">
      <c r="E1841" s="108"/>
      <c r="F1841" s="108"/>
      <c r="G1841" s="108"/>
      <c r="H1841" s="108"/>
      <c r="I1841" s="108"/>
      <c r="J1841" s="108"/>
      <c r="K1841" s="108"/>
      <c r="L1841" s="108"/>
      <c r="M1841" s="108"/>
      <c r="N1841" s="108"/>
      <c r="O1841" s="108"/>
      <c r="P1841" s="108"/>
      <c r="W1841" s="108"/>
      <c r="X1841" s="108"/>
      <c r="Y1841" s="108"/>
      <c r="Z1841" s="108"/>
    </row>
    <row r="1842" spans="5:26" x14ac:dyDescent="0.25">
      <c r="E1842" s="108"/>
      <c r="F1842" s="108"/>
      <c r="G1842" s="108"/>
      <c r="H1842" s="108"/>
      <c r="I1842" s="108"/>
      <c r="J1842" s="108"/>
      <c r="K1842" s="108"/>
      <c r="L1842" s="108"/>
      <c r="M1842" s="108"/>
      <c r="N1842" s="108"/>
      <c r="O1842" s="108"/>
      <c r="P1842" s="108"/>
      <c r="W1842" s="108"/>
      <c r="X1842" s="108"/>
      <c r="Y1842" s="108"/>
      <c r="Z1842" s="108"/>
    </row>
    <row r="1843" spans="5:26" x14ac:dyDescent="0.25">
      <c r="E1843" s="108"/>
      <c r="F1843" s="108"/>
      <c r="G1843" s="108"/>
      <c r="H1843" s="108"/>
      <c r="I1843" s="108"/>
      <c r="J1843" s="108"/>
      <c r="K1843" s="108"/>
      <c r="L1843" s="108"/>
      <c r="M1843" s="108"/>
      <c r="N1843" s="108"/>
      <c r="O1843" s="108"/>
      <c r="P1843" s="108"/>
      <c r="W1843" s="108"/>
      <c r="X1843" s="108"/>
      <c r="Y1843" s="108"/>
      <c r="Z1843" s="108"/>
    </row>
    <row r="1844" spans="5:26" x14ac:dyDescent="0.25">
      <c r="E1844" s="108"/>
      <c r="F1844" s="108"/>
      <c r="G1844" s="108"/>
      <c r="H1844" s="108"/>
      <c r="I1844" s="108"/>
      <c r="J1844" s="108"/>
      <c r="K1844" s="108"/>
      <c r="L1844" s="108"/>
      <c r="M1844" s="108"/>
      <c r="N1844" s="108"/>
      <c r="O1844" s="108"/>
      <c r="P1844" s="108"/>
      <c r="W1844" s="108"/>
      <c r="X1844" s="108"/>
      <c r="Y1844" s="108"/>
      <c r="Z1844" s="108"/>
    </row>
    <row r="1845" spans="5:26" x14ac:dyDescent="0.25">
      <c r="E1845" s="108"/>
      <c r="F1845" s="108"/>
      <c r="G1845" s="108"/>
      <c r="H1845" s="108"/>
      <c r="I1845" s="108"/>
      <c r="J1845" s="108"/>
      <c r="K1845" s="108"/>
      <c r="L1845" s="108"/>
      <c r="M1845" s="108"/>
      <c r="N1845" s="108"/>
      <c r="O1845" s="108"/>
      <c r="P1845" s="108"/>
      <c r="W1845" s="108"/>
      <c r="X1845" s="108"/>
      <c r="Y1845" s="108"/>
      <c r="Z1845" s="108"/>
    </row>
    <row r="1846" spans="5:26" x14ac:dyDescent="0.25">
      <c r="E1846" s="108"/>
      <c r="F1846" s="108"/>
      <c r="G1846" s="108"/>
      <c r="H1846" s="108"/>
      <c r="I1846" s="108"/>
      <c r="J1846" s="108"/>
      <c r="K1846" s="108"/>
      <c r="L1846" s="108"/>
      <c r="M1846" s="108"/>
      <c r="N1846" s="108"/>
      <c r="O1846" s="108"/>
      <c r="P1846" s="108"/>
      <c r="W1846" s="108"/>
      <c r="X1846" s="108"/>
      <c r="Y1846" s="108"/>
      <c r="Z1846" s="108"/>
    </row>
    <row r="1847" spans="5:26" x14ac:dyDescent="0.25">
      <c r="E1847" s="108"/>
      <c r="F1847" s="108"/>
      <c r="G1847" s="108"/>
      <c r="H1847" s="108"/>
      <c r="I1847" s="108"/>
      <c r="J1847" s="108"/>
      <c r="K1847" s="108"/>
      <c r="L1847" s="108"/>
      <c r="M1847" s="108"/>
      <c r="N1847" s="108"/>
      <c r="O1847" s="108"/>
      <c r="P1847" s="108"/>
      <c r="W1847" s="108"/>
      <c r="X1847" s="108"/>
      <c r="Y1847" s="108"/>
      <c r="Z1847" s="108"/>
    </row>
    <row r="1848" spans="5:26" x14ac:dyDescent="0.25">
      <c r="E1848" s="108"/>
      <c r="F1848" s="108"/>
      <c r="G1848" s="108"/>
      <c r="H1848" s="108"/>
      <c r="I1848" s="108"/>
      <c r="J1848" s="108"/>
      <c r="K1848" s="108"/>
      <c r="L1848" s="108"/>
      <c r="M1848" s="108"/>
      <c r="N1848" s="108"/>
      <c r="O1848" s="108"/>
      <c r="P1848" s="108"/>
      <c r="W1848" s="108"/>
      <c r="X1848" s="108"/>
      <c r="Y1848" s="108"/>
      <c r="Z1848" s="108"/>
    </row>
    <row r="1849" spans="5:26" x14ac:dyDescent="0.25">
      <c r="E1849" s="108"/>
      <c r="F1849" s="108"/>
      <c r="G1849" s="108"/>
      <c r="H1849" s="108"/>
      <c r="I1849" s="108"/>
      <c r="J1849" s="108"/>
      <c r="K1849" s="108"/>
      <c r="L1849" s="108"/>
      <c r="M1849" s="108"/>
      <c r="N1849" s="108"/>
      <c r="O1849" s="108"/>
      <c r="P1849" s="108"/>
      <c r="W1849" s="108"/>
      <c r="X1849" s="108"/>
      <c r="Y1849" s="108"/>
      <c r="Z1849" s="108"/>
    </row>
    <row r="1850" spans="5:26" x14ac:dyDescent="0.25">
      <c r="E1850" s="108"/>
      <c r="F1850" s="108"/>
      <c r="G1850" s="108"/>
      <c r="H1850" s="108"/>
      <c r="I1850" s="108"/>
      <c r="J1850" s="108"/>
      <c r="K1850" s="108"/>
      <c r="L1850" s="108"/>
      <c r="M1850" s="108"/>
      <c r="N1850" s="108"/>
      <c r="O1850" s="108"/>
      <c r="P1850" s="108"/>
      <c r="W1850" s="108"/>
      <c r="X1850" s="108"/>
      <c r="Y1850" s="108"/>
      <c r="Z1850" s="108"/>
    </row>
    <row r="1851" spans="5:26" x14ac:dyDescent="0.25">
      <c r="E1851" s="108"/>
      <c r="F1851" s="108"/>
      <c r="G1851" s="108"/>
      <c r="H1851" s="108"/>
      <c r="I1851" s="108"/>
      <c r="J1851" s="108"/>
      <c r="K1851" s="108"/>
      <c r="L1851" s="108"/>
      <c r="M1851" s="108"/>
      <c r="N1851" s="108"/>
      <c r="O1851" s="108"/>
      <c r="P1851" s="108"/>
      <c r="W1851" s="108"/>
      <c r="X1851" s="108"/>
      <c r="Y1851" s="108"/>
      <c r="Z1851" s="108"/>
    </row>
    <row r="1852" spans="5:26" x14ac:dyDescent="0.25">
      <c r="E1852" s="108"/>
      <c r="F1852" s="108"/>
      <c r="G1852" s="108"/>
      <c r="H1852" s="108"/>
      <c r="I1852" s="108"/>
      <c r="J1852" s="108"/>
      <c r="K1852" s="108"/>
      <c r="L1852" s="108"/>
      <c r="M1852" s="108"/>
      <c r="N1852" s="108"/>
      <c r="O1852" s="108"/>
      <c r="P1852" s="108"/>
      <c r="W1852" s="108"/>
      <c r="X1852" s="108"/>
      <c r="Y1852" s="108"/>
      <c r="Z1852" s="108"/>
    </row>
    <row r="1853" spans="5:26" x14ac:dyDescent="0.25">
      <c r="E1853" s="108"/>
      <c r="F1853" s="108"/>
      <c r="G1853" s="108"/>
      <c r="H1853" s="108"/>
      <c r="I1853" s="108"/>
      <c r="J1853" s="108"/>
      <c r="K1853" s="108"/>
      <c r="L1853" s="108"/>
      <c r="M1853" s="108"/>
      <c r="N1853" s="108"/>
      <c r="O1853" s="108"/>
      <c r="P1853" s="108"/>
      <c r="W1853" s="108"/>
      <c r="X1853" s="108"/>
      <c r="Y1853" s="108"/>
      <c r="Z1853" s="108"/>
    </row>
    <row r="1854" spans="5:26" x14ac:dyDescent="0.25">
      <c r="E1854" s="108"/>
      <c r="F1854" s="108"/>
      <c r="G1854" s="108"/>
      <c r="H1854" s="108"/>
      <c r="I1854" s="108"/>
      <c r="J1854" s="108"/>
      <c r="K1854" s="108"/>
      <c r="L1854" s="108"/>
      <c r="M1854" s="108"/>
      <c r="N1854" s="108"/>
      <c r="O1854" s="108"/>
      <c r="P1854" s="108"/>
      <c r="W1854" s="108"/>
      <c r="X1854" s="108"/>
      <c r="Y1854" s="108"/>
      <c r="Z1854" s="108"/>
    </row>
    <row r="1855" spans="5:26" x14ac:dyDescent="0.25">
      <c r="E1855" s="108"/>
      <c r="F1855" s="108"/>
      <c r="G1855" s="108"/>
      <c r="H1855" s="108"/>
      <c r="I1855" s="108"/>
      <c r="J1855" s="108"/>
      <c r="K1855" s="108"/>
      <c r="L1855" s="108"/>
      <c r="M1855" s="108"/>
      <c r="N1855" s="108"/>
      <c r="O1855" s="108"/>
      <c r="P1855" s="108"/>
      <c r="W1855" s="108"/>
      <c r="X1855" s="108"/>
      <c r="Y1855" s="108"/>
      <c r="Z1855" s="108"/>
    </row>
    <row r="1856" spans="5:26" x14ac:dyDescent="0.25">
      <c r="E1856" s="108"/>
      <c r="F1856" s="108"/>
      <c r="G1856" s="108"/>
      <c r="H1856" s="108"/>
      <c r="I1856" s="108"/>
      <c r="J1856" s="108"/>
      <c r="K1856" s="108"/>
      <c r="L1856" s="108"/>
      <c r="M1856" s="108"/>
      <c r="N1856" s="108"/>
      <c r="O1856" s="108"/>
      <c r="P1856" s="108"/>
      <c r="W1856" s="108"/>
      <c r="X1856" s="108"/>
      <c r="Y1856" s="108"/>
      <c r="Z1856" s="108"/>
    </row>
    <row r="1857" spans="5:26" x14ac:dyDescent="0.25">
      <c r="E1857" s="108"/>
      <c r="F1857" s="108"/>
      <c r="G1857" s="108"/>
      <c r="H1857" s="108"/>
      <c r="I1857" s="108"/>
      <c r="J1857" s="108"/>
      <c r="K1857" s="108"/>
      <c r="L1857" s="108"/>
      <c r="M1857" s="108"/>
      <c r="N1857" s="108"/>
      <c r="O1857" s="108"/>
      <c r="P1857" s="108"/>
      <c r="W1857" s="108"/>
      <c r="X1857" s="108"/>
      <c r="Y1857" s="108"/>
      <c r="Z1857" s="108"/>
    </row>
    <row r="1858" spans="5:26" x14ac:dyDescent="0.25">
      <c r="E1858" s="108"/>
      <c r="F1858" s="108"/>
      <c r="G1858" s="108"/>
      <c r="H1858" s="108"/>
      <c r="I1858" s="108"/>
      <c r="J1858" s="108"/>
      <c r="K1858" s="108"/>
      <c r="L1858" s="108"/>
      <c r="M1858" s="108"/>
      <c r="N1858" s="108"/>
      <c r="O1858" s="108"/>
      <c r="P1858" s="108"/>
      <c r="W1858" s="108"/>
      <c r="X1858" s="108"/>
      <c r="Y1858" s="108"/>
      <c r="Z1858" s="108"/>
    </row>
    <row r="1859" spans="5:26" x14ac:dyDescent="0.25">
      <c r="E1859" s="108"/>
      <c r="F1859" s="108"/>
      <c r="G1859" s="108"/>
      <c r="H1859" s="108"/>
      <c r="I1859" s="108"/>
      <c r="J1859" s="108"/>
      <c r="K1859" s="108"/>
      <c r="L1859" s="108"/>
      <c r="M1859" s="108"/>
      <c r="N1859" s="108"/>
      <c r="O1859" s="108"/>
      <c r="P1859" s="108"/>
      <c r="W1859" s="108"/>
      <c r="X1859" s="108"/>
      <c r="Y1859" s="108"/>
      <c r="Z1859" s="108"/>
    </row>
    <row r="1860" spans="5:26" x14ac:dyDescent="0.25">
      <c r="E1860" s="108"/>
      <c r="F1860" s="108"/>
      <c r="G1860" s="108"/>
      <c r="H1860" s="108"/>
      <c r="I1860" s="108"/>
      <c r="J1860" s="108"/>
      <c r="K1860" s="108"/>
      <c r="L1860" s="108"/>
      <c r="M1860" s="108"/>
      <c r="N1860" s="108"/>
      <c r="O1860" s="108"/>
      <c r="P1860" s="108"/>
      <c r="W1860" s="108"/>
      <c r="X1860" s="108"/>
      <c r="Y1860" s="108"/>
      <c r="Z1860" s="108"/>
    </row>
    <row r="1861" spans="5:26" x14ac:dyDescent="0.25">
      <c r="E1861" s="108"/>
      <c r="F1861" s="108"/>
      <c r="G1861" s="108"/>
      <c r="H1861" s="108"/>
      <c r="I1861" s="108"/>
      <c r="J1861" s="108"/>
      <c r="K1861" s="108"/>
      <c r="L1861" s="108"/>
      <c r="M1861" s="108"/>
      <c r="N1861" s="108"/>
      <c r="O1861" s="108"/>
      <c r="P1861" s="108"/>
      <c r="W1861" s="108"/>
      <c r="X1861" s="108"/>
      <c r="Y1861" s="108"/>
      <c r="Z1861" s="108"/>
    </row>
    <row r="1862" spans="5:26" x14ac:dyDescent="0.25">
      <c r="E1862" s="108"/>
      <c r="F1862" s="108"/>
      <c r="G1862" s="108"/>
      <c r="H1862" s="108"/>
      <c r="I1862" s="108"/>
      <c r="J1862" s="108"/>
      <c r="K1862" s="108"/>
      <c r="L1862" s="108"/>
      <c r="M1862" s="108"/>
      <c r="N1862" s="108"/>
      <c r="O1862" s="108"/>
      <c r="P1862" s="108"/>
      <c r="W1862" s="108"/>
      <c r="X1862" s="108"/>
      <c r="Y1862" s="108"/>
      <c r="Z1862" s="108"/>
    </row>
    <row r="1863" spans="5:26" x14ac:dyDescent="0.25">
      <c r="E1863" s="108"/>
      <c r="F1863" s="108"/>
      <c r="G1863" s="108"/>
      <c r="H1863" s="108"/>
      <c r="I1863" s="108"/>
      <c r="J1863" s="108"/>
      <c r="K1863" s="108"/>
      <c r="L1863" s="108"/>
      <c r="M1863" s="108"/>
      <c r="N1863" s="108"/>
      <c r="O1863" s="108"/>
      <c r="P1863" s="108"/>
      <c r="W1863" s="108"/>
      <c r="X1863" s="108"/>
      <c r="Y1863" s="108"/>
      <c r="Z1863" s="108"/>
    </row>
    <row r="1864" spans="5:26" x14ac:dyDescent="0.25">
      <c r="E1864" s="108"/>
      <c r="F1864" s="108"/>
      <c r="G1864" s="108"/>
      <c r="H1864" s="108"/>
      <c r="I1864" s="108"/>
      <c r="J1864" s="108"/>
      <c r="K1864" s="108"/>
      <c r="L1864" s="108"/>
      <c r="M1864" s="108"/>
      <c r="N1864" s="108"/>
      <c r="O1864" s="108"/>
      <c r="P1864" s="108"/>
      <c r="W1864" s="108"/>
      <c r="X1864" s="108"/>
      <c r="Y1864" s="108"/>
      <c r="Z1864" s="108"/>
    </row>
    <row r="1865" spans="5:26" x14ac:dyDescent="0.25">
      <c r="E1865" s="108"/>
      <c r="F1865" s="108"/>
      <c r="G1865" s="108"/>
      <c r="H1865" s="108"/>
      <c r="I1865" s="108"/>
      <c r="J1865" s="108"/>
      <c r="K1865" s="108"/>
      <c r="L1865" s="108"/>
      <c r="M1865" s="108"/>
      <c r="N1865" s="108"/>
      <c r="O1865" s="108"/>
      <c r="P1865" s="108"/>
      <c r="W1865" s="108"/>
      <c r="X1865" s="108"/>
      <c r="Y1865" s="108"/>
      <c r="Z1865" s="108"/>
    </row>
    <row r="1866" spans="5:26" x14ac:dyDescent="0.25">
      <c r="E1866" s="108"/>
      <c r="F1866" s="108"/>
      <c r="G1866" s="108"/>
      <c r="H1866" s="108"/>
      <c r="I1866" s="108"/>
      <c r="J1866" s="108"/>
      <c r="K1866" s="108"/>
      <c r="L1866" s="108"/>
      <c r="M1866" s="108"/>
      <c r="N1866" s="108"/>
      <c r="O1866" s="108"/>
      <c r="P1866" s="108"/>
      <c r="W1866" s="108"/>
      <c r="X1866" s="108"/>
      <c r="Y1866" s="108"/>
      <c r="Z1866" s="108"/>
    </row>
    <row r="1867" spans="5:26" x14ac:dyDescent="0.25">
      <c r="E1867" s="108"/>
      <c r="F1867" s="108"/>
      <c r="G1867" s="108"/>
      <c r="H1867" s="108"/>
      <c r="I1867" s="108"/>
      <c r="J1867" s="108"/>
      <c r="K1867" s="108"/>
      <c r="L1867" s="108"/>
      <c r="M1867" s="108"/>
      <c r="N1867" s="108"/>
      <c r="O1867" s="108"/>
      <c r="P1867" s="108"/>
      <c r="W1867" s="108"/>
      <c r="X1867" s="108"/>
      <c r="Y1867" s="108"/>
      <c r="Z1867" s="108"/>
    </row>
    <row r="1868" spans="5:26" x14ac:dyDescent="0.25">
      <c r="E1868" s="108"/>
      <c r="F1868" s="108"/>
      <c r="G1868" s="108"/>
      <c r="H1868" s="108"/>
      <c r="I1868" s="108"/>
      <c r="J1868" s="108"/>
      <c r="K1868" s="108"/>
      <c r="L1868" s="108"/>
      <c r="M1868" s="108"/>
      <c r="N1868" s="108"/>
      <c r="O1868" s="108"/>
      <c r="P1868" s="108"/>
      <c r="W1868" s="108"/>
      <c r="X1868" s="108"/>
      <c r="Y1868" s="108"/>
      <c r="Z1868" s="108"/>
    </row>
    <row r="1869" spans="5:26" x14ac:dyDescent="0.25">
      <c r="E1869" s="108"/>
      <c r="F1869" s="108"/>
      <c r="G1869" s="108"/>
      <c r="H1869" s="108"/>
      <c r="I1869" s="108"/>
      <c r="J1869" s="108"/>
      <c r="K1869" s="108"/>
      <c r="L1869" s="108"/>
      <c r="M1869" s="108"/>
      <c r="N1869" s="108"/>
      <c r="O1869" s="108"/>
      <c r="P1869" s="108"/>
      <c r="W1869" s="108"/>
      <c r="X1869" s="108"/>
      <c r="Y1869" s="108"/>
      <c r="Z1869" s="108"/>
    </row>
    <row r="1870" spans="5:26" x14ac:dyDescent="0.25">
      <c r="E1870" s="108"/>
      <c r="F1870" s="108"/>
      <c r="G1870" s="108"/>
      <c r="H1870" s="108"/>
      <c r="I1870" s="108"/>
      <c r="J1870" s="108"/>
      <c r="K1870" s="108"/>
      <c r="L1870" s="108"/>
      <c r="M1870" s="108"/>
      <c r="N1870" s="108"/>
      <c r="O1870" s="108"/>
      <c r="P1870" s="108"/>
      <c r="W1870" s="108"/>
      <c r="X1870" s="108"/>
      <c r="Y1870" s="108"/>
      <c r="Z1870" s="108"/>
    </row>
    <row r="1871" spans="5:26" x14ac:dyDescent="0.25">
      <c r="E1871" s="108"/>
      <c r="F1871" s="108"/>
      <c r="G1871" s="108"/>
      <c r="H1871" s="108"/>
      <c r="I1871" s="108"/>
      <c r="J1871" s="108"/>
      <c r="K1871" s="108"/>
      <c r="L1871" s="108"/>
      <c r="M1871" s="108"/>
      <c r="N1871" s="108"/>
      <c r="O1871" s="108"/>
      <c r="P1871" s="108"/>
      <c r="W1871" s="108"/>
      <c r="X1871" s="108"/>
      <c r="Y1871" s="108"/>
      <c r="Z1871" s="108"/>
    </row>
    <row r="1872" spans="5:26" x14ac:dyDescent="0.25">
      <c r="E1872" s="108"/>
      <c r="F1872" s="108"/>
      <c r="G1872" s="108"/>
      <c r="H1872" s="108"/>
      <c r="I1872" s="108"/>
      <c r="J1872" s="108"/>
      <c r="K1872" s="108"/>
      <c r="L1872" s="108"/>
      <c r="M1872" s="108"/>
      <c r="N1872" s="108"/>
      <c r="O1872" s="108"/>
      <c r="P1872" s="108"/>
      <c r="W1872" s="108"/>
      <c r="X1872" s="108"/>
      <c r="Y1872" s="108"/>
      <c r="Z1872" s="108"/>
    </row>
    <row r="1873" spans="5:26" x14ac:dyDescent="0.25">
      <c r="E1873" s="108"/>
      <c r="F1873" s="108"/>
      <c r="G1873" s="108"/>
      <c r="H1873" s="108"/>
      <c r="I1873" s="108"/>
      <c r="J1873" s="108"/>
      <c r="K1873" s="108"/>
      <c r="L1873" s="108"/>
      <c r="M1873" s="108"/>
      <c r="N1873" s="108"/>
      <c r="O1873" s="108"/>
      <c r="P1873" s="108"/>
      <c r="W1873" s="108"/>
      <c r="X1873" s="108"/>
      <c r="Y1873" s="108"/>
      <c r="Z1873" s="108"/>
    </row>
    <row r="1874" spans="5:26" x14ac:dyDescent="0.25">
      <c r="E1874" s="108"/>
      <c r="F1874" s="108"/>
      <c r="G1874" s="108"/>
      <c r="H1874" s="108"/>
      <c r="I1874" s="108"/>
      <c r="J1874" s="108"/>
      <c r="K1874" s="108"/>
      <c r="L1874" s="108"/>
      <c r="M1874" s="108"/>
      <c r="N1874" s="108"/>
      <c r="O1874" s="108"/>
      <c r="P1874" s="108"/>
      <c r="W1874" s="108"/>
      <c r="X1874" s="108"/>
      <c r="Y1874" s="108"/>
      <c r="Z1874" s="108"/>
    </row>
    <row r="1875" spans="5:26" x14ac:dyDescent="0.25">
      <c r="E1875" s="108"/>
      <c r="F1875" s="108"/>
      <c r="G1875" s="108"/>
      <c r="H1875" s="108"/>
      <c r="I1875" s="108"/>
      <c r="J1875" s="108"/>
      <c r="K1875" s="108"/>
      <c r="L1875" s="108"/>
      <c r="M1875" s="108"/>
      <c r="N1875" s="108"/>
      <c r="O1875" s="108"/>
      <c r="P1875" s="108"/>
      <c r="W1875" s="108"/>
      <c r="X1875" s="108"/>
      <c r="Y1875" s="108"/>
      <c r="Z1875" s="108"/>
    </row>
    <row r="1876" spans="5:26" x14ac:dyDescent="0.25">
      <c r="E1876" s="108"/>
      <c r="F1876" s="108"/>
      <c r="G1876" s="108"/>
      <c r="H1876" s="108"/>
      <c r="I1876" s="108"/>
      <c r="J1876" s="108"/>
      <c r="K1876" s="108"/>
      <c r="L1876" s="108"/>
      <c r="M1876" s="108"/>
      <c r="N1876" s="108"/>
      <c r="O1876" s="108"/>
      <c r="P1876" s="108"/>
      <c r="W1876" s="108"/>
      <c r="X1876" s="108"/>
      <c r="Y1876" s="108"/>
      <c r="Z1876" s="108"/>
    </row>
    <row r="1877" spans="5:26" x14ac:dyDescent="0.25">
      <c r="E1877" s="108"/>
      <c r="F1877" s="108"/>
      <c r="G1877" s="108"/>
      <c r="H1877" s="108"/>
      <c r="I1877" s="108"/>
      <c r="J1877" s="108"/>
      <c r="K1877" s="108"/>
      <c r="L1877" s="108"/>
      <c r="M1877" s="108"/>
      <c r="N1877" s="108"/>
      <c r="O1877" s="108"/>
      <c r="P1877" s="108"/>
      <c r="W1877" s="108"/>
      <c r="X1877" s="108"/>
      <c r="Y1877" s="108"/>
      <c r="Z1877" s="108"/>
    </row>
    <row r="1878" spans="5:26" x14ac:dyDescent="0.25">
      <c r="E1878" s="108"/>
      <c r="F1878" s="108"/>
      <c r="G1878" s="108"/>
      <c r="H1878" s="108"/>
      <c r="I1878" s="108"/>
      <c r="J1878" s="108"/>
      <c r="K1878" s="108"/>
      <c r="L1878" s="108"/>
      <c r="M1878" s="108"/>
      <c r="N1878" s="108"/>
      <c r="O1878" s="108"/>
      <c r="P1878" s="108"/>
      <c r="W1878" s="108"/>
      <c r="X1878" s="108"/>
      <c r="Y1878" s="108"/>
      <c r="Z1878" s="108"/>
    </row>
    <row r="1879" spans="5:26" x14ac:dyDescent="0.25">
      <c r="E1879" s="108"/>
      <c r="F1879" s="108"/>
      <c r="G1879" s="108"/>
      <c r="H1879" s="108"/>
      <c r="I1879" s="108"/>
      <c r="J1879" s="108"/>
      <c r="K1879" s="108"/>
      <c r="L1879" s="108"/>
      <c r="M1879" s="108"/>
      <c r="N1879" s="108"/>
      <c r="O1879" s="108"/>
      <c r="P1879" s="108"/>
      <c r="W1879" s="108"/>
      <c r="X1879" s="108"/>
      <c r="Y1879" s="108"/>
      <c r="Z1879" s="108"/>
    </row>
    <row r="1880" spans="5:26" x14ac:dyDescent="0.25">
      <c r="E1880" s="108"/>
      <c r="F1880" s="108"/>
      <c r="G1880" s="108"/>
      <c r="H1880" s="108"/>
      <c r="I1880" s="108"/>
      <c r="J1880" s="108"/>
      <c r="K1880" s="108"/>
      <c r="L1880" s="108"/>
      <c r="M1880" s="108"/>
      <c r="N1880" s="108"/>
      <c r="O1880" s="108"/>
      <c r="P1880" s="108"/>
      <c r="W1880" s="108"/>
      <c r="X1880" s="108"/>
      <c r="Y1880" s="108"/>
      <c r="Z1880" s="108"/>
    </row>
    <row r="1881" spans="5:26" x14ac:dyDescent="0.25">
      <c r="E1881" s="108"/>
      <c r="F1881" s="108"/>
      <c r="G1881" s="108"/>
      <c r="H1881" s="108"/>
      <c r="I1881" s="108"/>
      <c r="J1881" s="108"/>
      <c r="K1881" s="108"/>
      <c r="L1881" s="108"/>
      <c r="M1881" s="108"/>
      <c r="N1881" s="108"/>
      <c r="O1881" s="108"/>
      <c r="P1881" s="108"/>
      <c r="W1881" s="108"/>
      <c r="X1881" s="108"/>
      <c r="Y1881" s="108"/>
      <c r="Z1881" s="108"/>
    </row>
    <row r="1882" spans="5:26" x14ac:dyDescent="0.25">
      <c r="E1882" s="108"/>
      <c r="F1882" s="108"/>
      <c r="G1882" s="108"/>
      <c r="H1882" s="108"/>
      <c r="I1882" s="108"/>
      <c r="J1882" s="108"/>
      <c r="K1882" s="108"/>
      <c r="L1882" s="108"/>
      <c r="M1882" s="108"/>
      <c r="N1882" s="108"/>
      <c r="O1882" s="108"/>
      <c r="P1882" s="108"/>
      <c r="W1882" s="108"/>
      <c r="X1882" s="108"/>
      <c r="Y1882" s="108"/>
      <c r="Z1882" s="108"/>
    </row>
    <row r="1883" spans="5:26" x14ac:dyDescent="0.25">
      <c r="E1883" s="108"/>
      <c r="F1883" s="108"/>
      <c r="G1883" s="108"/>
      <c r="H1883" s="108"/>
      <c r="I1883" s="108"/>
      <c r="J1883" s="108"/>
      <c r="K1883" s="108"/>
      <c r="L1883" s="108"/>
      <c r="M1883" s="108"/>
      <c r="N1883" s="108"/>
      <c r="O1883" s="108"/>
      <c r="P1883" s="108"/>
      <c r="W1883" s="108"/>
      <c r="X1883" s="108"/>
      <c r="Y1883" s="108"/>
      <c r="Z1883" s="108"/>
    </row>
    <row r="1884" spans="5:26" x14ac:dyDescent="0.25">
      <c r="E1884" s="108"/>
      <c r="F1884" s="108"/>
      <c r="G1884" s="108"/>
      <c r="H1884" s="108"/>
      <c r="I1884" s="108"/>
      <c r="J1884" s="108"/>
      <c r="K1884" s="108"/>
      <c r="L1884" s="108"/>
      <c r="M1884" s="108"/>
      <c r="N1884" s="108"/>
      <c r="O1884" s="108"/>
      <c r="P1884" s="108"/>
      <c r="W1884" s="108"/>
      <c r="X1884" s="108"/>
      <c r="Y1884" s="108"/>
      <c r="Z1884" s="108"/>
    </row>
    <row r="1885" spans="5:26" x14ac:dyDescent="0.25">
      <c r="E1885" s="108"/>
      <c r="F1885" s="108"/>
      <c r="G1885" s="108"/>
      <c r="H1885" s="108"/>
      <c r="I1885" s="108"/>
      <c r="J1885" s="108"/>
      <c r="K1885" s="108"/>
      <c r="L1885" s="108"/>
      <c r="M1885" s="108"/>
      <c r="N1885" s="108"/>
      <c r="O1885" s="108"/>
      <c r="P1885" s="108"/>
      <c r="W1885" s="108"/>
      <c r="X1885" s="108"/>
      <c r="Y1885" s="108"/>
      <c r="Z1885" s="108"/>
    </row>
    <row r="1886" spans="5:26" x14ac:dyDescent="0.25">
      <c r="E1886" s="108"/>
      <c r="F1886" s="108"/>
      <c r="G1886" s="108"/>
      <c r="H1886" s="108"/>
      <c r="I1886" s="108"/>
      <c r="J1886" s="108"/>
      <c r="K1886" s="108"/>
      <c r="L1886" s="108"/>
      <c r="M1886" s="108"/>
      <c r="N1886" s="108"/>
      <c r="O1886" s="108"/>
      <c r="P1886" s="108"/>
      <c r="W1886" s="108"/>
      <c r="X1886" s="108"/>
      <c r="Y1886" s="108"/>
      <c r="Z1886" s="108"/>
    </row>
    <row r="1887" spans="5:26" x14ac:dyDescent="0.25">
      <c r="E1887" s="108"/>
      <c r="F1887" s="108"/>
      <c r="G1887" s="108"/>
      <c r="H1887" s="108"/>
      <c r="I1887" s="108"/>
      <c r="J1887" s="108"/>
      <c r="K1887" s="108"/>
      <c r="L1887" s="108"/>
      <c r="M1887" s="108"/>
      <c r="N1887" s="108"/>
      <c r="O1887" s="108"/>
      <c r="P1887" s="108"/>
      <c r="W1887" s="108"/>
      <c r="X1887" s="108"/>
      <c r="Y1887" s="108"/>
      <c r="Z1887" s="108"/>
    </row>
    <row r="1888" spans="5:26" x14ac:dyDescent="0.25">
      <c r="E1888" s="108"/>
      <c r="F1888" s="108"/>
      <c r="G1888" s="108"/>
      <c r="H1888" s="108"/>
      <c r="I1888" s="108"/>
      <c r="J1888" s="108"/>
      <c r="K1888" s="108"/>
      <c r="L1888" s="108"/>
      <c r="M1888" s="108"/>
      <c r="N1888" s="108"/>
      <c r="O1888" s="108"/>
      <c r="P1888" s="108"/>
      <c r="W1888" s="108"/>
      <c r="X1888" s="108"/>
      <c r="Y1888" s="108"/>
      <c r="Z1888" s="108"/>
    </row>
    <row r="1889" spans="5:26" x14ac:dyDescent="0.25">
      <c r="E1889" s="108"/>
      <c r="F1889" s="108"/>
      <c r="G1889" s="108"/>
      <c r="H1889" s="108"/>
      <c r="I1889" s="108"/>
      <c r="J1889" s="108"/>
      <c r="K1889" s="108"/>
      <c r="L1889" s="108"/>
      <c r="M1889" s="108"/>
      <c r="N1889" s="108"/>
      <c r="O1889" s="108"/>
      <c r="P1889" s="108"/>
      <c r="W1889" s="108"/>
      <c r="X1889" s="108"/>
      <c r="Y1889" s="108"/>
      <c r="Z1889" s="108"/>
    </row>
    <row r="1890" spans="5:26" x14ac:dyDescent="0.25">
      <c r="E1890" s="108"/>
      <c r="F1890" s="108"/>
      <c r="G1890" s="108"/>
      <c r="H1890" s="108"/>
      <c r="I1890" s="108"/>
      <c r="J1890" s="108"/>
      <c r="K1890" s="108"/>
      <c r="L1890" s="108"/>
      <c r="M1890" s="108"/>
      <c r="N1890" s="108"/>
      <c r="O1890" s="108"/>
      <c r="P1890" s="108"/>
      <c r="W1890" s="108"/>
      <c r="X1890" s="108"/>
      <c r="Y1890" s="108"/>
      <c r="Z1890" s="108"/>
    </row>
    <row r="1891" spans="5:26" x14ac:dyDescent="0.25">
      <c r="E1891" s="108"/>
      <c r="F1891" s="108"/>
      <c r="G1891" s="108"/>
      <c r="H1891" s="108"/>
      <c r="I1891" s="108"/>
      <c r="J1891" s="108"/>
      <c r="K1891" s="108"/>
      <c r="L1891" s="108"/>
      <c r="M1891" s="108"/>
      <c r="N1891" s="108"/>
      <c r="O1891" s="108"/>
      <c r="P1891" s="108"/>
      <c r="W1891" s="108"/>
      <c r="X1891" s="108"/>
      <c r="Y1891" s="108"/>
      <c r="Z1891" s="108"/>
    </row>
    <row r="1892" spans="5:26" x14ac:dyDescent="0.25">
      <c r="E1892" s="108"/>
      <c r="F1892" s="108"/>
      <c r="G1892" s="108"/>
      <c r="H1892" s="108"/>
      <c r="I1892" s="108"/>
      <c r="J1892" s="108"/>
      <c r="K1892" s="108"/>
      <c r="L1892" s="108"/>
      <c r="M1892" s="108"/>
      <c r="N1892" s="108"/>
      <c r="O1892" s="108"/>
      <c r="P1892" s="108"/>
      <c r="W1892" s="108"/>
      <c r="X1892" s="108"/>
      <c r="Y1892" s="108"/>
      <c r="Z1892" s="108"/>
    </row>
    <row r="1893" spans="5:26" x14ac:dyDescent="0.25">
      <c r="E1893" s="108"/>
      <c r="F1893" s="108"/>
      <c r="G1893" s="108"/>
      <c r="H1893" s="108"/>
      <c r="I1893" s="108"/>
      <c r="J1893" s="108"/>
      <c r="K1893" s="108"/>
      <c r="L1893" s="108"/>
      <c r="M1893" s="108"/>
      <c r="N1893" s="108"/>
      <c r="O1893" s="108"/>
      <c r="P1893" s="108"/>
      <c r="W1893" s="108"/>
      <c r="X1893" s="108"/>
      <c r="Y1893" s="108"/>
      <c r="Z1893" s="108"/>
    </row>
    <row r="1894" spans="5:26" x14ac:dyDescent="0.25">
      <c r="E1894" s="108"/>
      <c r="F1894" s="108"/>
      <c r="G1894" s="108"/>
      <c r="H1894" s="108"/>
      <c r="I1894" s="108"/>
      <c r="J1894" s="108"/>
      <c r="K1894" s="108"/>
      <c r="L1894" s="108"/>
      <c r="M1894" s="108"/>
      <c r="N1894" s="108"/>
      <c r="O1894" s="108"/>
      <c r="P1894" s="108"/>
      <c r="W1894" s="108"/>
      <c r="X1894" s="108"/>
      <c r="Y1894" s="108"/>
      <c r="Z1894" s="108"/>
    </row>
    <row r="1895" spans="5:26" x14ac:dyDescent="0.25">
      <c r="E1895" s="108"/>
      <c r="F1895" s="108"/>
      <c r="G1895" s="108"/>
      <c r="H1895" s="108"/>
      <c r="I1895" s="108"/>
      <c r="J1895" s="108"/>
      <c r="K1895" s="108"/>
      <c r="L1895" s="108"/>
      <c r="M1895" s="108"/>
      <c r="N1895" s="108"/>
      <c r="O1895" s="108"/>
      <c r="P1895" s="108"/>
      <c r="W1895" s="108"/>
      <c r="X1895" s="108"/>
      <c r="Y1895" s="108"/>
      <c r="Z1895" s="108"/>
    </row>
    <row r="1896" spans="5:26" x14ac:dyDescent="0.25">
      <c r="E1896" s="108"/>
      <c r="F1896" s="108"/>
      <c r="G1896" s="108"/>
      <c r="H1896" s="108"/>
      <c r="I1896" s="108"/>
      <c r="J1896" s="108"/>
      <c r="K1896" s="108"/>
      <c r="L1896" s="108"/>
      <c r="M1896" s="108"/>
      <c r="N1896" s="108"/>
      <c r="O1896" s="108"/>
      <c r="P1896" s="108"/>
      <c r="W1896" s="108"/>
      <c r="X1896" s="108"/>
      <c r="Y1896" s="108"/>
      <c r="Z1896" s="108"/>
    </row>
    <row r="1897" spans="5:26" x14ac:dyDescent="0.25">
      <c r="E1897" s="108"/>
      <c r="F1897" s="108"/>
      <c r="G1897" s="108"/>
      <c r="H1897" s="108"/>
      <c r="I1897" s="108"/>
      <c r="J1897" s="108"/>
      <c r="K1897" s="108"/>
      <c r="L1897" s="108"/>
      <c r="M1897" s="108"/>
      <c r="N1897" s="108"/>
      <c r="O1897" s="108"/>
      <c r="P1897" s="108"/>
      <c r="W1897" s="108"/>
      <c r="X1897" s="108"/>
      <c r="Y1897" s="108"/>
      <c r="Z1897" s="108"/>
    </row>
    <row r="1898" spans="5:26" x14ac:dyDescent="0.25">
      <c r="E1898" s="108"/>
      <c r="F1898" s="108"/>
      <c r="G1898" s="108"/>
      <c r="H1898" s="108"/>
      <c r="I1898" s="108"/>
      <c r="J1898" s="108"/>
      <c r="K1898" s="108"/>
      <c r="L1898" s="108"/>
      <c r="M1898" s="108"/>
      <c r="N1898" s="108"/>
      <c r="O1898" s="108"/>
      <c r="P1898" s="108"/>
      <c r="W1898" s="108"/>
      <c r="X1898" s="108"/>
      <c r="Y1898" s="108"/>
      <c r="Z1898" s="108"/>
    </row>
    <row r="1899" spans="5:26" x14ac:dyDescent="0.25">
      <c r="E1899" s="108"/>
      <c r="F1899" s="108"/>
      <c r="G1899" s="108"/>
      <c r="H1899" s="108"/>
      <c r="I1899" s="108"/>
      <c r="J1899" s="108"/>
      <c r="K1899" s="108"/>
      <c r="L1899" s="108"/>
      <c r="M1899" s="108"/>
      <c r="N1899" s="108"/>
      <c r="O1899" s="108"/>
      <c r="P1899" s="108"/>
      <c r="W1899" s="108"/>
      <c r="X1899" s="108"/>
      <c r="Y1899" s="108"/>
      <c r="Z1899" s="108"/>
    </row>
    <row r="1900" spans="5:26" x14ac:dyDescent="0.25">
      <c r="E1900" s="108"/>
      <c r="F1900" s="108"/>
      <c r="G1900" s="108"/>
      <c r="H1900" s="108"/>
      <c r="I1900" s="108"/>
      <c r="J1900" s="108"/>
      <c r="K1900" s="108"/>
      <c r="L1900" s="108"/>
      <c r="M1900" s="108"/>
      <c r="N1900" s="108"/>
      <c r="O1900" s="108"/>
      <c r="P1900" s="108"/>
      <c r="W1900" s="108"/>
      <c r="X1900" s="108"/>
      <c r="Y1900" s="108"/>
      <c r="Z1900" s="108"/>
    </row>
    <row r="1901" spans="5:26" x14ac:dyDescent="0.25">
      <c r="E1901" s="108"/>
      <c r="F1901" s="108"/>
      <c r="G1901" s="108"/>
      <c r="H1901" s="108"/>
      <c r="I1901" s="108"/>
      <c r="J1901" s="108"/>
      <c r="K1901" s="108"/>
      <c r="L1901" s="108"/>
      <c r="M1901" s="108"/>
      <c r="N1901" s="108"/>
      <c r="O1901" s="108"/>
      <c r="P1901" s="108"/>
      <c r="W1901" s="108"/>
      <c r="X1901" s="108"/>
      <c r="Y1901" s="108"/>
      <c r="Z1901" s="108"/>
    </row>
    <row r="1902" spans="5:26" x14ac:dyDescent="0.25">
      <c r="E1902" s="108"/>
      <c r="F1902" s="108"/>
      <c r="G1902" s="108"/>
      <c r="H1902" s="108"/>
      <c r="I1902" s="108"/>
      <c r="J1902" s="108"/>
      <c r="K1902" s="108"/>
      <c r="L1902" s="108"/>
      <c r="M1902" s="108"/>
      <c r="N1902" s="108"/>
      <c r="O1902" s="108"/>
      <c r="P1902" s="108"/>
      <c r="W1902" s="108"/>
      <c r="X1902" s="108"/>
      <c r="Y1902" s="108"/>
      <c r="Z1902" s="108"/>
    </row>
    <row r="1903" spans="5:26" x14ac:dyDescent="0.25">
      <c r="E1903" s="108"/>
      <c r="F1903" s="108"/>
      <c r="G1903" s="108"/>
      <c r="H1903" s="108"/>
      <c r="I1903" s="108"/>
      <c r="J1903" s="108"/>
      <c r="K1903" s="108"/>
      <c r="L1903" s="108"/>
      <c r="M1903" s="108"/>
      <c r="N1903" s="108"/>
      <c r="O1903" s="108"/>
      <c r="P1903" s="108"/>
      <c r="W1903" s="108"/>
      <c r="X1903" s="108"/>
      <c r="Y1903" s="108"/>
      <c r="Z1903" s="108"/>
    </row>
    <row r="1904" spans="5:26" x14ac:dyDescent="0.25">
      <c r="E1904" s="108"/>
      <c r="F1904" s="108"/>
      <c r="G1904" s="108"/>
      <c r="H1904" s="108"/>
      <c r="I1904" s="108"/>
      <c r="J1904" s="108"/>
      <c r="K1904" s="108"/>
      <c r="L1904" s="108"/>
      <c r="M1904" s="108"/>
      <c r="N1904" s="108"/>
      <c r="O1904" s="108"/>
      <c r="P1904" s="108"/>
      <c r="W1904" s="108"/>
      <c r="X1904" s="108"/>
      <c r="Y1904" s="108"/>
      <c r="Z1904" s="108"/>
    </row>
    <row r="1905" spans="5:26" x14ac:dyDescent="0.25">
      <c r="E1905" s="108"/>
      <c r="F1905" s="108"/>
      <c r="G1905" s="108"/>
      <c r="H1905" s="108"/>
      <c r="I1905" s="108"/>
      <c r="J1905" s="108"/>
      <c r="K1905" s="108"/>
      <c r="L1905" s="108"/>
      <c r="M1905" s="108"/>
      <c r="N1905" s="108"/>
      <c r="O1905" s="108"/>
      <c r="P1905" s="108"/>
      <c r="W1905" s="108"/>
      <c r="X1905" s="108"/>
      <c r="Y1905" s="108"/>
      <c r="Z1905" s="108"/>
    </row>
    <row r="1906" spans="5:26" x14ac:dyDescent="0.25">
      <c r="E1906" s="108"/>
      <c r="F1906" s="108"/>
      <c r="G1906" s="108"/>
      <c r="H1906" s="108"/>
      <c r="I1906" s="108"/>
      <c r="J1906" s="108"/>
      <c r="K1906" s="108"/>
      <c r="L1906" s="108"/>
      <c r="M1906" s="108"/>
      <c r="N1906" s="108"/>
      <c r="O1906" s="108"/>
      <c r="P1906" s="108"/>
      <c r="W1906" s="108"/>
      <c r="X1906" s="108"/>
      <c r="Y1906" s="108"/>
      <c r="Z1906" s="108"/>
    </row>
    <row r="1907" spans="5:26" x14ac:dyDescent="0.25">
      <c r="E1907" s="108"/>
      <c r="F1907" s="108"/>
      <c r="G1907" s="108"/>
      <c r="H1907" s="108"/>
      <c r="I1907" s="108"/>
      <c r="J1907" s="108"/>
      <c r="K1907" s="108"/>
      <c r="L1907" s="108"/>
      <c r="M1907" s="108"/>
      <c r="N1907" s="108"/>
      <c r="O1907" s="108"/>
      <c r="P1907" s="108"/>
      <c r="W1907" s="108"/>
      <c r="X1907" s="108"/>
      <c r="Y1907" s="108"/>
      <c r="Z1907" s="108"/>
    </row>
    <row r="1908" spans="5:26" x14ac:dyDescent="0.25">
      <c r="E1908" s="108"/>
      <c r="F1908" s="108"/>
      <c r="G1908" s="108"/>
      <c r="H1908" s="108"/>
      <c r="I1908" s="108"/>
      <c r="J1908" s="108"/>
      <c r="K1908" s="108"/>
      <c r="L1908" s="108"/>
      <c r="M1908" s="108"/>
      <c r="N1908" s="108"/>
      <c r="O1908" s="108"/>
      <c r="P1908" s="108"/>
      <c r="W1908" s="108"/>
      <c r="X1908" s="108"/>
      <c r="Y1908" s="108"/>
      <c r="Z1908" s="108"/>
    </row>
    <row r="1909" spans="5:26" x14ac:dyDescent="0.25">
      <c r="E1909" s="108"/>
      <c r="F1909" s="108"/>
      <c r="G1909" s="108"/>
      <c r="H1909" s="108"/>
      <c r="I1909" s="108"/>
      <c r="J1909" s="108"/>
      <c r="K1909" s="108"/>
      <c r="L1909" s="108"/>
      <c r="M1909" s="108"/>
      <c r="N1909" s="108"/>
      <c r="O1909" s="108"/>
      <c r="P1909" s="108"/>
      <c r="W1909" s="108"/>
      <c r="X1909" s="108"/>
      <c r="Y1909" s="108"/>
      <c r="Z1909" s="108"/>
    </row>
    <row r="1910" spans="5:26" x14ac:dyDescent="0.25">
      <c r="E1910" s="108"/>
      <c r="F1910" s="108"/>
      <c r="G1910" s="108"/>
      <c r="H1910" s="108"/>
      <c r="I1910" s="108"/>
      <c r="J1910" s="108"/>
      <c r="K1910" s="108"/>
      <c r="L1910" s="108"/>
      <c r="M1910" s="108"/>
      <c r="N1910" s="108"/>
      <c r="O1910" s="108"/>
      <c r="P1910" s="108"/>
      <c r="W1910" s="108"/>
      <c r="X1910" s="108"/>
      <c r="Y1910" s="108"/>
      <c r="Z1910" s="108"/>
    </row>
    <row r="1911" spans="5:26" x14ac:dyDescent="0.25">
      <c r="E1911" s="108"/>
      <c r="F1911" s="108"/>
      <c r="G1911" s="108"/>
      <c r="H1911" s="108"/>
      <c r="I1911" s="108"/>
      <c r="J1911" s="108"/>
      <c r="K1911" s="108"/>
      <c r="L1911" s="108"/>
      <c r="M1911" s="108"/>
      <c r="N1911" s="108"/>
      <c r="O1911" s="108"/>
      <c r="P1911" s="108"/>
      <c r="W1911" s="108"/>
      <c r="X1911" s="108"/>
      <c r="Y1911" s="108"/>
      <c r="Z1911" s="108"/>
    </row>
    <row r="1912" spans="5:26" x14ac:dyDescent="0.25">
      <c r="E1912" s="108"/>
      <c r="F1912" s="108"/>
      <c r="G1912" s="108"/>
      <c r="H1912" s="108"/>
      <c r="I1912" s="108"/>
      <c r="J1912" s="108"/>
      <c r="K1912" s="108"/>
      <c r="L1912" s="108"/>
      <c r="M1912" s="108"/>
      <c r="N1912" s="108"/>
      <c r="O1912" s="108"/>
      <c r="P1912" s="108"/>
      <c r="W1912" s="108"/>
      <c r="X1912" s="108"/>
      <c r="Y1912" s="108"/>
      <c r="Z1912" s="108"/>
    </row>
    <row r="1913" spans="5:26" x14ac:dyDescent="0.25">
      <c r="E1913" s="108"/>
      <c r="F1913" s="108"/>
      <c r="G1913" s="108"/>
      <c r="H1913" s="108"/>
      <c r="I1913" s="108"/>
      <c r="J1913" s="108"/>
      <c r="K1913" s="108"/>
      <c r="L1913" s="108"/>
      <c r="M1913" s="108"/>
      <c r="N1913" s="108"/>
      <c r="O1913" s="108"/>
      <c r="P1913" s="108"/>
      <c r="W1913" s="108"/>
      <c r="X1913" s="108"/>
      <c r="Y1913" s="108"/>
      <c r="Z1913" s="108"/>
    </row>
    <row r="1914" spans="5:26" x14ac:dyDescent="0.25">
      <c r="E1914" s="108"/>
      <c r="F1914" s="108"/>
      <c r="G1914" s="108"/>
      <c r="H1914" s="108"/>
      <c r="I1914" s="108"/>
      <c r="J1914" s="108"/>
      <c r="K1914" s="108"/>
      <c r="L1914" s="108"/>
      <c r="M1914" s="108"/>
      <c r="N1914" s="108"/>
      <c r="O1914" s="108"/>
      <c r="P1914" s="108"/>
      <c r="W1914" s="108"/>
      <c r="X1914" s="108"/>
      <c r="Y1914" s="108"/>
      <c r="Z1914" s="108"/>
    </row>
    <row r="1915" spans="5:26" x14ac:dyDescent="0.25">
      <c r="E1915" s="108"/>
      <c r="F1915" s="108"/>
      <c r="G1915" s="108"/>
      <c r="H1915" s="108"/>
      <c r="I1915" s="108"/>
      <c r="J1915" s="108"/>
      <c r="K1915" s="108"/>
      <c r="L1915" s="108"/>
      <c r="M1915" s="108"/>
      <c r="N1915" s="108"/>
      <c r="O1915" s="108"/>
      <c r="P1915" s="108"/>
      <c r="W1915" s="108"/>
      <c r="X1915" s="108"/>
      <c r="Y1915" s="108"/>
      <c r="Z1915" s="108"/>
    </row>
    <row r="1916" spans="5:26" x14ac:dyDescent="0.25">
      <c r="E1916" s="108"/>
      <c r="F1916" s="108"/>
      <c r="G1916" s="108"/>
      <c r="H1916" s="108"/>
      <c r="I1916" s="108"/>
      <c r="J1916" s="108"/>
      <c r="K1916" s="108"/>
      <c r="L1916" s="108"/>
      <c r="M1916" s="108"/>
      <c r="N1916" s="108"/>
      <c r="O1916" s="108"/>
      <c r="P1916" s="108"/>
      <c r="W1916" s="108"/>
      <c r="X1916" s="108"/>
      <c r="Y1916" s="108"/>
      <c r="Z1916" s="108"/>
    </row>
    <row r="1917" spans="5:26" x14ac:dyDescent="0.25">
      <c r="E1917" s="108"/>
      <c r="F1917" s="108"/>
      <c r="G1917" s="108"/>
      <c r="H1917" s="108"/>
      <c r="I1917" s="108"/>
      <c r="J1917" s="108"/>
      <c r="K1917" s="108"/>
      <c r="L1917" s="108"/>
      <c r="M1917" s="108"/>
      <c r="N1917" s="108"/>
      <c r="O1917" s="108"/>
      <c r="P1917" s="108"/>
      <c r="W1917" s="108"/>
      <c r="X1917" s="108"/>
      <c r="Y1917" s="108"/>
      <c r="Z1917" s="108"/>
    </row>
    <row r="1918" spans="5:26" x14ac:dyDescent="0.25">
      <c r="E1918" s="108"/>
      <c r="F1918" s="108"/>
      <c r="G1918" s="108"/>
      <c r="H1918" s="108"/>
      <c r="I1918" s="108"/>
      <c r="J1918" s="108"/>
      <c r="K1918" s="108"/>
      <c r="L1918" s="108"/>
      <c r="M1918" s="108"/>
      <c r="N1918" s="108"/>
      <c r="O1918" s="108"/>
      <c r="P1918" s="108"/>
      <c r="W1918" s="108"/>
      <c r="X1918" s="108"/>
      <c r="Y1918" s="108"/>
      <c r="Z1918" s="108"/>
    </row>
    <row r="1919" spans="5:26" x14ac:dyDescent="0.25">
      <c r="E1919" s="108"/>
      <c r="F1919" s="108"/>
      <c r="G1919" s="108"/>
      <c r="H1919" s="108"/>
      <c r="I1919" s="108"/>
      <c r="J1919" s="108"/>
      <c r="K1919" s="108"/>
      <c r="L1919" s="108"/>
      <c r="M1919" s="108"/>
      <c r="N1919" s="108"/>
      <c r="O1919" s="108"/>
      <c r="P1919" s="108"/>
      <c r="W1919" s="108"/>
      <c r="X1919" s="108"/>
      <c r="Y1919" s="108"/>
      <c r="Z1919" s="108"/>
    </row>
    <row r="1920" spans="5:26" x14ac:dyDescent="0.25">
      <c r="E1920" s="108"/>
      <c r="F1920" s="108"/>
      <c r="G1920" s="108"/>
      <c r="H1920" s="108"/>
      <c r="I1920" s="108"/>
      <c r="J1920" s="108"/>
      <c r="K1920" s="108"/>
      <c r="L1920" s="108"/>
      <c r="M1920" s="108"/>
      <c r="N1920" s="108"/>
      <c r="O1920" s="108"/>
      <c r="P1920" s="108"/>
      <c r="W1920" s="108"/>
      <c r="X1920" s="108"/>
      <c r="Y1920" s="108"/>
      <c r="Z1920" s="108"/>
    </row>
    <row r="1921" spans="5:26" x14ac:dyDescent="0.25">
      <c r="E1921" s="108"/>
      <c r="F1921" s="108"/>
      <c r="G1921" s="108"/>
      <c r="H1921" s="108"/>
      <c r="I1921" s="108"/>
      <c r="J1921" s="108"/>
      <c r="K1921" s="108"/>
      <c r="L1921" s="108"/>
      <c r="M1921" s="108"/>
      <c r="N1921" s="108"/>
      <c r="O1921" s="108"/>
      <c r="P1921" s="108"/>
      <c r="W1921" s="108"/>
      <c r="X1921" s="108"/>
      <c r="Y1921" s="108"/>
      <c r="Z1921" s="108"/>
    </row>
    <row r="1922" spans="5:26" x14ac:dyDescent="0.25">
      <c r="E1922" s="108"/>
      <c r="F1922" s="108"/>
      <c r="G1922" s="108"/>
      <c r="H1922" s="108"/>
      <c r="I1922" s="108"/>
      <c r="J1922" s="108"/>
      <c r="K1922" s="108"/>
      <c r="L1922" s="108"/>
      <c r="M1922" s="108"/>
      <c r="N1922" s="108"/>
      <c r="O1922" s="108"/>
      <c r="P1922" s="108"/>
      <c r="W1922" s="108"/>
      <c r="X1922" s="108"/>
      <c r="Y1922" s="108"/>
      <c r="Z1922" s="108"/>
    </row>
    <row r="1923" spans="5:26" x14ac:dyDescent="0.25">
      <c r="E1923" s="108"/>
      <c r="F1923" s="108"/>
      <c r="G1923" s="108"/>
      <c r="H1923" s="108"/>
      <c r="I1923" s="108"/>
      <c r="J1923" s="108"/>
      <c r="K1923" s="108"/>
      <c r="L1923" s="108"/>
      <c r="M1923" s="108"/>
      <c r="N1923" s="108"/>
      <c r="O1923" s="108"/>
      <c r="P1923" s="108"/>
      <c r="W1923" s="108"/>
      <c r="X1923" s="108"/>
      <c r="Y1923" s="108"/>
      <c r="Z1923" s="108"/>
    </row>
    <row r="1924" spans="5:26" x14ac:dyDescent="0.25">
      <c r="E1924" s="108"/>
      <c r="F1924" s="108"/>
      <c r="G1924" s="108"/>
      <c r="H1924" s="108"/>
      <c r="I1924" s="108"/>
      <c r="J1924" s="108"/>
      <c r="K1924" s="108"/>
      <c r="L1924" s="108"/>
      <c r="M1924" s="108"/>
      <c r="N1924" s="108"/>
      <c r="O1924" s="108"/>
      <c r="P1924" s="108"/>
      <c r="W1924" s="108"/>
      <c r="X1924" s="108"/>
      <c r="Y1924" s="108"/>
      <c r="Z1924" s="108"/>
    </row>
    <row r="1925" spans="5:26" x14ac:dyDescent="0.25">
      <c r="E1925" s="108"/>
      <c r="F1925" s="108"/>
      <c r="G1925" s="108"/>
      <c r="H1925" s="108"/>
      <c r="I1925" s="108"/>
      <c r="J1925" s="108"/>
      <c r="K1925" s="108"/>
      <c r="L1925" s="108"/>
      <c r="M1925" s="108"/>
      <c r="N1925" s="108"/>
      <c r="O1925" s="108"/>
      <c r="P1925" s="108"/>
      <c r="W1925" s="108"/>
      <c r="X1925" s="108"/>
      <c r="Y1925" s="108"/>
      <c r="Z1925" s="108"/>
    </row>
    <row r="1926" spans="5:26" x14ac:dyDescent="0.25">
      <c r="E1926" s="108"/>
      <c r="F1926" s="108"/>
      <c r="G1926" s="108"/>
      <c r="H1926" s="108"/>
      <c r="I1926" s="108"/>
      <c r="J1926" s="108"/>
      <c r="K1926" s="108"/>
      <c r="L1926" s="108"/>
      <c r="M1926" s="108"/>
      <c r="N1926" s="108"/>
      <c r="O1926" s="108"/>
      <c r="P1926" s="108"/>
      <c r="W1926" s="108"/>
      <c r="X1926" s="108"/>
      <c r="Y1926" s="108"/>
      <c r="Z1926" s="108"/>
    </row>
    <row r="1927" spans="5:26" x14ac:dyDescent="0.25">
      <c r="E1927" s="108"/>
      <c r="F1927" s="108"/>
      <c r="G1927" s="108"/>
      <c r="H1927" s="108"/>
      <c r="I1927" s="108"/>
      <c r="J1927" s="108"/>
      <c r="K1927" s="108"/>
      <c r="L1927" s="108"/>
      <c r="M1927" s="108"/>
      <c r="N1927" s="108"/>
      <c r="O1927" s="108"/>
      <c r="P1927" s="108"/>
      <c r="W1927" s="108"/>
      <c r="X1927" s="108"/>
      <c r="Y1927" s="108"/>
      <c r="Z1927" s="108"/>
    </row>
    <row r="1928" spans="5:26" x14ac:dyDescent="0.25">
      <c r="E1928" s="108"/>
      <c r="F1928" s="108"/>
      <c r="G1928" s="108"/>
      <c r="H1928" s="108"/>
      <c r="I1928" s="108"/>
      <c r="J1928" s="108"/>
      <c r="K1928" s="108"/>
      <c r="L1928" s="108"/>
      <c r="M1928" s="108"/>
      <c r="N1928" s="108"/>
      <c r="O1928" s="108"/>
      <c r="P1928" s="108"/>
      <c r="W1928" s="108"/>
      <c r="X1928" s="108"/>
      <c r="Y1928" s="108"/>
      <c r="Z1928" s="108"/>
    </row>
    <row r="1929" spans="5:26" x14ac:dyDescent="0.25">
      <c r="E1929" s="108"/>
      <c r="F1929" s="108"/>
      <c r="G1929" s="108"/>
      <c r="H1929" s="108"/>
      <c r="I1929" s="108"/>
      <c r="J1929" s="108"/>
      <c r="K1929" s="108"/>
      <c r="L1929" s="108"/>
      <c r="M1929" s="108"/>
      <c r="N1929" s="108"/>
      <c r="O1929" s="108"/>
      <c r="P1929" s="108"/>
      <c r="W1929" s="108"/>
      <c r="X1929" s="108"/>
      <c r="Y1929" s="108"/>
      <c r="Z1929" s="108"/>
    </row>
    <row r="1930" spans="5:26" x14ac:dyDescent="0.25">
      <c r="E1930" s="108"/>
      <c r="F1930" s="108"/>
      <c r="G1930" s="108"/>
      <c r="H1930" s="108"/>
      <c r="I1930" s="108"/>
      <c r="J1930" s="108"/>
      <c r="K1930" s="108"/>
      <c r="L1930" s="108"/>
      <c r="M1930" s="108"/>
      <c r="N1930" s="108"/>
      <c r="O1930" s="108"/>
      <c r="P1930" s="108"/>
      <c r="W1930" s="108"/>
      <c r="X1930" s="108"/>
      <c r="Y1930" s="108"/>
      <c r="Z1930" s="108"/>
    </row>
    <row r="1931" spans="5:26" x14ac:dyDescent="0.25">
      <c r="E1931" s="108"/>
      <c r="F1931" s="108"/>
      <c r="G1931" s="108"/>
      <c r="H1931" s="108"/>
      <c r="I1931" s="108"/>
      <c r="J1931" s="108"/>
      <c r="K1931" s="108"/>
      <c r="L1931" s="108"/>
      <c r="M1931" s="108"/>
      <c r="N1931" s="108"/>
      <c r="O1931" s="108"/>
      <c r="P1931" s="108"/>
      <c r="W1931" s="108"/>
      <c r="X1931" s="108"/>
      <c r="Y1931" s="108"/>
      <c r="Z1931" s="108"/>
    </row>
    <row r="1932" spans="5:26" x14ac:dyDescent="0.25">
      <c r="E1932" s="108"/>
      <c r="F1932" s="108"/>
      <c r="G1932" s="108"/>
      <c r="H1932" s="108"/>
      <c r="I1932" s="108"/>
      <c r="J1932" s="108"/>
      <c r="K1932" s="108"/>
      <c r="L1932" s="108"/>
      <c r="M1932" s="108"/>
      <c r="N1932" s="108"/>
      <c r="O1932" s="108"/>
      <c r="P1932" s="108"/>
      <c r="W1932" s="108"/>
      <c r="X1932" s="108"/>
      <c r="Y1932" s="108"/>
      <c r="Z1932" s="108"/>
    </row>
    <row r="1933" spans="5:26" x14ac:dyDescent="0.25">
      <c r="E1933" s="108"/>
      <c r="F1933" s="108"/>
      <c r="G1933" s="108"/>
      <c r="H1933" s="108"/>
      <c r="I1933" s="108"/>
      <c r="J1933" s="108"/>
      <c r="K1933" s="108"/>
      <c r="L1933" s="108"/>
      <c r="M1933" s="108"/>
      <c r="N1933" s="108"/>
      <c r="O1933" s="108"/>
      <c r="P1933" s="108"/>
      <c r="W1933" s="108"/>
      <c r="X1933" s="108"/>
      <c r="Y1933" s="108"/>
      <c r="Z1933" s="108"/>
    </row>
    <row r="1934" spans="5:26" x14ac:dyDescent="0.25">
      <c r="E1934" s="108"/>
      <c r="F1934" s="108"/>
      <c r="G1934" s="108"/>
      <c r="H1934" s="108"/>
      <c r="I1934" s="108"/>
      <c r="J1934" s="108"/>
      <c r="K1934" s="108"/>
      <c r="L1934" s="108"/>
      <c r="M1934" s="108"/>
      <c r="N1934" s="108"/>
      <c r="O1934" s="108"/>
      <c r="P1934" s="108"/>
      <c r="W1934" s="108"/>
      <c r="X1934" s="108"/>
      <c r="Y1934" s="108"/>
      <c r="Z1934" s="108"/>
    </row>
    <row r="1935" spans="5:26" x14ac:dyDescent="0.25">
      <c r="E1935" s="108"/>
      <c r="F1935" s="108"/>
      <c r="G1935" s="108"/>
      <c r="H1935" s="108"/>
      <c r="I1935" s="108"/>
      <c r="J1935" s="108"/>
      <c r="K1935" s="108"/>
      <c r="L1935" s="108"/>
      <c r="M1935" s="108"/>
      <c r="N1935" s="108"/>
      <c r="O1935" s="108"/>
      <c r="P1935" s="108"/>
      <c r="W1935" s="108"/>
      <c r="X1935" s="108"/>
      <c r="Y1935" s="108"/>
      <c r="Z1935" s="108"/>
    </row>
    <row r="1936" spans="5:26" x14ac:dyDescent="0.25">
      <c r="E1936" s="108"/>
      <c r="F1936" s="108"/>
      <c r="G1936" s="108"/>
      <c r="H1936" s="108"/>
      <c r="I1936" s="108"/>
      <c r="J1936" s="108"/>
      <c r="K1936" s="108"/>
      <c r="L1936" s="108"/>
      <c r="M1936" s="108"/>
      <c r="N1936" s="108"/>
      <c r="O1936" s="108"/>
      <c r="P1936" s="108"/>
      <c r="W1936" s="108"/>
      <c r="X1936" s="108"/>
      <c r="Y1936" s="108"/>
      <c r="Z1936" s="108"/>
    </row>
    <row r="1937" spans="5:26" x14ac:dyDescent="0.25">
      <c r="E1937" s="108"/>
      <c r="F1937" s="108"/>
      <c r="G1937" s="108"/>
      <c r="H1937" s="108"/>
      <c r="I1937" s="108"/>
      <c r="J1937" s="108"/>
      <c r="K1937" s="108"/>
      <c r="L1937" s="108"/>
      <c r="M1937" s="108"/>
      <c r="N1937" s="108"/>
      <c r="O1937" s="108"/>
      <c r="P1937" s="108"/>
      <c r="W1937" s="108"/>
      <c r="X1937" s="108"/>
      <c r="Y1937" s="108"/>
      <c r="Z1937" s="108"/>
    </row>
    <row r="1938" spans="5:26" x14ac:dyDescent="0.25">
      <c r="E1938" s="108"/>
      <c r="F1938" s="108"/>
      <c r="G1938" s="108"/>
      <c r="H1938" s="108"/>
      <c r="I1938" s="108"/>
      <c r="J1938" s="108"/>
      <c r="K1938" s="108"/>
      <c r="L1938" s="108"/>
      <c r="M1938" s="108"/>
      <c r="N1938" s="108"/>
      <c r="O1938" s="108"/>
      <c r="P1938" s="108"/>
      <c r="W1938" s="108"/>
      <c r="X1938" s="108"/>
      <c r="Y1938" s="108"/>
      <c r="Z1938" s="108"/>
    </row>
    <row r="1939" spans="5:26" x14ac:dyDescent="0.25">
      <c r="E1939" s="108"/>
      <c r="F1939" s="108"/>
      <c r="G1939" s="108"/>
      <c r="H1939" s="108"/>
      <c r="I1939" s="108"/>
      <c r="J1939" s="108"/>
      <c r="K1939" s="108"/>
      <c r="L1939" s="108"/>
      <c r="M1939" s="108"/>
      <c r="N1939" s="108"/>
      <c r="O1939" s="108"/>
      <c r="P1939" s="108"/>
      <c r="W1939" s="108"/>
      <c r="X1939" s="108"/>
      <c r="Y1939" s="108"/>
      <c r="Z1939" s="108"/>
    </row>
    <row r="1940" spans="5:26" x14ac:dyDescent="0.25">
      <c r="E1940" s="108"/>
      <c r="F1940" s="108"/>
      <c r="G1940" s="108"/>
      <c r="H1940" s="108"/>
      <c r="I1940" s="108"/>
      <c r="J1940" s="108"/>
      <c r="K1940" s="108"/>
      <c r="L1940" s="108"/>
      <c r="M1940" s="108"/>
      <c r="N1940" s="108"/>
      <c r="O1940" s="108"/>
      <c r="P1940" s="108"/>
      <c r="W1940" s="108"/>
      <c r="X1940" s="108"/>
      <c r="Y1940" s="108"/>
      <c r="Z1940" s="108"/>
    </row>
    <row r="1941" spans="5:26" x14ac:dyDescent="0.25">
      <c r="E1941" s="108"/>
      <c r="F1941" s="108"/>
      <c r="G1941" s="108"/>
      <c r="H1941" s="108"/>
      <c r="I1941" s="108"/>
      <c r="J1941" s="108"/>
      <c r="K1941" s="108"/>
      <c r="L1941" s="108"/>
      <c r="M1941" s="108"/>
      <c r="N1941" s="108"/>
      <c r="O1941" s="108"/>
      <c r="P1941" s="108"/>
      <c r="W1941" s="108"/>
      <c r="X1941" s="108"/>
      <c r="Y1941" s="108"/>
      <c r="Z1941" s="108"/>
    </row>
    <row r="1942" spans="5:26" x14ac:dyDescent="0.25">
      <c r="E1942" s="108"/>
      <c r="F1942" s="108"/>
      <c r="G1942" s="108"/>
      <c r="H1942" s="108"/>
      <c r="I1942" s="108"/>
      <c r="J1942" s="108"/>
      <c r="K1942" s="108"/>
      <c r="L1942" s="108"/>
      <c r="M1942" s="108"/>
      <c r="N1942" s="108"/>
      <c r="O1942" s="108"/>
      <c r="P1942" s="108"/>
      <c r="W1942" s="108"/>
      <c r="X1942" s="108"/>
      <c r="Y1942" s="108"/>
      <c r="Z1942" s="108"/>
    </row>
    <row r="1943" spans="5:26" x14ac:dyDescent="0.25">
      <c r="E1943" s="108"/>
      <c r="F1943" s="108"/>
      <c r="G1943" s="108"/>
      <c r="H1943" s="108"/>
      <c r="I1943" s="108"/>
      <c r="J1943" s="108"/>
      <c r="K1943" s="108"/>
      <c r="L1943" s="108"/>
      <c r="M1943" s="108"/>
      <c r="N1943" s="108"/>
      <c r="O1943" s="108"/>
      <c r="P1943" s="108"/>
      <c r="W1943" s="108"/>
      <c r="X1943" s="108"/>
      <c r="Y1943" s="108"/>
      <c r="Z1943" s="108"/>
    </row>
    <row r="1944" spans="5:26" x14ac:dyDescent="0.25">
      <c r="E1944" s="108"/>
      <c r="F1944" s="108"/>
      <c r="G1944" s="108"/>
      <c r="H1944" s="108"/>
      <c r="I1944" s="108"/>
      <c r="J1944" s="108"/>
      <c r="K1944" s="108"/>
      <c r="L1944" s="108"/>
      <c r="M1944" s="108"/>
      <c r="N1944" s="108"/>
      <c r="O1944" s="108"/>
      <c r="P1944" s="108"/>
      <c r="W1944" s="108"/>
      <c r="X1944" s="108"/>
      <c r="Y1944" s="108"/>
      <c r="Z1944" s="108"/>
    </row>
    <row r="1945" spans="5:26" x14ac:dyDescent="0.25">
      <c r="E1945" s="108"/>
      <c r="F1945" s="108"/>
      <c r="G1945" s="108"/>
      <c r="H1945" s="108"/>
      <c r="I1945" s="108"/>
      <c r="J1945" s="108"/>
      <c r="K1945" s="108"/>
      <c r="L1945" s="108"/>
      <c r="M1945" s="108"/>
      <c r="N1945" s="108"/>
      <c r="O1945" s="108"/>
      <c r="P1945" s="108"/>
      <c r="W1945" s="108"/>
      <c r="X1945" s="108"/>
      <c r="Y1945" s="108"/>
      <c r="Z1945" s="108"/>
    </row>
    <row r="1946" spans="5:26" x14ac:dyDescent="0.25">
      <c r="E1946" s="108"/>
      <c r="F1946" s="108"/>
      <c r="G1946" s="108"/>
      <c r="H1946" s="108"/>
      <c r="I1946" s="108"/>
      <c r="J1946" s="108"/>
      <c r="K1946" s="108"/>
      <c r="L1946" s="108"/>
      <c r="M1946" s="108"/>
      <c r="N1946" s="108"/>
      <c r="O1946" s="108"/>
      <c r="P1946" s="108"/>
      <c r="W1946" s="108"/>
      <c r="X1946" s="108"/>
      <c r="Y1946" s="108"/>
      <c r="Z1946" s="108"/>
    </row>
    <row r="1947" spans="5:26" x14ac:dyDescent="0.25">
      <c r="E1947" s="108"/>
      <c r="F1947" s="108"/>
      <c r="G1947" s="108"/>
      <c r="H1947" s="108"/>
      <c r="I1947" s="108"/>
      <c r="J1947" s="108"/>
      <c r="K1947" s="108"/>
      <c r="L1947" s="108"/>
      <c r="M1947" s="108"/>
      <c r="N1947" s="108"/>
      <c r="O1947" s="108"/>
      <c r="P1947" s="108"/>
      <c r="W1947" s="108"/>
      <c r="X1947" s="108"/>
      <c r="Y1947" s="108"/>
      <c r="Z1947" s="108"/>
    </row>
    <row r="1948" spans="5:26" x14ac:dyDescent="0.25">
      <c r="E1948" s="108"/>
      <c r="F1948" s="108"/>
      <c r="G1948" s="108"/>
      <c r="H1948" s="108"/>
      <c r="I1948" s="108"/>
      <c r="J1948" s="108"/>
      <c r="K1948" s="108"/>
      <c r="L1948" s="108"/>
      <c r="M1948" s="108"/>
      <c r="N1948" s="108"/>
      <c r="O1948" s="108"/>
      <c r="P1948" s="108"/>
      <c r="W1948" s="108"/>
      <c r="X1948" s="108"/>
      <c r="Y1948" s="108"/>
      <c r="Z1948" s="108"/>
    </row>
    <row r="1949" spans="5:26" x14ac:dyDescent="0.25">
      <c r="E1949" s="108"/>
      <c r="F1949" s="108"/>
      <c r="G1949" s="108"/>
      <c r="H1949" s="108"/>
      <c r="I1949" s="108"/>
      <c r="J1949" s="108"/>
      <c r="K1949" s="108"/>
      <c r="L1949" s="108"/>
      <c r="M1949" s="108"/>
      <c r="N1949" s="108"/>
      <c r="O1949" s="108"/>
      <c r="P1949" s="108"/>
      <c r="W1949" s="108"/>
      <c r="X1949" s="108"/>
      <c r="Y1949" s="108"/>
      <c r="Z1949" s="108"/>
    </row>
    <row r="1950" spans="5:26" x14ac:dyDescent="0.25">
      <c r="E1950" s="108"/>
      <c r="F1950" s="108"/>
      <c r="G1950" s="108"/>
      <c r="H1950" s="108"/>
      <c r="I1950" s="108"/>
      <c r="J1950" s="108"/>
      <c r="K1950" s="108"/>
      <c r="L1950" s="108"/>
      <c r="M1950" s="108"/>
      <c r="N1950" s="108"/>
      <c r="O1950" s="108"/>
      <c r="P1950" s="108"/>
      <c r="W1950" s="108"/>
      <c r="X1950" s="108"/>
      <c r="Y1950" s="108"/>
      <c r="Z1950" s="108"/>
    </row>
    <row r="1951" spans="5:26" x14ac:dyDescent="0.25">
      <c r="E1951" s="108"/>
      <c r="F1951" s="108"/>
      <c r="G1951" s="108"/>
      <c r="H1951" s="108"/>
      <c r="I1951" s="108"/>
      <c r="J1951" s="108"/>
      <c r="K1951" s="108"/>
      <c r="L1951" s="108"/>
      <c r="M1951" s="108"/>
      <c r="N1951" s="108"/>
      <c r="O1951" s="108"/>
      <c r="P1951" s="108"/>
      <c r="W1951" s="108"/>
      <c r="X1951" s="108"/>
      <c r="Y1951" s="108"/>
      <c r="Z1951" s="108"/>
    </row>
    <row r="1952" spans="5:26" x14ac:dyDescent="0.25">
      <c r="E1952" s="108"/>
      <c r="F1952" s="108"/>
      <c r="G1952" s="108"/>
      <c r="H1952" s="108"/>
      <c r="I1952" s="108"/>
      <c r="J1952" s="108"/>
      <c r="K1952" s="108"/>
      <c r="L1952" s="108"/>
      <c r="M1952" s="108"/>
      <c r="N1952" s="108"/>
      <c r="O1952" s="108"/>
      <c r="P1952" s="108"/>
      <c r="W1952" s="108"/>
      <c r="X1952" s="108"/>
      <c r="Y1952" s="108"/>
      <c r="Z1952" s="108"/>
    </row>
    <row r="1953" spans="5:26" x14ac:dyDescent="0.25">
      <c r="E1953" s="108"/>
      <c r="F1953" s="108"/>
      <c r="G1953" s="108"/>
      <c r="H1953" s="108"/>
      <c r="I1953" s="108"/>
      <c r="J1953" s="108"/>
      <c r="K1953" s="108"/>
      <c r="L1953" s="108"/>
      <c r="M1953" s="108"/>
      <c r="N1953" s="108"/>
      <c r="O1953" s="108"/>
      <c r="P1953" s="108"/>
      <c r="W1953" s="108"/>
      <c r="X1953" s="108"/>
      <c r="Y1953" s="108"/>
      <c r="Z1953" s="108"/>
    </row>
    <row r="1954" spans="5:26" x14ac:dyDescent="0.25">
      <c r="E1954" s="108"/>
      <c r="F1954" s="108"/>
      <c r="G1954" s="108"/>
      <c r="H1954" s="108"/>
      <c r="I1954" s="108"/>
      <c r="J1954" s="108"/>
      <c r="K1954" s="108"/>
      <c r="L1954" s="108"/>
      <c r="M1954" s="108"/>
      <c r="N1954" s="108"/>
      <c r="O1954" s="108"/>
      <c r="P1954" s="108"/>
      <c r="W1954" s="108"/>
      <c r="X1954" s="108"/>
      <c r="Y1954" s="108"/>
      <c r="Z1954" s="108"/>
    </row>
    <row r="1955" spans="5:26" x14ac:dyDescent="0.25">
      <c r="E1955" s="108"/>
      <c r="F1955" s="108"/>
      <c r="G1955" s="108"/>
      <c r="H1955" s="108"/>
      <c r="I1955" s="108"/>
      <c r="J1955" s="108"/>
      <c r="K1955" s="108"/>
      <c r="L1955" s="108"/>
      <c r="M1955" s="108"/>
      <c r="N1955" s="108"/>
      <c r="O1955" s="108"/>
      <c r="P1955" s="108"/>
      <c r="W1955" s="108"/>
      <c r="X1955" s="108"/>
      <c r="Y1955" s="108"/>
      <c r="Z1955" s="108"/>
    </row>
    <row r="1956" spans="5:26" x14ac:dyDescent="0.25">
      <c r="E1956" s="108"/>
      <c r="F1956" s="108"/>
      <c r="G1956" s="108"/>
      <c r="H1956" s="108"/>
      <c r="I1956" s="108"/>
      <c r="J1956" s="108"/>
      <c r="K1956" s="108"/>
      <c r="L1956" s="108"/>
      <c r="M1956" s="108"/>
      <c r="N1956" s="108"/>
      <c r="O1956" s="108"/>
      <c r="P1956" s="108"/>
      <c r="W1956" s="108"/>
      <c r="X1956" s="108"/>
      <c r="Y1956" s="108"/>
      <c r="Z1956" s="108"/>
    </row>
    <row r="1957" spans="5:26" x14ac:dyDescent="0.25">
      <c r="E1957" s="108"/>
      <c r="F1957" s="108"/>
      <c r="G1957" s="108"/>
      <c r="H1957" s="108"/>
      <c r="I1957" s="108"/>
      <c r="J1957" s="108"/>
      <c r="K1957" s="108"/>
      <c r="L1957" s="108"/>
      <c r="M1957" s="108"/>
      <c r="N1957" s="108"/>
      <c r="O1957" s="108"/>
      <c r="P1957" s="108"/>
      <c r="W1957" s="108"/>
      <c r="X1957" s="108"/>
      <c r="Y1957" s="108"/>
      <c r="Z1957" s="108"/>
    </row>
    <row r="1958" spans="5:26" x14ac:dyDescent="0.25">
      <c r="E1958" s="108"/>
      <c r="F1958" s="108"/>
      <c r="G1958" s="108"/>
      <c r="H1958" s="108"/>
      <c r="I1958" s="108"/>
      <c r="J1958" s="108"/>
      <c r="K1958" s="108"/>
      <c r="L1958" s="108"/>
      <c r="M1958" s="108"/>
      <c r="N1958" s="108"/>
      <c r="O1958" s="108"/>
      <c r="P1958" s="108"/>
      <c r="W1958" s="108"/>
      <c r="X1958" s="108"/>
      <c r="Y1958" s="108"/>
      <c r="Z1958" s="108"/>
    </row>
    <row r="1959" spans="5:26" x14ac:dyDescent="0.25">
      <c r="E1959" s="108"/>
      <c r="F1959" s="108"/>
      <c r="G1959" s="108"/>
      <c r="H1959" s="108"/>
      <c r="I1959" s="108"/>
      <c r="J1959" s="108"/>
      <c r="K1959" s="108"/>
      <c r="L1959" s="108"/>
      <c r="M1959" s="108"/>
      <c r="N1959" s="108"/>
      <c r="O1959" s="108"/>
      <c r="P1959" s="108"/>
      <c r="W1959" s="108"/>
      <c r="X1959" s="108"/>
      <c r="Y1959" s="108"/>
      <c r="Z1959" s="108"/>
    </row>
    <row r="1960" spans="5:26" x14ac:dyDescent="0.25">
      <c r="E1960" s="108"/>
      <c r="F1960" s="108"/>
      <c r="G1960" s="108"/>
      <c r="H1960" s="108"/>
      <c r="I1960" s="108"/>
      <c r="J1960" s="108"/>
      <c r="K1960" s="108"/>
      <c r="L1960" s="108"/>
      <c r="M1960" s="108"/>
      <c r="N1960" s="108"/>
      <c r="O1960" s="108"/>
      <c r="P1960" s="108"/>
      <c r="W1960" s="108"/>
      <c r="X1960" s="108"/>
      <c r="Y1960" s="108"/>
      <c r="Z1960" s="108"/>
    </row>
    <row r="1961" spans="5:26" x14ac:dyDescent="0.25">
      <c r="E1961" s="108"/>
      <c r="F1961" s="108"/>
      <c r="G1961" s="108"/>
      <c r="H1961" s="108"/>
      <c r="I1961" s="108"/>
      <c r="J1961" s="108"/>
      <c r="K1961" s="108"/>
      <c r="L1961" s="108"/>
      <c r="M1961" s="108"/>
      <c r="N1961" s="108"/>
      <c r="O1961" s="108"/>
      <c r="P1961" s="108"/>
      <c r="W1961" s="108"/>
      <c r="X1961" s="108"/>
      <c r="Y1961" s="108"/>
      <c r="Z1961" s="108"/>
    </row>
    <row r="1962" spans="5:26" x14ac:dyDescent="0.25">
      <c r="E1962" s="108"/>
      <c r="F1962" s="108"/>
      <c r="G1962" s="108"/>
      <c r="H1962" s="108"/>
      <c r="I1962" s="108"/>
      <c r="J1962" s="108"/>
      <c r="K1962" s="108"/>
      <c r="L1962" s="108"/>
      <c r="M1962" s="108"/>
      <c r="N1962" s="108"/>
      <c r="O1962" s="108"/>
      <c r="P1962" s="108"/>
      <c r="W1962" s="108"/>
      <c r="X1962" s="108"/>
      <c r="Y1962" s="108"/>
      <c r="Z1962" s="108"/>
    </row>
    <row r="1963" spans="5:26" x14ac:dyDescent="0.25">
      <c r="E1963" s="108"/>
      <c r="F1963" s="108"/>
      <c r="G1963" s="108"/>
      <c r="H1963" s="108"/>
      <c r="I1963" s="108"/>
      <c r="J1963" s="108"/>
      <c r="K1963" s="108"/>
      <c r="L1963" s="108"/>
      <c r="M1963" s="108"/>
      <c r="N1963" s="108"/>
      <c r="O1963" s="108"/>
      <c r="P1963" s="108"/>
      <c r="W1963" s="108"/>
      <c r="X1963" s="108"/>
      <c r="Y1963" s="108"/>
      <c r="Z1963" s="108"/>
    </row>
    <row r="1964" spans="5:26" x14ac:dyDescent="0.25">
      <c r="E1964" s="108"/>
      <c r="F1964" s="108"/>
      <c r="G1964" s="108"/>
      <c r="H1964" s="108"/>
      <c r="I1964" s="108"/>
      <c r="J1964" s="108"/>
      <c r="K1964" s="108"/>
      <c r="L1964" s="108"/>
      <c r="M1964" s="108"/>
      <c r="N1964" s="108"/>
      <c r="O1964" s="108"/>
      <c r="P1964" s="108"/>
      <c r="W1964" s="108"/>
      <c r="X1964" s="108"/>
      <c r="Y1964" s="108"/>
      <c r="Z1964" s="108"/>
    </row>
    <row r="1965" spans="5:26" x14ac:dyDescent="0.25">
      <c r="E1965" s="108"/>
      <c r="F1965" s="108"/>
      <c r="G1965" s="108"/>
      <c r="H1965" s="108"/>
      <c r="I1965" s="108"/>
      <c r="J1965" s="108"/>
      <c r="K1965" s="108"/>
      <c r="L1965" s="108"/>
      <c r="M1965" s="108"/>
      <c r="N1965" s="108"/>
      <c r="O1965" s="108"/>
      <c r="P1965" s="108"/>
      <c r="W1965" s="108"/>
      <c r="X1965" s="108"/>
      <c r="Y1965" s="108"/>
      <c r="Z1965" s="108"/>
    </row>
    <row r="1966" spans="5:26" x14ac:dyDescent="0.25">
      <c r="E1966" s="108"/>
      <c r="F1966" s="108"/>
      <c r="G1966" s="108"/>
      <c r="H1966" s="108"/>
      <c r="I1966" s="108"/>
      <c r="J1966" s="108"/>
      <c r="K1966" s="108"/>
      <c r="L1966" s="108"/>
      <c r="M1966" s="108"/>
      <c r="N1966" s="108"/>
      <c r="O1966" s="108"/>
      <c r="P1966" s="108"/>
      <c r="W1966" s="108"/>
      <c r="X1966" s="108"/>
      <c r="Y1966" s="108"/>
      <c r="Z1966" s="108"/>
    </row>
    <row r="1967" spans="5:26" x14ac:dyDescent="0.25">
      <c r="E1967" s="108"/>
      <c r="F1967" s="108"/>
      <c r="G1967" s="108"/>
      <c r="H1967" s="108"/>
      <c r="I1967" s="108"/>
      <c r="J1967" s="108"/>
      <c r="K1967" s="108"/>
      <c r="L1967" s="108"/>
      <c r="M1967" s="108"/>
      <c r="N1967" s="108"/>
      <c r="O1967" s="108"/>
      <c r="P1967" s="108"/>
      <c r="W1967" s="108"/>
      <c r="X1967" s="108"/>
      <c r="Y1967" s="108"/>
      <c r="Z1967" s="108"/>
    </row>
    <row r="1968" spans="5:26" x14ac:dyDescent="0.25">
      <c r="E1968" s="108"/>
      <c r="F1968" s="108"/>
      <c r="G1968" s="108"/>
      <c r="H1968" s="108"/>
      <c r="I1968" s="108"/>
      <c r="J1968" s="108"/>
      <c r="K1968" s="108"/>
      <c r="L1968" s="108"/>
      <c r="M1968" s="108"/>
      <c r="N1968" s="108"/>
      <c r="O1968" s="108"/>
      <c r="P1968" s="108"/>
      <c r="W1968" s="108"/>
      <c r="X1968" s="108"/>
      <c r="Y1968" s="108"/>
      <c r="Z1968" s="108"/>
    </row>
    <row r="1969" spans="5:26" x14ac:dyDescent="0.25">
      <c r="E1969" s="108"/>
      <c r="F1969" s="108"/>
      <c r="G1969" s="108"/>
      <c r="H1969" s="108"/>
      <c r="I1969" s="108"/>
      <c r="J1969" s="108"/>
      <c r="K1969" s="108"/>
      <c r="L1969" s="108"/>
      <c r="M1969" s="108"/>
      <c r="N1969" s="108"/>
      <c r="O1969" s="108"/>
      <c r="P1969" s="108"/>
      <c r="W1969" s="108"/>
      <c r="X1969" s="108"/>
      <c r="Y1969" s="108"/>
      <c r="Z1969" s="108"/>
    </row>
    <row r="1970" spans="5:26" x14ac:dyDescent="0.25">
      <c r="E1970" s="108"/>
      <c r="F1970" s="108"/>
      <c r="G1970" s="108"/>
      <c r="H1970" s="108"/>
      <c r="I1970" s="108"/>
      <c r="J1970" s="108"/>
      <c r="K1970" s="108"/>
      <c r="L1970" s="108"/>
      <c r="M1970" s="108"/>
      <c r="N1970" s="108"/>
      <c r="O1970" s="108"/>
      <c r="P1970" s="108"/>
      <c r="W1970" s="108"/>
      <c r="X1970" s="108"/>
      <c r="Y1970" s="108"/>
      <c r="Z1970" s="108"/>
    </row>
    <row r="1971" spans="5:26" x14ac:dyDescent="0.25">
      <c r="E1971" s="108"/>
      <c r="F1971" s="108"/>
      <c r="G1971" s="108"/>
      <c r="H1971" s="108"/>
      <c r="I1971" s="108"/>
      <c r="J1971" s="108"/>
      <c r="K1971" s="108"/>
      <c r="L1971" s="108"/>
      <c r="M1971" s="108"/>
      <c r="N1971" s="108"/>
      <c r="O1971" s="108"/>
      <c r="P1971" s="108"/>
      <c r="W1971" s="108"/>
      <c r="X1971" s="108"/>
      <c r="Y1971" s="108"/>
      <c r="Z1971" s="108"/>
    </row>
    <row r="1972" spans="5:26" x14ac:dyDescent="0.25">
      <c r="E1972" s="108"/>
      <c r="F1972" s="108"/>
      <c r="G1972" s="108"/>
      <c r="H1972" s="108"/>
      <c r="I1972" s="108"/>
      <c r="J1972" s="108"/>
      <c r="K1972" s="108"/>
      <c r="L1972" s="108"/>
      <c r="M1972" s="108"/>
      <c r="N1972" s="108"/>
      <c r="O1972" s="108"/>
      <c r="P1972" s="108"/>
      <c r="W1972" s="108"/>
      <c r="X1972" s="108"/>
      <c r="Y1972" s="108"/>
      <c r="Z1972" s="108"/>
    </row>
    <row r="1973" spans="5:26" x14ac:dyDescent="0.25">
      <c r="E1973" s="108"/>
      <c r="F1973" s="108"/>
      <c r="G1973" s="108"/>
      <c r="H1973" s="108"/>
      <c r="I1973" s="108"/>
      <c r="J1973" s="108"/>
      <c r="K1973" s="108"/>
      <c r="L1973" s="108"/>
      <c r="M1973" s="108"/>
      <c r="N1973" s="108"/>
      <c r="O1973" s="108"/>
      <c r="P1973" s="108"/>
      <c r="W1973" s="108"/>
      <c r="X1973" s="108"/>
      <c r="Y1973" s="108"/>
      <c r="Z1973" s="108"/>
    </row>
    <row r="1974" spans="5:26" x14ac:dyDescent="0.25">
      <c r="E1974" s="108"/>
      <c r="F1974" s="108"/>
      <c r="G1974" s="108"/>
      <c r="H1974" s="108"/>
      <c r="I1974" s="108"/>
      <c r="J1974" s="108"/>
      <c r="K1974" s="108"/>
      <c r="L1974" s="108"/>
      <c r="M1974" s="108"/>
      <c r="N1974" s="108"/>
      <c r="O1974" s="108"/>
      <c r="P1974" s="108"/>
      <c r="W1974" s="108"/>
      <c r="X1974" s="108"/>
      <c r="Y1974" s="108"/>
      <c r="Z1974" s="108"/>
    </row>
    <row r="1975" spans="5:26" x14ac:dyDescent="0.25">
      <c r="E1975" s="108"/>
      <c r="F1975" s="108"/>
      <c r="G1975" s="108"/>
      <c r="H1975" s="108"/>
      <c r="I1975" s="108"/>
      <c r="J1975" s="108"/>
      <c r="K1975" s="108"/>
      <c r="L1975" s="108"/>
      <c r="M1975" s="108"/>
      <c r="N1975" s="108"/>
      <c r="O1975" s="108"/>
      <c r="P1975" s="108"/>
      <c r="W1975" s="108"/>
      <c r="X1975" s="108"/>
      <c r="Y1975" s="108"/>
      <c r="Z1975" s="108"/>
    </row>
    <row r="1976" spans="5:26" x14ac:dyDescent="0.25">
      <c r="E1976" s="108"/>
      <c r="F1976" s="108"/>
      <c r="G1976" s="108"/>
      <c r="H1976" s="108"/>
      <c r="I1976" s="108"/>
      <c r="J1976" s="108"/>
      <c r="K1976" s="108"/>
      <c r="L1976" s="108"/>
      <c r="M1976" s="108"/>
      <c r="N1976" s="108"/>
      <c r="O1976" s="108"/>
      <c r="P1976" s="108"/>
      <c r="W1976" s="108"/>
      <c r="X1976" s="108"/>
      <c r="Y1976" s="108"/>
      <c r="Z1976" s="108"/>
    </row>
    <row r="1977" spans="5:26" x14ac:dyDescent="0.25">
      <c r="E1977" s="108"/>
      <c r="F1977" s="108"/>
      <c r="G1977" s="108"/>
      <c r="H1977" s="108"/>
      <c r="I1977" s="108"/>
      <c r="J1977" s="108"/>
      <c r="K1977" s="108"/>
      <c r="L1977" s="108"/>
      <c r="M1977" s="108"/>
      <c r="N1977" s="108"/>
      <c r="O1977" s="108"/>
      <c r="P1977" s="108"/>
      <c r="W1977" s="108"/>
      <c r="X1977" s="108"/>
      <c r="Y1977" s="108"/>
      <c r="Z1977" s="108"/>
    </row>
    <row r="1978" spans="5:26" x14ac:dyDescent="0.25">
      <c r="E1978" s="108"/>
      <c r="F1978" s="108"/>
      <c r="G1978" s="108"/>
      <c r="H1978" s="108"/>
      <c r="I1978" s="108"/>
      <c r="J1978" s="108"/>
      <c r="K1978" s="108"/>
      <c r="L1978" s="108"/>
      <c r="M1978" s="108"/>
      <c r="N1978" s="108"/>
      <c r="O1978" s="108"/>
      <c r="P1978" s="108"/>
      <c r="W1978" s="108"/>
      <c r="X1978" s="108"/>
      <c r="Y1978" s="108"/>
      <c r="Z1978" s="108"/>
    </row>
    <row r="1979" spans="5:26" x14ac:dyDescent="0.25">
      <c r="E1979" s="108"/>
      <c r="F1979" s="108"/>
      <c r="G1979" s="108"/>
      <c r="H1979" s="108"/>
      <c r="I1979" s="108"/>
      <c r="J1979" s="108"/>
      <c r="K1979" s="108"/>
      <c r="L1979" s="108"/>
      <c r="M1979" s="108"/>
      <c r="N1979" s="108"/>
      <c r="O1979" s="108"/>
      <c r="P1979" s="108"/>
      <c r="W1979" s="108"/>
      <c r="X1979" s="108"/>
      <c r="Y1979" s="108"/>
      <c r="Z1979" s="108"/>
    </row>
    <row r="1980" spans="5:26" x14ac:dyDescent="0.25">
      <c r="E1980" s="108"/>
      <c r="F1980" s="108"/>
      <c r="G1980" s="108"/>
      <c r="H1980" s="108"/>
      <c r="I1980" s="108"/>
      <c r="J1980" s="108"/>
      <c r="K1980" s="108"/>
      <c r="L1980" s="108"/>
      <c r="M1980" s="108"/>
      <c r="N1980" s="108"/>
      <c r="O1980" s="108"/>
      <c r="P1980" s="108"/>
      <c r="W1980" s="108"/>
      <c r="X1980" s="108"/>
      <c r="Y1980" s="108"/>
      <c r="Z1980" s="108"/>
    </row>
    <row r="1981" spans="5:26" x14ac:dyDescent="0.25">
      <c r="E1981" s="108"/>
      <c r="F1981" s="108"/>
      <c r="G1981" s="108"/>
      <c r="H1981" s="108"/>
      <c r="I1981" s="108"/>
      <c r="J1981" s="108"/>
      <c r="K1981" s="108"/>
      <c r="L1981" s="108"/>
      <c r="M1981" s="108"/>
      <c r="N1981" s="108"/>
      <c r="O1981" s="108"/>
      <c r="P1981" s="108"/>
      <c r="W1981" s="108"/>
      <c r="X1981" s="108"/>
      <c r="Y1981" s="108"/>
      <c r="Z1981" s="108"/>
    </row>
    <row r="1982" spans="5:26" x14ac:dyDescent="0.25">
      <c r="E1982" s="108"/>
      <c r="F1982" s="108"/>
      <c r="G1982" s="108"/>
      <c r="H1982" s="108"/>
      <c r="I1982" s="108"/>
      <c r="J1982" s="108"/>
      <c r="K1982" s="108"/>
      <c r="L1982" s="108"/>
      <c r="M1982" s="108"/>
      <c r="N1982" s="108"/>
      <c r="O1982" s="108"/>
      <c r="P1982" s="108"/>
      <c r="W1982" s="108"/>
      <c r="X1982" s="108"/>
      <c r="Y1982" s="108"/>
      <c r="Z1982" s="108"/>
    </row>
    <row r="1983" spans="5:26" x14ac:dyDescent="0.25">
      <c r="E1983" s="108"/>
      <c r="F1983" s="108"/>
      <c r="G1983" s="108"/>
      <c r="H1983" s="108"/>
      <c r="I1983" s="108"/>
      <c r="J1983" s="108"/>
      <c r="K1983" s="108"/>
      <c r="L1983" s="108"/>
      <c r="M1983" s="108"/>
      <c r="N1983" s="108"/>
      <c r="O1983" s="108"/>
      <c r="P1983" s="108"/>
      <c r="W1983" s="108"/>
      <c r="X1983" s="108"/>
      <c r="Y1983" s="108"/>
      <c r="Z1983" s="108"/>
    </row>
    <row r="1984" spans="5:26" x14ac:dyDescent="0.25">
      <c r="E1984" s="108"/>
      <c r="F1984" s="108"/>
      <c r="G1984" s="108"/>
      <c r="H1984" s="108"/>
      <c r="I1984" s="108"/>
      <c r="J1984" s="108"/>
      <c r="K1984" s="108"/>
      <c r="L1984" s="108"/>
      <c r="M1984" s="108"/>
      <c r="N1984" s="108"/>
      <c r="O1984" s="108"/>
      <c r="P1984" s="108"/>
      <c r="W1984" s="108"/>
      <c r="X1984" s="108"/>
      <c r="Y1984" s="108"/>
      <c r="Z1984" s="108"/>
    </row>
    <row r="1985" spans="5:26" x14ac:dyDescent="0.25">
      <c r="E1985" s="108"/>
      <c r="F1985" s="108"/>
      <c r="G1985" s="108"/>
      <c r="H1985" s="108"/>
      <c r="I1985" s="108"/>
      <c r="J1985" s="108"/>
      <c r="K1985" s="108"/>
      <c r="L1985" s="108"/>
      <c r="M1985" s="108"/>
      <c r="N1985" s="108"/>
      <c r="O1985" s="108"/>
      <c r="P1985" s="108"/>
      <c r="W1985" s="108"/>
      <c r="X1985" s="108"/>
      <c r="Y1985" s="108"/>
      <c r="Z1985" s="108"/>
    </row>
    <row r="1986" spans="5:26" x14ac:dyDescent="0.25">
      <c r="E1986" s="108"/>
      <c r="F1986" s="108"/>
      <c r="G1986" s="108"/>
      <c r="H1986" s="108"/>
      <c r="I1986" s="108"/>
      <c r="J1986" s="108"/>
      <c r="K1986" s="108"/>
      <c r="L1986" s="108"/>
      <c r="M1986" s="108"/>
      <c r="N1986" s="108"/>
      <c r="O1986" s="108"/>
      <c r="P1986" s="108"/>
      <c r="W1986" s="108"/>
      <c r="X1986" s="108"/>
      <c r="Y1986" s="108"/>
      <c r="Z1986" s="108"/>
    </row>
    <row r="1987" spans="5:26" x14ac:dyDescent="0.25">
      <c r="E1987" s="108"/>
      <c r="F1987" s="108"/>
      <c r="G1987" s="108"/>
      <c r="H1987" s="108"/>
      <c r="I1987" s="108"/>
      <c r="J1987" s="108"/>
      <c r="K1987" s="108"/>
      <c r="L1987" s="108"/>
      <c r="M1987" s="108"/>
      <c r="N1987" s="108"/>
      <c r="O1987" s="108"/>
      <c r="P1987" s="108"/>
      <c r="W1987" s="108"/>
      <c r="X1987" s="108"/>
      <c r="Y1987" s="108"/>
      <c r="Z1987" s="108"/>
    </row>
    <row r="1988" spans="5:26" x14ac:dyDescent="0.25">
      <c r="E1988" s="108"/>
      <c r="F1988" s="108"/>
      <c r="G1988" s="108"/>
      <c r="H1988" s="108"/>
      <c r="I1988" s="108"/>
      <c r="J1988" s="108"/>
      <c r="K1988" s="108"/>
      <c r="L1988" s="108"/>
      <c r="M1988" s="108"/>
      <c r="N1988" s="108"/>
      <c r="O1988" s="108"/>
      <c r="P1988" s="108"/>
      <c r="W1988" s="108"/>
      <c r="X1988" s="108"/>
      <c r="Y1988" s="108"/>
      <c r="Z1988" s="108"/>
    </row>
    <row r="1989" spans="5:26" x14ac:dyDescent="0.25">
      <c r="E1989" s="108"/>
      <c r="F1989" s="108"/>
      <c r="G1989" s="108"/>
      <c r="H1989" s="108"/>
      <c r="I1989" s="108"/>
      <c r="J1989" s="108"/>
      <c r="K1989" s="108"/>
      <c r="L1989" s="108"/>
      <c r="M1989" s="108"/>
      <c r="N1989" s="108"/>
      <c r="O1989" s="108"/>
      <c r="P1989" s="108"/>
      <c r="W1989" s="108"/>
      <c r="X1989" s="108"/>
      <c r="Y1989" s="108"/>
      <c r="Z1989" s="108"/>
    </row>
    <row r="1990" spans="5:26" x14ac:dyDescent="0.25">
      <c r="E1990" s="108"/>
      <c r="F1990" s="108"/>
      <c r="G1990" s="108"/>
      <c r="H1990" s="108"/>
      <c r="I1990" s="108"/>
      <c r="J1990" s="108"/>
      <c r="K1990" s="108"/>
      <c r="L1990" s="108"/>
      <c r="M1990" s="108"/>
      <c r="N1990" s="108"/>
      <c r="O1990" s="108"/>
      <c r="P1990" s="108"/>
      <c r="W1990" s="108"/>
      <c r="X1990" s="108"/>
      <c r="Y1990" s="108"/>
      <c r="Z1990" s="108"/>
    </row>
    <row r="1991" spans="5:26" x14ac:dyDescent="0.25">
      <c r="E1991" s="108"/>
      <c r="F1991" s="108"/>
      <c r="G1991" s="108"/>
      <c r="H1991" s="108"/>
      <c r="I1991" s="108"/>
      <c r="J1991" s="108"/>
      <c r="K1991" s="108"/>
      <c r="L1991" s="108"/>
      <c r="M1991" s="108"/>
      <c r="N1991" s="108"/>
      <c r="O1991" s="108"/>
      <c r="P1991" s="108"/>
      <c r="W1991" s="108"/>
      <c r="X1991" s="108"/>
      <c r="Y1991" s="108"/>
      <c r="Z1991" s="108"/>
    </row>
    <row r="1992" spans="5:26" x14ac:dyDescent="0.25">
      <c r="E1992" s="108"/>
      <c r="F1992" s="108"/>
      <c r="G1992" s="108"/>
      <c r="H1992" s="108"/>
      <c r="I1992" s="108"/>
      <c r="J1992" s="108"/>
      <c r="K1992" s="108"/>
      <c r="L1992" s="108"/>
      <c r="M1992" s="108"/>
      <c r="N1992" s="108"/>
      <c r="O1992" s="108"/>
      <c r="P1992" s="108"/>
      <c r="W1992" s="108"/>
      <c r="X1992" s="108"/>
      <c r="Y1992" s="108"/>
      <c r="Z1992" s="108"/>
    </row>
    <row r="1993" spans="5:26" x14ac:dyDescent="0.25">
      <c r="E1993" s="108"/>
      <c r="F1993" s="108"/>
      <c r="G1993" s="108"/>
      <c r="H1993" s="108"/>
      <c r="I1993" s="108"/>
      <c r="J1993" s="108"/>
      <c r="K1993" s="108"/>
      <c r="L1993" s="108"/>
      <c r="M1993" s="108"/>
      <c r="N1993" s="108"/>
      <c r="O1993" s="108"/>
      <c r="P1993" s="108"/>
      <c r="W1993" s="108"/>
      <c r="X1993" s="108"/>
      <c r="Y1993" s="108"/>
      <c r="Z1993" s="108"/>
    </row>
    <row r="1994" spans="5:26" x14ac:dyDescent="0.25">
      <c r="E1994" s="108"/>
      <c r="F1994" s="108"/>
      <c r="G1994" s="108"/>
      <c r="H1994" s="108"/>
      <c r="I1994" s="108"/>
      <c r="J1994" s="108"/>
      <c r="K1994" s="108"/>
      <c r="L1994" s="108"/>
      <c r="M1994" s="108"/>
      <c r="N1994" s="108"/>
      <c r="O1994" s="108"/>
      <c r="P1994" s="108"/>
      <c r="W1994" s="108"/>
      <c r="X1994" s="108"/>
      <c r="Y1994" s="108"/>
      <c r="Z1994" s="108"/>
    </row>
    <row r="1995" spans="5:26" x14ac:dyDescent="0.25">
      <c r="E1995" s="108"/>
      <c r="F1995" s="108"/>
      <c r="G1995" s="108"/>
      <c r="H1995" s="108"/>
      <c r="I1995" s="108"/>
      <c r="J1995" s="108"/>
      <c r="K1995" s="108"/>
      <c r="L1995" s="108"/>
      <c r="M1995" s="108"/>
      <c r="N1995" s="108"/>
      <c r="O1995" s="108"/>
      <c r="P1995" s="108"/>
      <c r="W1995" s="108"/>
      <c r="X1995" s="108"/>
      <c r="Y1995" s="108"/>
      <c r="Z1995" s="108"/>
    </row>
    <row r="1996" spans="5:26" x14ac:dyDescent="0.25">
      <c r="E1996" s="108"/>
      <c r="F1996" s="108"/>
      <c r="G1996" s="108"/>
      <c r="H1996" s="108"/>
      <c r="I1996" s="108"/>
      <c r="J1996" s="108"/>
      <c r="K1996" s="108"/>
      <c r="L1996" s="108"/>
      <c r="M1996" s="108"/>
      <c r="N1996" s="108"/>
      <c r="O1996" s="108"/>
      <c r="P1996" s="108"/>
      <c r="W1996" s="108"/>
      <c r="X1996" s="108"/>
      <c r="Y1996" s="108"/>
      <c r="Z1996" s="108"/>
    </row>
    <row r="1997" spans="5:26" x14ac:dyDescent="0.25">
      <c r="E1997" s="108"/>
      <c r="F1997" s="108"/>
      <c r="G1997" s="108"/>
      <c r="H1997" s="108"/>
      <c r="I1997" s="108"/>
      <c r="J1997" s="108"/>
      <c r="K1997" s="108"/>
      <c r="L1997" s="108"/>
      <c r="M1997" s="108"/>
      <c r="N1997" s="108"/>
      <c r="O1997" s="108"/>
      <c r="P1997" s="108"/>
      <c r="W1997" s="108"/>
      <c r="X1997" s="108"/>
      <c r="Y1997" s="108"/>
      <c r="Z1997" s="108"/>
    </row>
    <row r="1998" spans="5:26" x14ac:dyDescent="0.25">
      <c r="E1998" s="108"/>
      <c r="F1998" s="108"/>
      <c r="G1998" s="108"/>
      <c r="H1998" s="108"/>
      <c r="I1998" s="108"/>
      <c r="J1998" s="108"/>
      <c r="K1998" s="108"/>
      <c r="L1998" s="108"/>
      <c r="M1998" s="108"/>
      <c r="N1998" s="108"/>
      <c r="O1998" s="108"/>
      <c r="P1998" s="108"/>
      <c r="W1998" s="108"/>
      <c r="X1998" s="108"/>
      <c r="Y1998" s="108"/>
      <c r="Z1998" s="108"/>
    </row>
    <row r="1999" spans="5:26" x14ac:dyDescent="0.25">
      <c r="E1999" s="108"/>
      <c r="F1999" s="108"/>
      <c r="G1999" s="108"/>
      <c r="H1999" s="108"/>
      <c r="I1999" s="108"/>
      <c r="J1999" s="108"/>
      <c r="K1999" s="108"/>
      <c r="L1999" s="108"/>
      <c r="M1999" s="108"/>
      <c r="N1999" s="108"/>
      <c r="O1999" s="108"/>
      <c r="P1999" s="108"/>
      <c r="W1999" s="108"/>
      <c r="X1999" s="108"/>
      <c r="Y1999" s="108"/>
      <c r="Z1999" s="108"/>
    </row>
    <row r="2000" spans="5:26" x14ac:dyDescent="0.25">
      <c r="E2000" s="108"/>
      <c r="F2000" s="108"/>
      <c r="G2000" s="108"/>
      <c r="H2000" s="108"/>
      <c r="I2000" s="108"/>
      <c r="J2000" s="108"/>
      <c r="K2000" s="108"/>
      <c r="L2000" s="108"/>
      <c r="M2000" s="108"/>
      <c r="N2000" s="108"/>
      <c r="O2000" s="108"/>
      <c r="P2000" s="108"/>
      <c r="W2000" s="108"/>
      <c r="X2000" s="108"/>
      <c r="Y2000" s="108"/>
      <c r="Z2000" s="108"/>
    </row>
    <row r="2001" spans="5:26" x14ac:dyDescent="0.25">
      <c r="E2001" s="108"/>
      <c r="F2001" s="108"/>
      <c r="G2001" s="108"/>
      <c r="H2001" s="108"/>
      <c r="I2001" s="108"/>
      <c r="J2001" s="108"/>
      <c r="K2001" s="108"/>
      <c r="L2001" s="108"/>
      <c r="M2001" s="108"/>
      <c r="N2001" s="108"/>
      <c r="O2001" s="108"/>
      <c r="P2001" s="108"/>
      <c r="W2001" s="108"/>
      <c r="X2001" s="108"/>
      <c r="Y2001" s="108"/>
      <c r="Z2001" s="108"/>
    </row>
    <row r="2002" spans="5:26" x14ac:dyDescent="0.25">
      <c r="E2002" s="108"/>
      <c r="F2002" s="108"/>
      <c r="G2002" s="108"/>
      <c r="H2002" s="108"/>
      <c r="I2002" s="108"/>
      <c r="J2002" s="108"/>
      <c r="K2002" s="108"/>
      <c r="L2002" s="108"/>
      <c r="M2002" s="108"/>
      <c r="N2002" s="108"/>
      <c r="O2002" s="108"/>
      <c r="P2002" s="108"/>
      <c r="W2002" s="108"/>
      <c r="X2002" s="108"/>
      <c r="Y2002" s="108"/>
      <c r="Z2002" s="108"/>
    </row>
    <row r="2003" spans="5:26" x14ac:dyDescent="0.25">
      <c r="E2003" s="108"/>
      <c r="F2003" s="108"/>
      <c r="G2003" s="108"/>
      <c r="H2003" s="108"/>
      <c r="I2003" s="108"/>
      <c r="J2003" s="108"/>
      <c r="K2003" s="108"/>
      <c r="L2003" s="108"/>
      <c r="M2003" s="108"/>
      <c r="N2003" s="108"/>
      <c r="O2003" s="108"/>
      <c r="P2003" s="108"/>
      <c r="W2003" s="108"/>
      <c r="X2003" s="108"/>
      <c r="Y2003" s="108"/>
      <c r="Z2003" s="108"/>
    </row>
    <row r="2004" spans="5:26" x14ac:dyDescent="0.25">
      <c r="E2004" s="108"/>
      <c r="F2004" s="108"/>
      <c r="G2004" s="108"/>
      <c r="H2004" s="108"/>
      <c r="I2004" s="108"/>
      <c r="J2004" s="108"/>
      <c r="K2004" s="108"/>
      <c r="L2004" s="108"/>
      <c r="M2004" s="108"/>
      <c r="N2004" s="108"/>
      <c r="O2004" s="108"/>
      <c r="P2004" s="108"/>
      <c r="W2004" s="108"/>
      <c r="X2004" s="108"/>
      <c r="Y2004" s="108"/>
      <c r="Z2004" s="108"/>
    </row>
    <row r="2005" spans="5:26" x14ac:dyDescent="0.25">
      <c r="E2005" s="108"/>
      <c r="F2005" s="108"/>
      <c r="G2005" s="108"/>
      <c r="H2005" s="108"/>
      <c r="I2005" s="108"/>
      <c r="J2005" s="108"/>
      <c r="K2005" s="108"/>
      <c r="L2005" s="108"/>
      <c r="M2005" s="108"/>
      <c r="N2005" s="108"/>
      <c r="O2005" s="108"/>
      <c r="P2005" s="108"/>
      <c r="W2005" s="108"/>
      <c r="X2005" s="108"/>
      <c r="Y2005" s="108"/>
      <c r="Z2005" s="108"/>
    </row>
    <row r="2006" spans="5:26" x14ac:dyDescent="0.25">
      <c r="E2006" s="108"/>
      <c r="F2006" s="108"/>
      <c r="G2006" s="108"/>
      <c r="H2006" s="108"/>
      <c r="I2006" s="108"/>
      <c r="J2006" s="108"/>
      <c r="K2006" s="108"/>
      <c r="L2006" s="108"/>
      <c r="M2006" s="108"/>
      <c r="N2006" s="108"/>
      <c r="O2006" s="108"/>
      <c r="P2006" s="108"/>
      <c r="W2006" s="108"/>
      <c r="X2006" s="108"/>
      <c r="Y2006" s="108"/>
      <c r="Z2006" s="108"/>
    </row>
    <row r="2007" spans="5:26" x14ac:dyDescent="0.25">
      <c r="E2007" s="108"/>
      <c r="F2007" s="108"/>
      <c r="G2007" s="108"/>
      <c r="H2007" s="108"/>
      <c r="I2007" s="108"/>
      <c r="J2007" s="108"/>
      <c r="K2007" s="108"/>
      <c r="L2007" s="108"/>
      <c r="M2007" s="108"/>
      <c r="N2007" s="108"/>
      <c r="O2007" s="108"/>
      <c r="P2007" s="108"/>
      <c r="W2007" s="108"/>
      <c r="X2007" s="108"/>
      <c r="Y2007" s="108"/>
      <c r="Z2007" s="108"/>
    </row>
    <row r="2008" spans="5:26" x14ac:dyDescent="0.25">
      <c r="E2008" s="108"/>
      <c r="F2008" s="108"/>
      <c r="G2008" s="108"/>
      <c r="H2008" s="108"/>
      <c r="I2008" s="108"/>
      <c r="J2008" s="108"/>
      <c r="K2008" s="108"/>
      <c r="L2008" s="108"/>
      <c r="M2008" s="108"/>
      <c r="N2008" s="108"/>
      <c r="O2008" s="108"/>
      <c r="P2008" s="108"/>
      <c r="W2008" s="108"/>
      <c r="X2008" s="108"/>
      <c r="Y2008" s="108"/>
      <c r="Z2008" s="108"/>
    </row>
    <row r="2009" spans="5:26" x14ac:dyDescent="0.25">
      <c r="E2009" s="108"/>
      <c r="F2009" s="108"/>
      <c r="G2009" s="108"/>
      <c r="H2009" s="108"/>
      <c r="I2009" s="108"/>
      <c r="J2009" s="108"/>
      <c r="K2009" s="108"/>
      <c r="L2009" s="108"/>
      <c r="M2009" s="108"/>
      <c r="N2009" s="108"/>
      <c r="O2009" s="108"/>
      <c r="P2009" s="108"/>
      <c r="W2009" s="108"/>
      <c r="X2009" s="108"/>
      <c r="Y2009" s="108"/>
      <c r="Z2009" s="108"/>
    </row>
    <row r="2010" spans="5:26" x14ac:dyDescent="0.25">
      <c r="E2010" s="108"/>
      <c r="F2010" s="108"/>
      <c r="G2010" s="108"/>
      <c r="H2010" s="108"/>
      <c r="I2010" s="108"/>
      <c r="J2010" s="108"/>
      <c r="K2010" s="108"/>
      <c r="L2010" s="108"/>
      <c r="M2010" s="108"/>
      <c r="N2010" s="108"/>
      <c r="O2010" s="108"/>
      <c r="P2010" s="108"/>
      <c r="W2010" s="108"/>
      <c r="X2010" s="108"/>
      <c r="Y2010" s="108"/>
      <c r="Z2010" s="108"/>
    </row>
    <row r="2011" spans="5:26" x14ac:dyDescent="0.25">
      <c r="E2011" s="108"/>
      <c r="F2011" s="108"/>
      <c r="G2011" s="108"/>
      <c r="H2011" s="108"/>
      <c r="I2011" s="108"/>
      <c r="J2011" s="108"/>
      <c r="K2011" s="108"/>
      <c r="L2011" s="108"/>
      <c r="M2011" s="108"/>
      <c r="N2011" s="108"/>
      <c r="O2011" s="108"/>
      <c r="P2011" s="108"/>
      <c r="W2011" s="108"/>
      <c r="X2011" s="108"/>
      <c r="Y2011" s="108"/>
      <c r="Z2011" s="108"/>
    </row>
    <row r="2012" spans="5:26" x14ac:dyDescent="0.25">
      <c r="E2012" s="108"/>
      <c r="F2012" s="108"/>
      <c r="G2012" s="108"/>
      <c r="H2012" s="108"/>
      <c r="I2012" s="108"/>
      <c r="J2012" s="108"/>
      <c r="K2012" s="108"/>
      <c r="L2012" s="108"/>
      <c r="M2012" s="108"/>
      <c r="N2012" s="108"/>
      <c r="O2012" s="108"/>
      <c r="P2012" s="108"/>
      <c r="W2012" s="108"/>
      <c r="X2012" s="108"/>
      <c r="Y2012" s="108"/>
      <c r="Z2012" s="108"/>
    </row>
    <row r="2013" spans="5:26" x14ac:dyDescent="0.25">
      <c r="E2013" s="108"/>
      <c r="F2013" s="108"/>
      <c r="G2013" s="108"/>
      <c r="H2013" s="108"/>
      <c r="I2013" s="108"/>
      <c r="J2013" s="108"/>
      <c r="K2013" s="108"/>
      <c r="L2013" s="108"/>
      <c r="M2013" s="108"/>
      <c r="N2013" s="108"/>
      <c r="O2013" s="108"/>
      <c r="P2013" s="108"/>
      <c r="W2013" s="108"/>
      <c r="X2013" s="108"/>
      <c r="Y2013" s="108"/>
      <c r="Z2013" s="108"/>
    </row>
    <row r="2014" spans="5:26" x14ac:dyDescent="0.25">
      <c r="E2014" s="108"/>
      <c r="F2014" s="108"/>
      <c r="G2014" s="108"/>
      <c r="H2014" s="108"/>
      <c r="I2014" s="108"/>
      <c r="J2014" s="108"/>
      <c r="K2014" s="108"/>
      <c r="L2014" s="108"/>
      <c r="M2014" s="108"/>
      <c r="N2014" s="108"/>
      <c r="O2014" s="108"/>
      <c r="P2014" s="108"/>
      <c r="W2014" s="108"/>
      <c r="X2014" s="108"/>
      <c r="Y2014" s="108"/>
      <c r="Z2014" s="108"/>
    </row>
    <row r="2015" spans="5:26" x14ac:dyDescent="0.25">
      <c r="E2015" s="108"/>
      <c r="F2015" s="108"/>
      <c r="G2015" s="108"/>
      <c r="H2015" s="108"/>
      <c r="I2015" s="108"/>
      <c r="J2015" s="108"/>
      <c r="K2015" s="108"/>
      <c r="L2015" s="108"/>
      <c r="M2015" s="108"/>
      <c r="N2015" s="108"/>
      <c r="O2015" s="108"/>
      <c r="P2015" s="108"/>
      <c r="W2015" s="108"/>
      <c r="X2015" s="108"/>
      <c r="Y2015" s="108"/>
      <c r="Z2015" s="108"/>
    </row>
    <row r="2016" spans="5:26" x14ac:dyDescent="0.25">
      <c r="E2016" s="108"/>
      <c r="F2016" s="108"/>
      <c r="G2016" s="108"/>
      <c r="H2016" s="108"/>
      <c r="I2016" s="108"/>
      <c r="J2016" s="108"/>
      <c r="K2016" s="108"/>
      <c r="L2016" s="108"/>
      <c r="M2016" s="108"/>
      <c r="N2016" s="108"/>
      <c r="O2016" s="108"/>
      <c r="P2016" s="108"/>
      <c r="W2016" s="108"/>
      <c r="X2016" s="108"/>
      <c r="Y2016" s="108"/>
      <c r="Z2016" s="108"/>
    </row>
    <row r="2017" spans="5:26" x14ac:dyDescent="0.25">
      <c r="E2017" s="108"/>
      <c r="F2017" s="108"/>
      <c r="G2017" s="108"/>
      <c r="H2017" s="108"/>
      <c r="I2017" s="108"/>
      <c r="J2017" s="108"/>
      <c r="K2017" s="108"/>
      <c r="L2017" s="108"/>
      <c r="M2017" s="108"/>
      <c r="N2017" s="108"/>
      <c r="O2017" s="108"/>
      <c r="P2017" s="108"/>
      <c r="W2017" s="108"/>
      <c r="X2017" s="108"/>
      <c r="Y2017" s="108"/>
      <c r="Z2017" s="108"/>
    </row>
    <row r="2018" spans="5:26" x14ac:dyDescent="0.25">
      <c r="E2018" s="108"/>
      <c r="F2018" s="108"/>
      <c r="G2018" s="108"/>
      <c r="H2018" s="108"/>
      <c r="I2018" s="108"/>
      <c r="J2018" s="108"/>
      <c r="K2018" s="108"/>
      <c r="L2018" s="108"/>
      <c r="M2018" s="108"/>
      <c r="N2018" s="108"/>
      <c r="O2018" s="108"/>
      <c r="P2018" s="108"/>
      <c r="W2018" s="108"/>
      <c r="X2018" s="108"/>
      <c r="Y2018" s="108"/>
      <c r="Z2018" s="108"/>
    </row>
    <row r="2019" spans="5:26" x14ac:dyDescent="0.25">
      <c r="E2019" s="108"/>
      <c r="F2019" s="108"/>
      <c r="G2019" s="108"/>
      <c r="H2019" s="108"/>
      <c r="I2019" s="108"/>
      <c r="J2019" s="108"/>
      <c r="K2019" s="108"/>
      <c r="L2019" s="108"/>
      <c r="M2019" s="108"/>
      <c r="N2019" s="108"/>
      <c r="O2019" s="108"/>
      <c r="P2019" s="108"/>
      <c r="W2019" s="108"/>
      <c r="X2019" s="108"/>
      <c r="Y2019" s="108"/>
      <c r="Z2019" s="108"/>
    </row>
    <row r="2020" spans="5:26" x14ac:dyDescent="0.25">
      <c r="E2020" s="108"/>
      <c r="F2020" s="108"/>
      <c r="G2020" s="108"/>
      <c r="H2020" s="108"/>
      <c r="I2020" s="108"/>
      <c r="J2020" s="108"/>
      <c r="K2020" s="108"/>
      <c r="L2020" s="108"/>
      <c r="M2020" s="108"/>
      <c r="N2020" s="108"/>
      <c r="O2020" s="108"/>
      <c r="P2020" s="108"/>
      <c r="W2020" s="108"/>
      <c r="X2020" s="108"/>
      <c r="Y2020" s="108"/>
      <c r="Z2020" s="108"/>
    </row>
    <row r="2021" spans="5:26" x14ac:dyDescent="0.25">
      <c r="E2021" s="108"/>
      <c r="F2021" s="108"/>
      <c r="G2021" s="108"/>
      <c r="H2021" s="108"/>
      <c r="I2021" s="108"/>
      <c r="J2021" s="108"/>
      <c r="K2021" s="108"/>
      <c r="L2021" s="108"/>
      <c r="M2021" s="108"/>
      <c r="N2021" s="108"/>
      <c r="O2021" s="108"/>
      <c r="P2021" s="108"/>
      <c r="W2021" s="108"/>
      <c r="X2021" s="108"/>
      <c r="Y2021" s="108"/>
      <c r="Z2021" s="108"/>
    </row>
    <row r="2022" spans="5:26" x14ac:dyDescent="0.25">
      <c r="E2022" s="108"/>
      <c r="F2022" s="108"/>
      <c r="G2022" s="108"/>
      <c r="H2022" s="108"/>
      <c r="I2022" s="108"/>
      <c r="J2022" s="108"/>
      <c r="K2022" s="108"/>
      <c r="L2022" s="108"/>
      <c r="M2022" s="108"/>
      <c r="N2022" s="108"/>
      <c r="O2022" s="108"/>
      <c r="P2022" s="108"/>
      <c r="W2022" s="108"/>
      <c r="X2022" s="108"/>
      <c r="Y2022" s="108"/>
      <c r="Z2022" s="108"/>
    </row>
    <row r="2023" spans="5:26" x14ac:dyDescent="0.25">
      <c r="E2023" s="108"/>
      <c r="F2023" s="108"/>
      <c r="G2023" s="108"/>
      <c r="H2023" s="108"/>
      <c r="I2023" s="108"/>
      <c r="J2023" s="108"/>
      <c r="K2023" s="108"/>
      <c r="L2023" s="108"/>
      <c r="M2023" s="108"/>
      <c r="N2023" s="108"/>
      <c r="O2023" s="108"/>
      <c r="P2023" s="108"/>
      <c r="W2023" s="108"/>
      <c r="X2023" s="108"/>
      <c r="Y2023" s="108"/>
      <c r="Z2023" s="108"/>
    </row>
    <row r="2024" spans="5:26" x14ac:dyDescent="0.25">
      <c r="E2024" s="108"/>
      <c r="F2024" s="108"/>
      <c r="G2024" s="108"/>
      <c r="H2024" s="108"/>
      <c r="I2024" s="108"/>
      <c r="J2024" s="108"/>
      <c r="K2024" s="108"/>
      <c r="L2024" s="108"/>
      <c r="M2024" s="108"/>
      <c r="N2024" s="108"/>
      <c r="O2024" s="108"/>
      <c r="P2024" s="108"/>
      <c r="W2024" s="108"/>
      <c r="X2024" s="108"/>
      <c r="Y2024" s="108"/>
      <c r="Z2024" s="108"/>
    </row>
    <row r="2025" spans="5:26" x14ac:dyDescent="0.25">
      <c r="E2025" s="108"/>
      <c r="F2025" s="108"/>
      <c r="G2025" s="108"/>
      <c r="H2025" s="108"/>
      <c r="I2025" s="108"/>
      <c r="J2025" s="108"/>
      <c r="K2025" s="108"/>
      <c r="L2025" s="108"/>
      <c r="M2025" s="108"/>
      <c r="N2025" s="108"/>
      <c r="O2025" s="108"/>
      <c r="P2025" s="108"/>
      <c r="W2025" s="108"/>
      <c r="X2025" s="108"/>
      <c r="Y2025" s="108"/>
      <c r="Z2025" s="108"/>
    </row>
    <row r="2026" spans="5:26" x14ac:dyDescent="0.25">
      <c r="E2026" s="108"/>
      <c r="F2026" s="108"/>
      <c r="G2026" s="108"/>
      <c r="H2026" s="108"/>
      <c r="I2026" s="108"/>
      <c r="J2026" s="108"/>
      <c r="K2026" s="108"/>
      <c r="L2026" s="108"/>
      <c r="M2026" s="108"/>
      <c r="N2026" s="108"/>
      <c r="O2026" s="108"/>
      <c r="P2026" s="108"/>
      <c r="W2026" s="108"/>
      <c r="X2026" s="108"/>
      <c r="Y2026" s="108"/>
      <c r="Z2026" s="108"/>
    </row>
    <row r="2027" spans="5:26" x14ac:dyDescent="0.25">
      <c r="E2027" s="108"/>
      <c r="F2027" s="108"/>
      <c r="G2027" s="108"/>
      <c r="H2027" s="108"/>
      <c r="I2027" s="108"/>
      <c r="J2027" s="108"/>
      <c r="K2027" s="108"/>
      <c r="L2027" s="108"/>
      <c r="M2027" s="108"/>
      <c r="N2027" s="108"/>
      <c r="O2027" s="108"/>
      <c r="P2027" s="108"/>
      <c r="W2027" s="108"/>
      <c r="X2027" s="108"/>
      <c r="Y2027" s="108"/>
      <c r="Z2027" s="108"/>
    </row>
    <row r="2028" spans="5:26" x14ac:dyDescent="0.25">
      <c r="E2028" s="108"/>
      <c r="F2028" s="108"/>
      <c r="G2028" s="108"/>
      <c r="H2028" s="108"/>
      <c r="I2028" s="108"/>
      <c r="J2028" s="108"/>
      <c r="K2028" s="108"/>
      <c r="L2028" s="108"/>
      <c r="M2028" s="108"/>
      <c r="N2028" s="108"/>
      <c r="O2028" s="108"/>
      <c r="P2028" s="108"/>
      <c r="W2028" s="108"/>
      <c r="X2028" s="108"/>
      <c r="Y2028" s="108"/>
      <c r="Z2028" s="108"/>
    </row>
    <row r="2029" spans="5:26" x14ac:dyDescent="0.25">
      <c r="E2029" s="108"/>
      <c r="F2029" s="108"/>
      <c r="G2029" s="108"/>
      <c r="H2029" s="108"/>
      <c r="I2029" s="108"/>
      <c r="J2029" s="108"/>
      <c r="K2029" s="108"/>
      <c r="L2029" s="108"/>
      <c r="M2029" s="108"/>
      <c r="N2029" s="108"/>
      <c r="O2029" s="108"/>
      <c r="P2029" s="108"/>
      <c r="W2029" s="108"/>
      <c r="X2029" s="108"/>
      <c r="Y2029" s="108"/>
      <c r="Z2029" s="108"/>
    </row>
    <row r="2030" spans="5:26" x14ac:dyDescent="0.25">
      <c r="E2030" s="108"/>
      <c r="F2030" s="108"/>
      <c r="G2030" s="108"/>
      <c r="H2030" s="108"/>
      <c r="I2030" s="108"/>
      <c r="J2030" s="108"/>
      <c r="K2030" s="108"/>
      <c r="L2030" s="108"/>
      <c r="M2030" s="108"/>
      <c r="N2030" s="108"/>
      <c r="O2030" s="108"/>
      <c r="P2030" s="108"/>
      <c r="W2030" s="108"/>
      <c r="X2030" s="108"/>
      <c r="Y2030" s="108"/>
      <c r="Z2030" s="108"/>
    </row>
    <row r="2031" spans="5:26" x14ac:dyDescent="0.25">
      <c r="E2031" s="108"/>
      <c r="F2031" s="108"/>
      <c r="G2031" s="108"/>
      <c r="H2031" s="108"/>
      <c r="I2031" s="108"/>
      <c r="J2031" s="108"/>
      <c r="K2031" s="108"/>
      <c r="L2031" s="108"/>
      <c r="M2031" s="108"/>
      <c r="N2031" s="108"/>
      <c r="O2031" s="108"/>
      <c r="P2031" s="108"/>
      <c r="W2031" s="108"/>
      <c r="X2031" s="108"/>
      <c r="Y2031" s="108"/>
      <c r="Z2031" s="108"/>
    </row>
    <row r="2032" spans="5:26" x14ac:dyDescent="0.25">
      <c r="E2032" s="108"/>
      <c r="F2032" s="108"/>
      <c r="G2032" s="108"/>
      <c r="H2032" s="108"/>
      <c r="I2032" s="108"/>
      <c r="J2032" s="108"/>
      <c r="K2032" s="108"/>
      <c r="L2032" s="108"/>
      <c r="M2032" s="108"/>
      <c r="N2032" s="108"/>
      <c r="O2032" s="108"/>
      <c r="P2032" s="108"/>
      <c r="W2032" s="108"/>
      <c r="X2032" s="108"/>
      <c r="Y2032" s="108"/>
      <c r="Z2032" s="108"/>
    </row>
    <row r="2033" spans="5:26" x14ac:dyDescent="0.25">
      <c r="E2033" s="108"/>
      <c r="F2033" s="108"/>
      <c r="G2033" s="108"/>
      <c r="H2033" s="108"/>
      <c r="I2033" s="108"/>
      <c r="J2033" s="108"/>
      <c r="K2033" s="108"/>
      <c r="L2033" s="108"/>
      <c r="M2033" s="108"/>
      <c r="N2033" s="108"/>
      <c r="O2033" s="108"/>
      <c r="P2033" s="108"/>
      <c r="W2033" s="108"/>
      <c r="X2033" s="108"/>
      <c r="Y2033" s="108"/>
      <c r="Z2033" s="108"/>
    </row>
    <row r="2034" spans="5:26" x14ac:dyDescent="0.25">
      <c r="E2034" s="108"/>
      <c r="F2034" s="108"/>
      <c r="G2034" s="108"/>
      <c r="H2034" s="108"/>
      <c r="I2034" s="108"/>
      <c r="J2034" s="108"/>
      <c r="K2034" s="108"/>
      <c r="L2034" s="108"/>
      <c r="M2034" s="108"/>
      <c r="N2034" s="108"/>
      <c r="O2034" s="108"/>
      <c r="P2034" s="108"/>
      <c r="W2034" s="108"/>
      <c r="X2034" s="108"/>
      <c r="Y2034" s="108"/>
      <c r="Z2034" s="108"/>
    </row>
    <row r="2035" spans="5:26" x14ac:dyDescent="0.25">
      <c r="E2035" s="108"/>
      <c r="F2035" s="108"/>
      <c r="G2035" s="108"/>
      <c r="H2035" s="108"/>
      <c r="I2035" s="108"/>
      <c r="J2035" s="108"/>
      <c r="K2035" s="108"/>
      <c r="L2035" s="108"/>
      <c r="M2035" s="108"/>
      <c r="N2035" s="108"/>
      <c r="O2035" s="108"/>
      <c r="P2035" s="108"/>
      <c r="W2035" s="108"/>
      <c r="X2035" s="108"/>
      <c r="Y2035" s="108"/>
      <c r="Z2035" s="108"/>
    </row>
    <row r="2036" spans="5:26" x14ac:dyDescent="0.25">
      <c r="E2036" s="108"/>
      <c r="F2036" s="108"/>
      <c r="G2036" s="108"/>
      <c r="H2036" s="108"/>
      <c r="I2036" s="108"/>
      <c r="J2036" s="108"/>
      <c r="K2036" s="108"/>
      <c r="L2036" s="108"/>
      <c r="M2036" s="108"/>
      <c r="N2036" s="108"/>
      <c r="O2036" s="108"/>
      <c r="P2036" s="108"/>
      <c r="W2036" s="108"/>
      <c r="X2036" s="108"/>
      <c r="Y2036" s="108"/>
      <c r="Z2036" s="108"/>
    </row>
    <row r="2037" spans="5:26" x14ac:dyDescent="0.25">
      <c r="E2037" s="108"/>
      <c r="F2037" s="108"/>
      <c r="G2037" s="108"/>
      <c r="H2037" s="108"/>
      <c r="I2037" s="108"/>
      <c r="J2037" s="108"/>
      <c r="K2037" s="108"/>
      <c r="L2037" s="108"/>
      <c r="M2037" s="108"/>
      <c r="N2037" s="108"/>
      <c r="O2037" s="108"/>
      <c r="P2037" s="108"/>
      <c r="W2037" s="108"/>
      <c r="X2037" s="108"/>
      <c r="Y2037" s="108"/>
      <c r="Z2037" s="108"/>
    </row>
    <row r="2038" spans="5:26" x14ac:dyDescent="0.25">
      <c r="E2038" s="108"/>
      <c r="F2038" s="108"/>
      <c r="G2038" s="108"/>
      <c r="H2038" s="108"/>
      <c r="I2038" s="108"/>
      <c r="J2038" s="108"/>
      <c r="K2038" s="108"/>
      <c r="L2038" s="108"/>
      <c r="M2038" s="108"/>
      <c r="N2038" s="108"/>
      <c r="O2038" s="108"/>
      <c r="P2038" s="108"/>
      <c r="W2038" s="108"/>
      <c r="X2038" s="108"/>
      <c r="Y2038" s="108"/>
      <c r="Z2038" s="108"/>
    </row>
    <row r="2039" spans="5:26" x14ac:dyDescent="0.25">
      <c r="E2039" s="108"/>
      <c r="F2039" s="108"/>
      <c r="G2039" s="108"/>
      <c r="H2039" s="108"/>
      <c r="I2039" s="108"/>
      <c r="J2039" s="108"/>
      <c r="K2039" s="108"/>
      <c r="L2039" s="108"/>
      <c r="M2039" s="108"/>
      <c r="N2039" s="108"/>
      <c r="O2039" s="108"/>
      <c r="P2039" s="108"/>
      <c r="W2039" s="108"/>
      <c r="X2039" s="108"/>
      <c r="Y2039" s="108"/>
      <c r="Z2039" s="108"/>
    </row>
    <row r="2040" spans="5:26" x14ac:dyDescent="0.25">
      <c r="E2040" s="108"/>
      <c r="F2040" s="108"/>
      <c r="G2040" s="108"/>
      <c r="H2040" s="108"/>
      <c r="I2040" s="108"/>
      <c r="J2040" s="108"/>
      <c r="K2040" s="108"/>
      <c r="L2040" s="108"/>
      <c r="M2040" s="108"/>
      <c r="N2040" s="108"/>
      <c r="O2040" s="108"/>
      <c r="P2040" s="108"/>
      <c r="W2040" s="108"/>
      <c r="X2040" s="108"/>
      <c r="Y2040" s="108"/>
      <c r="Z2040" s="108"/>
    </row>
    <row r="2041" spans="5:26" x14ac:dyDescent="0.25">
      <c r="E2041" s="108"/>
      <c r="F2041" s="108"/>
      <c r="G2041" s="108"/>
      <c r="H2041" s="108"/>
      <c r="I2041" s="108"/>
      <c r="J2041" s="108"/>
      <c r="K2041" s="108"/>
      <c r="L2041" s="108"/>
      <c r="M2041" s="108"/>
      <c r="N2041" s="108"/>
      <c r="O2041" s="108"/>
      <c r="P2041" s="108"/>
      <c r="W2041" s="108"/>
      <c r="X2041" s="108"/>
      <c r="Y2041" s="108"/>
      <c r="Z2041" s="108"/>
    </row>
    <row r="2042" spans="5:26" x14ac:dyDescent="0.25">
      <c r="E2042" s="108"/>
      <c r="F2042" s="108"/>
      <c r="G2042" s="108"/>
      <c r="H2042" s="108"/>
      <c r="I2042" s="108"/>
      <c r="J2042" s="108"/>
      <c r="K2042" s="108"/>
      <c r="L2042" s="108"/>
      <c r="M2042" s="108"/>
      <c r="N2042" s="108"/>
      <c r="O2042" s="108"/>
      <c r="P2042" s="108"/>
      <c r="W2042" s="108"/>
      <c r="X2042" s="108"/>
      <c r="Y2042" s="108"/>
      <c r="Z2042" s="108"/>
    </row>
    <row r="2043" spans="5:26" x14ac:dyDescent="0.25">
      <c r="E2043" s="108"/>
      <c r="F2043" s="108"/>
      <c r="G2043" s="108"/>
      <c r="H2043" s="108"/>
      <c r="I2043" s="108"/>
      <c r="J2043" s="108"/>
      <c r="K2043" s="108"/>
      <c r="L2043" s="108"/>
      <c r="M2043" s="108"/>
      <c r="N2043" s="108"/>
      <c r="O2043" s="108"/>
      <c r="P2043" s="108"/>
      <c r="W2043" s="108"/>
      <c r="X2043" s="108"/>
      <c r="Y2043" s="108"/>
      <c r="Z2043" s="108"/>
    </row>
    <row r="2044" spans="5:26" x14ac:dyDescent="0.25">
      <c r="E2044" s="108"/>
      <c r="F2044" s="108"/>
      <c r="G2044" s="108"/>
      <c r="H2044" s="108"/>
      <c r="I2044" s="108"/>
      <c r="J2044" s="108"/>
      <c r="K2044" s="108"/>
      <c r="L2044" s="108"/>
      <c r="M2044" s="108"/>
      <c r="N2044" s="108"/>
      <c r="O2044" s="108"/>
      <c r="P2044" s="108"/>
      <c r="W2044" s="108"/>
      <c r="X2044" s="108"/>
      <c r="Y2044" s="108"/>
      <c r="Z2044" s="108"/>
    </row>
    <row r="2045" spans="5:26" x14ac:dyDescent="0.25">
      <c r="E2045" s="108"/>
      <c r="F2045" s="108"/>
      <c r="G2045" s="108"/>
      <c r="H2045" s="108"/>
      <c r="I2045" s="108"/>
      <c r="J2045" s="108"/>
      <c r="K2045" s="108"/>
      <c r="L2045" s="108"/>
      <c r="M2045" s="108"/>
      <c r="N2045" s="108"/>
      <c r="O2045" s="108"/>
      <c r="P2045" s="108"/>
      <c r="W2045" s="108"/>
      <c r="X2045" s="108"/>
      <c r="Y2045" s="108"/>
      <c r="Z2045" s="108"/>
    </row>
    <row r="2046" spans="5:26" x14ac:dyDescent="0.25">
      <c r="E2046" s="108"/>
      <c r="F2046" s="108"/>
      <c r="G2046" s="108"/>
      <c r="H2046" s="108"/>
      <c r="I2046" s="108"/>
      <c r="J2046" s="108"/>
      <c r="K2046" s="108"/>
      <c r="L2046" s="108"/>
      <c r="M2046" s="108"/>
      <c r="N2046" s="108"/>
      <c r="O2046" s="108"/>
      <c r="P2046" s="108"/>
      <c r="W2046" s="108"/>
      <c r="X2046" s="108"/>
      <c r="Y2046" s="108"/>
      <c r="Z2046" s="108"/>
    </row>
    <row r="2047" spans="5:26" x14ac:dyDescent="0.25">
      <c r="E2047" s="108"/>
      <c r="F2047" s="108"/>
      <c r="G2047" s="108"/>
      <c r="H2047" s="108"/>
      <c r="I2047" s="108"/>
      <c r="J2047" s="108"/>
      <c r="K2047" s="108"/>
      <c r="L2047" s="108"/>
      <c r="M2047" s="108"/>
      <c r="N2047" s="108"/>
      <c r="O2047" s="108"/>
      <c r="P2047" s="108"/>
      <c r="W2047" s="108"/>
      <c r="X2047" s="108"/>
      <c r="Y2047" s="108"/>
      <c r="Z2047" s="108"/>
    </row>
    <row r="2048" spans="5:26" x14ac:dyDescent="0.25">
      <c r="E2048" s="108"/>
      <c r="F2048" s="108"/>
      <c r="G2048" s="108"/>
      <c r="H2048" s="108"/>
      <c r="I2048" s="108"/>
      <c r="J2048" s="108"/>
      <c r="K2048" s="108"/>
      <c r="L2048" s="108"/>
      <c r="M2048" s="108"/>
      <c r="N2048" s="108"/>
      <c r="O2048" s="108"/>
      <c r="P2048" s="108"/>
      <c r="W2048" s="108"/>
      <c r="X2048" s="108"/>
      <c r="Y2048" s="108"/>
      <c r="Z2048" s="108"/>
    </row>
    <row r="2049" spans="5:26" x14ac:dyDescent="0.25">
      <c r="E2049" s="108"/>
      <c r="F2049" s="108"/>
      <c r="G2049" s="108"/>
      <c r="H2049" s="108"/>
      <c r="I2049" s="108"/>
      <c r="J2049" s="108"/>
      <c r="K2049" s="108"/>
      <c r="L2049" s="108"/>
      <c r="M2049" s="108"/>
      <c r="N2049" s="108"/>
      <c r="O2049" s="108"/>
      <c r="P2049" s="108"/>
      <c r="W2049" s="108"/>
      <c r="X2049" s="108"/>
      <c r="Y2049" s="108"/>
      <c r="Z2049" s="108"/>
    </row>
    <row r="2050" spans="5:26" x14ac:dyDescent="0.25">
      <c r="E2050" s="108"/>
      <c r="F2050" s="108"/>
      <c r="G2050" s="108"/>
      <c r="H2050" s="108"/>
      <c r="I2050" s="108"/>
      <c r="J2050" s="108"/>
      <c r="K2050" s="108"/>
      <c r="L2050" s="108"/>
      <c r="M2050" s="108"/>
      <c r="N2050" s="108"/>
      <c r="O2050" s="108"/>
      <c r="P2050" s="108"/>
      <c r="W2050" s="108"/>
      <c r="X2050" s="108"/>
      <c r="Y2050" s="108"/>
      <c r="Z2050" s="108"/>
    </row>
    <row r="2051" spans="5:26" x14ac:dyDescent="0.25">
      <c r="E2051" s="108"/>
      <c r="F2051" s="108"/>
      <c r="G2051" s="108"/>
      <c r="H2051" s="108"/>
      <c r="I2051" s="108"/>
      <c r="J2051" s="108"/>
      <c r="K2051" s="108"/>
      <c r="L2051" s="108"/>
      <c r="M2051" s="108"/>
      <c r="N2051" s="108"/>
      <c r="O2051" s="108"/>
      <c r="P2051" s="108"/>
      <c r="W2051" s="108"/>
      <c r="X2051" s="108"/>
      <c r="Y2051" s="108"/>
      <c r="Z2051" s="108"/>
    </row>
    <row r="2052" spans="5:26" x14ac:dyDescent="0.25">
      <c r="E2052" s="108"/>
      <c r="F2052" s="108"/>
      <c r="G2052" s="108"/>
      <c r="H2052" s="108"/>
      <c r="I2052" s="108"/>
      <c r="J2052" s="108"/>
      <c r="K2052" s="108"/>
      <c r="L2052" s="108"/>
      <c r="M2052" s="108"/>
      <c r="N2052" s="108"/>
      <c r="O2052" s="108"/>
      <c r="P2052" s="108"/>
      <c r="W2052" s="108"/>
      <c r="X2052" s="108"/>
      <c r="Y2052" s="108"/>
      <c r="Z2052" s="108"/>
    </row>
    <row r="2053" spans="5:26" x14ac:dyDescent="0.25">
      <c r="E2053" s="108"/>
      <c r="F2053" s="108"/>
      <c r="G2053" s="108"/>
      <c r="H2053" s="108"/>
      <c r="I2053" s="108"/>
      <c r="J2053" s="108"/>
      <c r="K2053" s="108"/>
      <c r="L2053" s="108"/>
      <c r="M2053" s="108"/>
      <c r="N2053" s="108"/>
      <c r="O2053" s="108"/>
      <c r="P2053" s="108"/>
      <c r="W2053" s="108"/>
      <c r="X2053" s="108"/>
      <c r="Y2053" s="108"/>
      <c r="Z2053" s="108"/>
    </row>
    <row r="2054" spans="5:26" x14ac:dyDescent="0.25">
      <c r="E2054" s="108"/>
      <c r="F2054" s="108"/>
      <c r="G2054" s="108"/>
      <c r="H2054" s="108"/>
      <c r="I2054" s="108"/>
      <c r="J2054" s="108"/>
      <c r="K2054" s="108"/>
      <c r="L2054" s="108"/>
      <c r="M2054" s="108"/>
      <c r="N2054" s="108"/>
      <c r="O2054" s="108"/>
      <c r="P2054" s="108"/>
      <c r="W2054" s="108"/>
      <c r="X2054" s="108"/>
      <c r="Y2054" s="108"/>
      <c r="Z2054" s="108"/>
    </row>
    <row r="2055" spans="5:26" x14ac:dyDescent="0.25">
      <c r="E2055" s="108"/>
      <c r="F2055" s="108"/>
      <c r="G2055" s="108"/>
      <c r="H2055" s="108"/>
      <c r="I2055" s="108"/>
      <c r="J2055" s="108"/>
      <c r="K2055" s="108"/>
      <c r="L2055" s="108"/>
      <c r="M2055" s="108"/>
      <c r="N2055" s="108"/>
      <c r="O2055" s="108"/>
      <c r="P2055" s="108"/>
      <c r="W2055" s="108"/>
      <c r="X2055" s="108"/>
      <c r="Y2055" s="108"/>
      <c r="Z2055" s="108"/>
    </row>
    <row r="2056" spans="5:26" x14ac:dyDescent="0.25">
      <c r="E2056" s="108"/>
      <c r="F2056" s="108"/>
      <c r="G2056" s="108"/>
      <c r="H2056" s="108"/>
      <c r="I2056" s="108"/>
      <c r="J2056" s="108"/>
      <c r="K2056" s="108"/>
      <c r="L2056" s="108"/>
      <c r="M2056" s="108"/>
      <c r="N2056" s="108"/>
      <c r="O2056" s="108"/>
      <c r="P2056" s="108"/>
      <c r="W2056" s="108"/>
      <c r="X2056" s="108"/>
      <c r="Y2056" s="108"/>
      <c r="Z2056" s="108"/>
    </row>
    <row r="2057" spans="5:26" x14ac:dyDescent="0.25">
      <c r="E2057" s="108"/>
      <c r="F2057" s="108"/>
      <c r="G2057" s="108"/>
      <c r="H2057" s="108"/>
      <c r="I2057" s="108"/>
      <c r="J2057" s="108"/>
      <c r="K2057" s="108"/>
      <c r="L2057" s="108"/>
      <c r="M2057" s="108"/>
      <c r="N2057" s="108"/>
      <c r="O2057" s="108"/>
      <c r="P2057" s="108"/>
      <c r="W2057" s="108"/>
      <c r="X2057" s="108"/>
      <c r="Y2057" s="108"/>
      <c r="Z2057" s="108"/>
    </row>
    <row r="2058" spans="5:26" x14ac:dyDescent="0.25">
      <c r="E2058" s="108"/>
      <c r="F2058" s="108"/>
      <c r="G2058" s="108"/>
      <c r="H2058" s="108"/>
      <c r="I2058" s="108"/>
      <c r="J2058" s="108"/>
      <c r="K2058" s="108"/>
      <c r="L2058" s="108"/>
      <c r="M2058" s="108"/>
      <c r="N2058" s="108"/>
      <c r="O2058" s="108"/>
      <c r="P2058" s="108"/>
      <c r="W2058" s="108"/>
      <c r="X2058" s="108"/>
      <c r="Y2058" s="108"/>
      <c r="Z2058" s="108"/>
    </row>
    <row r="2059" spans="5:26" x14ac:dyDescent="0.25">
      <c r="E2059" s="108"/>
      <c r="F2059" s="108"/>
      <c r="G2059" s="108"/>
      <c r="H2059" s="108"/>
      <c r="I2059" s="108"/>
      <c r="J2059" s="108"/>
      <c r="K2059" s="108"/>
      <c r="L2059" s="108"/>
      <c r="M2059" s="108"/>
      <c r="N2059" s="108"/>
      <c r="O2059" s="108"/>
      <c r="P2059" s="108"/>
      <c r="W2059" s="108"/>
      <c r="X2059" s="108"/>
      <c r="Y2059" s="108"/>
      <c r="Z2059" s="108"/>
    </row>
    <row r="2060" spans="5:26" x14ac:dyDescent="0.25">
      <c r="E2060" s="108"/>
      <c r="F2060" s="108"/>
      <c r="G2060" s="108"/>
      <c r="H2060" s="108"/>
      <c r="I2060" s="108"/>
      <c r="J2060" s="108"/>
      <c r="K2060" s="108"/>
      <c r="L2060" s="108"/>
      <c r="M2060" s="108"/>
      <c r="N2060" s="108"/>
      <c r="O2060" s="108"/>
      <c r="P2060" s="108"/>
      <c r="W2060" s="108"/>
      <c r="X2060" s="108"/>
      <c r="Y2060" s="108"/>
      <c r="Z2060" s="108"/>
    </row>
    <row r="2061" spans="5:26" x14ac:dyDescent="0.25">
      <c r="E2061" s="108"/>
      <c r="F2061" s="108"/>
      <c r="G2061" s="108"/>
      <c r="H2061" s="108"/>
      <c r="I2061" s="108"/>
      <c r="J2061" s="108"/>
      <c r="K2061" s="108"/>
      <c r="L2061" s="108"/>
      <c r="M2061" s="108"/>
      <c r="N2061" s="108"/>
      <c r="O2061" s="108"/>
      <c r="P2061" s="108"/>
      <c r="W2061" s="108"/>
      <c r="X2061" s="108"/>
      <c r="Y2061" s="108"/>
      <c r="Z2061" s="108"/>
    </row>
    <row r="2062" spans="5:26" x14ac:dyDescent="0.25">
      <c r="E2062" s="108"/>
      <c r="F2062" s="108"/>
      <c r="G2062" s="108"/>
      <c r="H2062" s="108"/>
      <c r="I2062" s="108"/>
      <c r="J2062" s="108"/>
      <c r="K2062" s="108"/>
      <c r="L2062" s="108"/>
      <c r="M2062" s="108"/>
      <c r="N2062" s="108"/>
      <c r="O2062" s="108"/>
      <c r="P2062" s="108"/>
      <c r="W2062" s="108"/>
      <c r="X2062" s="108"/>
      <c r="Y2062" s="108"/>
      <c r="Z2062" s="108"/>
    </row>
    <row r="2063" spans="5:26" x14ac:dyDescent="0.25">
      <c r="E2063" s="108"/>
      <c r="F2063" s="108"/>
      <c r="G2063" s="108"/>
      <c r="H2063" s="108"/>
      <c r="I2063" s="108"/>
      <c r="J2063" s="108"/>
      <c r="K2063" s="108"/>
      <c r="L2063" s="108"/>
      <c r="M2063" s="108"/>
      <c r="N2063" s="108"/>
      <c r="O2063" s="108"/>
      <c r="P2063" s="108"/>
      <c r="W2063" s="108"/>
      <c r="X2063" s="108"/>
      <c r="Y2063" s="108"/>
      <c r="Z2063" s="108"/>
    </row>
    <row r="2064" spans="5:26" x14ac:dyDescent="0.25">
      <c r="E2064" s="108"/>
      <c r="F2064" s="108"/>
      <c r="G2064" s="108"/>
      <c r="H2064" s="108"/>
      <c r="I2064" s="108"/>
      <c r="J2064" s="108"/>
      <c r="K2064" s="108"/>
      <c r="L2064" s="108"/>
      <c r="M2064" s="108"/>
      <c r="N2064" s="108"/>
      <c r="O2064" s="108"/>
      <c r="P2064" s="108"/>
      <c r="W2064" s="108"/>
      <c r="X2064" s="108"/>
      <c r="Y2064" s="108"/>
      <c r="Z2064" s="108"/>
    </row>
    <row r="2065" spans="5:26" x14ac:dyDescent="0.25">
      <c r="E2065" s="108"/>
      <c r="F2065" s="108"/>
      <c r="G2065" s="108"/>
      <c r="H2065" s="108"/>
      <c r="I2065" s="108"/>
      <c r="J2065" s="108"/>
      <c r="K2065" s="108"/>
      <c r="L2065" s="108"/>
      <c r="M2065" s="108"/>
      <c r="N2065" s="108"/>
      <c r="O2065" s="108"/>
      <c r="P2065" s="108"/>
      <c r="W2065" s="108"/>
      <c r="X2065" s="108"/>
      <c r="Y2065" s="108"/>
      <c r="Z2065" s="108"/>
    </row>
    <row r="2066" spans="5:26" x14ac:dyDescent="0.25">
      <c r="E2066" s="108"/>
      <c r="F2066" s="108"/>
      <c r="G2066" s="108"/>
      <c r="H2066" s="108"/>
      <c r="I2066" s="108"/>
      <c r="J2066" s="108"/>
      <c r="K2066" s="108"/>
      <c r="L2066" s="108"/>
      <c r="M2066" s="108"/>
      <c r="N2066" s="108"/>
      <c r="O2066" s="108"/>
      <c r="P2066" s="108"/>
      <c r="W2066" s="108"/>
      <c r="X2066" s="108"/>
      <c r="Y2066" s="108"/>
      <c r="Z2066" s="108"/>
    </row>
    <row r="2067" spans="5:26" x14ac:dyDescent="0.25">
      <c r="E2067" s="108"/>
      <c r="F2067" s="108"/>
      <c r="G2067" s="108"/>
      <c r="H2067" s="108"/>
      <c r="I2067" s="108"/>
      <c r="J2067" s="108"/>
      <c r="K2067" s="108"/>
      <c r="L2067" s="108"/>
      <c r="M2067" s="108"/>
      <c r="N2067" s="108"/>
      <c r="O2067" s="108"/>
      <c r="P2067" s="108"/>
      <c r="W2067" s="108"/>
      <c r="X2067" s="108"/>
      <c r="Y2067" s="108"/>
      <c r="Z2067" s="108"/>
    </row>
    <row r="2068" spans="5:26" x14ac:dyDescent="0.25">
      <c r="E2068" s="108"/>
      <c r="F2068" s="108"/>
      <c r="G2068" s="108"/>
      <c r="H2068" s="108"/>
      <c r="I2068" s="108"/>
      <c r="J2068" s="108"/>
      <c r="K2068" s="108"/>
      <c r="L2068" s="108"/>
      <c r="M2068" s="108"/>
      <c r="N2068" s="108"/>
      <c r="O2068" s="108"/>
      <c r="P2068" s="108"/>
      <c r="W2068" s="108"/>
      <c r="X2068" s="108"/>
      <c r="Y2068" s="108"/>
      <c r="Z2068" s="108"/>
    </row>
    <row r="2069" spans="5:26" x14ac:dyDescent="0.25">
      <c r="E2069" s="108"/>
      <c r="F2069" s="108"/>
      <c r="G2069" s="108"/>
      <c r="H2069" s="108"/>
      <c r="I2069" s="108"/>
      <c r="J2069" s="108"/>
      <c r="K2069" s="108"/>
      <c r="L2069" s="108"/>
      <c r="M2069" s="108"/>
      <c r="N2069" s="108"/>
      <c r="O2069" s="108"/>
      <c r="P2069" s="108"/>
      <c r="W2069" s="108"/>
      <c r="X2069" s="108"/>
      <c r="Y2069" s="108"/>
      <c r="Z2069" s="108"/>
    </row>
    <row r="2070" spans="5:26" x14ac:dyDescent="0.25">
      <c r="E2070" s="108"/>
      <c r="F2070" s="108"/>
      <c r="G2070" s="108"/>
      <c r="H2070" s="108"/>
      <c r="I2070" s="108"/>
      <c r="J2070" s="108"/>
      <c r="K2070" s="108"/>
      <c r="L2070" s="108"/>
      <c r="M2070" s="108"/>
      <c r="N2070" s="108"/>
      <c r="O2070" s="108"/>
      <c r="P2070" s="108"/>
      <c r="W2070" s="108"/>
      <c r="X2070" s="108"/>
      <c r="Y2070" s="108"/>
      <c r="Z2070" s="108"/>
    </row>
    <row r="2071" spans="5:26" x14ac:dyDescent="0.25">
      <c r="E2071" s="108"/>
      <c r="F2071" s="108"/>
      <c r="G2071" s="108"/>
      <c r="H2071" s="108"/>
      <c r="I2071" s="108"/>
      <c r="J2071" s="108"/>
      <c r="K2071" s="108"/>
      <c r="L2071" s="108"/>
      <c r="M2071" s="108"/>
      <c r="N2071" s="108"/>
      <c r="O2071" s="108"/>
      <c r="P2071" s="108"/>
      <c r="W2071" s="108"/>
      <c r="X2071" s="108"/>
      <c r="Y2071" s="108"/>
      <c r="Z2071" s="108"/>
    </row>
    <row r="2072" spans="5:26" x14ac:dyDescent="0.25">
      <c r="E2072" s="108"/>
      <c r="F2072" s="108"/>
      <c r="G2072" s="108"/>
      <c r="H2072" s="108"/>
      <c r="I2072" s="108"/>
      <c r="J2072" s="108"/>
      <c r="K2072" s="108"/>
      <c r="L2072" s="108"/>
      <c r="M2072" s="108"/>
      <c r="N2072" s="108"/>
      <c r="O2072" s="108"/>
      <c r="P2072" s="108"/>
      <c r="W2072" s="108"/>
      <c r="X2072" s="108"/>
      <c r="Y2072" s="108"/>
      <c r="Z2072" s="108"/>
    </row>
    <row r="2073" spans="5:26" x14ac:dyDescent="0.25">
      <c r="E2073" s="108"/>
      <c r="F2073" s="108"/>
      <c r="G2073" s="108"/>
      <c r="H2073" s="108"/>
      <c r="I2073" s="108"/>
      <c r="J2073" s="108"/>
      <c r="K2073" s="108"/>
      <c r="L2073" s="108"/>
      <c r="M2073" s="108"/>
      <c r="N2073" s="108"/>
      <c r="O2073" s="108"/>
      <c r="P2073" s="108"/>
      <c r="W2073" s="108"/>
      <c r="X2073" s="108"/>
      <c r="Y2073" s="108"/>
      <c r="Z2073" s="108"/>
    </row>
    <row r="2074" spans="5:26" x14ac:dyDescent="0.25">
      <c r="E2074" s="108"/>
      <c r="F2074" s="108"/>
      <c r="G2074" s="108"/>
      <c r="H2074" s="108"/>
      <c r="I2074" s="108"/>
      <c r="J2074" s="108"/>
      <c r="K2074" s="108"/>
      <c r="L2074" s="108"/>
      <c r="M2074" s="108"/>
      <c r="N2074" s="108"/>
      <c r="O2074" s="108"/>
      <c r="P2074" s="108"/>
      <c r="W2074" s="108"/>
      <c r="X2074" s="108"/>
      <c r="Y2074" s="108"/>
      <c r="Z2074" s="108"/>
    </row>
    <row r="2075" spans="5:26" x14ac:dyDescent="0.25">
      <c r="E2075" s="108"/>
      <c r="F2075" s="108"/>
      <c r="G2075" s="108"/>
      <c r="H2075" s="108"/>
      <c r="I2075" s="108"/>
      <c r="J2075" s="108"/>
      <c r="K2075" s="108"/>
      <c r="L2075" s="108"/>
      <c r="M2075" s="108"/>
      <c r="N2075" s="108"/>
      <c r="O2075" s="108"/>
      <c r="P2075" s="108"/>
      <c r="W2075" s="108"/>
      <c r="X2075" s="108"/>
      <c r="Y2075" s="108"/>
      <c r="Z2075" s="108"/>
    </row>
    <row r="2076" spans="5:26" x14ac:dyDescent="0.25">
      <c r="E2076" s="108"/>
      <c r="F2076" s="108"/>
      <c r="G2076" s="108"/>
      <c r="H2076" s="108"/>
      <c r="I2076" s="108"/>
      <c r="J2076" s="108"/>
      <c r="K2076" s="108"/>
      <c r="L2076" s="108"/>
      <c r="M2076" s="108"/>
      <c r="N2076" s="108"/>
      <c r="O2076" s="108"/>
      <c r="P2076" s="108"/>
      <c r="W2076" s="108"/>
      <c r="X2076" s="108"/>
      <c r="Y2076" s="108"/>
      <c r="Z2076" s="108"/>
    </row>
    <row r="2077" spans="5:26" x14ac:dyDescent="0.25">
      <c r="E2077" s="108"/>
      <c r="F2077" s="108"/>
      <c r="G2077" s="108"/>
      <c r="H2077" s="108"/>
      <c r="I2077" s="108"/>
      <c r="J2077" s="108"/>
      <c r="K2077" s="108"/>
      <c r="L2077" s="108"/>
      <c r="M2077" s="108"/>
      <c r="N2077" s="108"/>
      <c r="O2077" s="108"/>
      <c r="P2077" s="108"/>
      <c r="W2077" s="108"/>
      <c r="X2077" s="108"/>
      <c r="Y2077" s="108"/>
      <c r="Z2077" s="108"/>
    </row>
    <row r="2078" spans="5:26" x14ac:dyDescent="0.25">
      <c r="E2078" s="108"/>
      <c r="F2078" s="108"/>
      <c r="G2078" s="108"/>
      <c r="H2078" s="108"/>
      <c r="I2078" s="108"/>
      <c r="J2078" s="108"/>
      <c r="K2078" s="108"/>
      <c r="L2078" s="108"/>
      <c r="M2078" s="108"/>
      <c r="N2078" s="108"/>
      <c r="O2078" s="108"/>
      <c r="P2078" s="108"/>
      <c r="W2078" s="108"/>
      <c r="X2078" s="108"/>
      <c r="Y2078" s="108"/>
      <c r="Z2078" s="108"/>
    </row>
    <row r="2079" spans="5:26" x14ac:dyDescent="0.25">
      <c r="E2079" s="108"/>
      <c r="F2079" s="108"/>
      <c r="G2079" s="108"/>
      <c r="H2079" s="108"/>
      <c r="I2079" s="108"/>
      <c r="J2079" s="108"/>
      <c r="K2079" s="108"/>
      <c r="L2079" s="108"/>
      <c r="M2079" s="108"/>
      <c r="N2079" s="108"/>
      <c r="O2079" s="108"/>
      <c r="P2079" s="108"/>
      <c r="W2079" s="108"/>
      <c r="X2079" s="108"/>
      <c r="Y2079" s="108"/>
      <c r="Z2079" s="108"/>
    </row>
    <row r="2080" spans="5:26" x14ac:dyDescent="0.25">
      <c r="E2080" s="108"/>
      <c r="F2080" s="108"/>
      <c r="G2080" s="108"/>
      <c r="H2080" s="108"/>
      <c r="I2080" s="108"/>
      <c r="J2080" s="108"/>
      <c r="K2080" s="108"/>
      <c r="L2080" s="108"/>
      <c r="M2080" s="108"/>
      <c r="N2080" s="108"/>
      <c r="O2080" s="108"/>
      <c r="P2080" s="108"/>
      <c r="W2080" s="108"/>
      <c r="X2080" s="108"/>
      <c r="Y2080" s="108"/>
      <c r="Z2080" s="108"/>
    </row>
    <row r="2081" spans="5:26" x14ac:dyDescent="0.25">
      <c r="E2081" s="108"/>
      <c r="F2081" s="108"/>
      <c r="G2081" s="108"/>
      <c r="H2081" s="108"/>
      <c r="I2081" s="108"/>
      <c r="J2081" s="108"/>
      <c r="K2081" s="108"/>
      <c r="L2081" s="108"/>
      <c r="M2081" s="108"/>
      <c r="N2081" s="108"/>
      <c r="O2081" s="108"/>
      <c r="P2081" s="108"/>
      <c r="W2081" s="108"/>
      <c r="X2081" s="108"/>
      <c r="Y2081" s="108"/>
      <c r="Z2081" s="108"/>
    </row>
    <row r="2082" spans="5:26" x14ac:dyDescent="0.25">
      <c r="E2082" s="108"/>
      <c r="F2082" s="108"/>
      <c r="G2082" s="108"/>
      <c r="H2082" s="108"/>
      <c r="I2082" s="108"/>
      <c r="J2082" s="108"/>
      <c r="K2082" s="108"/>
      <c r="L2082" s="108"/>
      <c r="M2082" s="108"/>
      <c r="N2082" s="108"/>
      <c r="O2082" s="108"/>
      <c r="P2082" s="108"/>
      <c r="W2082" s="108"/>
      <c r="X2082" s="108"/>
      <c r="Y2082" s="108"/>
      <c r="Z2082" s="108"/>
    </row>
    <row r="2083" spans="5:26" x14ac:dyDescent="0.25">
      <c r="E2083" s="108"/>
      <c r="F2083" s="108"/>
      <c r="G2083" s="108"/>
      <c r="H2083" s="108"/>
      <c r="I2083" s="108"/>
      <c r="J2083" s="108"/>
      <c r="K2083" s="108"/>
      <c r="L2083" s="108"/>
      <c r="M2083" s="108"/>
      <c r="N2083" s="108"/>
      <c r="O2083" s="108"/>
      <c r="P2083" s="108"/>
      <c r="W2083" s="108"/>
      <c r="X2083" s="108"/>
      <c r="Y2083" s="108"/>
      <c r="Z2083" s="108"/>
    </row>
    <row r="2084" spans="5:26" x14ac:dyDescent="0.25">
      <c r="E2084" s="108"/>
      <c r="F2084" s="108"/>
      <c r="G2084" s="108"/>
      <c r="H2084" s="108"/>
      <c r="I2084" s="108"/>
      <c r="J2084" s="108"/>
      <c r="K2084" s="108"/>
      <c r="L2084" s="108"/>
      <c r="M2084" s="108"/>
      <c r="N2084" s="108"/>
      <c r="O2084" s="108"/>
      <c r="P2084" s="108"/>
      <c r="W2084" s="108"/>
      <c r="X2084" s="108"/>
      <c r="Y2084" s="108"/>
      <c r="Z2084" s="108"/>
    </row>
    <row r="2085" spans="5:26" x14ac:dyDescent="0.25">
      <c r="E2085" s="108"/>
      <c r="F2085" s="108"/>
      <c r="G2085" s="108"/>
      <c r="H2085" s="108"/>
      <c r="I2085" s="108"/>
      <c r="J2085" s="108"/>
      <c r="K2085" s="108"/>
      <c r="L2085" s="108"/>
      <c r="M2085" s="108"/>
      <c r="N2085" s="108"/>
      <c r="O2085" s="108"/>
      <c r="P2085" s="108"/>
      <c r="W2085" s="108"/>
      <c r="X2085" s="108"/>
      <c r="Y2085" s="108"/>
      <c r="Z2085" s="108"/>
    </row>
    <row r="2086" spans="5:26" x14ac:dyDescent="0.25">
      <c r="E2086" s="108"/>
      <c r="F2086" s="108"/>
      <c r="G2086" s="108"/>
      <c r="H2086" s="108"/>
      <c r="I2086" s="108"/>
      <c r="J2086" s="108"/>
      <c r="K2086" s="108"/>
      <c r="L2086" s="108"/>
      <c r="M2086" s="108"/>
      <c r="N2086" s="108"/>
      <c r="O2086" s="108"/>
      <c r="P2086" s="108"/>
      <c r="W2086" s="108"/>
      <c r="X2086" s="108"/>
      <c r="Y2086" s="108"/>
      <c r="Z2086" s="108"/>
    </row>
    <row r="2087" spans="5:26" x14ac:dyDescent="0.25">
      <c r="E2087" s="108"/>
      <c r="F2087" s="108"/>
      <c r="G2087" s="108"/>
      <c r="H2087" s="108"/>
      <c r="I2087" s="108"/>
      <c r="J2087" s="108"/>
      <c r="K2087" s="108"/>
      <c r="L2087" s="108"/>
      <c r="M2087" s="108"/>
      <c r="N2087" s="108"/>
      <c r="O2087" s="108"/>
      <c r="P2087" s="108"/>
      <c r="W2087" s="108"/>
      <c r="X2087" s="108"/>
      <c r="Y2087" s="108"/>
      <c r="Z2087" s="108"/>
    </row>
    <row r="2088" spans="5:26" x14ac:dyDescent="0.25">
      <c r="E2088" s="108"/>
      <c r="F2088" s="108"/>
      <c r="G2088" s="108"/>
      <c r="H2088" s="108"/>
      <c r="I2088" s="108"/>
      <c r="J2088" s="108"/>
      <c r="K2088" s="108"/>
      <c r="L2088" s="108"/>
      <c r="M2088" s="108"/>
      <c r="N2088" s="108"/>
      <c r="O2088" s="108"/>
      <c r="P2088" s="108"/>
      <c r="W2088" s="108"/>
      <c r="X2088" s="108"/>
      <c r="Y2088" s="108"/>
      <c r="Z2088" s="108"/>
    </row>
    <row r="2089" spans="5:26" x14ac:dyDescent="0.25">
      <c r="E2089" s="108"/>
      <c r="F2089" s="108"/>
      <c r="G2089" s="108"/>
      <c r="H2089" s="108"/>
      <c r="I2089" s="108"/>
      <c r="J2089" s="108"/>
      <c r="K2089" s="108"/>
      <c r="L2089" s="108"/>
      <c r="M2089" s="108"/>
      <c r="N2089" s="108"/>
      <c r="O2089" s="108"/>
      <c r="P2089" s="108"/>
      <c r="W2089" s="108"/>
      <c r="X2089" s="108"/>
      <c r="Y2089" s="108"/>
      <c r="Z2089" s="108"/>
    </row>
    <row r="2090" spans="5:26" x14ac:dyDescent="0.25">
      <c r="E2090" s="108"/>
      <c r="F2090" s="108"/>
      <c r="G2090" s="108"/>
      <c r="H2090" s="108"/>
      <c r="I2090" s="108"/>
      <c r="J2090" s="108"/>
      <c r="K2090" s="108"/>
      <c r="L2090" s="108"/>
      <c r="M2090" s="108"/>
      <c r="N2090" s="108"/>
      <c r="O2090" s="108"/>
      <c r="P2090" s="108"/>
      <c r="W2090" s="108"/>
      <c r="X2090" s="108"/>
      <c r="Y2090" s="108"/>
      <c r="Z2090" s="108"/>
    </row>
    <row r="2091" spans="5:26" x14ac:dyDescent="0.25">
      <c r="E2091" s="108"/>
      <c r="F2091" s="108"/>
      <c r="G2091" s="108"/>
      <c r="H2091" s="108"/>
      <c r="I2091" s="108"/>
      <c r="J2091" s="108"/>
      <c r="K2091" s="108"/>
      <c r="L2091" s="108"/>
      <c r="M2091" s="108"/>
      <c r="N2091" s="108"/>
      <c r="O2091" s="108"/>
      <c r="P2091" s="108"/>
      <c r="W2091" s="108"/>
      <c r="X2091" s="108"/>
      <c r="Y2091" s="108"/>
      <c r="Z2091" s="108"/>
    </row>
    <row r="2092" spans="5:26" x14ac:dyDescent="0.25">
      <c r="E2092" s="108"/>
      <c r="F2092" s="108"/>
      <c r="G2092" s="108"/>
      <c r="H2092" s="108"/>
      <c r="I2092" s="108"/>
      <c r="J2092" s="108"/>
      <c r="K2092" s="108"/>
      <c r="L2092" s="108"/>
      <c r="M2092" s="108"/>
      <c r="N2092" s="108"/>
      <c r="O2092" s="108"/>
      <c r="P2092" s="108"/>
      <c r="W2092" s="108"/>
      <c r="X2092" s="108"/>
      <c r="Y2092" s="108"/>
      <c r="Z2092" s="108"/>
    </row>
    <row r="2093" spans="5:26" x14ac:dyDescent="0.25">
      <c r="E2093" s="108"/>
      <c r="F2093" s="108"/>
      <c r="G2093" s="108"/>
      <c r="H2093" s="108"/>
      <c r="I2093" s="108"/>
      <c r="J2093" s="108"/>
      <c r="K2093" s="108"/>
      <c r="L2093" s="108"/>
      <c r="M2093" s="108"/>
      <c r="N2093" s="108"/>
      <c r="O2093" s="108"/>
      <c r="P2093" s="108"/>
      <c r="W2093" s="108"/>
      <c r="X2093" s="108"/>
      <c r="Y2093" s="108"/>
      <c r="Z2093" s="108"/>
    </row>
    <row r="2094" spans="5:26" x14ac:dyDescent="0.25">
      <c r="E2094" s="108"/>
      <c r="F2094" s="108"/>
      <c r="G2094" s="108"/>
      <c r="H2094" s="108"/>
      <c r="I2094" s="108"/>
      <c r="J2094" s="108"/>
      <c r="K2094" s="108"/>
      <c r="L2094" s="108"/>
      <c r="M2094" s="108"/>
      <c r="N2094" s="108"/>
      <c r="O2094" s="108"/>
      <c r="P2094" s="108"/>
      <c r="W2094" s="108"/>
      <c r="X2094" s="108"/>
      <c r="Y2094" s="108"/>
      <c r="Z2094" s="108"/>
    </row>
    <row r="2095" spans="5:26" x14ac:dyDescent="0.25">
      <c r="E2095" s="108"/>
      <c r="F2095" s="108"/>
      <c r="G2095" s="108"/>
      <c r="H2095" s="108"/>
      <c r="I2095" s="108"/>
      <c r="J2095" s="108"/>
      <c r="K2095" s="108"/>
      <c r="L2095" s="108"/>
      <c r="M2095" s="108"/>
      <c r="N2095" s="108"/>
      <c r="O2095" s="108"/>
      <c r="P2095" s="108"/>
      <c r="W2095" s="108"/>
      <c r="X2095" s="108"/>
      <c r="Y2095" s="108"/>
      <c r="Z2095" s="108"/>
    </row>
    <row r="2096" spans="5:26" x14ac:dyDescent="0.25">
      <c r="E2096" s="108"/>
      <c r="F2096" s="108"/>
      <c r="G2096" s="108"/>
      <c r="H2096" s="108"/>
      <c r="I2096" s="108"/>
      <c r="J2096" s="108"/>
      <c r="K2096" s="108"/>
      <c r="L2096" s="108"/>
      <c r="M2096" s="108"/>
      <c r="N2096" s="108"/>
      <c r="O2096" s="108"/>
      <c r="P2096" s="108"/>
      <c r="W2096" s="108"/>
      <c r="X2096" s="108"/>
      <c r="Y2096" s="108"/>
      <c r="Z2096" s="108"/>
    </row>
    <row r="2097" spans="5:26" x14ac:dyDescent="0.25">
      <c r="E2097" s="108"/>
      <c r="F2097" s="108"/>
      <c r="G2097" s="108"/>
      <c r="H2097" s="108"/>
      <c r="I2097" s="108"/>
      <c r="J2097" s="108"/>
      <c r="K2097" s="108"/>
      <c r="L2097" s="108"/>
      <c r="M2097" s="108"/>
      <c r="N2097" s="108"/>
      <c r="O2097" s="108"/>
      <c r="P2097" s="108"/>
      <c r="W2097" s="108"/>
      <c r="X2097" s="108"/>
      <c r="Y2097" s="108"/>
      <c r="Z2097" s="108"/>
    </row>
    <row r="2098" spans="5:26" x14ac:dyDescent="0.25">
      <c r="E2098" s="108"/>
      <c r="F2098" s="108"/>
      <c r="G2098" s="108"/>
      <c r="H2098" s="108"/>
      <c r="I2098" s="108"/>
      <c r="J2098" s="108"/>
      <c r="K2098" s="108"/>
      <c r="L2098" s="108"/>
      <c r="M2098" s="108"/>
      <c r="N2098" s="108"/>
      <c r="O2098" s="108"/>
      <c r="P2098" s="108"/>
      <c r="W2098" s="108"/>
      <c r="X2098" s="108"/>
      <c r="Y2098" s="108"/>
      <c r="Z2098" s="108"/>
    </row>
    <row r="2099" spans="5:26" x14ac:dyDescent="0.25">
      <c r="E2099" s="108"/>
      <c r="F2099" s="108"/>
      <c r="G2099" s="108"/>
      <c r="H2099" s="108"/>
      <c r="I2099" s="108"/>
      <c r="J2099" s="108"/>
      <c r="K2099" s="108"/>
      <c r="L2099" s="108"/>
      <c r="M2099" s="108"/>
      <c r="N2099" s="108"/>
      <c r="O2099" s="108"/>
      <c r="P2099" s="108"/>
      <c r="W2099" s="108"/>
      <c r="X2099" s="108"/>
      <c r="Y2099" s="108"/>
      <c r="Z2099" s="108"/>
    </row>
    <row r="2100" spans="5:26" x14ac:dyDescent="0.25">
      <c r="E2100" s="108"/>
      <c r="F2100" s="108"/>
      <c r="G2100" s="108"/>
      <c r="H2100" s="108"/>
      <c r="I2100" s="108"/>
      <c r="J2100" s="108"/>
      <c r="K2100" s="108"/>
      <c r="L2100" s="108"/>
      <c r="M2100" s="108"/>
      <c r="N2100" s="108"/>
      <c r="O2100" s="108"/>
      <c r="P2100" s="108"/>
      <c r="W2100" s="108"/>
      <c r="X2100" s="108"/>
      <c r="Y2100" s="108"/>
      <c r="Z2100" s="108"/>
    </row>
    <row r="2101" spans="5:26" x14ac:dyDescent="0.25">
      <c r="E2101" s="108"/>
      <c r="F2101" s="108"/>
      <c r="G2101" s="108"/>
      <c r="H2101" s="108"/>
      <c r="I2101" s="108"/>
      <c r="J2101" s="108"/>
      <c r="K2101" s="108"/>
      <c r="L2101" s="108"/>
      <c r="M2101" s="108"/>
      <c r="N2101" s="108"/>
      <c r="O2101" s="108"/>
      <c r="P2101" s="108"/>
      <c r="W2101" s="108"/>
      <c r="X2101" s="108"/>
      <c r="Y2101" s="108"/>
      <c r="Z2101" s="108"/>
    </row>
    <row r="2102" spans="5:26" x14ac:dyDescent="0.25">
      <c r="E2102" s="108"/>
      <c r="F2102" s="108"/>
      <c r="G2102" s="108"/>
      <c r="H2102" s="108"/>
      <c r="I2102" s="108"/>
      <c r="J2102" s="108"/>
      <c r="K2102" s="108"/>
      <c r="L2102" s="108"/>
      <c r="M2102" s="108"/>
      <c r="N2102" s="108"/>
      <c r="O2102" s="108"/>
      <c r="P2102" s="108"/>
      <c r="W2102" s="108"/>
      <c r="X2102" s="108"/>
      <c r="Y2102" s="108"/>
      <c r="Z2102" s="108"/>
    </row>
    <row r="2103" spans="5:26" x14ac:dyDescent="0.25">
      <c r="E2103" s="108"/>
      <c r="F2103" s="108"/>
      <c r="G2103" s="108"/>
      <c r="H2103" s="108"/>
      <c r="I2103" s="108"/>
      <c r="J2103" s="108"/>
      <c r="K2103" s="108"/>
      <c r="L2103" s="108"/>
      <c r="M2103" s="108"/>
      <c r="N2103" s="108"/>
      <c r="O2103" s="108"/>
      <c r="P2103" s="108"/>
      <c r="W2103" s="108"/>
      <c r="X2103" s="108"/>
      <c r="Y2103" s="108"/>
      <c r="Z2103" s="108"/>
    </row>
    <row r="2104" spans="5:26" x14ac:dyDescent="0.25">
      <c r="E2104" s="108"/>
      <c r="F2104" s="108"/>
      <c r="G2104" s="108"/>
      <c r="H2104" s="108"/>
      <c r="I2104" s="108"/>
      <c r="J2104" s="108"/>
      <c r="K2104" s="108"/>
      <c r="L2104" s="108"/>
      <c r="M2104" s="108"/>
      <c r="N2104" s="108"/>
      <c r="O2104" s="108"/>
      <c r="P2104" s="108"/>
      <c r="W2104" s="108"/>
      <c r="X2104" s="108"/>
      <c r="Y2104" s="108"/>
      <c r="Z2104" s="108"/>
    </row>
    <row r="2105" spans="5:26" x14ac:dyDescent="0.25">
      <c r="E2105" s="108"/>
      <c r="F2105" s="108"/>
      <c r="G2105" s="108"/>
      <c r="H2105" s="108"/>
      <c r="I2105" s="108"/>
      <c r="J2105" s="108"/>
      <c r="K2105" s="108"/>
      <c r="L2105" s="108"/>
      <c r="M2105" s="108"/>
      <c r="N2105" s="108"/>
      <c r="O2105" s="108"/>
      <c r="P2105" s="108"/>
      <c r="W2105" s="108"/>
      <c r="X2105" s="108"/>
      <c r="Y2105" s="108"/>
      <c r="Z2105" s="108"/>
    </row>
    <row r="2106" spans="5:26" x14ac:dyDescent="0.25">
      <c r="E2106" s="108"/>
      <c r="F2106" s="108"/>
      <c r="G2106" s="108"/>
      <c r="H2106" s="108"/>
      <c r="I2106" s="108"/>
      <c r="J2106" s="108"/>
      <c r="K2106" s="108"/>
      <c r="L2106" s="108"/>
      <c r="M2106" s="108"/>
      <c r="N2106" s="108"/>
      <c r="O2106" s="108"/>
      <c r="P2106" s="108"/>
      <c r="W2106" s="108"/>
      <c r="X2106" s="108"/>
      <c r="Y2106" s="108"/>
      <c r="Z2106" s="108"/>
    </row>
    <row r="2107" spans="5:26" x14ac:dyDescent="0.25">
      <c r="E2107" s="108"/>
      <c r="F2107" s="108"/>
      <c r="G2107" s="108"/>
      <c r="H2107" s="108"/>
      <c r="I2107" s="108"/>
      <c r="J2107" s="108"/>
      <c r="K2107" s="108"/>
      <c r="L2107" s="108"/>
      <c r="M2107" s="108"/>
      <c r="N2107" s="108"/>
      <c r="O2107" s="108"/>
      <c r="P2107" s="108"/>
      <c r="W2107" s="108"/>
      <c r="X2107" s="108"/>
      <c r="Y2107" s="108"/>
      <c r="Z2107" s="108"/>
    </row>
    <row r="2108" spans="5:26" x14ac:dyDescent="0.25">
      <c r="E2108" s="108"/>
      <c r="F2108" s="108"/>
      <c r="G2108" s="108"/>
      <c r="H2108" s="108"/>
      <c r="I2108" s="108"/>
      <c r="J2108" s="108"/>
      <c r="K2108" s="108"/>
      <c r="L2108" s="108"/>
      <c r="M2108" s="108"/>
      <c r="N2108" s="108"/>
      <c r="O2108" s="108"/>
      <c r="P2108" s="108"/>
      <c r="W2108" s="108"/>
      <c r="X2108" s="108"/>
      <c r="Y2108" s="108"/>
      <c r="Z2108" s="108"/>
    </row>
    <row r="2109" spans="5:26" x14ac:dyDescent="0.25">
      <c r="E2109" s="108"/>
      <c r="F2109" s="108"/>
      <c r="G2109" s="108"/>
      <c r="H2109" s="108"/>
      <c r="I2109" s="108"/>
      <c r="J2109" s="108"/>
      <c r="K2109" s="108"/>
      <c r="L2109" s="108"/>
      <c r="M2109" s="108"/>
      <c r="N2109" s="108"/>
      <c r="O2109" s="108"/>
      <c r="P2109" s="108"/>
      <c r="W2109" s="108"/>
      <c r="X2109" s="108"/>
      <c r="Y2109" s="108"/>
      <c r="Z2109" s="108"/>
    </row>
    <row r="2110" spans="5:26" x14ac:dyDescent="0.25">
      <c r="E2110" s="108"/>
      <c r="F2110" s="108"/>
      <c r="G2110" s="108"/>
      <c r="H2110" s="108"/>
      <c r="I2110" s="108"/>
      <c r="J2110" s="108"/>
      <c r="K2110" s="108"/>
      <c r="L2110" s="108"/>
      <c r="M2110" s="108"/>
      <c r="N2110" s="108"/>
      <c r="O2110" s="108"/>
      <c r="P2110" s="108"/>
      <c r="W2110" s="108"/>
      <c r="X2110" s="108"/>
      <c r="Y2110" s="108"/>
      <c r="Z2110" s="108"/>
    </row>
    <row r="2111" spans="5:26" x14ac:dyDescent="0.25">
      <c r="E2111" s="108"/>
      <c r="F2111" s="108"/>
      <c r="G2111" s="108"/>
      <c r="H2111" s="108"/>
      <c r="I2111" s="108"/>
      <c r="J2111" s="108"/>
      <c r="K2111" s="108"/>
      <c r="L2111" s="108"/>
      <c r="M2111" s="108"/>
      <c r="N2111" s="108"/>
      <c r="O2111" s="108"/>
      <c r="P2111" s="108"/>
      <c r="W2111" s="108"/>
      <c r="X2111" s="108"/>
      <c r="Y2111" s="108"/>
      <c r="Z2111" s="108"/>
    </row>
    <row r="2112" spans="5:26" x14ac:dyDescent="0.25">
      <c r="E2112" s="108"/>
      <c r="F2112" s="108"/>
      <c r="G2112" s="108"/>
      <c r="H2112" s="108"/>
      <c r="I2112" s="108"/>
      <c r="J2112" s="108"/>
      <c r="K2112" s="108"/>
      <c r="L2112" s="108"/>
      <c r="M2112" s="108"/>
      <c r="N2112" s="108"/>
      <c r="O2112" s="108"/>
      <c r="P2112" s="108"/>
      <c r="W2112" s="108"/>
      <c r="X2112" s="108"/>
      <c r="Y2112" s="108"/>
      <c r="Z2112" s="108"/>
    </row>
    <row r="2113" spans="5:26" x14ac:dyDescent="0.25">
      <c r="E2113" s="108"/>
      <c r="F2113" s="108"/>
      <c r="G2113" s="108"/>
      <c r="H2113" s="108"/>
      <c r="I2113" s="108"/>
      <c r="J2113" s="108"/>
      <c r="K2113" s="108"/>
      <c r="L2113" s="108"/>
      <c r="M2113" s="108"/>
      <c r="N2113" s="108"/>
      <c r="O2113" s="108"/>
      <c r="P2113" s="108"/>
      <c r="W2113" s="108"/>
      <c r="X2113" s="108"/>
      <c r="Y2113" s="108"/>
      <c r="Z2113" s="108"/>
    </row>
    <row r="2114" spans="5:26" x14ac:dyDescent="0.25">
      <c r="E2114" s="108"/>
      <c r="F2114" s="108"/>
      <c r="G2114" s="108"/>
      <c r="H2114" s="108"/>
      <c r="I2114" s="108"/>
      <c r="J2114" s="108"/>
      <c r="K2114" s="108"/>
      <c r="L2114" s="108"/>
      <c r="M2114" s="108"/>
      <c r="N2114" s="108"/>
      <c r="O2114" s="108"/>
      <c r="P2114" s="108"/>
      <c r="W2114" s="108"/>
      <c r="X2114" s="108"/>
      <c r="Y2114" s="108"/>
      <c r="Z2114" s="108"/>
    </row>
    <row r="2115" spans="5:26" x14ac:dyDescent="0.25">
      <c r="E2115" s="108"/>
      <c r="F2115" s="108"/>
      <c r="G2115" s="108"/>
      <c r="H2115" s="108"/>
      <c r="I2115" s="108"/>
      <c r="J2115" s="108"/>
      <c r="K2115" s="108"/>
      <c r="L2115" s="108"/>
      <c r="M2115" s="108"/>
      <c r="N2115" s="108"/>
      <c r="O2115" s="108"/>
      <c r="P2115" s="108"/>
      <c r="W2115" s="108"/>
      <c r="X2115" s="108"/>
      <c r="Y2115" s="108"/>
      <c r="Z2115" s="108"/>
    </row>
    <row r="2116" spans="5:26" x14ac:dyDescent="0.25">
      <c r="E2116" s="108"/>
      <c r="F2116" s="108"/>
      <c r="G2116" s="108"/>
      <c r="H2116" s="108"/>
      <c r="I2116" s="108"/>
      <c r="J2116" s="108"/>
      <c r="K2116" s="108"/>
      <c r="L2116" s="108"/>
      <c r="M2116" s="108"/>
      <c r="N2116" s="108"/>
      <c r="O2116" s="108"/>
      <c r="P2116" s="108"/>
      <c r="W2116" s="108"/>
      <c r="X2116" s="108"/>
      <c r="Y2116" s="108"/>
      <c r="Z2116" s="108"/>
    </row>
    <row r="2117" spans="5:26" x14ac:dyDescent="0.25">
      <c r="E2117" s="108"/>
      <c r="F2117" s="108"/>
      <c r="G2117" s="108"/>
      <c r="H2117" s="108"/>
      <c r="I2117" s="108"/>
      <c r="J2117" s="108"/>
      <c r="K2117" s="108"/>
      <c r="L2117" s="108"/>
      <c r="M2117" s="108"/>
      <c r="N2117" s="108"/>
      <c r="O2117" s="108"/>
      <c r="P2117" s="108"/>
      <c r="W2117" s="108"/>
      <c r="X2117" s="108"/>
      <c r="Y2117" s="108"/>
      <c r="Z2117" s="108"/>
    </row>
    <row r="2118" spans="5:26" x14ac:dyDescent="0.25">
      <c r="E2118" s="108"/>
      <c r="F2118" s="108"/>
      <c r="G2118" s="108"/>
      <c r="H2118" s="108"/>
      <c r="I2118" s="108"/>
      <c r="J2118" s="108"/>
      <c r="K2118" s="108"/>
      <c r="L2118" s="108"/>
      <c r="M2118" s="108"/>
      <c r="N2118" s="108"/>
      <c r="O2118" s="108"/>
      <c r="P2118" s="108"/>
      <c r="W2118" s="108"/>
      <c r="X2118" s="108"/>
      <c r="Y2118" s="108"/>
      <c r="Z2118" s="108"/>
    </row>
    <row r="2119" spans="5:26" x14ac:dyDescent="0.25">
      <c r="E2119" s="108"/>
      <c r="F2119" s="108"/>
      <c r="G2119" s="108"/>
      <c r="H2119" s="108"/>
      <c r="I2119" s="108"/>
      <c r="J2119" s="108"/>
      <c r="K2119" s="108"/>
      <c r="L2119" s="108"/>
      <c r="M2119" s="108"/>
      <c r="N2119" s="108"/>
      <c r="O2119" s="108"/>
      <c r="P2119" s="108"/>
      <c r="W2119" s="108"/>
      <c r="X2119" s="108"/>
      <c r="Y2119" s="108"/>
      <c r="Z2119" s="108"/>
    </row>
    <row r="2120" spans="5:26" x14ac:dyDescent="0.25">
      <c r="E2120" s="108"/>
      <c r="F2120" s="108"/>
      <c r="G2120" s="108"/>
      <c r="H2120" s="108"/>
      <c r="I2120" s="108"/>
      <c r="J2120" s="108"/>
      <c r="K2120" s="108"/>
      <c r="L2120" s="108"/>
      <c r="M2120" s="108"/>
      <c r="N2120" s="108"/>
      <c r="O2120" s="108"/>
      <c r="P2120" s="108"/>
      <c r="W2120" s="108"/>
      <c r="X2120" s="108"/>
      <c r="Y2120" s="108"/>
      <c r="Z2120" s="108"/>
    </row>
    <row r="2121" spans="5:26" x14ac:dyDescent="0.25">
      <c r="E2121" s="108"/>
      <c r="F2121" s="108"/>
      <c r="G2121" s="108"/>
      <c r="H2121" s="108"/>
      <c r="I2121" s="108"/>
      <c r="J2121" s="108"/>
      <c r="K2121" s="108"/>
      <c r="L2121" s="108"/>
      <c r="M2121" s="108"/>
      <c r="N2121" s="108"/>
      <c r="O2121" s="108"/>
      <c r="P2121" s="108"/>
      <c r="W2121" s="108"/>
      <c r="X2121" s="108"/>
      <c r="Y2121" s="108"/>
      <c r="Z2121" s="108"/>
    </row>
    <row r="2122" spans="5:26" x14ac:dyDescent="0.25">
      <c r="E2122" s="108"/>
      <c r="F2122" s="108"/>
      <c r="G2122" s="108"/>
      <c r="H2122" s="108"/>
      <c r="I2122" s="108"/>
      <c r="J2122" s="108"/>
      <c r="K2122" s="108"/>
      <c r="L2122" s="108"/>
      <c r="M2122" s="108"/>
      <c r="N2122" s="108"/>
      <c r="O2122" s="108"/>
      <c r="P2122" s="108"/>
      <c r="W2122" s="108"/>
      <c r="X2122" s="108"/>
      <c r="Y2122" s="108"/>
      <c r="Z2122" s="108"/>
    </row>
    <row r="2123" spans="5:26" x14ac:dyDescent="0.25">
      <c r="E2123" s="108"/>
      <c r="F2123" s="108"/>
      <c r="G2123" s="108"/>
      <c r="H2123" s="108"/>
      <c r="I2123" s="108"/>
      <c r="J2123" s="108"/>
      <c r="K2123" s="108"/>
      <c r="L2123" s="108"/>
      <c r="M2123" s="108"/>
      <c r="N2123" s="108"/>
      <c r="O2123" s="108"/>
      <c r="P2123" s="108"/>
      <c r="W2123" s="108"/>
      <c r="X2123" s="108"/>
      <c r="Y2123" s="108"/>
      <c r="Z2123" s="108"/>
    </row>
    <row r="2124" spans="5:26" x14ac:dyDescent="0.25">
      <c r="E2124" s="108"/>
      <c r="F2124" s="108"/>
      <c r="G2124" s="108"/>
      <c r="H2124" s="108"/>
      <c r="I2124" s="108"/>
      <c r="J2124" s="108"/>
      <c r="K2124" s="108"/>
      <c r="L2124" s="108"/>
      <c r="M2124" s="108"/>
      <c r="N2124" s="108"/>
      <c r="O2124" s="108"/>
      <c r="P2124" s="108"/>
      <c r="W2124" s="108"/>
      <c r="X2124" s="108"/>
      <c r="Y2124" s="108"/>
      <c r="Z2124" s="108"/>
    </row>
    <row r="2125" spans="5:26" x14ac:dyDescent="0.25">
      <c r="E2125" s="108"/>
      <c r="F2125" s="108"/>
      <c r="G2125" s="108"/>
      <c r="H2125" s="108"/>
      <c r="I2125" s="108"/>
      <c r="J2125" s="108"/>
      <c r="K2125" s="108"/>
      <c r="L2125" s="108"/>
      <c r="M2125" s="108"/>
      <c r="N2125" s="108"/>
      <c r="O2125" s="108"/>
      <c r="P2125" s="108"/>
      <c r="W2125" s="108"/>
      <c r="X2125" s="108"/>
      <c r="Y2125" s="108"/>
      <c r="Z2125" s="108"/>
    </row>
    <row r="2126" spans="5:26" x14ac:dyDescent="0.25">
      <c r="E2126" s="108"/>
      <c r="F2126" s="108"/>
      <c r="G2126" s="108"/>
      <c r="H2126" s="108"/>
      <c r="I2126" s="108"/>
      <c r="J2126" s="108"/>
      <c r="K2126" s="108"/>
      <c r="L2126" s="108"/>
      <c r="M2126" s="108"/>
      <c r="N2126" s="108"/>
      <c r="O2126" s="108"/>
      <c r="P2126" s="108"/>
      <c r="W2126" s="108"/>
      <c r="X2126" s="108"/>
      <c r="Y2126" s="108"/>
      <c r="Z2126" s="108"/>
    </row>
    <row r="2127" spans="5:26" x14ac:dyDescent="0.25">
      <c r="E2127" s="108"/>
      <c r="F2127" s="108"/>
      <c r="G2127" s="108"/>
      <c r="H2127" s="108"/>
      <c r="I2127" s="108"/>
      <c r="J2127" s="108"/>
      <c r="K2127" s="108"/>
      <c r="L2127" s="108"/>
      <c r="M2127" s="108"/>
      <c r="N2127" s="108"/>
      <c r="O2127" s="108"/>
      <c r="P2127" s="108"/>
      <c r="W2127" s="108"/>
      <c r="X2127" s="108"/>
      <c r="Y2127" s="108"/>
      <c r="Z2127" s="108"/>
    </row>
    <row r="2128" spans="5:26" x14ac:dyDescent="0.25">
      <c r="E2128" s="108"/>
      <c r="F2128" s="108"/>
      <c r="G2128" s="108"/>
      <c r="H2128" s="108"/>
      <c r="I2128" s="108"/>
      <c r="J2128" s="108"/>
      <c r="K2128" s="108"/>
      <c r="L2128" s="108"/>
      <c r="M2128" s="108"/>
      <c r="N2128" s="108"/>
      <c r="O2128" s="108"/>
      <c r="P2128" s="108"/>
      <c r="W2128" s="108"/>
      <c r="X2128" s="108"/>
      <c r="Y2128" s="108"/>
      <c r="Z2128" s="108"/>
    </row>
    <row r="2129" spans="5:26" x14ac:dyDescent="0.25">
      <c r="E2129" s="108"/>
      <c r="F2129" s="108"/>
      <c r="G2129" s="108"/>
      <c r="H2129" s="108"/>
      <c r="I2129" s="108"/>
      <c r="J2129" s="108"/>
      <c r="K2129" s="108"/>
      <c r="L2129" s="108"/>
      <c r="M2129" s="108"/>
      <c r="N2129" s="108"/>
      <c r="O2129" s="108"/>
      <c r="P2129" s="108"/>
      <c r="W2129" s="108"/>
      <c r="X2129" s="108"/>
      <c r="Y2129" s="108"/>
      <c r="Z2129" s="108"/>
    </row>
    <row r="2130" spans="5:26" x14ac:dyDescent="0.25">
      <c r="E2130" s="108"/>
      <c r="F2130" s="108"/>
      <c r="G2130" s="108"/>
      <c r="H2130" s="108"/>
      <c r="I2130" s="108"/>
      <c r="J2130" s="108"/>
      <c r="K2130" s="108"/>
      <c r="L2130" s="108"/>
      <c r="M2130" s="108"/>
      <c r="N2130" s="108"/>
      <c r="O2130" s="108"/>
      <c r="P2130" s="108"/>
      <c r="W2130" s="108"/>
      <c r="X2130" s="108"/>
      <c r="Y2130" s="108"/>
      <c r="Z2130" s="108"/>
    </row>
    <row r="2131" spans="5:26" x14ac:dyDescent="0.25">
      <c r="E2131" s="108"/>
      <c r="F2131" s="108"/>
      <c r="G2131" s="108"/>
      <c r="H2131" s="108"/>
      <c r="I2131" s="108"/>
      <c r="J2131" s="108"/>
      <c r="K2131" s="108"/>
      <c r="L2131" s="108"/>
      <c r="M2131" s="108"/>
      <c r="N2131" s="108"/>
      <c r="O2131" s="108"/>
      <c r="P2131" s="108"/>
      <c r="W2131" s="108"/>
      <c r="X2131" s="108"/>
      <c r="Y2131" s="108"/>
      <c r="Z2131" s="108"/>
    </row>
    <row r="2132" spans="5:26" x14ac:dyDescent="0.25">
      <c r="E2132" s="108"/>
      <c r="F2132" s="108"/>
      <c r="G2132" s="108"/>
      <c r="H2132" s="108"/>
      <c r="I2132" s="108"/>
      <c r="J2132" s="108"/>
      <c r="K2132" s="108"/>
      <c r="L2132" s="108"/>
      <c r="M2132" s="108"/>
      <c r="N2132" s="108"/>
      <c r="O2132" s="108"/>
      <c r="P2132" s="108"/>
      <c r="W2132" s="108"/>
      <c r="X2132" s="108"/>
      <c r="Y2132" s="108"/>
      <c r="Z2132" s="108"/>
    </row>
    <row r="2133" spans="5:26" x14ac:dyDescent="0.25">
      <c r="E2133" s="108"/>
      <c r="F2133" s="108"/>
      <c r="G2133" s="108"/>
      <c r="H2133" s="108"/>
      <c r="I2133" s="108"/>
      <c r="J2133" s="108"/>
      <c r="K2133" s="108"/>
      <c r="L2133" s="108"/>
      <c r="M2133" s="108"/>
      <c r="N2133" s="108"/>
      <c r="O2133" s="108"/>
      <c r="P2133" s="108"/>
      <c r="W2133" s="108"/>
      <c r="X2133" s="108"/>
      <c r="Y2133" s="108"/>
      <c r="Z2133" s="108"/>
    </row>
    <row r="2134" spans="5:26" x14ac:dyDescent="0.25">
      <c r="E2134" s="108"/>
      <c r="F2134" s="108"/>
      <c r="G2134" s="108"/>
      <c r="H2134" s="108"/>
      <c r="I2134" s="108"/>
      <c r="J2134" s="108"/>
      <c r="K2134" s="108"/>
      <c r="L2134" s="108"/>
      <c r="M2134" s="108"/>
      <c r="N2134" s="108"/>
      <c r="O2134" s="108"/>
      <c r="P2134" s="108"/>
      <c r="W2134" s="108"/>
      <c r="X2134" s="108"/>
      <c r="Y2134" s="108"/>
      <c r="Z2134" s="108"/>
    </row>
    <row r="2135" spans="5:26" x14ac:dyDescent="0.25">
      <c r="E2135" s="108"/>
      <c r="F2135" s="108"/>
      <c r="G2135" s="108"/>
      <c r="H2135" s="108"/>
      <c r="I2135" s="108"/>
      <c r="J2135" s="108"/>
      <c r="K2135" s="108"/>
      <c r="L2135" s="108"/>
      <c r="M2135" s="108"/>
      <c r="N2135" s="108"/>
      <c r="O2135" s="108"/>
      <c r="P2135" s="108"/>
      <c r="W2135" s="108"/>
      <c r="X2135" s="108"/>
      <c r="Y2135" s="108"/>
      <c r="Z2135" s="108"/>
    </row>
    <row r="2136" spans="5:26" x14ac:dyDescent="0.25">
      <c r="E2136" s="108"/>
      <c r="F2136" s="108"/>
      <c r="G2136" s="108"/>
      <c r="H2136" s="108"/>
      <c r="I2136" s="108"/>
      <c r="J2136" s="108"/>
      <c r="K2136" s="108"/>
      <c r="L2136" s="108"/>
      <c r="M2136" s="108"/>
      <c r="N2136" s="108"/>
      <c r="O2136" s="108"/>
      <c r="P2136" s="108"/>
      <c r="W2136" s="108"/>
      <c r="X2136" s="108"/>
      <c r="Y2136" s="108"/>
      <c r="Z2136" s="108"/>
    </row>
    <row r="2137" spans="5:26" x14ac:dyDescent="0.25">
      <c r="E2137" s="108"/>
      <c r="F2137" s="108"/>
      <c r="G2137" s="108"/>
      <c r="H2137" s="108"/>
      <c r="I2137" s="108"/>
      <c r="J2137" s="108"/>
      <c r="K2137" s="108"/>
      <c r="L2137" s="108"/>
      <c r="M2137" s="108"/>
      <c r="N2137" s="108"/>
      <c r="O2137" s="108"/>
      <c r="P2137" s="108"/>
      <c r="W2137" s="108"/>
      <c r="X2137" s="108"/>
      <c r="Y2137" s="108"/>
      <c r="Z2137" s="108"/>
    </row>
    <row r="2138" spans="5:26" x14ac:dyDescent="0.25">
      <c r="E2138" s="108"/>
      <c r="F2138" s="108"/>
      <c r="G2138" s="108"/>
      <c r="H2138" s="108"/>
      <c r="I2138" s="108"/>
      <c r="J2138" s="108"/>
      <c r="K2138" s="108"/>
      <c r="L2138" s="108"/>
      <c r="M2138" s="108"/>
      <c r="N2138" s="108"/>
      <c r="O2138" s="108"/>
      <c r="P2138" s="108"/>
      <c r="W2138" s="108"/>
      <c r="X2138" s="108"/>
      <c r="Y2138" s="108"/>
      <c r="Z2138" s="108"/>
    </row>
    <row r="2139" spans="5:26" x14ac:dyDescent="0.25">
      <c r="E2139" s="108"/>
      <c r="F2139" s="108"/>
      <c r="G2139" s="108"/>
      <c r="H2139" s="108"/>
      <c r="I2139" s="108"/>
      <c r="J2139" s="108"/>
      <c r="K2139" s="108"/>
      <c r="L2139" s="108"/>
      <c r="M2139" s="108"/>
      <c r="N2139" s="108"/>
      <c r="O2139" s="108"/>
      <c r="P2139" s="108"/>
      <c r="W2139" s="108"/>
      <c r="X2139" s="108"/>
      <c r="Y2139" s="108"/>
      <c r="Z2139" s="108"/>
    </row>
    <row r="2140" spans="5:26" x14ac:dyDescent="0.25">
      <c r="E2140" s="108"/>
      <c r="F2140" s="108"/>
      <c r="G2140" s="108"/>
      <c r="H2140" s="108"/>
      <c r="I2140" s="108"/>
      <c r="J2140" s="108"/>
      <c r="K2140" s="108"/>
      <c r="L2140" s="108"/>
      <c r="M2140" s="108"/>
      <c r="N2140" s="108"/>
      <c r="O2140" s="108"/>
      <c r="P2140" s="108"/>
      <c r="W2140" s="108"/>
      <c r="X2140" s="108"/>
      <c r="Y2140" s="108"/>
      <c r="Z2140" s="108"/>
    </row>
    <row r="2141" spans="5:26" x14ac:dyDescent="0.25">
      <c r="E2141" s="108"/>
      <c r="F2141" s="108"/>
      <c r="G2141" s="108"/>
      <c r="H2141" s="108"/>
      <c r="I2141" s="108"/>
      <c r="J2141" s="108"/>
      <c r="K2141" s="108"/>
      <c r="L2141" s="108"/>
      <c r="M2141" s="108"/>
      <c r="N2141" s="108"/>
      <c r="O2141" s="108"/>
      <c r="P2141" s="108"/>
      <c r="W2141" s="108"/>
      <c r="X2141" s="108"/>
      <c r="Y2141" s="108"/>
      <c r="Z2141" s="108"/>
    </row>
    <row r="2142" spans="5:26" x14ac:dyDescent="0.25">
      <c r="E2142" s="108"/>
      <c r="F2142" s="108"/>
      <c r="G2142" s="108"/>
      <c r="H2142" s="108"/>
      <c r="I2142" s="108"/>
      <c r="J2142" s="108"/>
      <c r="K2142" s="108"/>
      <c r="L2142" s="108"/>
      <c r="M2142" s="108"/>
      <c r="N2142" s="108"/>
      <c r="O2142" s="108"/>
      <c r="P2142" s="108"/>
      <c r="W2142" s="108"/>
      <c r="X2142" s="108"/>
      <c r="Y2142" s="108"/>
      <c r="Z2142" s="108"/>
    </row>
    <row r="2143" spans="5:26" x14ac:dyDescent="0.25">
      <c r="E2143" s="108"/>
      <c r="F2143" s="108"/>
      <c r="G2143" s="108"/>
      <c r="H2143" s="108"/>
      <c r="I2143" s="108"/>
      <c r="J2143" s="108"/>
      <c r="K2143" s="108"/>
      <c r="L2143" s="108"/>
      <c r="M2143" s="108"/>
      <c r="N2143" s="108"/>
      <c r="O2143" s="108"/>
      <c r="P2143" s="108"/>
      <c r="W2143" s="108"/>
      <c r="X2143" s="108"/>
      <c r="Y2143" s="108"/>
      <c r="Z2143" s="108"/>
    </row>
    <row r="2144" spans="5:26" x14ac:dyDescent="0.25">
      <c r="E2144" s="108"/>
      <c r="F2144" s="108"/>
      <c r="G2144" s="108"/>
      <c r="H2144" s="108"/>
      <c r="I2144" s="108"/>
      <c r="J2144" s="108"/>
      <c r="K2144" s="108"/>
      <c r="L2144" s="108"/>
      <c r="M2144" s="108"/>
      <c r="N2144" s="108"/>
      <c r="O2144" s="108"/>
      <c r="P2144" s="108"/>
      <c r="W2144" s="108"/>
      <c r="X2144" s="108"/>
      <c r="Y2144" s="108"/>
      <c r="Z2144" s="108"/>
    </row>
    <row r="2145" spans="5:26" x14ac:dyDescent="0.25">
      <c r="E2145" s="108"/>
      <c r="F2145" s="108"/>
      <c r="G2145" s="108"/>
      <c r="H2145" s="108"/>
      <c r="I2145" s="108"/>
      <c r="J2145" s="108"/>
      <c r="K2145" s="108"/>
      <c r="L2145" s="108"/>
      <c r="M2145" s="108"/>
      <c r="N2145" s="108"/>
      <c r="O2145" s="108"/>
      <c r="P2145" s="108"/>
      <c r="W2145" s="108"/>
      <c r="X2145" s="108"/>
      <c r="Y2145" s="108"/>
      <c r="Z2145" s="108"/>
    </row>
    <row r="2146" spans="5:26" x14ac:dyDescent="0.25">
      <c r="E2146" s="108"/>
      <c r="F2146" s="108"/>
      <c r="G2146" s="108"/>
      <c r="H2146" s="108"/>
      <c r="I2146" s="108"/>
      <c r="J2146" s="108"/>
      <c r="K2146" s="108"/>
      <c r="L2146" s="108"/>
      <c r="M2146" s="108"/>
      <c r="N2146" s="108"/>
      <c r="O2146" s="108"/>
      <c r="P2146" s="108"/>
      <c r="W2146" s="108"/>
      <c r="X2146" s="108"/>
      <c r="Y2146" s="108"/>
      <c r="Z2146" s="108"/>
    </row>
    <row r="2147" spans="5:26" x14ac:dyDescent="0.25">
      <c r="E2147" s="108"/>
      <c r="F2147" s="108"/>
      <c r="G2147" s="108"/>
      <c r="H2147" s="108"/>
      <c r="I2147" s="108"/>
      <c r="J2147" s="108"/>
      <c r="K2147" s="108"/>
      <c r="L2147" s="108"/>
      <c r="M2147" s="108"/>
      <c r="N2147" s="108"/>
      <c r="O2147" s="108"/>
      <c r="P2147" s="108"/>
      <c r="W2147" s="108"/>
      <c r="X2147" s="108"/>
      <c r="Y2147" s="108"/>
      <c r="Z2147" s="108"/>
    </row>
    <row r="2148" spans="5:26" x14ac:dyDescent="0.25">
      <c r="E2148" s="108"/>
      <c r="F2148" s="108"/>
      <c r="G2148" s="108"/>
      <c r="H2148" s="108"/>
      <c r="I2148" s="108"/>
      <c r="J2148" s="108"/>
      <c r="K2148" s="108"/>
      <c r="L2148" s="108"/>
      <c r="M2148" s="108"/>
      <c r="N2148" s="108"/>
      <c r="O2148" s="108"/>
      <c r="P2148" s="108"/>
      <c r="W2148" s="108"/>
      <c r="X2148" s="108"/>
      <c r="Y2148" s="108"/>
      <c r="Z2148" s="108"/>
    </row>
    <row r="2149" spans="5:26" x14ac:dyDescent="0.25">
      <c r="E2149" s="108"/>
      <c r="F2149" s="108"/>
      <c r="G2149" s="108"/>
      <c r="H2149" s="108"/>
      <c r="I2149" s="108"/>
      <c r="J2149" s="108"/>
      <c r="K2149" s="108"/>
      <c r="L2149" s="108"/>
      <c r="M2149" s="108"/>
      <c r="N2149" s="108"/>
      <c r="O2149" s="108"/>
      <c r="P2149" s="108"/>
      <c r="W2149" s="108"/>
      <c r="X2149" s="108"/>
      <c r="Y2149" s="108"/>
      <c r="Z2149" s="108"/>
    </row>
    <row r="2150" spans="5:26" x14ac:dyDescent="0.25">
      <c r="E2150" s="108"/>
      <c r="F2150" s="108"/>
      <c r="G2150" s="108"/>
      <c r="H2150" s="108"/>
      <c r="I2150" s="108"/>
      <c r="J2150" s="108"/>
      <c r="K2150" s="108"/>
      <c r="L2150" s="108"/>
      <c r="M2150" s="108"/>
      <c r="N2150" s="108"/>
      <c r="O2150" s="108"/>
      <c r="P2150" s="108"/>
      <c r="W2150" s="108"/>
      <c r="X2150" s="108"/>
      <c r="Y2150" s="108"/>
      <c r="Z2150" s="108"/>
    </row>
    <row r="2151" spans="5:26" x14ac:dyDescent="0.25">
      <c r="E2151" s="108"/>
      <c r="F2151" s="108"/>
      <c r="G2151" s="108"/>
      <c r="H2151" s="108"/>
      <c r="I2151" s="108"/>
      <c r="J2151" s="108"/>
      <c r="K2151" s="108"/>
      <c r="L2151" s="108"/>
      <c r="M2151" s="108"/>
      <c r="N2151" s="108"/>
      <c r="O2151" s="108"/>
      <c r="P2151" s="108"/>
      <c r="W2151" s="108"/>
      <c r="X2151" s="108"/>
      <c r="Y2151" s="108"/>
      <c r="Z2151" s="108"/>
    </row>
    <row r="2152" spans="5:26" x14ac:dyDescent="0.25">
      <c r="E2152" s="108"/>
      <c r="F2152" s="108"/>
      <c r="G2152" s="108"/>
      <c r="H2152" s="108"/>
      <c r="I2152" s="108"/>
      <c r="J2152" s="108"/>
      <c r="K2152" s="108"/>
      <c r="L2152" s="108"/>
      <c r="M2152" s="108"/>
      <c r="N2152" s="108"/>
      <c r="O2152" s="108"/>
      <c r="P2152" s="108"/>
      <c r="W2152" s="108"/>
      <c r="X2152" s="108"/>
      <c r="Y2152" s="108"/>
      <c r="Z2152" s="108"/>
    </row>
    <row r="2153" spans="5:26" x14ac:dyDescent="0.25">
      <c r="E2153" s="108"/>
      <c r="F2153" s="108"/>
      <c r="G2153" s="108"/>
      <c r="H2153" s="108"/>
      <c r="I2153" s="108"/>
      <c r="J2153" s="108"/>
      <c r="K2153" s="108"/>
      <c r="L2153" s="108"/>
      <c r="M2153" s="108"/>
      <c r="N2153" s="108"/>
      <c r="O2153" s="108"/>
      <c r="P2153" s="108"/>
      <c r="W2153" s="108"/>
      <c r="X2153" s="108"/>
      <c r="Y2153" s="108"/>
      <c r="Z2153" s="108"/>
    </row>
    <row r="2154" spans="5:26" x14ac:dyDescent="0.25">
      <c r="E2154" s="108"/>
      <c r="F2154" s="108"/>
      <c r="G2154" s="108"/>
      <c r="H2154" s="108"/>
      <c r="I2154" s="108"/>
      <c r="J2154" s="108"/>
      <c r="K2154" s="108"/>
      <c r="L2154" s="108"/>
      <c r="M2154" s="108"/>
      <c r="N2154" s="108"/>
      <c r="O2154" s="108"/>
      <c r="P2154" s="108"/>
      <c r="W2154" s="108"/>
      <c r="X2154" s="108"/>
      <c r="Y2154" s="108"/>
      <c r="Z2154" s="108"/>
    </row>
    <row r="2155" spans="5:26" x14ac:dyDescent="0.25">
      <c r="E2155" s="108"/>
      <c r="F2155" s="108"/>
      <c r="G2155" s="108"/>
      <c r="H2155" s="108"/>
      <c r="I2155" s="108"/>
      <c r="J2155" s="108"/>
      <c r="K2155" s="108"/>
      <c r="L2155" s="108"/>
      <c r="M2155" s="108"/>
      <c r="N2155" s="108"/>
      <c r="O2155" s="108"/>
      <c r="P2155" s="108"/>
      <c r="W2155" s="108"/>
      <c r="X2155" s="108"/>
      <c r="Y2155" s="108"/>
      <c r="Z2155" s="108"/>
    </row>
    <row r="2156" spans="5:26" x14ac:dyDescent="0.25">
      <c r="E2156" s="108"/>
      <c r="F2156" s="108"/>
      <c r="G2156" s="108"/>
      <c r="H2156" s="108"/>
      <c r="I2156" s="108"/>
      <c r="J2156" s="108"/>
      <c r="K2156" s="108"/>
      <c r="L2156" s="108"/>
      <c r="M2156" s="108"/>
      <c r="N2156" s="108"/>
      <c r="O2156" s="108"/>
      <c r="P2156" s="108"/>
      <c r="W2156" s="108"/>
      <c r="X2156" s="108"/>
      <c r="Y2156" s="108"/>
      <c r="Z2156" s="108"/>
    </row>
    <row r="2157" spans="5:26" x14ac:dyDescent="0.25">
      <c r="E2157" s="108"/>
      <c r="F2157" s="108"/>
      <c r="G2157" s="108"/>
      <c r="H2157" s="108"/>
      <c r="I2157" s="108"/>
      <c r="J2157" s="108"/>
      <c r="K2157" s="108"/>
      <c r="L2157" s="108"/>
      <c r="M2157" s="108"/>
      <c r="N2157" s="108"/>
      <c r="O2157" s="108"/>
      <c r="P2157" s="108"/>
      <c r="W2157" s="108"/>
      <c r="X2157" s="108"/>
      <c r="Y2157" s="108"/>
      <c r="Z2157" s="108"/>
    </row>
    <row r="2158" spans="5:26" x14ac:dyDescent="0.25">
      <c r="E2158" s="108"/>
      <c r="F2158" s="108"/>
      <c r="G2158" s="108"/>
      <c r="H2158" s="108"/>
      <c r="I2158" s="108"/>
      <c r="J2158" s="108"/>
      <c r="K2158" s="108"/>
      <c r="L2158" s="108"/>
      <c r="M2158" s="108"/>
      <c r="N2158" s="108"/>
      <c r="O2158" s="108"/>
      <c r="P2158" s="108"/>
      <c r="W2158" s="108"/>
      <c r="X2158" s="108"/>
      <c r="Y2158" s="108"/>
      <c r="Z2158" s="108"/>
    </row>
    <row r="2159" spans="5:26" x14ac:dyDescent="0.25">
      <c r="E2159" s="108"/>
      <c r="F2159" s="108"/>
      <c r="G2159" s="108"/>
      <c r="H2159" s="108"/>
      <c r="I2159" s="108"/>
      <c r="J2159" s="108"/>
      <c r="K2159" s="108"/>
      <c r="L2159" s="108"/>
      <c r="M2159" s="108"/>
      <c r="N2159" s="108"/>
      <c r="O2159" s="108"/>
      <c r="P2159" s="108"/>
      <c r="W2159" s="108"/>
      <c r="X2159" s="108"/>
      <c r="Y2159" s="108"/>
      <c r="Z2159" s="108"/>
    </row>
    <row r="2160" spans="5:26" x14ac:dyDescent="0.25">
      <c r="E2160" s="108"/>
      <c r="F2160" s="108"/>
      <c r="G2160" s="108"/>
      <c r="H2160" s="108"/>
      <c r="I2160" s="108"/>
      <c r="J2160" s="108"/>
      <c r="K2160" s="108"/>
      <c r="L2160" s="108"/>
      <c r="M2160" s="108"/>
      <c r="N2160" s="108"/>
      <c r="O2160" s="108"/>
      <c r="P2160" s="108"/>
      <c r="W2160" s="108"/>
      <c r="X2160" s="108"/>
      <c r="Y2160" s="108"/>
      <c r="Z2160" s="108"/>
    </row>
    <row r="2161" spans="5:26" x14ac:dyDescent="0.25">
      <c r="E2161" s="108"/>
      <c r="F2161" s="108"/>
      <c r="G2161" s="108"/>
      <c r="H2161" s="108"/>
      <c r="I2161" s="108"/>
      <c r="J2161" s="108"/>
      <c r="K2161" s="108"/>
      <c r="L2161" s="108"/>
      <c r="M2161" s="108"/>
      <c r="N2161" s="108"/>
      <c r="O2161" s="108"/>
      <c r="P2161" s="108"/>
      <c r="W2161" s="108"/>
      <c r="X2161" s="108"/>
      <c r="Y2161" s="108"/>
      <c r="Z2161" s="108"/>
    </row>
    <row r="2162" spans="5:26" x14ac:dyDescent="0.25">
      <c r="E2162" s="108"/>
      <c r="F2162" s="108"/>
      <c r="G2162" s="108"/>
      <c r="H2162" s="108"/>
      <c r="I2162" s="108"/>
      <c r="J2162" s="108"/>
      <c r="K2162" s="108"/>
      <c r="L2162" s="108"/>
      <c r="M2162" s="108"/>
      <c r="N2162" s="108"/>
      <c r="O2162" s="108"/>
      <c r="P2162" s="108"/>
      <c r="W2162" s="108"/>
      <c r="X2162" s="108"/>
      <c r="Y2162" s="108"/>
      <c r="Z2162" s="108"/>
    </row>
    <row r="2163" spans="5:26" x14ac:dyDescent="0.25">
      <c r="E2163" s="108"/>
      <c r="F2163" s="108"/>
      <c r="G2163" s="108"/>
      <c r="H2163" s="108"/>
      <c r="I2163" s="108"/>
      <c r="J2163" s="108"/>
      <c r="K2163" s="108"/>
      <c r="L2163" s="108"/>
      <c r="M2163" s="108"/>
      <c r="N2163" s="108"/>
      <c r="O2163" s="108"/>
      <c r="P2163" s="108"/>
      <c r="W2163" s="108"/>
      <c r="X2163" s="108"/>
      <c r="Y2163" s="108"/>
      <c r="Z2163" s="108"/>
    </row>
    <row r="2164" spans="5:26" x14ac:dyDescent="0.25">
      <c r="E2164" s="108"/>
      <c r="F2164" s="108"/>
      <c r="G2164" s="108"/>
      <c r="H2164" s="108"/>
      <c r="I2164" s="108"/>
      <c r="J2164" s="108"/>
      <c r="K2164" s="108"/>
      <c r="L2164" s="108"/>
      <c r="M2164" s="108"/>
      <c r="N2164" s="108"/>
      <c r="O2164" s="108"/>
      <c r="P2164" s="108"/>
      <c r="W2164" s="108"/>
      <c r="X2164" s="108"/>
      <c r="Y2164" s="108"/>
      <c r="Z2164" s="108"/>
    </row>
    <row r="2165" spans="5:26" x14ac:dyDescent="0.25">
      <c r="E2165" s="108"/>
      <c r="F2165" s="108"/>
      <c r="G2165" s="108"/>
      <c r="H2165" s="108"/>
      <c r="I2165" s="108"/>
      <c r="J2165" s="108"/>
      <c r="K2165" s="108"/>
      <c r="L2165" s="108"/>
      <c r="M2165" s="108"/>
      <c r="N2165" s="108"/>
      <c r="O2165" s="108"/>
      <c r="P2165" s="108"/>
      <c r="W2165" s="108"/>
      <c r="X2165" s="108"/>
      <c r="Y2165" s="108"/>
      <c r="Z2165" s="108"/>
    </row>
    <row r="2166" spans="5:26" x14ac:dyDescent="0.25">
      <c r="E2166" s="108"/>
      <c r="F2166" s="108"/>
      <c r="G2166" s="108"/>
      <c r="H2166" s="108"/>
      <c r="I2166" s="108"/>
      <c r="J2166" s="108"/>
      <c r="K2166" s="108"/>
      <c r="L2166" s="108"/>
      <c r="M2166" s="108"/>
      <c r="N2166" s="108"/>
      <c r="O2166" s="108"/>
      <c r="P2166" s="108"/>
      <c r="W2166" s="108"/>
      <c r="X2166" s="108"/>
      <c r="Y2166" s="108"/>
      <c r="Z2166" s="108"/>
    </row>
    <row r="2167" spans="5:26" x14ac:dyDescent="0.25">
      <c r="E2167" s="108"/>
      <c r="F2167" s="108"/>
      <c r="G2167" s="108"/>
      <c r="H2167" s="108"/>
      <c r="I2167" s="108"/>
      <c r="J2167" s="108"/>
      <c r="K2167" s="108"/>
      <c r="L2167" s="108"/>
      <c r="M2167" s="108"/>
      <c r="N2167" s="108"/>
      <c r="O2167" s="108"/>
      <c r="P2167" s="108"/>
      <c r="W2167" s="108"/>
      <c r="X2167" s="108"/>
      <c r="Y2167" s="108"/>
      <c r="Z2167" s="108"/>
    </row>
    <row r="2168" spans="5:26" x14ac:dyDescent="0.25">
      <c r="E2168" s="108"/>
      <c r="F2168" s="108"/>
      <c r="G2168" s="108"/>
      <c r="H2168" s="108"/>
      <c r="I2168" s="108"/>
      <c r="J2168" s="108"/>
      <c r="K2168" s="108"/>
      <c r="L2168" s="108"/>
      <c r="M2168" s="108"/>
      <c r="N2168" s="108"/>
      <c r="O2168" s="108"/>
      <c r="P2168" s="108"/>
      <c r="W2168" s="108"/>
      <c r="X2168" s="108"/>
      <c r="Y2168" s="108"/>
      <c r="Z2168" s="108"/>
    </row>
    <row r="2169" spans="5:26" x14ac:dyDescent="0.25">
      <c r="E2169" s="108"/>
      <c r="F2169" s="108"/>
      <c r="G2169" s="108"/>
      <c r="H2169" s="108"/>
      <c r="I2169" s="108"/>
      <c r="J2169" s="108"/>
      <c r="K2169" s="108"/>
      <c r="L2169" s="108"/>
      <c r="M2169" s="108"/>
      <c r="N2169" s="108"/>
      <c r="O2169" s="108"/>
      <c r="P2169" s="108"/>
      <c r="W2169" s="108"/>
      <c r="X2169" s="108"/>
      <c r="Y2169" s="108"/>
      <c r="Z2169" s="108"/>
    </row>
    <row r="2170" spans="5:26" x14ac:dyDescent="0.25">
      <c r="E2170" s="108"/>
      <c r="F2170" s="108"/>
      <c r="G2170" s="108"/>
      <c r="H2170" s="108"/>
      <c r="I2170" s="108"/>
      <c r="J2170" s="108"/>
      <c r="K2170" s="108"/>
      <c r="L2170" s="108"/>
      <c r="M2170" s="108"/>
      <c r="N2170" s="108"/>
      <c r="O2170" s="108"/>
      <c r="P2170" s="108"/>
      <c r="W2170" s="108"/>
      <c r="X2170" s="108"/>
      <c r="Y2170" s="108"/>
      <c r="Z2170" s="108"/>
    </row>
    <row r="2171" spans="5:26" x14ac:dyDescent="0.25">
      <c r="E2171" s="108"/>
      <c r="F2171" s="108"/>
      <c r="G2171" s="108"/>
      <c r="H2171" s="108"/>
      <c r="I2171" s="108"/>
      <c r="J2171" s="108"/>
      <c r="K2171" s="108"/>
      <c r="L2171" s="108"/>
      <c r="M2171" s="108"/>
      <c r="N2171" s="108"/>
      <c r="O2171" s="108"/>
      <c r="P2171" s="108"/>
      <c r="W2171" s="108"/>
      <c r="X2171" s="108"/>
      <c r="Y2171" s="108"/>
      <c r="Z2171" s="108"/>
    </row>
    <row r="2172" spans="5:26" x14ac:dyDescent="0.25">
      <c r="E2172" s="108"/>
      <c r="F2172" s="108"/>
      <c r="G2172" s="108"/>
      <c r="H2172" s="108"/>
      <c r="I2172" s="108"/>
      <c r="J2172" s="108"/>
      <c r="K2172" s="108"/>
      <c r="L2172" s="108"/>
      <c r="M2172" s="108"/>
      <c r="N2172" s="108"/>
      <c r="O2172" s="108"/>
      <c r="P2172" s="108"/>
      <c r="W2172" s="108"/>
      <c r="X2172" s="108"/>
      <c r="Y2172" s="108"/>
      <c r="Z2172" s="108"/>
    </row>
    <row r="2173" spans="5:26" x14ac:dyDescent="0.25">
      <c r="E2173" s="108"/>
      <c r="F2173" s="108"/>
      <c r="G2173" s="108"/>
      <c r="H2173" s="108"/>
      <c r="I2173" s="108"/>
      <c r="J2173" s="108"/>
      <c r="K2173" s="108"/>
      <c r="L2173" s="108"/>
      <c r="M2173" s="108"/>
      <c r="N2173" s="108"/>
      <c r="O2173" s="108"/>
      <c r="P2173" s="108"/>
      <c r="W2173" s="108"/>
      <c r="X2173" s="108"/>
      <c r="Y2173" s="108"/>
      <c r="Z2173" s="108"/>
    </row>
    <row r="2174" spans="5:26" x14ac:dyDescent="0.25">
      <c r="E2174" s="108"/>
      <c r="F2174" s="108"/>
      <c r="G2174" s="108"/>
      <c r="H2174" s="108"/>
      <c r="I2174" s="108"/>
      <c r="J2174" s="108"/>
      <c r="K2174" s="108"/>
      <c r="L2174" s="108"/>
      <c r="M2174" s="108"/>
      <c r="N2174" s="108"/>
      <c r="O2174" s="108"/>
      <c r="P2174" s="108"/>
      <c r="W2174" s="108"/>
      <c r="X2174" s="108"/>
      <c r="Y2174" s="108"/>
      <c r="Z2174" s="108"/>
    </row>
    <row r="2175" spans="5:26" x14ac:dyDescent="0.25">
      <c r="E2175" s="108"/>
      <c r="F2175" s="108"/>
      <c r="G2175" s="108"/>
      <c r="H2175" s="108"/>
      <c r="I2175" s="108"/>
      <c r="J2175" s="108"/>
      <c r="K2175" s="108"/>
      <c r="L2175" s="108"/>
      <c r="M2175" s="108"/>
      <c r="N2175" s="108"/>
      <c r="O2175" s="108"/>
      <c r="P2175" s="108"/>
      <c r="W2175" s="108"/>
      <c r="X2175" s="108"/>
      <c r="Y2175" s="108"/>
      <c r="Z2175" s="108"/>
    </row>
    <row r="2176" spans="5:26" x14ac:dyDescent="0.25">
      <c r="E2176" s="108"/>
      <c r="F2176" s="108"/>
      <c r="G2176" s="108"/>
      <c r="H2176" s="108"/>
      <c r="I2176" s="108"/>
      <c r="J2176" s="108"/>
      <c r="K2176" s="108"/>
      <c r="L2176" s="108"/>
      <c r="M2176" s="108"/>
      <c r="N2176" s="108"/>
      <c r="O2176" s="108"/>
      <c r="P2176" s="108"/>
      <c r="W2176" s="108"/>
      <c r="X2176" s="108"/>
      <c r="Y2176" s="108"/>
      <c r="Z2176" s="108"/>
    </row>
    <row r="2177" spans="5:26" x14ac:dyDescent="0.25">
      <c r="E2177" s="108"/>
      <c r="F2177" s="108"/>
      <c r="G2177" s="108"/>
      <c r="H2177" s="108"/>
      <c r="I2177" s="108"/>
      <c r="J2177" s="108"/>
      <c r="K2177" s="108"/>
      <c r="L2177" s="108"/>
      <c r="M2177" s="108"/>
      <c r="N2177" s="108"/>
      <c r="O2177" s="108"/>
      <c r="P2177" s="108"/>
      <c r="W2177" s="108"/>
      <c r="X2177" s="108"/>
      <c r="Y2177" s="108"/>
      <c r="Z2177" s="108"/>
    </row>
    <row r="2178" spans="5:26" x14ac:dyDescent="0.25">
      <c r="E2178" s="108"/>
      <c r="F2178" s="108"/>
      <c r="G2178" s="108"/>
      <c r="H2178" s="108"/>
      <c r="I2178" s="108"/>
      <c r="J2178" s="108"/>
      <c r="K2178" s="108"/>
      <c r="L2178" s="108"/>
      <c r="M2178" s="108"/>
      <c r="N2178" s="108"/>
      <c r="O2178" s="108"/>
      <c r="P2178" s="108"/>
      <c r="W2178" s="108"/>
      <c r="X2178" s="108"/>
      <c r="Y2178" s="108"/>
      <c r="Z2178" s="108"/>
    </row>
    <row r="2179" spans="5:26" x14ac:dyDescent="0.25">
      <c r="E2179" s="108"/>
      <c r="F2179" s="108"/>
      <c r="G2179" s="108"/>
      <c r="H2179" s="108"/>
      <c r="I2179" s="108"/>
      <c r="J2179" s="108"/>
      <c r="K2179" s="108"/>
      <c r="L2179" s="108"/>
      <c r="M2179" s="108"/>
      <c r="N2179" s="108"/>
      <c r="O2179" s="108"/>
      <c r="P2179" s="108"/>
      <c r="W2179" s="108"/>
      <c r="X2179" s="108"/>
      <c r="Y2179" s="108"/>
      <c r="Z2179" s="108"/>
    </row>
    <row r="2180" spans="5:26" x14ac:dyDescent="0.25">
      <c r="E2180" s="108"/>
      <c r="F2180" s="108"/>
      <c r="G2180" s="108"/>
      <c r="H2180" s="108"/>
      <c r="I2180" s="108"/>
      <c r="J2180" s="108"/>
      <c r="K2180" s="108"/>
      <c r="L2180" s="108"/>
      <c r="M2180" s="108"/>
      <c r="N2180" s="108"/>
      <c r="O2180" s="108"/>
      <c r="P2180" s="108"/>
      <c r="W2180" s="108"/>
      <c r="X2180" s="108"/>
      <c r="Y2180" s="108"/>
      <c r="Z2180" s="108"/>
    </row>
    <row r="2181" spans="5:26" x14ac:dyDescent="0.25">
      <c r="E2181" s="108"/>
      <c r="F2181" s="108"/>
      <c r="G2181" s="108"/>
      <c r="H2181" s="108"/>
      <c r="I2181" s="108"/>
      <c r="J2181" s="108"/>
      <c r="K2181" s="108"/>
      <c r="L2181" s="108"/>
      <c r="M2181" s="108"/>
      <c r="N2181" s="108"/>
      <c r="O2181" s="108"/>
      <c r="P2181" s="108"/>
      <c r="W2181" s="108"/>
      <c r="X2181" s="108"/>
      <c r="Y2181" s="108"/>
      <c r="Z2181" s="108"/>
    </row>
    <row r="2182" spans="5:26" x14ac:dyDescent="0.25">
      <c r="E2182" s="108"/>
      <c r="F2182" s="108"/>
      <c r="G2182" s="108"/>
      <c r="H2182" s="108"/>
      <c r="I2182" s="108"/>
      <c r="J2182" s="108"/>
      <c r="K2182" s="108"/>
      <c r="L2182" s="108"/>
      <c r="M2182" s="108"/>
      <c r="N2182" s="108"/>
      <c r="O2182" s="108"/>
      <c r="P2182" s="108"/>
      <c r="W2182" s="108"/>
      <c r="X2182" s="108"/>
      <c r="Y2182" s="108"/>
      <c r="Z2182" s="108"/>
    </row>
    <row r="2183" spans="5:26" x14ac:dyDescent="0.25">
      <c r="E2183" s="108"/>
      <c r="F2183" s="108"/>
      <c r="G2183" s="108"/>
      <c r="H2183" s="108"/>
      <c r="I2183" s="108"/>
      <c r="J2183" s="108"/>
      <c r="K2183" s="108"/>
      <c r="L2183" s="108"/>
      <c r="M2183" s="108"/>
      <c r="N2183" s="108"/>
      <c r="O2183" s="108"/>
      <c r="P2183" s="108"/>
      <c r="W2183" s="108"/>
      <c r="X2183" s="108"/>
      <c r="Y2183" s="108"/>
      <c r="Z2183" s="108"/>
    </row>
    <row r="2184" spans="5:26" x14ac:dyDescent="0.25">
      <c r="E2184" s="108"/>
      <c r="F2184" s="108"/>
      <c r="G2184" s="108"/>
      <c r="H2184" s="108"/>
      <c r="I2184" s="108"/>
      <c r="J2184" s="108"/>
      <c r="K2184" s="108"/>
      <c r="L2184" s="108"/>
      <c r="M2184" s="108"/>
      <c r="N2184" s="108"/>
      <c r="O2184" s="108"/>
      <c r="P2184" s="108"/>
      <c r="W2184" s="108"/>
      <c r="X2184" s="108"/>
      <c r="Y2184" s="108"/>
      <c r="Z2184" s="108"/>
    </row>
    <row r="2185" spans="5:26" x14ac:dyDescent="0.25">
      <c r="E2185" s="108"/>
      <c r="F2185" s="108"/>
      <c r="G2185" s="108"/>
      <c r="H2185" s="108"/>
      <c r="I2185" s="108"/>
      <c r="J2185" s="108"/>
      <c r="K2185" s="108"/>
      <c r="L2185" s="108"/>
      <c r="M2185" s="108"/>
      <c r="N2185" s="108"/>
      <c r="O2185" s="108"/>
      <c r="P2185" s="108"/>
      <c r="W2185" s="108"/>
      <c r="X2185" s="108"/>
      <c r="Y2185" s="108"/>
      <c r="Z2185" s="108"/>
    </row>
    <row r="2186" spans="5:26" x14ac:dyDescent="0.25">
      <c r="E2186" s="108"/>
      <c r="F2186" s="108"/>
      <c r="G2186" s="108"/>
      <c r="H2186" s="108"/>
      <c r="I2186" s="108"/>
      <c r="J2186" s="108"/>
      <c r="K2186" s="108"/>
      <c r="L2186" s="108"/>
      <c r="M2186" s="108"/>
      <c r="N2186" s="108"/>
      <c r="O2186" s="108"/>
      <c r="P2186" s="108"/>
      <c r="W2186" s="108"/>
      <c r="X2186" s="108"/>
      <c r="Y2186" s="108"/>
      <c r="Z2186" s="108"/>
    </row>
    <row r="2187" spans="5:26" x14ac:dyDescent="0.25">
      <c r="E2187" s="108"/>
      <c r="F2187" s="108"/>
      <c r="G2187" s="108"/>
      <c r="H2187" s="108"/>
      <c r="I2187" s="108"/>
      <c r="J2187" s="108"/>
      <c r="K2187" s="108"/>
      <c r="L2187" s="108"/>
      <c r="M2187" s="108"/>
      <c r="N2187" s="108"/>
      <c r="O2187" s="108"/>
      <c r="P2187" s="108"/>
      <c r="W2187" s="108"/>
      <c r="X2187" s="108"/>
      <c r="Y2187" s="108"/>
      <c r="Z2187" s="108"/>
    </row>
    <row r="2188" spans="5:26" x14ac:dyDescent="0.25">
      <c r="E2188" s="108"/>
      <c r="F2188" s="108"/>
      <c r="G2188" s="108"/>
      <c r="H2188" s="108"/>
      <c r="I2188" s="108"/>
      <c r="J2188" s="108"/>
      <c r="K2188" s="108"/>
      <c r="L2188" s="108"/>
      <c r="M2188" s="108"/>
      <c r="N2188" s="108"/>
      <c r="O2188" s="108"/>
      <c r="P2188" s="108"/>
      <c r="W2188" s="108"/>
      <c r="X2188" s="108"/>
      <c r="Y2188" s="108"/>
      <c r="Z2188" s="108"/>
    </row>
    <row r="2189" spans="5:26" x14ac:dyDescent="0.25">
      <c r="E2189" s="108"/>
      <c r="F2189" s="108"/>
      <c r="G2189" s="108"/>
      <c r="H2189" s="108"/>
      <c r="I2189" s="108"/>
      <c r="J2189" s="108"/>
      <c r="K2189" s="108"/>
      <c r="L2189" s="108"/>
      <c r="M2189" s="108"/>
      <c r="N2189" s="108"/>
      <c r="O2189" s="108"/>
      <c r="P2189" s="108"/>
      <c r="W2189" s="108"/>
      <c r="X2189" s="108"/>
      <c r="Y2189" s="108"/>
      <c r="Z2189" s="108"/>
    </row>
    <row r="2190" spans="5:26" x14ac:dyDescent="0.25">
      <c r="E2190" s="108"/>
      <c r="F2190" s="108"/>
      <c r="G2190" s="108"/>
      <c r="H2190" s="108"/>
      <c r="I2190" s="108"/>
      <c r="J2190" s="108"/>
      <c r="K2190" s="108"/>
      <c r="L2190" s="108"/>
      <c r="M2190" s="108"/>
      <c r="N2190" s="108"/>
      <c r="O2190" s="108"/>
      <c r="P2190" s="108"/>
      <c r="W2190" s="108"/>
      <c r="X2190" s="108"/>
      <c r="Y2190" s="108"/>
      <c r="Z2190" s="108"/>
    </row>
    <row r="2191" spans="5:26" x14ac:dyDescent="0.25">
      <c r="E2191" s="108"/>
      <c r="F2191" s="108"/>
      <c r="G2191" s="108"/>
      <c r="H2191" s="108"/>
      <c r="I2191" s="108"/>
      <c r="J2191" s="108"/>
      <c r="K2191" s="108"/>
      <c r="L2191" s="108"/>
      <c r="M2191" s="108"/>
      <c r="N2191" s="108"/>
      <c r="O2191" s="108"/>
      <c r="P2191" s="108"/>
      <c r="W2191" s="108"/>
      <c r="X2191" s="108"/>
      <c r="Y2191" s="108"/>
      <c r="Z2191" s="108"/>
    </row>
    <row r="2192" spans="5:26" x14ac:dyDescent="0.25">
      <c r="E2192" s="108"/>
      <c r="F2192" s="108"/>
      <c r="G2192" s="108"/>
      <c r="H2192" s="108"/>
      <c r="I2192" s="108"/>
      <c r="J2192" s="108"/>
      <c r="K2192" s="108"/>
      <c r="L2192" s="108"/>
      <c r="M2192" s="108"/>
      <c r="N2192" s="108"/>
      <c r="O2192" s="108"/>
      <c r="P2192" s="108"/>
      <c r="W2192" s="108"/>
      <c r="X2192" s="108"/>
      <c r="Y2192" s="108"/>
      <c r="Z2192" s="108"/>
    </row>
    <row r="2193" spans="5:26" x14ac:dyDescent="0.25">
      <c r="E2193" s="108"/>
      <c r="F2193" s="108"/>
      <c r="G2193" s="108"/>
      <c r="H2193" s="108"/>
      <c r="I2193" s="108"/>
      <c r="J2193" s="108"/>
      <c r="K2193" s="108"/>
      <c r="L2193" s="108"/>
      <c r="M2193" s="108"/>
      <c r="N2193" s="108"/>
      <c r="O2193" s="108"/>
      <c r="P2193" s="108"/>
      <c r="W2193" s="108"/>
      <c r="X2193" s="108"/>
      <c r="Y2193" s="108"/>
      <c r="Z2193" s="108"/>
    </row>
    <row r="2194" spans="5:26" x14ac:dyDescent="0.25">
      <c r="E2194" s="108"/>
      <c r="F2194" s="108"/>
      <c r="G2194" s="108"/>
      <c r="H2194" s="108"/>
      <c r="I2194" s="108"/>
      <c r="J2194" s="108"/>
      <c r="K2194" s="108"/>
      <c r="L2194" s="108"/>
      <c r="M2194" s="108"/>
      <c r="N2194" s="108"/>
      <c r="O2194" s="108"/>
      <c r="P2194" s="108"/>
      <c r="W2194" s="108"/>
      <c r="X2194" s="108"/>
      <c r="Y2194" s="108"/>
      <c r="Z2194" s="108"/>
    </row>
    <row r="2195" spans="5:26" x14ac:dyDescent="0.25">
      <c r="E2195" s="108"/>
      <c r="F2195" s="108"/>
      <c r="G2195" s="108"/>
      <c r="H2195" s="108"/>
      <c r="I2195" s="108"/>
      <c r="J2195" s="108"/>
      <c r="K2195" s="108"/>
      <c r="L2195" s="108"/>
      <c r="M2195" s="108"/>
      <c r="N2195" s="108"/>
      <c r="O2195" s="108"/>
      <c r="P2195" s="108"/>
      <c r="W2195" s="108"/>
      <c r="X2195" s="108"/>
      <c r="Y2195" s="108"/>
      <c r="Z2195" s="108"/>
    </row>
    <row r="2196" spans="5:26" x14ac:dyDescent="0.25">
      <c r="E2196" s="108"/>
      <c r="F2196" s="108"/>
      <c r="G2196" s="108"/>
      <c r="H2196" s="108"/>
      <c r="I2196" s="108"/>
      <c r="J2196" s="108"/>
      <c r="K2196" s="108"/>
      <c r="L2196" s="108"/>
      <c r="M2196" s="108"/>
      <c r="N2196" s="108"/>
      <c r="O2196" s="108"/>
      <c r="P2196" s="108"/>
      <c r="W2196" s="108"/>
      <c r="X2196" s="108"/>
      <c r="Y2196" s="108"/>
      <c r="Z2196" s="108"/>
    </row>
    <row r="2197" spans="5:26" x14ac:dyDescent="0.25">
      <c r="E2197" s="108"/>
      <c r="F2197" s="108"/>
      <c r="G2197" s="108"/>
      <c r="H2197" s="108"/>
      <c r="I2197" s="108"/>
      <c r="J2197" s="108"/>
      <c r="K2197" s="108"/>
      <c r="L2197" s="108"/>
      <c r="M2197" s="108"/>
      <c r="N2197" s="108"/>
      <c r="O2197" s="108"/>
      <c r="P2197" s="108"/>
      <c r="W2197" s="108"/>
      <c r="X2197" s="108"/>
      <c r="Y2197" s="108"/>
      <c r="Z2197" s="108"/>
    </row>
    <row r="2198" spans="5:26" x14ac:dyDescent="0.25">
      <c r="E2198" s="108"/>
      <c r="F2198" s="108"/>
      <c r="G2198" s="108"/>
      <c r="H2198" s="108"/>
      <c r="I2198" s="108"/>
      <c r="J2198" s="108"/>
      <c r="K2198" s="108"/>
      <c r="L2198" s="108"/>
      <c r="M2198" s="108"/>
      <c r="N2198" s="108"/>
      <c r="O2198" s="108"/>
      <c r="P2198" s="108"/>
      <c r="W2198" s="108"/>
      <c r="X2198" s="108"/>
      <c r="Y2198" s="108"/>
      <c r="Z2198" s="108"/>
    </row>
    <row r="2199" spans="5:26" x14ac:dyDescent="0.25">
      <c r="E2199" s="108"/>
      <c r="F2199" s="108"/>
      <c r="G2199" s="108"/>
      <c r="H2199" s="108"/>
      <c r="I2199" s="108"/>
      <c r="J2199" s="108"/>
      <c r="K2199" s="108"/>
      <c r="L2199" s="108"/>
      <c r="M2199" s="108"/>
      <c r="N2199" s="108"/>
      <c r="O2199" s="108"/>
      <c r="P2199" s="108"/>
      <c r="W2199" s="108"/>
      <c r="X2199" s="108"/>
      <c r="Y2199" s="108"/>
      <c r="Z2199" s="108"/>
    </row>
    <row r="2200" spans="5:26" x14ac:dyDescent="0.25">
      <c r="E2200" s="108"/>
      <c r="F2200" s="108"/>
      <c r="G2200" s="108"/>
      <c r="H2200" s="108"/>
      <c r="I2200" s="108"/>
      <c r="J2200" s="108"/>
      <c r="K2200" s="108"/>
      <c r="L2200" s="108"/>
      <c r="M2200" s="108"/>
      <c r="N2200" s="108"/>
      <c r="O2200" s="108"/>
      <c r="P2200" s="108"/>
      <c r="W2200" s="108"/>
      <c r="X2200" s="108"/>
      <c r="Y2200" s="108"/>
      <c r="Z2200" s="108"/>
    </row>
    <row r="2201" spans="5:26" x14ac:dyDescent="0.25">
      <c r="E2201" s="108"/>
      <c r="F2201" s="108"/>
      <c r="G2201" s="108"/>
      <c r="H2201" s="108"/>
      <c r="I2201" s="108"/>
      <c r="J2201" s="108"/>
      <c r="K2201" s="108"/>
      <c r="L2201" s="108"/>
      <c r="M2201" s="108"/>
      <c r="N2201" s="108"/>
      <c r="O2201" s="108"/>
      <c r="P2201" s="108"/>
      <c r="W2201" s="108"/>
      <c r="X2201" s="108"/>
      <c r="Y2201" s="108"/>
      <c r="Z2201" s="108"/>
    </row>
    <row r="2202" spans="5:26" x14ac:dyDescent="0.25">
      <c r="E2202" s="108"/>
      <c r="F2202" s="108"/>
      <c r="G2202" s="108"/>
      <c r="H2202" s="108"/>
      <c r="I2202" s="108"/>
      <c r="J2202" s="108"/>
      <c r="K2202" s="108"/>
      <c r="L2202" s="108"/>
      <c r="M2202" s="108"/>
      <c r="N2202" s="108"/>
      <c r="O2202" s="108"/>
      <c r="P2202" s="108"/>
      <c r="W2202" s="108"/>
      <c r="X2202" s="108"/>
      <c r="Y2202" s="108"/>
      <c r="Z2202" s="108"/>
    </row>
    <row r="2203" spans="5:26" x14ac:dyDescent="0.25">
      <c r="E2203" s="108"/>
      <c r="F2203" s="108"/>
      <c r="G2203" s="108"/>
      <c r="H2203" s="108"/>
      <c r="I2203" s="108"/>
      <c r="J2203" s="108"/>
      <c r="K2203" s="108"/>
      <c r="L2203" s="108"/>
      <c r="M2203" s="108"/>
      <c r="N2203" s="108"/>
      <c r="O2203" s="108"/>
      <c r="P2203" s="108"/>
      <c r="W2203" s="108"/>
      <c r="X2203" s="108"/>
      <c r="Y2203" s="108"/>
      <c r="Z2203" s="108"/>
    </row>
    <row r="2204" spans="5:26" x14ac:dyDescent="0.25">
      <c r="E2204" s="108"/>
      <c r="F2204" s="108"/>
      <c r="G2204" s="108"/>
      <c r="H2204" s="108"/>
      <c r="I2204" s="108"/>
      <c r="J2204" s="108"/>
      <c r="K2204" s="108"/>
      <c r="L2204" s="108"/>
      <c r="M2204" s="108"/>
      <c r="N2204" s="108"/>
      <c r="O2204" s="108"/>
      <c r="P2204" s="108"/>
      <c r="W2204" s="108"/>
      <c r="X2204" s="108"/>
      <c r="Y2204" s="108"/>
      <c r="Z2204" s="108"/>
    </row>
    <row r="2205" spans="5:26" x14ac:dyDescent="0.25">
      <c r="E2205" s="108"/>
      <c r="F2205" s="108"/>
      <c r="G2205" s="108"/>
      <c r="H2205" s="108"/>
      <c r="I2205" s="108"/>
      <c r="J2205" s="108"/>
      <c r="K2205" s="108"/>
      <c r="L2205" s="108"/>
      <c r="M2205" s="108"/>
      <c r="N2205" s="108"/>
      <c r="O2205" s="108"/>
      <c r="P2205" s="108"/>
      <c r="W2205" s="108"/>
      <c r="X2205" s="108"/>
      <c r="Y2205" s="108"/>
      <c r="Z2205" s="108"/>
    </row>
  </sheetData>
  <sheetProtection formatCells="0" formatColumns="0" formatRows="0" deleteColumns="0" deleteRows="0" sort="0" autoFilter="0"/>
  <autoFilter ref="A4:AG254"/>
  <dataConsolidate/>
  <mergeCells count="25">
    <mergeCell ref="A1:A4"/>
    <mergeCell ref="E1:E4"/>
    <mergeCell ref="V3:V4"/>
    <mergeCell ref="W3:W4"/>
    <mergeCell ref="P3:P4"/>
    <mergeCell ref="Q3:Q4"/>
    <mergeCell ref="R3:R4"/>
    <mergeCell ref="S3:S4"/>
    <mergeCell ref="T3:T4"/>
    <mergeCell ref="B1:B4"/>
    <mergeCell ref="C1:C4"/>
    <mergeCell ref="D1:D4"/>
    <mergeCell ref="O1:O4"/>
    <mergeCell ref="N1:N4"/>
    <mergeCell ref="F1:L2"/>
    <mergeCell ref="AC3:AC4"/>
    <mergeCell ref="AD3:AD4"/>
    <mergeCell ref="U3:U4"/>
    <mergeCell ref="P1:W2"/>
    <mergeCell ref="X1:AD2"/>
    <mergeCell ref="X3:X4"/>
    <mergeCell ref="Y3:Y4"/>
    <mergeCell ref="Z3:Z4"/>
    <mergeCell ref="AA3:AA4"/>
    <mergeCell ref="AB3:AB4"/>
  </mergeCells>
  <conditionalFormatting sqref="B3:D4 C119:E193 B1:F1 M2:O2 B2:E2 M1:P1 X1 N3:V3 F4:V4 W3:AD4">
    <cfRule type="cellIs" dxfId="3629" priority="2054" operator="equal">
      <formula>""</formula>
    </cfRule>
  </conditionalFormatting>
  <conditionalFormatting sqref="N55:O301 O45:O54">
    <cfRule type="cellIs" dxfId="3628" priority="2011" operator="equal">
      <formula>""</formula>
    </cfRule>
  </conditionalFormatting>
  <conditionalFormatting sqref="M119:M301">
    <cfRule type="cellIs" dxfId="3627" priority="2007" operator="equal">
      <formula>""</formula>
    </cfRule>
  </conditionalFormatting>
  <conditionalFormatting sqref="P5:W301">
    <cfRule type="cellIs" dxfId="3626" priority="1980" operator="equal">
      <formula>""</formula>
    </cfRule>
  </conditionalFormatting>
  <conditionalFormatting sqref="Q5:Q301">
    <cfRule type="expression" dxfId="3625" priority="1976">
      <formula>AND(Q5="R", W5="s")</formula>
    </cfRule>
    <cfRule type="expression" dxfId="3624" priority="1977">
      <formula>AND(Q5="s",W5="r")</formula>
    </cfRule>
  </conditionalFormatting>
  <conditionalFormatting sqref="P5:W301">
    <cfRule type="expression" dxfId="3623" priority="1978" stopIfTrue="1">
      <formula>AND(P5="R",W5= "S")</formula>
    </cfRule>
    <cfRule type="expression" dxfId="3622" priority="1979">
      <formula>AND(P5="S",W5="R")</formula>
    </cfRule>
  </conditionalFormatting>
  <conditionalFormatting sqref="R5:R301">
    <cfRule type="expression" dxfId="3621" priority="1974">
      <formula>AND(R5="r",W5="s")</formula>
    </cfRule>
    <cfRule type="expression" dxfId="3620" priority="1975">
      <formula>AND(R5="s",W5="r")</formula>
    </cfRule>
  </conditionalFormatting>
  <conditionalFormatting sqref="S5:S301">
    <cfRule type="expression" dxfId="3619" priority="1972">
      <formula>AND(S5="r",W5="s")</formula>
    </cfRule>
    <cfRule type="expression" dxfId="3618" priority="1973">
      <formula>AND(S5="s",W5="r")</formula>
    </cfRule>
  </conditionalFormatting>
  <conditionalFormatting sqref="T5:T301">
    <cfRule type="expression" dxfId="3617" priority="1968">
      <formula>AND(T5="r",W5="s")</formula>
    </cfRule>
    <cfRule type="expression" dxfId="3616" priority="1969">
      <formula>AND(T5="s",W5="r")</formula>
    </cfRule>
  </conditionalFormatting>
  <conditionalFormatting sqref="U5:U301">
    <cfRule type="expression" dxfId="3615" priority="1970">
      <formula>AND(U5="r",W5="s")</formula>
    </cfRule>
    <cfRule type="expression" dxfId="3614" priority="1971">
      <formula>AND(U5="s",W5="r")</formula>
    </cfRule>
  </conditionalFormatting>
  <conditionalFormatting sqref="V5:V301">
    <cfRule type="expression" dxfId="3613" priority="1966">
      <formula>AND(V5="r",W5="s")</formula>
    </cfRule>
    <cfRule type="expression" dxfId="3612" priority="1967">
      <formula>AND(V5="s",W5="r")</formula>
    </cfRule>
  </conditionalFormatting>
  <conditionalFormatting sqref="C284:L301 C194:E283">
    <cfRule type="cellIs" dxfId="3611" priority="1964" operator="equal">
      <formula>""</formula>
    </cfRule>
  </conditionalFormatting>
  <conditionalFormatting sqref="F207:F209">
    <cfRule type="cellIs" dxfId="3610" priority="1906" operator="equal">
      <formula>""</formula>
    </cfRule>
  </conditionalFormatting>
  <conditionalFormatting sqref="G191:L206">
    <cfRule type="cellIs" dxfId="3609" priority="1904" operator="equal">
      <formula>""</formula>
    </cfRule>
  </conditionalFormatting>
  <conditionalFormatting sqref="G207:L209">
    <cfRule type="cellIs" dxfId="3608" priority="1903" operator="equal">
      <formula>""</formula>
    </cfRule>
  </conditionalFormatting>
  <conditionalFormatting sqref="F241:F252">
    <cfRule type="cellIs" dxfId="3607" priority="1902" operator="equal">
      <formula>""</formula>
    </cfRule>
  </conditionalFormatting>
  <conditionalFormatting sqref="F238:F240">
    <cfRule type="cellIs" dxfId="3606" priority="1900" operator="equal">
      <formula>""</formula>
    </cfRule>
  </conditionalFormatting>
  <conditionalFormatting sqref="G241:L252">
    <cfRule type="cellIs" dxfId="3605" priority="1899" operator="equal">
      <formula>""</formula>
    </cfRule>
  </conditionalFormatting>
  <conditionalFormatting sqref="G222:L237">
    <cfRule type="cellIs" dxfId="3604" priority="1898" operator="equal">
      <formula>""</formula>
    </cfRule>
  </conditionalFormatting>
  <conditionalFormatting sqref="G238:L240">
    <cfRule type="cellIs" dxfId="3603" priority="1897" operator="equal">
      <formula>""</formula>
    </cfRule>
  </conditionalFormatting>
  <conditionalFormatting sqref="F272:F283">
    <cfRule type="cellIs" dxfId="3602" priority="1896" operator="equal">
      <formula>""</formula>
    </cfRule>
  </conditionalFormatting>
  <conditionalFormatting sqref="F253:F268">
    <cfRule type="cellIs" dxfId="3601" priority="1895" operator="equal">
      <formula>""</formula>
    </cfRule>
  </conditionalFormatting>
  <conditionalFormatting sqref="F269:F271">
    <cfRule type="cellIs" dxfId="3600" priority="1894" operator="equal">
      <formula>""</formula>
    </cfRule>
  </conditionalFormatting>
  <conditionalFormatting sqref="G272:L283">
    <cfRule type="cellIs" dxfId="3599" priority="1893" operator="equal">
      <formula>""</formula>
    </cfRule>
  </conditionalFormatting>
  <conditionalFormatting sqref="G253:L268">
    <cfRule type="cellIs" dxfId="3598" priority="1892" operator="equal">
      <formula>""</formula>
    </cfRule>
  </conditionalFormatting>
  <conditionalFormatting sqref="G269:L271">
    <cfRule type="cellIs" dxfId="3597" priority="1891" operator="equal">
      <formula>""</formula>
    </cfRule>
  </conditionalFormatting>
  <conditionalFormatting sqref="A119:A301">
    <cfRule type="cellIs" dxfId="3596" priority="1890" operator="equal">
      <formula>""</formula>
    </cfRule>
  </conditionalFormatting>
  <conditionalFormatting sqref="F119:F128">
    <cfRule type="cellIs" dxfId="3595" priority="1926" operator="equal">
      <formula>""</formula>
    </cfRule>
  </conditionalFormatting>
  <conditionalFormatting sqref="G119:L128">
    <cfRule type="cellIs" dxfId="3594" priority="1923" operator="equal">
      <formula>""</formula>
    </cfRule>
  </conditionalFormatting>
  <conditionalFormatting sqref="F148:F159">
    <cfRule type="cellIs" dxfId="3593" priority="1920" operator="equal">
      <formula>""</formula>
    </cfRule>
  </conditionalFormatting>
  <conditionalFormatting sqref="F129:F144">
    <cfRule type="cellIs" dxfId="3592" priority="1919" operator="equal">
      <formula>""</formula>
    </cfRule>
  </conditionalFormatting>
  <conditionalFormatting sqref="F145:F147">
    <cfRule type="cellIs" dxfId="3591" priority="1918" operator="equal">
      <formula>""</formula>
    </cfRule>
  </conditionalFormatting>
  <conditionalFormatting sqref="G148:L159">
    <cfRule type="cellIs" dxfId="3590" priority="1917" operator="equal">
      <formula>""</formula>
    </cfRule>
  </conditionalFormatting>
  <conditionalFormatting sqref="G129:L144">
    <cfRule type="cellIs" dxfId="3589" priority="1916" operator="equal">
      <formula>""</formula>
    </cfRule>
  </conditionalFormatting>
  <conditionalFormatting sqref="G145:L147">
    <cfRule type="cellIs" dxfId="3588" priority="1915" operator="equal">
      <formula>""</formula>
    </cfRule>
  </conditionalFormatting>
  <conditionalFormatting sqref="F179:F190">
    <cfRule type="cellIs" dxfId="3587" priority="1914" operator="equal">
      <formula>""</formula>
    </cfRule>
  </conditionalFormatting>
  <conditionalFormatting sqref="F160:F175">
    <cfRule type="cellIs" dxfId="3586" priority="1913" operator="equal">
      <formula>""</formula>
    </cfRule>
  </conditionalFormatting>
  <conditionalFormatting sqref="F176:F178">
    <cfRule type="cellIs" dxfId="3585" priority="1912" operator="equal">
      <formula>""</formula>
    </cfRule>
  </conditionalFormatting>
  <conditionalFormatting sqref="G179:L190">
    <cfRule type="cellIs" dxfId="3584" priority="1911" operator="equal">
      <formula>""</formula>
    </cfRule>
  </conditionalFormatting>
  <conditionalFormatting sqref="G160:L175">
    <cfRule type="cellIs" dxfId="3583" priority="1910" operator="equal">
      <formula>""</formula>
    </cfRule>
  </conditionalFormatting>
  <conditionalFormatting sqref="G176:L178">
    <cfRule type="cellIs" dxfId="3582" priority="1909" operator="equal">
      <formula>""</formula>
    </cfRule>
  </conditionalFormatting>
  <conditionalFormatting sqref="F210:F221">
    <cfRule type="cellIs" dxfId="3581" priority="1908" operator="equal">
      <formula>""</formula>
    </cfRule>
  </conditionalFormatting>
  <conditionalFormatting sqref="F191:F206">
    <cfRule type="cellIs" dxfId="3580" priority="1907" operator="equal">
      <formula>""</formula>
    </cfRule>
  </conditionalFormatting>
  <conditionalFormatting sqref="G210:L221">
    <cfRule type="cellIs" dxfId="3579" priority="1905" operator="equal">
      <formula>""</formula>
    </cfRule>
  </conditionalFormatting>
  <conditionalFormatting sqref="F222:F237">
    <cfRule type="cellIs" dxfId="3578" priority="1901" operator="equal">
      <formula>""</formula>
    </cfRule>
  </conditionalFormatting>
  <conditionalFormatting sqref="AF4">
    <cfRule type="cellIs" dxfId="3577" priority="1870" operator="equal">
      <formula>""</formula>
    </cfRule>
  </conditionalFormatting>
  <conditionalFormatting sqref="AF4">
    <cfRule type="cellIs" dxfId="3576" priority="1871" operator="greaterThan">
      <formula>1.5</formula>
    </cfRule>
    <cfRule type="cellIs" dxfId="3575" priority="1872" operator="lessThan">
      <formula>-1.5</formula>
    </cfRule>
    <cfRule type="cellIs" dxfId="3574" priority="1873" operator="equal">
      <formula>1.5</formula>
    </cfRule>
    <cfRule type="cellIs" dxfId="3573" priority="1874" operator="equal">
      <formula>1</formula>
    </cfRule>
    <cfRule type="cellIs" dxfId="3572" priority="1875" operator="equal">
      <formula>0.5</formula>
    </cfRule>
    <cfRule type="cellIs" dxfId="3571" priority="1876" operator="equal">
      <formula>-1.5</formula>
    </cfRule>
    <cfRule type="cellIs" dxfId="3570" priority="1877" operator="equal">
      <formula>-1</formula>
    </cfRule>
    <cfRule type="cellIs" dxfId="3569" priority="1878" operator="equal">
      <formula>-0.5</formula>
    </cfRule>
    <cfRule type="cellIs" priority="1879" operator="equal">
      <formula>0</formula>
    </cfRule>
  </conditionalFormatting>
  <conditionalFormatting sqref="J67:L91">
    <cfRule type="cellIs" dxfId="3568" priority="1834" operator="equal">
      <formula>""</formula>
    </cfRule>
  </conditionalFormatting>
  <conditionalFormatting sqref="AF5">
    <cfRule type="cellIs" dxfId="3567" priority="1862" operator="equal">
      <formula>""</formula>
    </cfRule>
  </conditionalFormatting>
  <conditionalFormatting sqref="AF5">
    <cfRule type="cellIs" dxfId="3566" priority="1863" operator="between">
      <formula>-1.5</formula>
      <formula>1</formula>
    </cfRule>
    <cfRule type="cellIs" dxfId="3565" priority="1864" operator="greaterThan">
      <formula>1</formula>
    </cfRule>
    <cfRule type="cellIs" dxfId="3564" priority="1865" operator="lessThan">
      <formula>"-1"</formula>
    </cfRule>
  </conditionalFormatting>
  <conditionalFormatting sqref="J61:L66">
    <cfRule type="cellIs" dxfId="3563" priority="1837" operator="equal">
      <formula>""</formula>
    </cfRule>
  </conditionalFormatting>
  <conditionalFormatting sqref="J55:L60">
    <cfRule type="cellIs" dxfId="3562" priority="1836" operator="equal">
      <formula>""</formula>
    </cfRule>
  </conditionalFormatting>
  <conditionalFormatting sqref="J92:L97">
    <cfRule type="cellIs" dxfId="3561" priority="1835" operator="equal">
      <formula>""</formula>
    </cfRule>
  </conditionalFormatting>
  <conditionalFormatting sqref="F61:F66">
    <cfRule type="cellIs" dxfId="3560" priority="1856" operator="equal">
      <formula>""</formula>
    </cfRule>
  </conditionalFormatting>
  <conditionalFormatting sqref="F55:F60">
    <cfRule type="cellIs" dxfId="3559" priority="1855" operator="equal">
      <formula>""</formula>
    </cfRule>
  </conditionalFormatting>
  <conditionalFormatting sqref="G61:I66">
    <cfRule type="cellIs" dxfId="3558" priority="1854" operator="equal">
      <formula>""</formula>
    </cfRule>
  </conditionalFormatting>
  <conditionalFormatting sqref="G55:I60">
    <cfRule type="cellIs" dxfId="3557" priority="1853" operator="equal">
      <formula>""</formula>
    </cfRule>
  </conditionalFormatting>
  <conditionalFormatting sqref="F92:F97">
    <cfRule type="cellIs" dxfId="3556" priority="1852" operator="equal">
      <formula>""</formula>
    </cfRule>
  </conditionalFormatting>
  <conditionalFormatting sqref="F67:F91">
    <cfRule type="cellIs" dxfId="3555" priority="1851" operator="equal">
      <formula>""</formula>
    </cfRule>
  </conditionalFormatting>
  <conditionalFormatting sqref="G92:I97">
    <cfRule type="cellIs" dxfId="3554" priority="1850" operator="equal">
      <formula>""</formula>
    </cfRule>
  </conditionalFormatting>
  <conditionalFormatting sqref="G67:I91">
    <cfRule type="cellIs" dxfId="3553" priority="1849" operator="equal">
      <formula>""</formula>
    </cfRule>
  </conditionalFormatting>
  <conditionalFormatting sqref="F98:F118">
    <cfRule type="cellIs" dxfId="3552" priority="1848" operator="equal">
      <formula>""</formula>
    </cfRule>
  </conditionalFormatting>
  <conditionalFormatting sqref="G98:I118">
    <cfRule type="cellIs" dxfId="3551" priority="1847" operator="equal">
      <formula>""</formula>
    </cfRule>
  </conditionalFormatting>
  <conditionalFormatting sqref="C55:E118">
    <cfRule type="cellIs" dxfId="3550" priority="1846" operator="equal">
      <formula>""</formula>
    </cfRule>
  </conditionalFormatting>
  <conditionalFormatting sqref="A55:A118">
    <cfRule type="cellIs" dxfId="3549" priority="1845" operator="equal">
      <formula>""</formula>
    </cfRule>
  </conditionalFormatting>
  <conditionalFormatting sqref="J98:L118">
    <cfRule type="cellIs" dxfId="3548" priority="1833" operator="equal">
      <formula>""</formula>
    </cfRule>
  </conditionalFormatting>
  <conditionalFormatting sqref="M3">
    <cfRule type="cellIs" dxfId="3547" priority="1825" operator="equal">
      <formula>""</formula>
    </cfRule>
  </conditionalFormatting>
  <conditionalFormatting sqref="O5 O22:O24">
    <cfRule type="cellIs" dxfId="3546" priority="1786" operator="equal">
      <formula>""</formula>
    </cfRule>
  </conditionalFormatting>
  <conditionalFormatting sqref="O25:O44">
    <cfRule type="cellIs" dxfId="3545" priority="1681" operator="equal">
      <formula>""</formula>
    </cfRule>
  </conditionalFormatting>
  <conditionalFormatting sqref="E35:E54">
    <cfRule type="cellIs" dxfId="3544" priority="1649" operator="equal">
      <formula>""</formula>
    </cfRule>
  </conditionalFormatting>
  <conditionalFormatting sqref="N5 N22:N54">
    <cfRule type="cellIs" dxfId="3543" priority="1639" operator="equal">
      <formula>""</formula>
    </cfRule>
  </conditionalFormatting>
  <conditionalFormatting sqref="G44:L54">
    <cfRule type="cellIs" dxfId="3542" priority="1645" operator="equal">
      <formula>""</formula>
    </cfRule>
  </conditionalFormatting>
  <conditionalFormatting sqref="A35:A145 C44:L145 F5 C35:E40 C41:F43">
    <cfRule type="cellIs" dxfId="3541" priority="1644" operator="equal">
      <formula>""</formula>
    </cfRule>
  </conditionalFormatting>
  <conditionalFormatting sqref="F41:F54">
    <cfRule type="cellIs" dxfId="3540" priority="1641" operator="equal">
      <formula>""</formula>
    </cfRule>
  </conditionalFormatting>
  <conditionalFormatting sqref="F5">
    <cfRule type="cellIs" dxfId="3539" priority="1640" operator="equal">
      <formula>""</formula>
    </cfRule>
  </conditionalFormatting>
  <conditionalFormatting sqref="F19">
    <cfRule type="cellIs" dxfId="3538" priority="1259" operator="equal">
      <formula>""</formula>
    </cfRule>
  </conditionalFormatting>
  <conditionalFormatting sqref="F20">
    <cfRule type="cellIs" dxfId="3537" priority="1258" operator="equal">
      <formula>""</formula>
    </cfRule>
  </conditionalFormatting>
  <conditionalFormatting sqref="X13:AD301 Y12:AD12">
    <cfRule type="cellIs" dxfId="3536" priority="1596" operator="equal">
      <formula>""</formula>
    </cfRule>
  </conditionalFormatting>
  <conditionalFormatting sqref="X13:AD301 Y12:AD12">
    <cfRule type="cellIs" dxfId="3535" priority="1597" operator="greaterThan">
      <formula>1.5</formula>
    </cfRule>
    <cfRule type="cellIs" dxfId="3534" priority="1598" operator="lessThan">
      <formula>-1.5</formula>
    </cfRule>
    <cfRule type="cellIs" dxfId="3533" priority="1599" operator="equal">
      <formula>1.5</formula>
    </cfRule>
    <cfRule type="cellIs" dxfId="3532" priority="1600" operator="equal">
      <formula>1</formula>
    </cfRule>
    <cfRule type="cellIs" dxfId="3531" priority="1601" operator="equal">
      <formula>0.5</formula>
    </cfRule>
    <cfRule type="cellIs" dxfId="3530" priority="1602" operator="equal">
      <formula>-1.5</formula>
    </cfRule>
    <cfRule type="cellIs" dxfId="3529" priority="1603" operator="equal">
      <formula>-1</formula>
    </cfRule>
    <cfRule type="cellIs" dxfId="3528" priority="1604" operator="equal">
      <formula>-0.5</formula>
    </cfRule>
    <cfRule type="cellIs" priority="1605" operator="equal">
      <formula>0</formula>
    </cfRule>
  </conditionalFormatting>
  <conditionalFormatting sqref="C11:E34">
    <cfRule type="cellIs" dxfId="3527" priority="1593" operator="equal">
      <formula>""</formula>
    </cfRule>
  </conditionalFormatting>
  <conditionalFormatting sqref="B5:C5 C6:C10 B6:B301">
    <cfRule type="cellIs" dxfId="3526" priority="1592" operator="equal">
      <formula>""</formula>
    </cfRule>
  </conditionalFormatting>
  <conditionalFormatting sqref="D5:E10">
    <cfRule type="cellIs" dxfId="3525" priority="1591" operator="equal">
      <formula>""</formula>
    </cfRule>
  </conditionalFormatting>
  <conditionalFormatting sqref="A5:A34">
    <cfRule type="cellIs" dxfId="3524" priority="1590" operator="equal">
      <formula>""</formula>
    </cfRule>
  </conditionalFormatting>
  <conditionalFormatting sqref="M119:M301">
    <cfRule type="cellIs" dxfId="3523" priority="1586" operator="equal">
      <formula>""</formula>
    </cfRule>
  </conditionalFormatting>
  <conditionalFormatting sqref="F6">
    <cfRule type="cellIs" dxfId="3522" priority="1578" operator="equal">
      <formula>""</formula>
    </cfRule>
  </conditionalFormatting>
  <conditionalFormatting sqref="F6">
    <cfRule type="cellIs" dxfId="3521" priority="1577" operator="equal">
      <formula>""</formula>
    </cfRule>
  </conditionalFormatting>
  <conditionalFormatting sqref="F7">
    <cfRule type="cellIs" dxfId="3520" priority="1422" operator="equal">
      <formula>""</formula>
    </cfRule>
  </conditionalFormatting>
  <conditionalFormatting sqref="F15">
    <cfRule type="cellIs" dxfId="3519" priority="1268" operator="equal">
      <formula>""</formula>
    </cfRule>
  </conditionalFormatting>
  <conditionalFormatting sqref="F15">
    <cfRule type="cellIs" dxfId="3518" priority="1267" operator="equal">
      <formula>""</formula>
    </cfRule>
  </conditionalFormatting>
  <conditionalFormatting sqref="Y5:AD11">
    <cfRule type="cellIs" dxfId="3517" priority="1531" operator="equal">
      <formula>""</formula>
    </cfRule>
  </conditionalFormatting>
  <conditionalFormatting sqref="Y5:AD11">
    <cfRule type="cellIs" dxfId="3516" priority="1532" operator="greaterThan">
      <formula>1.5</formula>
    </cfRule>
    <cfRule type="cellIs" dxfId="3515" priority="1533" operator="lessThan">
      <formula>-1.5</formula>
    </cfRule>
    <cfRule type="cellIs" dxfId="3514" priority="1534" operator="equal">
      <formula>1.5</formula>
    </cfRule>
    <cfRule type="cellIs" dxfId="3513" priority="1535" operator="equal">
      <formula>1</formula>
    </cfRule>
    <cfRule type="cellIs" dxfId="3512" priority="1536" operator="equal">
      <formula>0.5</formula>
    </cfRule>
    <cfRule type="cellIs" dxfId="3511" priority="1537" operator="equal">
      <formula>-1.5</formula>
    </cfRule>
    <cfRule type="cellIs" dxfId="3510" priority="1538" operator="equal">
      <formula>-1</formula>
    </cfRule>
    <cfRule type="cellIs" dxfId="3509" priority="1539" operator="equal">
      <formula>-0.5</formula>
    </cfRule>
    <cfRule type="cellIs" priority="1540" operator="equal">
      <formula>0</formula>
    </cfRule>
  </conditionalFormatting>
  <conditionalFormatting sqref="N13:N21">
    <cfRule type="cellIs" dxfId="3508" priority="1530" operator="equal">
      <formula>""</formula>
    </cfRule>
  </conditionalFormatting>
  <conditionalFormatting sqref="O13:O21">
    <cfRule type="cellIs" dxfId="3507" priority="1529" operator="equal">
      <formula>""</formula>
    </cfRule>
  </conditionalFormatting>
  <conditionalFormatting sqref="F7">
    <cfRule type="cellIs" dxfId="3506" priority="1423" operator="equal">
      <formula>""</formula>
    </cfRule>
  </conditionalFormatting>
  <conditionalFormatting sqref="F8">
    <cfRule type="cellIs" dxfId="3505" priority="1282" operator="equal">
      <formula>""</formula>
    </cfRule>
  </conditionalFormatting>
  <conditionalFormatting sqref="F8">
    <cfRule type="cellIs" dxfId="3504" priority="1281" operator="equal">
      <formula>""</formula>
    </cfRule>
  </conditionalFormatting>
  <conditionalFormatting sqref="F9">
    <cfRule type="cellIs" dxfId="3503" priority="1280" operator="equal">
      <formula>""</formula>
    </cfRule>
  </conditionalFormatting>
  <conditionalFormatting sqref="F9">
    <cfRule type="cellIs" dxfId="3502" priority="1279" operator="equal">
      <formula>""</formula>
    </cfRule>
  </conditionalFormatting>
  <conditionalFormatting sqref="F10">
    <cfRule type="cellIs" dxfId="3501" priority="1278" operator="equal">
      <formula>""</formula>
    </cfRule>
  </conditionalFormatting>
  <conditionalFormatting sqref="F10">
    <cfRule type="cellIs" dxfId="3500" priority="1277" operator="equal">
      <formula>""</formula>
    </cfRule>
  </conditionalFormatting>
  <conditionalFormatting sqref="F11">
    <cfRule type="cellIs" dxfId="3499" priority="1276" operator="equal">
      <formula>""</formula>
    </cfRule>
  </conditionalFormatting>
  <conditionalFormatting sqref="F11">
    <cfRule type="cellIs" dxfId="3498" priority="1275" operator="equal">
      <formula>""</formula>
    </cfRule>
  </conditionalFormatting>
  <conditionalFormatting sqref="F12">
    <cfRule type="cellIs" dxfId="3497" priority="1274" operator="equal">
      <formula>""</formula>
    </cfRule>
  </conditionalFormatting>
  <conditionalFormatting sqref="F12">
    <cfRule type="cellIs" dxfId="3496" priority="1273" operator="equal">
      <formula>""</formula>
    </cfRule>
  </conditionalFormatting>
  <conditionalFormatting sqref="F13">
    <cfRule type="cellIs" dxfId="3495" priority="1272" operator="equal">
      <formula>""</formula>
    </cfRule>
  </conditionalFormatting>
  <conditionalFormatting sqref="F13">
    <cfRule type="cellIs" dxfId="3494" priority="1271" operator="equal">
      <formula>""</formula>
    </cfRule>
  </conditionalFormatting>
  <conditionalFormatting sqref="F14">
    <cfRule type="cellIs" dxfId="3493" priority="1270" operator="equal">
      <formula>""</formula>
    </cfRule>
  </conditionalFormatting>
  <conditionalFormatting sqref="F14">
    <cfRule type="cellIs" dxfId="3492" priority="1269" operator="equal">
      <formula>""</formula>
    </cfRule>
  </conditionalFormatting>
  <conditionalFormatting sqref="F16">
    <cfRule type="cellIs" dxfId="3491" priority="1266" operator="equal">
      <formula>""</formula>
    </cfRule>
  </conditionalFormatting>
  <conditionalFormatting sqref="F16">
    <cfRule type="cellIs" dxfId="3490" priority="1265" operator="equal">
      <formula>""</formula>
    </cfRule>
  </conditionalFormatting>
  <conditionalFormatting sqref="F17">
    <cfRule type="cellIs" dxfId="3489" priority="1264" operator="equal">
      <formula>""</formula>
    </cfRule>
  </conditionalFormatting>
  <conditionalFormatting sqref="F17">
    <cfRule type="cellIs" dxfId="3488" priority="1263" operator="equal">
      <formula>""</formula>
    </cfRule>
  </conditionalFormatting>
  <conditionalFormatting sqref="F18">
    <cfRule type="cellIs" dxfId="3487" priority="1262" operator="equal">
      <formula>""</formula>
    </cfRule>
  </conditionalFormatting>
  <conditionalFormatting sqref="F18">
    <cfRule type="cellIs" dxfId="3486" priority="1261" operator="equal">
      <formula>""</formula>
    </cfRule>
  </conditionalFormatting>
  <conditionalFormatting sqref="F19">
    <cfRule type="cellIs" dxfId="3485" priority="1260" operator="equal">
      <formula>""</formula>
    </cfRule>
  </conditionalFormatting>
  <conditionalFormatting sqref="F20">
    <cfRule type="cellIs" dxfId="3484" priority="1257" operator="equal">
      <formula>""</formula>
    </cfRule>
  </conditionalFormatting>
  <conditionalFormatting sqref="F21">
    <cfRule type="cellIs" dxfId="3483" priority="1256" operator="equal">
      <formula>""</formula>
    </cfRule>
  </conditionalFormatting>
  <conditionalFormatting sqref="F21">
    <cfRule type="cellIs" dxfId="3482" priority="1255" operator="equal">
      <formula>""</formula>
    </cfRule>
  </conditionalFormatting>
  <conditionalFormatting sqref="F22">
    <cfRule type="cellIs" dxfId="3481" priority="1254" operator="equal">
      <formula>""</formula>
    </cfRule>
  </conditionalFormatting>
  <conditionalFormatting sqref="F22">
    <cfRule type="cellIs" dxfId="3480" priority="1253" operator="equal">
      <formula>""</formula>
    </cfRule>
  </conditionalFormatting>
  <conditionalFormatting sqref="F23">
    <cfRule type="cellIs" dxfId="3479" priority="1252" operator="equal">
      <formula>""</formula>
    </cfRule>
  </conditionalFormatting>
  <conditionalFormatting sqref="F23">
    <cfRule type="cellIs" dxfId="3478" priority="1251" operator="equal">
      <formula>""</formula>
    </cfRule>
  </conditionalFormatting>
  <conditionalFormatting sqref="F24">
    <cfRule type="cellIs" dxfId="3477" priority="1250" operator="equal">
      <formula>""</formula>
    </cfRule>
  </conditionalFormatting>
  <conditionalFormatting sqref="F24">
    <cfRule type="cellIs" dxfId="3476" priority="1249" operator="equal">
      <formula>""</formula>
    </cfRule>
  </conditionalFormatting>
  <conditionalFormatting sqref="F25">
    <cfRule type="cellIs" dxfId="3475" priority="1248" operator="equal">
      <formula>""</formula>
    </cfRule>
  </conditionalFormatting>
  <conditionalFormatting sqref="F25">
    <cfRule type="cellIs" dxfId="3474" priority="1247" operator="equal">
      <formula>""</formula>
    </cfRule>
  </conditionalFormatting>
  <conditionalFormatting sqref="F26">
    <cfRule type="cellIs" dxfId="3473" priority="1246" operator="equal">
      <formula>""</formula>
    </cfRule>
  </conditionalFormatting>
  <conditionalFormatting sqref="F26">
    <cfRule type="cellIs" dxfId="3472" priority="1245" operator="equal">
      <formula>""</formula>
    </cfRule>
  </conditionalFormatting>
  <conditionalFormatting sqref="F27">
    <cfRule type="cellIs" dxfId="3471" priority="1244" operator="equal">
      <formula>""</formula>
    </cfRule>
  </conditionalFormatting>
  <conditionalFormatting sqref="F27">
    <cfRule type="cellIs" dxfId="3470" priority="1243" operator="equal">
      <formula>""</formula>
    </cfRule>
  </conditionalFormatting>
  <conditionalFormatting sqref="F28">
    <cfRule type="cellIs" dxfId="3469" priority="1242" operator="equal">
      <formula>""</formula>
    </cfRule>
  </conditionalFormatting>
  <conditionalFormatting sqref="F28">
    <cfRule type="cellIs" dxfId="3468" priority="1241" operator="equal">
      <formula>""</formula>
    </cfRule>
  </conditionalFormatting>
  <conditionalFormatting sqref="F29">
    <cfRule type="cellIs" dxfId="3467" priority="1240" operator="equal">
      <formula>""</formula>
    </cfRule>
  </conditionalFormatting>
  <conditionalFormatting sqref="F29">
    <cfRule type="cellIs" dxfId="3466" priority="1239" operator="equal">
      <formula>""</formula>
    </cfRule>
  </conditionalFormatting>
  <conditionalFormatting sqref="F30">
    <cfRule type="cellIs" dxfId="3465" priority="1238" operator="equal">
      <formula>""</formula>
    </cfRule>
  </conditionalFormatting>
  <conditionalFormatting sqref="F30">
    <cfRule type="cellIs" dxfId="3464" priority="1237" operator="equal">
      <formula>""</formula>
    </cfRule>
  </conditionalFormatting>
  <conditionalFormatting sqref="F31">
    <cfRule type="cellIs" dxfId="3463" priority="1236" operator="equal">
      <formula>""</formula>
    </cfRule>
  </conditionalFormatting>
  <conditionalFormatting sqref="F31">
    <cfRule type="cellIs" dxfId="3462" priority="1235" operator="equal">
      <formula>""</formula>
    </cfRule>
  </conditionalFormatting>
  <conditionalFormatting sqref="F32">
    <cfRule type="cellIs" dxfId="3461" priority="1234" operator="equal">
      <formula>""</formula>
    </cfRule>
  </conditionalFormatting>
  <conditionalFormatting sqref="F32">
    <cfRule type="cellIs" dxfId="3460" priority="1233" operator="equal">
      <formula>""</formula>
    </cfRule>
  </conditionalFormatting>
  <conditionalFormatting sqref="F33">
    <cfRule type="cellIs" dxfId="3459" priority="1232" operator="equal">
      <formula>""</formula>
    </cfRule>
  </conditionalFormatting>
  <conditionalFormatting sqref="F33">
    <cfRule type="cellIs" dxfId="3458" priority="1231" operator="equal">
      <formula>""</formula>
    </cfRule>
  </conditionalFormatting>
  <conditionalFormatting sqref="F34">
    <cfRule type="cellIs" dxfId="3457" priority="1230" operator="equal">
      <formula>""</formula>
    </cfRule>
  </conditionalFormatting>
  <conditionalFormatting sqref="F34">
    <cfRule type="cellIs" dxfId="3456" priority="1229" operator="equal">
      <formula>""</formula>
    </cfRule>
  </conditionalFormatting>
  <conditionalFormatting sqref="F35">
    <cfRule type="cellIs" dxfId="3455" priority="1228" operator="equal">
      <formula>""</formula>
    </cfRule>
  </conditionalFormatting>
  <conditionalFormatting sqref="F35">
    <cfRule type="cellIs" dxfId="3454" priority="1227" operator="equal">
      <formula>""</formula>
    </cfRule>
  </conditionalFormatting>
  <conditionalFormatting sqref="F36">
    <cfRule type="cellIs" dxfId="3453" priority="1226" operator="equal">
      <formula>""</formula>
    </cfRule>
  </conditionalFormatting>
  <conditionalFormatting sqref="F36">
    <cfRule type="cellIs" dxfId="3452" priority="1225" operator="equal">
      <formula>""</formula>
    </cfRule>
  </conditionalFormatting>
  <conditionalFormatting sqref="F37">
    <cfRule type="cellIs" dxfId="3451" priority="1224" operator="equal">
      <formula>""</formula>
    </cfRule>
  </conditionalFormatting>
  <conditionalFormatting sqref="F37">
    <cfRule type="cellIs" dxfId="3450" priority="1223" operator="equal">
      <formula>""</formula>
    </cfRule>
  </conditionalFormatting>
  <conditionalFormatting sqref="F38">
    <cfRule type="cellIs" dxfId="3449" priority="1222" operator="equal">
      <formula>""</formula>
    </cfRule>
  </conditionalFormatting>
  <conditionalFormatting sqref="F38">
    <cfRule type="cellIs" dxfId="3448" priority="1221" operator="equal">
      <formula>""</formula>
    </cfRule>
  </conditionalFormatting>
  <conditionalFormatting sqref="F39">
    <cfRule type="cellIs" dxfId="3447" priority="1220" operator="equal">
      <formula>""</formula>
    </cfRule>
  </conditionalFormatting>
  <conditionalFormatting sqref="F39">
    <cfRule type="cellIs" dxfId="3446" priority="1219" operator="equal">
      <formula>""</formula>
    </cfRule>
  </conditionalFormatting>
  <conditionalFormatting sqref="F40">
    <cfRule type="cellIs" dxfId="3445" priority="1218" operator="equal">
      <formula>""</formula>
    </cfRule>
  </conditionalFormatting>
  <conditionalFormatting sqref="F40">
    <cfRule type="cellIs" dxfId="3444" priority="1217" operator="equal">
      <formula>""</formula>
    </cfRule>
  </conditionalFormatting>
  <conditionalFormatting sqref="O6:O12">
    <cfRule type="cellIs" dxfId="3443" priority="692" operator="equal">
      <formula>""</formula>
    </cfRule>
  </conditionalFormatting>
  <conditionalFormatting sqref="N6:N12">
    <cfRule type="cellIs" dxfId="3442" priority="691" operator="equal">
      <formula>""</formula>
    </cfRule>
  </conditionalFormatting>
  <conditionalFormatting sqref="X5:X12">
    <cfRule type="cellIs" dxfId="3441" priority="517" operator="equal">
      <formula>""</formula>
    </cfRule>
  </conditionalFormatting>
  <conditionalFormatting sqref="X5:X12">
    <cfRule type="cellIs" dxfId="3440" priority="518" operator="greaterThan">
      <formula>1.5</formula>
    </cfRule>
    <cfRule type="cellIs" dxfId="3439" priority="519" operator="lessThan">
      <formula>-1.5</formula>
    </cfRule>
    <cfRule type="cellIs" dxfId="3438" priority="520" operator="equal">
      <formula>1.5</formula>
    </cfRule>
    <cfRule type="cellIs" dxfId="3437" priority="521" operator="equal">
      <formula>1</formula>
    </cfRule>
    <cfRule type="cellIs" dxfId="3436" priority="522" operator="equal">
      <formula>0.5</formula>
    </cfRule>
    <cfRule type="cellIs" dxfId="3435" priority="523" operator="equal">
      <formula>-1.5</formula>
    </cfRule>
    <cfRule type="cellIs" dxfId="3434" priority="524" operator="equal">
      <formula>-1</formula>
    </cfRule>
    <cfRule type="cellIs" dxfId="3433" priority="525" operator="equal">
      <formula>-0.5</formula>
    </cfRule>
    <cfRule type="cellIs" priority="526" operator="equal">
      <formula>0</formula>
    </cfRule>
  </conditionalFormatting>
  <conditionalFormatting sqref="G5 G41:G43">
    <cfRule type="cellIs" dxfId="3432" priority="443" operator="equal">
      <formula>""</formula>
    </cfRule>
  </conditionalFormatting>
  <conditionalFormatting sqref="G41:G43">
    <cfRule type="cellIs" dxfId="3431" priority="442" operator="equal">
      <formula>""</formula>
    </cfRule>
  </conditionalFormatting>
  <conditionalFormatting sqref="G5">
    <cfRule type="cellIs" dxfId="3430" priority="441" operator="equal">
      <formula>""</formula>
    </cfRule>
  </conditionalFormatting>
  <conditionalFormatting sqref="G19">
    <cfRule type="cellIs" dxfId="3429" priority="413" operator="equal">
      <formula>""</formula>
    </cfRule>
  </conditionalFormatting>
  <conditionalFormatting sqref="G20">
    <cfRule type="cellIs" dxfId="3428" priority="412" operator="equal">
      <formula>""</formula>
    </cfRule>
  </conditionalFormatting>
  <conditionalFormatting sqref="G6">
    <cfRule type="cellIs" dxfId="3427" priority="440" operator="equal">
      <formula>""</formula>
    </cfRule>
  </conditionalFormatting>
  <conditionalFormatting sqref="G6">
    <cfRule type="cellIs" dxfId="3426" priority="439" operator="equal">
      <formula>""</formula>
    </cfRule>
  </conditionalFormatting>
  <conditionalFormatting sqref="G7">
    <cfRule type="cellIs" dxfId="3425" priority="437" operator="equal">
      <formula>""</formula>
    </cfRule>
  </conditionalFormatting>
  <conditionalFormatting sqref="G15">
    <cfRule type="cellIs" dxfId="3424" priority="422" operator="equal">
      <formula>""</formula>
    </cfRule>
  </conditionalFormatting>
  <conditionalFormatting sqref="G15">
    <cfRule type="cellIs" dxfId="3423" priority="421" operator="equal">
      <formula>""</formula>
    </cfRule>
  </conditionalFormatting>
  <conditionalFormatting sqref="G7">
    <cfRule type="cellIs" dxfId="3422" priority="438" operator="equal">
      <formula>""</formula>
    </cfRule>
  </conditionalFormatting>
  <conditionalFormatting sqref="G8">
    <cfRule type="cellIs" dxfId="3421" priority="436" operator="equal">
      <formula>""</formula>
    </cfRule>
  </conditionalFormatting>
  <conditionalFormatting sqref="G8">
    <cfRule type="cellIs" dxfId="3420" priority="435" operator="equal">
      <formula>""</formula>
    </cfRule>
  </conditionalFormatting>
  <conditionalFormatting sqref="G9">
    <cfRule type="cellIs" dxfId="3419" priority="434" operator="equal">
      <formula>""</formula>
    </cfRule>
  </conditionalFormatting>
  <conditionalFormatting sqref="G9">
    <cfRule type="cellIs" dxfId="3418" priority="433" operator="equal">
      <formula>""</formula>
    </cfRule>
  </conditionalFormatting>
  <conditionalFormatting sqref="G10">
    <cfRule type="cellIs" dxfId="3417" priority="432" operator="equal">
      <formula>""</formula>
    </cfRule>
  </conditionalFormatting>
  <conditionalFormatting sqref="G10">
    <cfRule type="cellIs" dxfId="3416" priority="431" operator="equal">
      <formula>""</formula>
    </cfRule>
  </conditionalFormatting>
  <conditionalFormatting sqref="G11">
    <cfRule type="cellIs" dxfId="3415" priority="430" operator="equal">
      <formula>""</formula>
    </cfRule>
  </conditionalFormatting>
  <conditionalFormatting sqref="G11">
    <cfRule type="cellIs" dxfId="3414" priority="429" operator="equal">
      <formula>""</formula>
    </cfRule>
  </conditionalFormatting>
  <conditionalFormatting sqref="G12">
    <cfRule type="cellIs" dxfId="3413" priority="428" operator="equal">
      <formula>""</formula>
    </cfRule>
  </conditionalFormatting>
  <conditionalFormatting sqref="G12">
    <cfRule type="cellIs" dxfId="3412" priority="427" operator="equal">
      <formula>""</formula>
    </cfRule>
  </conditionalFormatting>
  <conditionalFormatting sqref="G13">
    <cfRule type="cellIs" dxfId="3411" priority="426" operator="equal">
      <formula>""</formula>
    </cfRule>
  </conditionalFormatting>
  <conditionalFormatting sqref="G13">
    <cfRule type="cellIs" dxfId="3410" priority="425" operator="equal">
      <formula>""</formula>
    </cfRule>
  </conditionalFormatting>
  <conditionalFormatting sqref="G14">
    <cfRule type="cellIs" dxfId="3409" priority="424" operator="equal">
      <formula>""</formula>
    </cfRule>
  </conditionalFormatting>
  <conditionalFormatting sqref="G14">
    <cfRule type="cellIs" dxfId="3408" priority="423" operator="equal">
      <formula>""</formula>
    </cfRule>
  </conditionalFormatting>
  <conditionalFormatting sqref="G16">
    <cfRule type="cellIs" dxfId="3407" priority="420" operator="equal">
      <formula>""</formula>
    </cfRule>
  </conditionalFormatting>
  <conditionalFormatting sqref="G16">
    <cfRule type="cellIs" dxfId="3406" priority="419" operator="equal">
      <formula>""</formula>
    </cfRule>
  </conditionalFormatting>
  <conditionalFormatting sqref="G17">
    <cfRule type="cellIs" dxfId="3405" priority="418" operator="equal">
      <formula>""</formula>
    </cfRule>
  </conditionalFormatting>
  <conditionalFormatting sqref="G17">
    <cfRule type="cellIs" dxfId="3404" priority="417" operator="equal">
      <formula>""</formula>
    </cfRule>
  </conditionalFormatting>
  <conditionalFormatting sqref="G18">
    <cfRule type="cellIs" dxfId="3403" priority="416" operator="equal">
      <formula>""</formula>
    </cfRule>
  </conditionalFormatting>
  <conditionalFormatting sqref="G18">
    <cfRule type="cellIs" dxfId="3402" priority="415" operator="equal">
      <formula>""</formula>
    </cfRule>
  </conditionalFormatting>
  <conditionalFormatting sqref="G19">
    <cfRule type="cellIs" dxfId="3401" priority="414" operator="equal">
      <formula>""</formula>
    </cfRule>
  </conditionalFormatting>
  <conditionalFormatting sqref="G20">
    <cfRule type="cellIs" dxfId="3400" priority="411" operator="equal">
      <formula>""</formula>
    </cfRule>
  </conditionalFormatting>
  <conditionalFormatting sqref="G21">
    <cfRule type="cellIs" dxfId="3399" priority="410" operator="equal">
      <formula>""</formula>
    </cfRule>
  </conditionalFormatting>
  <conditionalFormatting sqref="G21">
    <cfRule type="cellIs" dxfId="3398" priority="409" operator="equal">
      <formula>""</formula>
    </cfRule>
  </conditionalFormatting>
  <conditionalFormatting sqref="G22">
    <cfRule type="cellIs" dxfId="3397" priority="408" operator="equal">
      <formula>""</formula>
    </cfRule>
  </conditionalFormatting>
  <conditionalFormatting sqref="G22">
    <cfRule type="cellIs" dxfId="3396" priority="407" operator="equal">
      <formula>""</formula>
    </cfRule>
  </conditionalFormatting>
  <conditionalFormatting sqref="G23">
    <cfRule type="cellIs" dxfId="3395" priority="406" operator="equal">
      <formula>""</formula>
    </cfRule>
  </conditionalFormatting>
  <conditionalFormatting sqref="G23">
    <cfRule type="cellIs" dxfId="3394" priority="405" operator="equal">
      <formula>""</formula>
    </cfRule>
  </conditionalFormatting>
  <conditionalFormatting sqref="G24">
    <cfRule type="cellIs" dxfId="3393" priority="404" operator="equal">
      <formula>""</formula>
    </cfRule>
  </conditionalFormatting>
  <conditionalFormatting sqref="G24">
    <cfRule type="cellIs" dxfId="3392" priority="403" operator="equal">
      <formula>""</formula>
    </cfRule>
  </conditionalFormatting>
  <conditionalFormatting sqref="G25">
    <cfRule type="cellIs" dxfId="3391" priority="402" operator="equal">
      <formula>""</formula>
    </cfRule>
  </conditionalFormatting>
  <conditionalFormatting sqref="G25">
    <cfRule type="cellIs" dxfId="3390" priority="401" operator="equal">
      <formula>""</formula>
    </cfRule>
  </conditionalFormatting>
  <conditionalFormatting sqref="G26">
    <cfRule type="cellIs" dxfId="3389" priority="400" operator="equal">
      <formula>""</formula>
    </cfRule>
  </conditionalFormatting>
  <conditionalFormatting sqref="G26">
    <cfRule type="cellIs" dxfId="3388" priority="399" operator="equal">
      <formula>""</formula>
    </cfRule>
  </conditionalFormatting>
  <conditionalFormatting sqref="G27">
    <cfRule type="cellIs" dxfId="3387" priority="398" operator="equal">
      <formula>""</formula>
    </cfRule>
  </conditionalFormatting>
  <conditionalFormatting sqref="G27">
    <cfRule type="cellIs" dxfId="3386" priority="397" operator="equal">
      <formula>""</formula>
    </cfRule>
  </conditionalFormatting>
  <conditionalFormatting sqref="G28">
    <cfRule type="cellIs" dxfId="3385" priority="396" operator="equal">
      <formula>""</formula>
    </cfRule>
  </conditionalFormatting>
  <conditionalFormatting sqref="G28">
    <cfRule type="cellIs" dxfId="3384" priority="395" operator="equal">
      <formula>""</formula>
    </cfRule>
  </conditionalFormatting>
  <conditionalFormatting sqref="G29">
    <cfRule type="cellIs" dxfId="3383" priority="394" operator="equal">
      <formula>""</formula>
    </cfRule>
  </conditionalFormatting>
  <conditionalFormatting sqref="G29">
    <cfRule type="cellIs" dxfId="3382" priority="393" operator="equal">
      <formula>""</formula>
    </cfRule>
  </conditionalFormatting>
  <conditionalFormatting sqref="G30">
    <cfRule type="cellIs" dxfId="3381" priority="392" operator="equal">
      <formula>""</formula>
    </cfRule>
  </conditionalFormatting>
  <conditionalFormatting sqref="G30">
    <cfRule type="cellIs" dxfId="3380" priority="391" operator="equal">
      <formula>""</formula>
    </cfRule>
  </conditionalFormatting>
  <conditionalFormatting sqref="G31">
    <cfRule type="cellIs" dxfId="3379" priority="390" operator="equal">
      <formula>""</formula>
    </cfRule>
  </conditionalFormatting>
  <conditionalFormatting sqref="G31">
    <cfRule type="cellIs" dxfId="3378" priority="389" operator="equal">
      <formula>""</formula>
    </cfRule>
  </conditionalFormatting>
  <conditionalFormatting sqref="G32">
    <cfRule type="cellIs" dxfId="3377" priority="388" operator="equal">
      <formula>""</formula>
    </cfRule>
  </conditionalFormatting>
  <conditionalFormatting sqref="G32">
    <cfRule type="cellIs" dxfId="3376" priority="387" operator="equal">
      <formula>""</formula>
    </cfRule>
  </conditionalFormatting>
  <conditionalFormatting sqref="G33">
    <cfRule type="cellIs" dxfId="3375" priority="386" operator="equal">
      <formula>""</formula>
    </cfRule>
  </conditionalFormatting>
  <conditionalFormatting sqref="G33">
    <cfRule type="cellIs" dxfId="3374" priority="385" operator="equal">
      <formula>""</formula>
    </cfRule>
  </conditionalFormatting>
  <conditionalFormatting sqref="G34">
    <cfRule type="cellIs" dxfId="3373" priority="384" operator="equal">
      <formula>""</formula>
    </cfRule>
  </conditionalFormatting>
  <conditionalFormatting sqref="G34">
    <cfRule type="cellIs" dxfId="3372" priority="383" operator="equal">
      <formula>""</formula>
    </cfRule>
  </conditionalFormatting>
  <conditionalFormatting sqref="G35">
    <cfRule type="cellIs" dxfId="3371" priority="382" operator="equal">
      <formula>""</formula>
    </cfRule>
  </conditionalFormatting>
  <conditionalFormatting sqref="G35">
    <cfRule type="cellIs" dxfId="3370" priority="381" operator="equal">
      <formula>""</formula>
    </cfRule>
  </conditionalFormatting>
  <conditionalFormatting sqref="G36">
    <cfRule type="cellIs" dxfId="3369" priority="380" operator="equal">
      <formula>""</formula>
    </cfRule>
  </conditionalFormatting>
  <conditionalFormatting sqref="G36">
    <cfRule type="cellIs" dxfId="3368" priority="379" operator="equal">
      <formula>""</formula>
    </cfRule>
  </conditionalFormatting>
  <conditionalFormatting sqref="G37">
    <cfRule type="cellIs" dxfId="3367" priority="378" operator="equal">
      <formula>""</formula>
    </cfRule>
  </conditionalFormatting>
  <conditionalFormatting sqref="G37">
    <cfRule type="cellIs" dxfId="3366" priority="377" operator="equal">
      <formula>""</formula>
    </cfRule>
  </conditionalFormatting>
  <conditionalFormatting sqref="G38">
    <cfRule type="cellIs" dxfId="3365" priority="376" operator="equal">
      <formula>""</formula>
    </cfRule>
  </conditionalFormatting>
  <conditionalFormatting sqref="G38">
    <cfRule type="cellIs" dxfId="3364" priority="375" operator="equal">
      <formula>""</formula>
    </cfRule>
  </conditionalFormatting>
  <conditionalFormatting sqref="G39">
    <cfRule type="cellIs" dxfId="3363" priority="374" operator="equal">
      <formula>""</formula>
    </cfRule>
  </conditionalFormatting>
  <conditionalFormatting sqref="G39">
    <cfRule type="cellIs" dxfId="3362" priority="373" operator="equal">
      <formula>""</formula>
    </cfRule>
  </conditionalFormatting>
  <conditionalFormatting sqref="G40">
    <cfRule type="cellIs" dxfId="3361" priority="372" operator="equal">
      <formula>""</formula>
    </cfRule>
  </conditionalFormatting>
  <conditionalFormatting sqref="G40">
    <cfRule type="cellIs" dxfId="3360" priority="371" operator="equal">
      <formula>""</formula>
    </cfRule>
  </conditionalFormatting>
  <conditionalFormatting sqref="H5 H41:H43">
    <cfRule type="cellIs" dxfId="3359" priority="370" operator="equal">
      <formula>""</formula>
    </cfRule>
  </conditionalFormatting>
  <conditionalFormatting sqref="H41:H43">
    <cfRule type="cellIs" dxfId="3358" priority="369" operator="equal">
      <formula>""</formula>
    </cfRule>
  </conditionalFormatting>
  <conditionalFormatting sqref="H5">
    <cfRule type="cellIs" dxfId="3357" priority="368" operator="equal">
      <formula>""</formula>
    </cfRule>
  </conditionalFormatting>
  <conditionalFormatting sqref="H19">
    <cfRule type="cellIs" dxfId="3356" priority="340" operator="equal">
      <formula>""</formula>
    </cfRule>
  </conditionalFormatting>
  <conditionalFormatting sqref="H20">
    <cfRule type="cellIs" dxfId="3355" priority="339" operator="equal">
      <formula>""</formula>
    </cfRule>
  </conditionalFormatting>
  <conditionalFormatting sqref="H6">
    <cfRule type="cellIs" dxfId="3354" priority="367" operator="equal">
      <formula>""</formula>
    </cfRule>
  </conditionalFormatting>
  <conditionalFormatting sqref="H6">
    <cfRule type="cellIs" dxfId="3353" priority="366" operator="equal">
      <formula>""</formula>
    </cfRule>
  </conditionalFormatting>
  <conditionalFormatting sqref="H7">
    <cfRule type="cellIs" dxfId="3352" priority="364" operator="equal">
      <formula>""</formula>
    </cfRule>
  </conditionalFormatting>
  <conditionalFormatting sqref="H15">
    <cfRule type="cellIs" dxfId="3351" priority="349" operator="equal">
      <formula>""</formula>
    </cfRule>
  </conditionalFormatting>
  <conditionalFormatting sqref="H15">
    <cfRule type="cellIs" dxfId="3350" priority="348" operator="equal">
      <formula>""</formula>
    </cfRule>
  </conditionalFormatting>
  <conditionalFormatting sqref="H7">
    <cfRule type="cellIs" dxfId="3349" priority="365" operator="equal">
      <formula>""</formula>
    </cfRule>
  </conditionalFormatting>
  <conditionalFormatting sqref="H8">
    <cfRule type="cellIs" dxfId="3348" priority="363" operator="equal">
      <formula>""</formula>
    </cfRule>
  </conditionalFormatting>
  <conditionalFormatting sqref="H8">
    <cfRule type="cellIs" dxfId="3347" priority="362" operator="equal">
      <formula>""</formula>
    </cfRule>
  </conditionalFormatting>
  <conditionalFormatting sqref="H9">
    <cfRule type="cellIs" dxfId="3346" priority="361" operator="equal">
      <formula>""</formula>
    </cfRule>
  </conditionalFormatting>
  <conditionalFormatting sqref="H9">
    <cfRule type="cellIs" dxfId="3345" priority="360" operator="equal">
      <formula>""</formula>
    </cfRule>
  </conditionalFormatting>
  <conditionalFormatting sqref="H10">
    <cfRule type="cellIs" dxfId="3344" priority="359" operator="equal">
      <formula>""</formula>
    </cfRule>
  </conditionalFormatting>
  <conditionalFormatting sqref="H10">
    <cfRule type="cellIs" dxfId="3343" priority="358" operator="equal">
      <formula>""</formula>
    </cfRule>
  </conditionalFormatting>
  <conditionalFormatting sqref="H11">
    <cfRule type="cellIs" dxfId="3342" priority="357" operator="equal">
      <formula>""</formula>
    </cfRule>
  </conditionalFormatting>
  <conditionalFormatting sqref="H11">
    <cfRule type="cellIs" dxfId="3341" priority="356" operator="equal">
      <formula>""</formula>
    </cfRule>
  </conditionalFormatting>
  <conditionalFormatting sqref="H12">
    <cfRule type="cellIs" dxfId="3340" priority="355" operator="equal">
      <formula>""</formula>
    </cfRule>
  </conditionalFormatting>
  <conditionalFormatting sqref="H12">
    <cfRule type="cellIs" dxfId="3339" priority="354" operator="equal">
      <formula>""</formula>
    </cfRule>
  </conditionalFormatting>
  <conditionalFormatting sqref="H13">
    <cfRule type="cellIs" dxfId="3338" priority="353" operator="equal">
      <formula>""</formula>
    </cfRule>
  </conditionalFormatting>
  <conditionalFormatting sqref="H13">
    <cfRule type="cellIs" dxfId="3337" priority="352" operator="equal">
      <formula>""</formula>
    </cfRule>
  </conditionalFormatting>
  <conditionalFormatting sqref="H14">
    <cfRule type="cellIs" dxfId="3336" priority="351" operator="equal">
      <formula>""</formula>
    </cfRule>
  </conditionalFormatting>
  <conditionalFormatting sqref="H14">
    <cfRule type="cellIs" dxfId="3335" priority="350" operator="equal">
      <formula>""</formula>
    </cfRule>
  </conditionalFormatting>
  <conditionalFormatting sqref="H16">
    <cfRule type="cellIs" dxfId="3334" priority="347" operator="equal">
      <formula>""</formula>
    </cfRule>
  </conditionalFormatting>
  <conditionalFormatting sqref="H16">
    <cfRule type="cellIs" dxfId="3333" priority="346" operator="equal">
      <formula>""</formula>
    </cfRule>
  </conditionalFormatting>
  <conditionalFormatting sqref="H17">
    <cfRule type="cellIs" dxfId="3332" priority="345" operator="equal">
      <formula>""</formula>
    </cfRule>
  </conditionalFormatting>
  <conditionalFormatting sqref="H17">
    <cfRule type="cellIs" dxfId="3331" priority="344" operator="equal">
      <formula>""</formula>
    </cfRule>
  </conditionalFormatting>
  <conditionalFormatting sqref="H18">
    <cfRule type="cellIs" dxfId="3330" priority="343" operator="equal">
      <formula>""</formula>
    </cfRule>
  </conditionalFormatting>
  <conditionalFormatting sqref="H18">
    <cfRule type="cellIs" dxfId="3329" priority="342" operator="equal">
      <formula>""</formula>
    </cfRule>
  </conditionalFormatting>
  <conditionalFormatting sqref="H19">
    <cfRule type="cellIs" dxfId="3328" priority="341" operator="equal">
      <formula>""</formula>
    </cfRule>
  </conditionalFormatting>
  <conditionalFormatting sqref="H20">
    <cfRule type="cellIs" dxfId="3327" priority="338" operator="equal">
      <formula>""</formula>
    </cfRule>
  </conditionalFormatting>
  <conditionalFormatting sqref="H21">
    <cfRule type="cellIs" dxfId="3326" priority="337" operator="equal">
      <formula>""</formula>
    </cfRule>
  </conditionalFormatting>
  <conditionalFormatting sqref="H21">
    <cfRule type="cellIs" dxfId="3325" priority="336" operator="equal">
      <formula>""</formula>
    </cfRule>
  </conditionalFormatting>
  <conditionalFormatting sqref="H22">
    <cfRule type="cellIs" dxfId="3324" priority="335" operator="equal">
      <formula>""</formula>
    </cfRule>
  </conditionalFormatting>
  <conditionalFormatting sqref="H22">
    <cfRule type="cellIs" dxfId="3323" priority="334" operator="equal">
      <formula>""</formula>
    </cfRule>
  </conditionalFormatting>
  <conditionalFormatting sqref="H23">
    <cfRule type="cellIs" dxfId="3322" priority="333" operator="equal">
      <formula>""</formula>
    </cfRule>
  </conditionalFormatting>
  <conditionalFormatting sqref="H23">
    <cfRule type="cellIs" dxfId="3321" priority="332" operator="equal">
      <formula>""</formula>
    </cfRule>
  </conditionalFormatting>
  <conditionalFormatting sqref="H24">
    <cfRule type="cellIs" dxfId="3320" priority="331" operator="equal">
      <formula>""</formula>
    </cfRule>
  </conditionalFormatting>
  <conditionalFormatting sqref="H24">
    <cfRule type="cellIs" dxfId="3319" priority="330" operator="equal">
      <formula>""</formula>
    </cfRule>
  </conditionalFormatting>
  <conditionalFormatting sqref="H25">
    <cfRule type="cellIs" dxfId="3318" priority="329" operator="equal">
      <formula>""</formula>
    </cfRule>
  </conditionalFormatting>
  <conditionalFormatting sqref="H25">
    <cfRule type="cellIs" dxfId="3317" priority="328" operator="equal">
      <formula>""</formula>
    </cfRule>
  </conditionalFormatting>
  <conditionalFormatting sqref="H26">
    <cfRule type="cellIs" dxfId="3316" priority="327" operator="equal">
      <formula>""</formula>
    </cfRule>
  </conditionalFormatting>
  <conditionalFormatting sqref="H26">
    <cfRule type="cellIs" dxfId="3315" priority="326" operator="equal">
      <formula>""</formula>
    </cfRule>
  </conditionalFormatting>
  <conditionalFormatting sqref="H27">
    <cfRule type="cellIs" dxfId="3314" priority="325" operator="equal">
      <formula>""</formula>
    </cfRule>
  </conditionalFormatting>
  <conditionalFormatting sqref="H27">
    <cfRule type="cellIs" dxfId="3313" priority="324" operator="equal">
      <formula>""</formula>
    </cfRule>
  </conditionalFormatting>
  <conditionalFormatting sqref="H28">
    <cfRule type="cellIs" dxfId="3312" priority="323" operator="equal">
      <formula>""</formula>
    </cfRule>
  </conditionalFormatting>
  <conditionalFormatting sqref="H28">
    <cfRule type="cellIs" dxfId="3311" priority="322" operator="equal">
      <formula>""</formula>
    </cfRule>
  </conditionalFormatting>
  <conditionalFormatting sqref="H29">
    <cfRule type="cellIs" dxfId="3310" priority="321" operator="equal">
      <formula>""</formula>
    </cfRule>
  </conditionalFormatting>
  <conditionalFormatting sqref="H29">
    <cfRule type="cellIs" dxfId="3309" priority="320" operator="equal">
      <formula>""</formula>
    </cfRule>
  </conditionalFormatting>
  <conditionalFormatting sqref="H30">
    <cfRule type="cellIs" dxfId="3308" priority="319" operator="equal">
      <formula>""</formula>
    </cfRule>
  </conditionalFormatting>
  <conditionalFormatting sqref="H30">
    <cfRule type="cellIs" dxfId="3307" priority="318" operator="equal">
      <formula>""</formula>
    </cfRule>
  </conditionalFormatting>
  <conditionalFormatting sqref="H31">
    <cfRule type="cellIs" dxfId="3306" priority="317" operator="equal">
      <formula>""</formula>
    </cfRule>
  </conditionalFormatting>
  <conditionalFormatting sqref="H31">
    <cfRule type="cellIs" dxfId="3305" priority="316" operator="equal">
      <formula>""</formula>
    </cfRule>
  </conditionalFormatting>
  <conditionalFormatting sqref="H32">
    <cfRule type="cellIs" dxfId="3304" priority="315" operator="equal">
      <formula>""</formula>
    </cfRule>
  </conditionalFormatting>
  <conditionalFormatting sqref="H32">
    <cfRule type="cellIs" dxfId="3303" priority="314" operator="equal">
      <formula>""</formula>
    </cfRule>
  </conditionalFormatting>
  <conditionalFormatting sqref="H33">
    <cfRule type="cellIs" dxfId="3302" priority="313" operator="equal">
      <formula>""</formula>
    </cfRule>
  </conditionalFormatting>
  <conditionalFormatting sqref="H33">
    <cfRule type="cellIs" dxfId="3301" priority="312" operator="equal">
      <formula>""</formula>
    </cfRule>
  </conditionalFormatting>
  <conditionalFormatting sqref="H34">
    <cfRule type="cellIs" dxfId="3300" priority="311" operator="equal">
      <formula>""</formula>
    </cfRule>
  </conditionalFormatting>
  <conditionalFormatting sqref="H34">
    <cfRule type="cellIs" dxfId="3299" priority="310" operator="equal">
      <formula>""</formula>
    </cfRule>
  </conditionalFormatting>
  <conditionalFormatting sqref="H35">
    <cfRule type="cellIs" dxfId="3298" priority="309" operator="equal">
      <formula>""</formula>
    </cfRule>
  </conditionalFormatting>
  <conditionalFormatting sqref="H35">
    <cfRule type="cellIs" dxfId="3297" priority="308" operator="equal">
      <formula>""</formula>
    </cfRule>
  </conditionalFormatting>
  <conditionalFormatting sqref="H36">
    <cfRule type="cellIs" dxfId="3296" priority="307" operator="equal">
      <formula>""</formula>
    </cfRule>
  </conditionalFormatting>
  <conditionalFormatting sqref="H36">
    <cfRule type="cellIs" dxfId="3295" priority="306" operator="equal">
      <formula>""</formula>
    </cfRule>
  </conditionalFormatting>
  <conditionalFormatting sqref="H37">
    <cfRule type="cellIs" dxfId="3294" priority="305" operator="equal">
      <formula>""</formula>
    </cfRule>
  </conditionalFormatting>
  <conditionalFormatting sqref="H37">
    <cfRule type="cellIs" dxfId="3293" priority="304" operator="equal">
      <formula>""</formula>
    </cfRule>
  </conditionalFormatting>
  <conditionalFormatting sqref="H38">
    <cfRule type="cellIs" dxfId="3292" priority="303" operator="equal">
      <formula>""</formula>
    </cfRule>
  </conditionalFormatting>
  <conditionalFormatting sqref="H38">
    <cfRule type="cellIs" dxfId="3291" priority="302" operator="equal">
      <formula>""</formula>
    </cfRule>
  </conditionalFormatting>
  <conditionalFormatting sqref="H39">
    <cfRule type="cellIs" dxfId="3290" priority="301" operator="equal">
      <formula>""</formula>
    </cfRule>
  </conditionalFormatting>
  <conditionalFormatting sqref="H39">
    <cfRule type="cellIs" dxfId="3289" priority="300" operator="equal">
      <formula>""</formula>
    </cfRule>
  </conditionalFormatting>
  <conditionalFormatting sqref="H40">
    <cfRule type="cellIs" dxfId="3288" priority="299" operator="equal">
      <formula>""</formula>
    </cfRule>
  </conditionalFormatting>
  <conditionalFormatting sqref="H40">
    <cfRule type="cellIs" dxfId="3287" priority="298" operator="equal">
      <formula>""</formula>
    </cfRule>
  </conditionalFormatting>
  <conditionalFormatting sqref="I5 I41:I43">
    <cfRule type="cellIs" dxfId="3286" priority="297" operator="equal">
      <formula>""</formula>
    </cfRule>
  </conditionalFormatting>
  <conditionalFormatting sqref="I41:I43">
    <cfRule type="cellIs" dxfId="3285" priority="296" operator="equal">
      <formula>""</formula>
    </cfRule>
  </conditionalFormatting>
  <conditionalFormatting sqref="I5">
    <cfRule type="cellIs" dxfId="3284" priority="295" operator="equal">
      <formula>""</formula>
    </cfRule>
  </conditionalFormatting>
  <conditionalFormatting sqref="I19">
    <cfRule type="cellIs" dxfId="3283" priority="267" operator="equal">
      <formula>""</formula>
    </cfRule>
  </conditionalFormatting>
  <conditionalFormatting sqref="I20">
    <cfRule type="cellIs" dxfId="3282" priority="266" operator="equal">
      <formula>""</formula>
    </cfRule>
  </conditionalFormatting>
  <conditionalFormatting sqref="I6">
    <cfRule type="cellIs" dxfId="3281" priority="294" operator="equal">
      <formula>""</formula>
    </cfRule>
  </conditionalFormatting>
  <conditionalFormatting sqref="I6">
    <cfRule type="cellIs" dxfId="3280" priority="293" operator="equal">
      <formula>""</formula>
    </cfRule>
  </conditionalFormatting>
  <conditionalFormatting sqref="I7">
    <cfRule type="cellIs" dxfId="3279" priority="291" operator="equal">
      <formula>""</formula>
    </cfRule>
  </conditionalFormatting>
  <conditionalFormatting sqref="I15">
    <cfRule type="cellIs" dxfId="3278" priority="276" operator="equal">
      <formula>""</formula>
    </cfRule>
  </conditionalFormatting>
  <conditionalFormatting sqref="I15">
    <cfRule type="cellIs" dxfId="3277" priority="275" operator="equal">
      <formula>""</formula>
    </cfRule>
  </conditionalFormatting>
  <conditionalFormatting sqref="I7">
    <cfRule type="cellIs" dxfId="3276" priority="292" operator="equal">
      <formula>""</formula>
    </cfRule>
  </conditionalFormatting>
  <conditionalFormatting sqref="I8">
    <cfRule type="cellIs" dxfId="3275" priority="290" operator="equal">
      <formula>""</formula>
    </cfRule>
  </conditionalFormatting>
  <conditionalFormatting sqref="I8">
    <cfRule type="cellIs" dxfId="3274" priority="289" operator="equal">
      <formula>""</formula>
    </cfRule>
  </conditionalFormatting>
  <conditionalFormatting sqref="I9">
    <cfRule type="cellIs" dxfId="3273" priority="288" operator="equal">
      <formula>""</formula>
    </cfRule>
  </conditionalFormatting>
  <conditionalFormatting sqref="I9">
    <cfRule type="cellIs" dxfId="3272" priority="287" operator="equal">
      <formula>""</formula>
    </cfRule>
  </conditionalFormatting>
  <conditionalFormatting sqref="I10">
    <cfRule type="cellIs" dxfId="3271" priority="286" operator="equal">
      <formula>""</formula>
    </cfRule>
  </conditionalFormatting>
  <conditionalFormatting sqref="I10">
    <cfRule type="cellIs" dxfId="3270" priority="285" operator="equal">
      <formula>""</formula>
    </cfRule>
  </conditionalFormatting>
  <conditionalFormatting sqref="I11">
    <cfRule type="cellIs" dxfId="3269" priority="284" operator="equal">
      <formula>""</formula>
    </cfRule>
  </conditionalFormatting>
  <conditionalFormatting sqref="I11">
    <cfRule type="cellIs" dxfId="3268" priority="283" operator="equal">
      <formula>""</formula>
    </cfRule>
  </conditionalFormatting>
  <conditionalFormatting sqref="I12">
    <cfRule type="cellIs" dxfId="3267" priority="282" operator="equal">
      <formula>""</formula>
    </cfRule>
  </conditionalFormatting>
  <conditionalFormatting sqref="I12">
    <cfRule type="cellIs" dxfId="3266" priority="281" operator="equal">
      <formula>""</formula>
    </cfRule>
  </conditionalFormatting>
  <conditionalFormatting sqref="I13">
    <cfRule type="cellIs" dxfId="3265" priority="280" operator="equal">
      <formula>""</formula>
    </cfRule>
  </conditionalFormatting>
  <conditionalFormatting sqref="I13">
    <cfRule type="cellIs" dxfId="3264" priority="279" operator="equal">
      <formula>""</formula>
    </cfRule>
  </conditionalFormatting>
  <conditionalFormatting sqref="I14">
    <cfRule type="cellIs" dxfId="3263" priority="278" operator="equal">
      <formula>""</formula>
    </cfRule>
  </conditionalFormatting>
  <conditionalFormatting sqref="I14">
    <cfRule type="cellIs" dxfId="3262" priority="277" operator="equal">
      <formula>""</formula>
    </cfRule>
  </conditionalFormatting>
  <conditionalFormatting sqref="I16">
    <cfRule type="cellIs" dxfId="3261" priority="274" operator="equal">
      <formula>""</formula>
    </cfRule>
  </conditionalFormatting>
  <conditionalFormatting sqref="I16">
    <cfRule type="cellIs" dxfId="3260" priority="273" operator="equal">
      <formula>""</formula>
    </cfRule>
  </conditionalFormatting>
  <conditionalFormatting sqref="I17">
    <cfRule type="cellIs" dxfId="3259" priority="272" operator="equal">
      <formula>""</formula>
    </cfRule>
  </conditionalFormatting>
  <conditionalFormatting sqref="I17">
    <cfRule type="cellIs" dxfId="3258" priority="271" operator="equal">
      <formula>""</formula>
    </cfRule>
  </conditionalFormatting>
  <conditionalFormatting sqref="I18">
    <cfRule type="cellIs" dxfId="3257" priority="270" operator="equal">
      <formula>""</formula>
    </cfRule>
  </conditionalFormatting>
  <conditionalFormatting sqref="I18">
    <cfRule type="cellIs" dxfId="3256" priority="269" operator="equal">
      <formula>""</formula>
    </cfRule>
  </conditionalFormatting>
  <conditionalFormatting sqref="I19">
    <cfRule type="cellIs" dxfId="3255" priority="268" operator="equal">
      <formula>""</formula>
    </cfRule>
  </conditionalFormatting>
  <conditionalFormatting sqref="I20">
    <cfRule type="cellIs" dxfId="3254" priority="265" operator="equal">
      <formula>""</formula>
    </cfRule>
  </conditionalFormatting>
  <conditionalFormatting sqref="I21">
    <cfRule type="cellIs" dxfId="3253" priority="264" operator="equal">
      <formula>""</formula>
    </cfRule>
  </conditionalFormatting>
  <conditionalFormatting sqref="I21">
    <cfRule type="cellIs" dxfId="3252" priority="263" operator="equal">
      <formula>""</formula>
    </cfRule>
  </conditionalFormatting>
  <conditionalFormatting sqref="I22">
    <cfRule type="cellIs" dxfId="3251" priority="262" operator="equal">
      <formula>""</formula>
    </cfRule>
  </conditionalFormatting>
  <conditionalFormatting sqref="I22">
    <cfRule type="cellIs" dxfId="3250" priority="261" operator="equal">
      <formula>""</formula>
    </cfRule>
  </conditionalFormatting>
  <conditionalFormatting sqref="I23">
    <cfRule type="cellIs" dxfId="3249" priority="260" operator="equal">
      <formula>""</formula>
    </cfRule>
  </conditionalFormatting>
  <conditionalFormatting sqref="I23">
    <cfRule type="cellIs" dxfId="3248" priority="259" operator="equal">
      <formula>""</formula>
    </cfRule>
  </conditionalFormatting>
  <conditionalFormatting sqref="I24">
    <cfRule type="cellIs" dxfId="3247" priority="258" operator="equal">
      <formula>""</formula>
    </cfRule>
  </conditionalFormatting>
  <conditionalFormatting sqref="I24">
    <cfRule type="cellIs" dxfId="3246" priority="257" operator="equal">
      <formula>""</formula>
    </cfRule>
  </conditionalFormatting>
  <conditionalFormatting sqref="I25">
    <cfRule type="cellIs" dxfId="3245" priority="256" operator="equal">
      <formula>""</formula>
    </cfRule>
  </conditionalFormatting>
  <conditionalFormatting sqref="I25">
    <cfRule type="cellIs" dxfId="3244" priority="255" operator="equal">
      <formula>""</formula>
    </cfRule>
  </conditionalFormatting>
  <conditionalFormatting sqref="I26">
    <cfRule type="cellIs" dxfId="3243" priority="254" operator="equal">
      <formula>""</formula>
    </cfRule>
  </conditionalFormatting>
  <conditionalFormatting sqref="I26">
    <cfRule type="cellIs" dxfId="3242" priority="253" operator="equal">
      <formula>""</formula>
    </cfRule>
  </conditionalFormatting>
  <conditionalFormatting sqref="I27">
    <cfRule type="cellIs" dxfId="3241" priority="252" operator="equal">
      <formula>""</formula>
    </cfRule>
  </conditionalFormatting>
  <conditionalFormatting sqref="I27">
    <cfRule type="cellIs" dxfId="3240" priority="251" operator="equal">
      <formula>""</formula>
    </cfRule>
  </conditionalFormatting>
  <conditionalFormatting sqref="I28">
    <cfRule type="cellIs" dxfId="3239" priority="250" operator="equal">
      <formula>""</formula>
    </cfRule>
  </conditionalFormatting>
  <conditionalFormatting sqref="I28">
    <cfRule type="cellIs" dxfId="3238" priority="249" operator="equal">
      <formula>""</formula>
    </cfRule>
  </conditionalFormatting>
  <conditionalFormatting sqref="I29">
    <cfRule type="cellIs" dxfId="3237" priority="248" operator="equal">
      <formula>""</formula>
    </cfRule>
  </conditionalFormatting>
  <conditionalFormatting sqref="I29">
    <cfRule type="cellIs" dxfId="3236" priority="247" operator="equal">
      <formula>""</formula>
    </cfRule>
  </conditionalFormatting>
  <conditionalFormatting sqref="I30">
    <cfRule type="cellIs" dxfId="3235" priority="246" operator="equal">
      <formula>""</formula>
    </cfRule>
  </conditionalFormatting>
  <conditionalFormatting sqref="I30">
    <cfRule type="cellIs" dxfId="3234" priority="245" operator="equal">
      <formula>""</formula>
    </cfRule>
  </conditionalFormatting>
  <conditionalFormatting sqref="I31">
    <cfRule type="cellIs" dxfId="3233" priority="244" operator="equal">
      <formula>""</formula>
    </cfRule>
  </conditionalFormatting>
  <conditionalFormatting sqref="I31">
    <cfRule type="cellIs" dxfId="3232" priority="243" operator="equal">
      <formula>""</formula>
    </cfRule>
  </conditionalFormatting>
  <conditionalFormatting sqref="I32">
    <cfRule type="cellIs" dxfId="3231" priority="242" operator="equal">
      <formula>""</formula>
    </cfRule>
  </conditionalFormatting>
  <conditionalFormatting sqref="I32">
    <cfRule type="cellIs" dxfId="3230" priority="241" operator="equal">
      <formula>""</formula>
    </cfRule>
  </conditionalFormatting>
  <conditionalFormatting sqref="I33">
    <cfRule type="cellIs" dxfId="3229" priority="240" operator="equal">
      <formula>""</formula>
    </cfRule>
  </conditionalFormatting>
  <conditionalFormatting sqref="I33">
    <cfRule type="cellIs" dxfId="3228" priority="239" operator="equal">
      <formula>""</formula>
    </cfRule>
  </conditionalFormatting>
  <conditionalFormatting sqref="I34">
    <cfRule type="cellIs" dxfId="3227" priority="238" operator="equal">
      <formula>""</formula>
    </cfRule>
  </conditionalFormatting>
  <conditionalFormatting sqref="I34">
    <cfRule type="cellIs" dxfId="3226" priority="237" operator="equal">
      <formula>""</formula>
    </cfRule>
  </conditionalFormatting>
  <conditionalFormatting sqref="I35">
    <cfRule type="cellIs" dxfId="3225" priority="236" operator="equal">
      <formula>""</formula>
    </cfRule>
  </conditionalFormatting>
  <conditionalFormatting sqref="I35">
    <cfRule type="cellIs" dxfId="3224" priority="235" operator="equal">
      <formula>""</formula>
    </cfRule>
  </conditionalFormatting>
  <conditionalFormatting sqref="I36">
    <cfRule type="cellIs" dxfId="3223" priority="234" operator="equal">
      <formula>""</formula>
    </cfRule>
  </conditionalFormatting>
  <conditionalFormatting sqref="I36">
    <cfRule type="cellIs" dxfId="3222" priority="233" operator="equal">
      <formula>""</formula>
    </cfRule>
  </conditionalFormatting>
  <conditionalFormatting sqref="I37">
    <cfRule type="cellIs" dxfId="3221" priority="232" operator="equal">
      <formula>""</formula>
    </cfRule>
  </conditionalFormatting>
  <conditionalFormatting sqref="I37">
    <cfRule type="cellIs" dxfId="3220" priority="231" operator="equal">
      <formula>""</formula>
    </cfRule>
  </conditionalFormatting>
  <conditionalFormatting sqref="I38">
    <cfRule type="cellIs" dxfId="3219" priority="230" operator="equal">
      <formula>""</formula>
    </cfRule>
  </conditionalFormatting>
  <conditionalFormatting sqref="I38">
    <cfRule type="cellIs" dxfId="3218" priority="229" operator="equal">
      <formula>""</formula>
    </cfRule>
  </conditionalFormatting>
  <conditionalFormatting sqref="I39">
    <cfRule type="cellIs" dxfId="3217" priority="228" operator="equal">
      <formula>""</formula>
    </cfRule>
  </conditionalFormatting>
  <conditionalFormatting sqref="I39">
    <cfRule type="cellIs" dxfId="3216" priority="227" operator="equal">
      <formula>""</formula>
    </cfRule>
  </conditionalFormatting>
  <conditionalFormatting sqref="I40">
    <cfRule type="cellIs" dxfId="3215" priority="226" operator="equal">
      <formula>""</formula>
    </cfRule>
  </conditionalFormatting>
  <conditionalFormatting sqref="I40">
    <cfRule type="cellIs" dxfId="3214" priority="225" operator="equal">
      <formula>""</formula>
    </cfRule>
  </conditionalFormatting>
  <conditionalFormatting sqref="J5 J41:J43">
    <cfRule type="cellIs" dxfId="3213" priority="224" operator="equal">
      <formula>""</formula>
    </cfRule>
  </conditionalFormatting>
  <conditionalFormatting sqref="J41:J43">
    <cfRule type="cellIs" dxfId="3212" priority="223" operator="equal">
      <formula>""</formula>
    </cfRule>
  </conditionalFormatting>
  <conditionalFormatting sqref="J5">
    <cfRule type="cellIs" dxfId="3211" priority="222" operator="equal">
      <formula>""</formula>
    </cfRule>
  </conditionalFormatting>
  <conditionalFormatting sqref="J19">
    <cfRule type="cellIs" dxfId="3210" priority="194" operator="equal">
      <formula>""</formula>
    </cfRule>
  </conditionalFormatting>
  <conditionalFormatting sqref="J20">
    <cfRule type="cellIs" dxfId="3209" priority="193" operator="equal">
      <formula>""</formula>
    </cfRule>
  </conditionalFormatting>
  <conditionalFormatting sqref="J6">
    <cfRule type="cellIs" dxfId="3208" priority="221" operator="equal">
      <formula>""</formula>
    </cfRule>
  </conditionalFormatting>
  <conditionalFormatting sqref="J6">
    <cfRule type="cellIs" dxfId="3207" priority="220" operator="equal">
      <formula>""</formula>
    </cfRule>
  </conditionalFormatting>
  <conditionalFormatting sqref="J7">
    <cfRule type="cellIs" dxfId="3206" priority="218" operator="equal">
      <formula>""</formula>
    </cfRule>
  </conditionalFormatting>
  <conditionalFormatting sqref="J15">
    <cfRule type="cellIs" dxfId="3205" priority="203" operator="equal">
      <formula>""</formula>
    </cfRule>
  </conditionalFormatting>
  <conditionalFormatting sqref="J15">
    <cfRule type="cellIs" dxfId="3204" priority="202" operator="equal">
      <formula>""</formula>
    </cfRule>
  </conditionalFormatting>
  <conditionalFormatting sqref="J7">
    <cfRule type="cellIs" dxfId="3203" priority="219" operator="equal">
      <formula>""</formula>
    </cfRule>
  </conditionalFormatting>
  <conditionalFormatting sqref="J8">
    <cfRule type="cellIs" dxfId="3202" priority="217" operator="equal">
      <formula>""</formula>
    </cfRule>
  </conditionalFormatting>
  <conditionalFormatting sqref="J8">
    <cfRule type="cellIs" dxfId="3201" priority="216" operator="equal">
      <formula>""</formula>
    </cfRule>
  </conditionalFormatting>
  <conditionalFormatting sqref="J9">
    <cfRule type="cellIs" dxfId="3200" priority="215" operator="equal">
      <formula>""</formula>
    </cfRule>
  </conditionalFormatting>
  <conditionalFormatting sqref="J9">
    <cfRule type="cellIs" dxfId="3199" priority="214" operator="equal">
      <formula>""</formula>
    </cfRule>
  </conditionalFormatting>
  <conditionalFormatting sqref="J10">
    <cfRule type="cellIs" dxfId="3198" priority="213" operator="equal">
      <formula>""</formula>
    </cfRule>
  </conditionalFormatting>
  <conditionalFormatting sqref="J10">
    <cfRule type="cellIs" dxfId="3197" priority="212" operator="equal">
      <formula>""</formula>
    </cfRule>
  </conditionalFormatting>
  <conditionalFormatting sqref="J11">
    <cfRule type="cellIs" dxfId="3196" priority="211" operator="equal">
      <formula>""</formula>
    </cfRule>
  </conditionalFormatting>
  <conditionalFormatting sqref="J11">
    <cfRule type="cellIs" dxfId="3195" priority="210" operator="equal">
      <formula>""</formula>
    </cfRule>
  </conditionalFormatting>
  <conditionalFormatting sqref="J12">
    <cfRule type="cellIs" dxfId="3194" priority="209" operator="equal">
      <formula>""</formula>
    </cfRule>
  </conditionalFormatting>
  <conditionalFormatting sqref="J12">
    <cfRule type="cellIs" dxfId="3193" priority="208" operator="equal">
      <formula>""</formula>
    </cfRule>
  </conditionalFormatting>
  <conditionalFormatting sqref="J13">
    <cfRule type="cellIs" dxfId="3192" priority="207" operator="equal">
      <formula>""</formula>
    </cfRule>
  </conditionalFormatting>
  <conditionalFormatting sqref="J13">
    <cfRule type="cellIs" dxfId="3191" priority="206" operator="equal">
      <formula>""</formula>
    </cfRule>
  </conditionalFormatting>
  <conditionalFormatting sqref="J14">
    <cfRule type="cellIs" dxfId="3190" priority="205" operator="equal">
      <formula>""</formula>
    </cfRule>
  </conditionalFormatting>
  <conditionalFormatting sqref="J14">
    <cfRule type="cellIs" dxfId="3189" priority="204" operator="equal">
      <formula>""</formula>
    </cfRule>
  </conditionalFormatting>
  <conditionalFormatting sqref="J16">
    <cfRule type="cellIs" dxfId="3188" priority="201" operator="equal">
      <formula>""</formula>
    </cfRule>
  </conditionalFormatting>
  <conditionalFormatting sqref="J16">
    <cfRule type="cellIs" dxfId="3187" priority="200" operator="equal">
      <formula>""</formula>
    </cfRule>
  </conditionalFormatting>
  <conditionalFormatting sqref="J17">
    <cfRule type="cellIs" dxfId="3186" priority="199" operator="equal">
      <formula>""</formula>
    </cfRule>
  </conditionalFormatting>
  <conditionalFormatting sqref="J17">
    <cfRule type="cellIs" dxfId="3185" priority="198" operator="equal">
      <formula>""</formula>
    </cfRule>
  </conditionalFormatting>
  <conditionalFormatting sqref="J18">
    <cfRule type="cellIs" dxfId="3184" priority="197" operator="equal">
      <formula>""</formula>
    </cfRule>
  </conditionalFormatting>
  <conditionalFormatting sqref="J18">
    <cfRule type="cellIs" dxfId="3183" priority="196" operator="equal">
      <formula>""</formula>
    </cfRule>
  </conditionalFormatting>
  <conditionalFormatting sqref="J19">
    <cfRule type="cellIs" dxfId="3182" priority="195" operator="equal">
      <formula>""</formula>
    </cfRule>
  </conditionalFormatting>
  <conditionalFormatting sqref="J20">
    <cfRule type="cellIs" dxfId="3181" priority="192" operator="equal">
      <formula>""</formula>
    </cfRule>
  </conditionalFormatting>
  <conditionalFormatting sqref="J21">
    <cfRule type="cellIs" dxfId="3180" priority="191" operator="equal">
      <formula>""</formula>
    </cfRule>
  </conditionalFormatting>
  <conditionalFormatting sqref="J21">
    <cfRule type="cellIs" dxfId="3179" priority="190" operator="equal">
      <formula>""</formula>
    </cfRule>
  </conditionalFormatting>
  <conditionalFormatting sqref="J22">
    <cfRule type="cellIs" dxfId="3178" priority="189" operator="equal">
      <formula>""</formula>
    </cfRule>
  </conditionalFormatting>
  <conditionalFormatting sqref="J22">
    <cfRule type="cellIs" dxfId="3177" priority="188" operator="equal">
      <formula>""</formula>
    </cfRule>
  </conditionalFormatting>
  <conditionalFormatting sqref="J23">
    <cfRule type="cellIs" dxfId="3176" priority="187" operator="equal">
      <formula>""</formula>
    </cfRule>
  </conditionalFormatting>
  <conditionalFormatting sqref="J23">
    <cfRule type="cellIs" dxfId="3175" priority="186" operator="equal">
      <formula>""</formula>
    </cfRule>
  </conditionalFormatting>
  <conditionalFormatting sqref="J24">
    <cfRule type="cellIs" dxfId="3174" priority="185" operator="equal">
      <formula>""</formula>
    </cfRule>
  </conditionalFormatting>
  <conditionalFormatting sqref="J24">
    <cfRule type="cellIs" dxfId="3173" priority="184" operator="equal">
      <formula>""</formula>
    </cfRule>
  </conditionalFormatting>
  <conditionalFormatting sqref="J25">
    <cfRule type="cellIs" dxfId="3172" priority="183" operator="equal">
      <formula>""</formula>
    </cfRule>
  </conditionalFormatting>
  <conditionalFormatting sqref="J25">
    <cfRule type="cellIs" dxfId="3171" priority="182" operator="equal">
      <formula>""</formula>
    </cfRule>
  </conditionalFormatting>
  <conditionalFormatting sqref="J26">
    <cfRule type="cellIs" dxfId="3170" priority="181" operator="equal">
      <formula>""</formula>
    </cfRule>
  </conditionalFormatting>
  <conditionalFormatting sqref="J26">
    <cfRule type="cellIs" dxfId="3169" priority="180" operator="equal">
      <formula>""</formula>
    </cfRule>
  </conditionalFormatting>
  <conditionalFormatting sqref="J27">
    <cfRule type="cellIs" dxfId="3168" priority="179" operator="equal">
      <formula>""</formula>
    </cfRule>
  </conditionalFormatting>
  <conditionalFormatting sqref="J27">
    <cfRule type="cellIs" dxfId="3167" priority="178" operator="equal">
      <formula>""</formula>
    </cfRule>
  </conditionalFormatting>
  <conditionalFormatting sqref="J28">
    <cfRule type="cellIs" dxfId="3166" priority="177" operator="equal">
      <formula>""</formula>
    </cfRule>
  </conditionalFormatting>
  <conditionalFormatting sqref="J28">
    <cfRule type="cellIs" dxfId="3165" priority="176" operator="equal">
      <formula>""</formula>
    </cfRule>
  </conditionalFormatting>
  <conditionalFormatting sqref="J29">
    <cfRule type="cellIs" dxfId="3164" priority="175" operator="equal">
      <formula>""</formula>
    </cfRule>
  </conditionalFormatting>
  <conditionalFormatting sqref="J29">
    <cfRule type="cellIs" dxfId="3163" priority="174" operator="equal">
      <formula>""</formula>
    </cfRule>
  </conditionalFormatting>
  <conditionalFormatting sqref="J30">
    <cfRule type="cellIs" dxfId="3162" priority="173" operator="equal">
      <formula>""</formula>
    </cfRule>
  </conditionalFormatting>
  <conditionalFormatting sqref="J30">
    <cfRule type="cellIs" dxfId="3161" priority="172" operator="equal">
      <formula>""</formula>
    </cfRule>
  </conditionalFormatting>
  <conditionalFormatting sqref="J31">
    <cfRule type="cellIs" dxfId="3160" priority="171" operator="equal">
      <formula>""</formula>
    </cfRule>
  </conditionalFormatting>
  <conditionalFormatting sqref="J31">
    <cfRule type="cellIs" dxfId="3159" priority="170" operator="equal">
      <formula>""</formula>
    </cfRule>
  </conditionalFormatting>
  <conditionalFormatting sqref="J32">
    <cfRule type="cellIs" dxfId="3158" priority="169" operator="equal">
      <formula>""</formula>
    </cfRule>
  </conditionalFormatting>
  <conditionalFormatting sqref="J32">
    <cfRule type="cellIs" dxfId="3157" priority="168" operator="equal">
      <formula>""</formula>
    </cfRule>
  </conditionalFormatting>
  <conditionalFormatting sqref="J33">
    <cfRule type="cellIs" dxfId="3156" priority="167" operator="equal">
      <formula>""</formula>
    </cfRule>
  </conditionalFormatting>
  <conditionalFormatting sqref="J33">
    <cfRule type="cellIs" dxfId="3155" priority="166" operator="equal">
      <formula>""</formula>
    </cfRule>
  </conditionalFormatting>
  <conditionalFormatting sqref="J34">
    <cfRule type="cellIs" dxfId="3154" priority="165" operator="equal">
      <formula>""</formula>
    </cfRule>
  </conditionalFormatting>
  <conditionalFormatting sqref="J34">
    <cfRule type="cellIs" dxfId="3153" priority="164" operator="equal">
      <formula>""</formula>
    </cfRule>
  </conditionalFormatting>
  <conditionalFormatting sqref="J35">
    <cfRule type="cellIs" dxfId="3152" priority="163" operator="equal">
      <formula>""</formula>
    </cfRule>
  </conditionalFormatting>
  <conditionalFormatting sqref="J35">
    <cfRule type="cellIs" dxfId="3151" priority="162" operator="equal">
      <formula>""</formula>
    </cfRule>
  </conditionalFormatting>
  <conditionalFormatting sqref="J36">
    <cfRule type="cellIs" dxfId="3150" priority="161" operator="equal">
      <formula>""</formula>
    </cfRule>
  </conditionalFormatting>
  <conditionalFormatting sqref="J36">
    <cfRule type="cellIs" dxfId="3149" priority="160" operator="equal">
      <formula>""</formula>
    </cfRule>
  </conditionalFormatting>
  <conditionalFormatting sqref="J37">
    <cfRule type="cellIs" dxfId="3148" priority="159" operator="equal">
      <formula>""</formula>
    </cfRule>
  </conditionalFormatting>
  <conditionalFormatting sqref="J37">
    <cfRule type="cellIs" dxfId="3147" priority="158" operator="equal">
      <formula>""</formula>
    </cfRule>
  </conditionalFormatting>
  <conditionalFormatting sqref="J38">
    <cfRule type="cellIs" dxfId="3146" priority="157" operator="equal">
      <formula>""</formula>
    </cfRule>
  </conditionalFormatting>
  <conditionalFormatting sqref="J38">
    <cfRule type="cellIs" dxfId="3145" priority="156" operator="equal">
      <formula>""</formula>
    </cfRule>
  </conditionalFormatting>
  <conditionalFormatting sqref="J39">
    <cfRule type="cellIs" dxfId="3144" priority="155" operator="equal">
      <formula>""</formula>
    </cfRule>
  </conditionalFormatting>
  <conditionalFormatting sqref="J39">
    <cfRule type="cellIs" dxfId="3143" priority="154" operator="equal">
      <formula>""</formula>
    </cfRule>
  </conditionalFormatting>
  <conditionalFormatting sqref="J40">
    <cfRule type="cellIs" dxfId="3142" priority="153" operator="equal">
      <formula>""</formula>
    </cfRule>
  </conditionalFormatting>
  <conditionalFormatting sqref="J40">
    <cfRule type="cellIs" dxfId="3141" priority="152" operator="equal">
      <formula>""</formula>
    </cfRule>
  </conditionalFormatting>
  <conditionalFormatting sqref="K5 K41:K43">
    <cfRule type="cellIs" dxfId="3140" priority="151" operator="equal">
      <formula>""</formula>
    </cfRule>
  </conditionalFormatting>
  <conditionalFormatting sqref="K41:K43">
    <cfRule type="cellIs" dxfId="3139" priority="150" operator="equal">
      <formula>""</formula>
    </cfRule>
  </conditionalFormatting>
  <conditionalFormatting sqref="K5">
    <cfRule type="cellIs" dxfId="3138" priority="149" operator="equal">
      <formula>""</formula>
    </cfRule>
  </conditionalFormatting>
  <conditionalFormatting sqref="K19">
    <cfRule type="cellIs" dxfId="3137" priority="121" operator="equal">
      <formula>""</formula>
    </cfRule>
  </conditionalFormatting>
  <conditionalFormatting sqref="K20">
    <cfRule type="cellIs" dxfId="3136" priority="120" operator="equal">
      <formula>""</formula>
    </cfRule>
  </conditionalFormatting>
  <conditionalFormatting sqref="K6">
    <cfRule type="cellIs" dxfId="3135" priority="148" operator="equal">
      <formula>""</formula>
    </cfRule>
  </conditionalFormatting>
  <conditionalFormatting sqref="K6">
    <cfRule type="cellIs" dxfId="3134" priority="147" operator="equal">
      <formula>""</formula>
    </cfRule>
  </conditionalFormatting>
  <conditionalFormatting sqref="K7">
    <cfRule type="cellIs" dxfId="3133" priority="145" operator="equal">
      <formula>""</formula>
    </cfRule>
  </conditionalFormatting>
  <conditionalFormatting sqref="K15">
    <cfRule type="cellIs" dxfId="3132" priority="130" operator="equal">
      <formula>""</formula>
    </cfRule>
  </conditionalFormatting>
  <conditionalFormatting sqref="K15">
    <cfRule type="cellIs" dxfId="3131" priority="129" operator="equal">
      <formula>""</formula>
    </cfRule>
  </conditionalFormatting>
  <conditionalFormatting sqref="K7">
    <cfRule type="cellIs" dxfId="3130" priority="146" operator="equal">
      <formula>""</formula>
    </cfRule>
  </conditionalFormatting>
  <conditionalFormatting sqref="K8">
    <cfRule type="cellIs" dxfId="3129" priority="144" operator="equal">
      <formula>""</formula>
    </cfRule>
  </conditionalFormatting>
  <conditionalFormatting sqref="K8">
    <cfRule type="cellIs" dxfId="3128" priority="143" operator="equal">
      <formula>""</formula>
    </cfRule>
  </conditionalFormatting>
  <conditionalFormatting sqref="K9">
    <cfRule type="cellIs" dxfId="3127" priority="142" operator="equal">
      <formula>""</formula>
    </cfRule>
  </conditionalFormatting>
  <conditionalFormatting sqref="K9">
    <cfRule type="cellIs" dxfId="3126" priority="141" operator="equal">
      <formula>""</formula>
    </cfRule>
  </conditionalFormatting>
  <conditionalFormatting sqref="K10">
    <cfRule type="cellIs" dxfId="3125" priority="140" operator="equal">
      <formula>""</formula>
    </cfRule>
  </conditionalFormatting>
  <conditionalFormatting sqref="K10">
    <cfRule type="cellIs" dxfId="3124" priority="139" operator="equal">
      <formula>""</formula>
    </cfRule>
  </conditionalFormatting>
  <conditionalFormatting sqref="K11">
    <cfRule type="cellIs" dxfId="3123" priority="138" operator="equal">
      <formula>""</formula>
    </cfRule>
  </conditionalFormatting>
  <conditionalFormatting sqref="K11">
    <cfRule type="cellIs" dxfId="3122" priority="137" operator="equal">
      <formula>""</formula>
    </cfRule>
  </conditionalFormatting>
  <conditionalFormatting sqref="K12">
    <cfRule type="cellIs" dxfId="3121" priority="136" operator="equal">
      <formula>""</formula>
    </cfRule>
  </conditionalFormatting>
  <conditionalFormatting sqref="K12">
    <cfRule type="cellIs" dxfId="3120" priority="135" operator="equal">
      <formula>""</formula>
    </cfRule>
  </conditionalFormatting>
  <conditionalFormatting sqref="K13">
    <cfRule type="cellIs" dxfId="3119" priority="134" operator="equal">
      <formula>""</formula>
    </cfRule>
  </conditionalFormatting>
  <conditionalFormatting sqref="K13">
    <cfRule type="cellIs" dxfId="3118" priority="133" operator="equal">
      <formula>""</formula>
    </cfRule>
  </conditionalFormatting>
  <conditionalFormatting sqref="K14">
    <cfRule type="cellIs" dxfId="3117" priority="132" operator="equal">
      <formula>""</formula>
    </cfRule>
  </conditionalFormatting>
  <conditionalFormatting sqref="K14">
    <cfRule type="cellIs" dxfId="3116" priority="131" operator="equal">
      <formula>""</formula>
    </cfRule>
  </conditionalFormatting>
  <conditionalFormatting sqref="K16">
    <cfRule type="cellIs" dxfId="3115" priority="128" operator="equal">
      <formula>""</formula>
    </cfRule>
  </conditionalFormatting>
  <conditionalFormatting sqref="K16">
    <cfRule type="cellIs" dxfId="3114" priority="127" operator="equal">
      <formula>""</formula>
    </cfRule>
  </conditionalFormatting>
  <conditionalFormatting sqref="K17">
    <cfRule type="cellIs" dxfId="3113" priority="126" operator="equal">
      <formula>""</formula>
    </cfRule>
  </conditionalFormatting>
  <conditionalFormatting sqref="K17">
    <cfRule type="cellIs" dxfId="3112" priority="125" operator="equal">
      <formula>""</formula>
    </cfRule>
  </conditionalFormatting>
  <conditionalFormatting sqref="K18">
    <cfRule type="cellIs" dxfId="3111" priority="124" operator="equal">
      <formula>""</formula>
    </cfRule>
  </conditionalFormatting>
  <conditionalFormatting sqref="K18">
    <cfRule type="cellIs" dxfId="3110" priority="123" operator="equal">
      <formula>""</formula>
    </cfRule>
  </conditionalFormatting>
  <conditionalFormatting sqref="K19">
    <cfRule type="cellIs" dxfId="3109" priority="122" operator="equal">
      <formula>""</formula>
    </cfRule>
  </conditionalFormatting>
  <conditionalFormatting sqref="K20">
    <cfRule type="cellIs" dxfId="3108" priority="119" operator="equal">
      <formula>""</formula>
    </cfRule>
  </conditionalFormatting>
  <conditionalFormatting sqref="K21">
    <cfRule type="cellIs" dxfId="3107" priority="118" operator="equal">
      <formula>""</formula>
    </cfRule>
  </conditionalFormatting>
  <conditionalFormatting sqref="K21">
    <cfRule type="cellIs" dxfId="3106" priority="117" operator="equal">
      <formula>""</formula>
    </cfRule>
  </conditionalFormatting>
  <conditionalFormatting sqref="K22">
    <cfRule type="cellIs" dxfId="3105" priority="116" operator="equal">
      <formula>""</formula>
    </cfRule>
  </conditionalFormatting>
  <conditionalFormatting sqref="K22">
    <cfRule type="cellIs" dxfId="3104" priority="115" operator="equal">
      <formula>""</formula>
    </cfRule>
  </conditionalFormatting>
  <conditionalFormatting sqref="K23">
    <cfRule type="cellIs" dxfId="3103" priority="114" operator="equal">
      <formula>""</formula>
    </cfRule>
  </conditionalFormatting>
  <conditionalFormatting sqref="K23">
    <cfRule type="cellIs" dxfId="3102" priority="113" operator="equal">
      <formula>""</formula>
    </cfRule>
  </conditionalFormatting>
  <conditionalFormatting sqref="K24">
    <cfRule type="cellIs" dxfId="3101" priority="112" operator="equal">
      <formula>""</formula>
    </cfRule>
  </conditionalFormatting>
  <conditionalFormatting sqref="K24">
    <cfRule type="cellIs" dxfId="3100" priority="111" operator="equal">
      <formula>""</formula>
    </cfRule>
  </conditionalFormatting>
  <conditionalFormatting sqref="K25">
    <cfRule type="cellIs" dxfId="3099" priority="110" operator="equal">
      <formula>""</formula>
    </cfRule>
  </conditionalFormatting>
  <conditionalFormatting sqref="K25">
    <cfRule type="cellIs" dxfId="3098" priority="109" operator="equal">
      <formula>""</formula>
    </cfRule>
  </conditionalFormatting>
  <conditionalFormatting sqref="K26">
    <cfRule type="cellIs" dxfId="3097" priority="108" operator="equal">
      <formula>""</formula>
    </cfRule>
  </conditionalFormatting>
  <conditionalFormatting sqref="K26">
    <cfRule type="cellIs" dxfId="3096" priority="107" operator="equal">
      <formula>""</formula>
    </cfRule>
  </conditionalFormatting>
  <conditionalFormatting sqref="K27">
    <cfRule type="cellIs" dxfId="3095" priority="106" operator="equal">
      <formula>""</formula>
    </cfRule>
  </conditionalFormatting>
  <conditionalFormatting sqref="K27">
    <cfRule type="cellIs" dxfId="3094" priority="105" operator="equal">
      <formula>""</formula>
    </cfRule>
  </conditionalFormatting>
  <conditionalFormatting sqref="K28">
    <cfRule type="cellIs" dxfId="3093" priority="104" operator="equal">
      <formula>""</formula>
    </cfRule>
  </conditionalFormatting>
  <conditionalFormatting sqref="K28">
    <cfRule type="cellIs" dxfId="3092" priority="103" operator="equal">
      <formula>""</formula>
    </cfRule>
  </conditionalFormatting>
  <conditionalFormatting sqref="K29">
    <cfRule type="cellIs" dxfId="3091" priority="102" operator="equal">
      <formula>""</formula>
    </cfRule>
  </conditionalFormatting>
  <conditionalFormatting sqref="K29">
    <cfRule type="cellIs" dxfId="3090" priority="101" operator="equal">
      <formula>""</formula>
    </cfRule>
  </conditionalFormatting>
  <conditionalFormatting sqref="K30">
    <cfRule type="cellIs" dxfId="3089" priority="100" operator="equal">
      <formula>""</formula>
    </cfRule>
  </conditionalFormatting>
  <conditionalFormatting sqref="K30">
    <cfRule type="cellIs" dxfId="3088" priority="99" operator="equal">
      <formula>""</formula>
    </cfRule>
  </conditionalFormatting>
  <conditionalFormatting sqref="K31">
    <cfRule type="cellIs" dxfId="3087" priority="98" operator="equal">
      <formula>""</formula>
    </cfRule>
  </conditionalFormatting>
  <conditionalFormatting sqref="K31">
    <cfRule type="cellIs" dxfId="3086" priority="97" operator="equal">
      <formula>""</formula>
    </cfRule>
  </conditionalFormatting>
  <conditionalFormatting sqref="K32">
    <cfRule type="cellIs" dxfId="3085" priority="96" operator="equal">
      <formula>""</formula>
    </cfRule>
  </conditionalFormatting>
  <conditionalFormatting sqref="K32">
    <cfRule type="cellIs" dxfId="3084" priority="95" operator="equal">
      <formula>""</formula>
    </cfRule>
  </conditionalFormatting>
  <conditionalFormatting sqref="K33">
    <cfRule type="cellIs" dxfId="3083" priority="94" operator="equal">
      <formula>""</formula>
    </cfRule>
  </conditionalFormatting>
  <conditionalFormatting sqref="K33">
    <cfRule type="cellIs" dxfId="3082" priority="93" operator="equal">
      <formula>""</formula>
    </cfRule>
  </conditionalFormatting>
  <conditionalFormatting sqref="K34">
    <cfRule type="cellIs" dxfId="3081" priority="92" operator="equal">
      <formula>""</formula>
    </cfRule>
  </conditionalFormatting>
  <conditionalFormatting sqref="K34">
    <cfRule type="cellIs" dxfId="3080" priority="91" operator="equal">
      <formula>""</formula>
    </cfRule>
  </conditionalFormatting>
  <conditionalFormatting sqref="K35">
    <cfRule type="cellIs" dxfId="3079" priority="90" operator="equal">
      <formula>""</formula>
    </cfRule>
  </conditionalFormatting>
  <conditionalFormatting sqref="K35">
    <cfRule type="cellIs" dxfId="3078" priority="89" operator="equal">
      <formula>""</formula>
    </cfRule>
  </conditionalFormatting>
  <conditionalFormatting sqref="K36">
    <cfRule type="cellIs" dxfId="3077" priority="88" operator="equal">
      <formula>""</formula>
    </cfRule>
  </conditionalFormatting>
  <conditionalFormatting sqref="K36">
    <cfRule type="cellIs" dxfId="3076" priority="87" operator="equal">
      <formula>""</formula>
    </cfRule>
  </conditionalFormatting>
  <conditionalFormatting sqref="K37">
    <cfRule type="cellIs" dxfId="3075" priority="86" operator="equal">
      <formula>""</formula>
    </cfRule>
  </conditionalFormatting>
  <conditionalFormatting sqref="K37">
    <cfRule type="cellIs" dxfId="3074" priority="85" operator="equal">
      <formula>""</formula>
    </cfRule>
  </conditionalFormatting>
  <conditionalFormatting sqref="K38">
    <cfRule type="cellIs" dxfId="3073" priority="84" operator="equal">
      <formula>""</formula>
    </cfRule>
  </conditionalFormatting>
  <conditionalFormatting sqref="K38">
    <cfRule type="cellIs" dxfId="3072" priority="83" operator="equal">
      <formula>""</formula>
    </cfRule>
  </conditionalFormatting>
  <conditionalFormatting sqref="K39">
    <cfRule type="cellIs" dxfId="3071" priority="82" operator="equal">
      <formula>""</formula>
    </cfRule>
  </conditionalFormatting>
  <conditionalFormatting sqref="K39">
    <cfRule type="cellIs" dxfId="3070" priority="81" operator="equal">
      <formula>""</formula>
    </cfRule>
  </conditionalFormatting>
  <conditionalFormatting sqref="K40">
    <cfRule type="cellIs" dxfId="3069" priority="80" operator="equal">
      <formula>""</formula>
    </cfRule>
  </conditionalFormatting>
  <conditionalFormatting sqref="K40">
    <cfRule type="cellIs" dxfId="3068" priority="79" operator="equal">
      <formula>""</formula>
    </cfRule>
  </conditionalFormatting>
  <conditionalFormatting sqref="L5 L41:L43">
    <cfRule type="cellIs" dxfId="3067" priority="78" operator="equal">
      <formula>""</formula>
    </cfRule>
  </conditionalFormatting>
  <conditionalFormatting sqref="L41:L43">
    <cfRule type="cellIs" dxfId="3066" priority="77" operator="equal">
      <formula>""</formula>
    </cfRule>
  </conditionalFormatting>
  <conditionalFormatting sqref="L5">
    <cfRule type="cellIs" dxfId="3065" priority="76" operator="equal">
      <formula>""</formula>
    </cfRule>
  </conditionalFormatting>
  <conditionalFormatting sqref="L19">
    <cfRule type="cellIs" dxfId="3064" priority="48" operator="equal">
      <formula>""</formula>
    </cfRule>
  </conditionalFormatting>
  <conditionalFormatting sqref="L20">
    <cfRule type="cellIs" dxfId="3063" priority="47" operator="equal">
      <formula>""</formula>
    </cfRule>
  </conditionalFormatting>
  <conditionalFormatting sqref="L6">
    <cfRule type="cellIs" dxfId="3062" priority="75" operator="equal">
      <formula>""</formula>
    </cfRule>
  </conditionalFormatting>
  <conditionalFormatting sqref="L6">
    <cfRule type="cellIs" dxfId="3061" priority="74" operator="equal">
      <formula>""</formula>
    </cfRule>
  </conditionalFormatting>
  <conditionalFormatting sqref="L7">
    <cfRule type="cellIs" dxfId="3060" priority="72" operator="equal">
      <formula>""</formula>
    </cfRule>
  </conditionalFormatting>
  <conditionalFormatting sqref="L15">
    <cfRule type="cellIs" dxfId="3059" priority="57" operator="equal">
      <formula>""</formula>
    </cfRule>
  </conditionalFormatting>
  <conditionalFormatting sqref="L15">
    <cfRule type="cellIs" dxfId="3058" priority="56" operator="equal">
      <formula>""</formula>
    </cfRule>
  </conditionalFormatting>
  <conditionalFormatting sqref="L7">
    <cfRule type="cellIs" dxfId="3057" priority="73" operator="equal">
      <formula>""</formula>
    </cfRule>
  </conditionalFormatting>
  <conditionalFormatting sqref="L8">
    <cfRule type="cellIs" dxfId="3056" priority="71" operator="equal">
      <formula>""</formula>
    </cfRule>
  </conditionalFormatting>
  <conditionalFormatting sqref="L8">
    <cfRule type="cellIs" dxfId="3055" priority="70" operator="equal">
      <formula>""</formula>
    </cfRule>
  </conditionalFormatting>
  <conditionalFormatting sqref="L9">
    <cfRule type="cellIs" dxfId="3054" priority="69" operator="equal">
      <formula>""</formula>
    </cfRule>
  </conditionalFormatting>
  <conditionalFormatting sqref="L9">
    <cfRule type="cellIs" dxfId="3053" priority="68" operator="equal">
      <formula>""</formula>
    </cfRule>
  </conditionalFormatting>
  <conditionalFormatting sqref="L10">
    <cfRule type="cellIs" dxfId="3052" priority="67" operator="equal">
      <formula>""</formula>
    </cfRule>
  </conditionalFormatting>
  <conditionalFormatting sqref="L10">
    <cfRule type="cellIs" dxfId="3051" priority="66" operator="equal">
      <formula>""</formula>
    </cfRule>
  </conditionalFormatting>
  <conditionalFormatting sqref="L11">
    <cfRule type="cellIs" dxfId="3050" priority="65" operator="equal">
      <formula>""</formula>
    </cfRule>
  </conditionalFormatting>
  <conditionalFormatting sqref="L11">
    <cfRule type="cellIs" dxfId="3049" priority="64" operator="equal">
      <formula>""</formula>
    </cfRule>
  </conditionalFormatting>
  <conditionalFormatting sqref="L12">
    <cfRule type="cellIs" dxfId="3048" priority="63" operator="equal">
      <formula>""</formula>
    </cfRule>
  </conditionalFormatting>
  <conditionalFormatting sqref="L12">
    <cfRule type="cellIs" dxfId="3047" priority="62" operator="equal">
      <formula>""</formula>
    </cfRule>
  </conditionalFormatting>
  <conditionalFormatting sqref="L13">
    <cfRule type="cellIs" dxfId="3046" priority="61" operator="equal">
      <formula>""</formula>
    </cfRule>
  </conditionalFormatting>
  <conditionalFormatting sqref="L13">
    <cfRule type="cellIs" dxfId="3045" priority="60" operator="equal">
      <formula>""</formula>
    </cfRule>
  </conditionalFormatting>
  <conditionalFormatting sqref="L14">
    <cfRule type="cellIs" dxfId="3044" priority="59" operator="equal">
      <formula>""</formula>
    </cfRule>
  </conditionalFormatting>
  <conditionalFormatting sqref="L14">
    <cfRule type="cellIs" dxfId="3043" priority="58" operator="equal">
      <formula>""</formula>
    </cfRule>
  </conditionalFormatting>
  <conditionalFormatting sqref="L16">
    <cfRule type="cellIs" dxfId="3042" priority="55" operator="equal">
      <formula>""</formula>
    </cfRule>
  </conditionalFormatting>
  <conditionalFormatting sqref="L16">
    <cfRule type="cellIs" dxfId="3041" priority="54" operator="equal">
      <formula>""</formula>
    </cfRule>
  </conditionalFormatting>
  <conditionalFormatting sqref="L17">
    <cfRule type="cellIs" dxfId="3040" priority="53" operator="equal">
      <formula>""</formula>
    </cfRule>
  </conditionalFormatting>
  <conditionalFormatting sqref="L17">
    <cfRule type="cellIs" dxfId="3039" priority="52" operator="equal">
      <formula>""</formula>
    </cfRule>
  </conditionalFormatting>
  <conditionalFormatting sqref="L18">
    <cfRule type="cellIs" dxfId="3038" priority="51" operator="equal">
      <formula>""</formula>
    </cfRule>
  </conditionalFormatting>
  <conditionalFormatting sqref="L18">
    <cfRule type="cellIs" dxfId="3037" priority="50" operator="equal">
      <formula>""</formula>
    </cfRule>
  </conditionalFormatting>
  <conditionalFormatting sqref="L19">
    <cfRule type="cellIs" dxfId="3036" priority="49" operator="equal">
      <formula>""</formula>
    </cfRule>
  </conditionalFormatting>
  <conditionalFormatting sqref="L20">
    <cfRule type="cellIs" dxfId="3035" priority="46" operator="equal">
      <formula>""</formula>
    </cfRule>
  </conditionalFormatting>
  <conditionalFormatting sqref="L21">
    <cfRule type="cellIs" dxfId="3034" priority="45" operator="equal">
      <formula>""</formula>
    </cfRule>
  </conditionalFormatting>
  <conditionalFormatting sqref="L21">
    <cfRule type="cellIs" dxfId="3033" priority="44" operator="equal">
      <formula>""</formula>
    </cfRule>
  </conditionalFormatting>
  <conditionalFormatting sqref="L22">
    <cfRule type="cellIs" dxfId="3032" priority="43" operator="equal">
      <formula>""</formula>
    </cfRule>
  </conditionalFormatting>
  <conditionalFormatting sqref="L22">
    <cfRule type="cellIs" dxfId="3031" priority="42" operator="equal">
      <formula>""</formula>
    </cfRule>
  </conditionalFormatting>
  <conditionalFormatting sqref="L23">
    <cfRule type="cellIs" dxfId="3030" priority="41" operator="equal">
      <formula>""</formula>
    </cfRule>
  </conditionalFormatting>
  <conditionalFormatting sqref="L23">
    <cfRule type="cellIs" dxfId="3029" priority="40" operator="equal">
      <formula>""</formula>
    </cfRule>
  </conditionalFormatting>
  <conditionalFormatting sqref="L24">
    <cfRule type="cellIs" dxfId="3028" priority="39" operator="equal">
      <formula>""</formula>
    </cfRule>
  </conditionalFormatting>
  <conditionalFormatting sqref="L24">
    <cfRule type="cellIs" dxfId="3027" priority="38" operator="equal">
      <formula>""</formula>
    </cfRule>
  </conditionalFormatting>
  <conditionalFormatting sqref="L25">
    <cfRule type="cellIs" dxfId="3026" priority="37" operator="equal">
      <formula>""</formula>
    </cfRule>
  </conditionalFormatting>
  <conditionalFormatting sqref="L25">
    <cfRule type="cellIs" dxfId="3025" priority="36" operator="equal">
      <formula>""</formula>
    </cfRule>
  </conditionalFormatting>
  <conditionalFormatting sqref="L26">
    <cfRule type="cellIs" dxfId="3024" priority="35" operator="equal">
      <formula>""</formula>
    </cfRule>
  </conditionalFormatting>
  <conditionalFormatting sqref="L26">
    <cfRule type="cellIs" dxfId="3023" priority="34" operator="equal">
      <formula>""</formula>
    </cfRule>
  </conditionalFormatting>
  <conditionalFormatting sqref="L27">
    <cfRule type="cellIs" dxfId="3022" priority="33" operator="equal">
      <formula>""</formula>
    </cfRule>
  </conditionalFormatting>
  <conditionalFormatting sqref="L27">
    <cfRule type="cellIs" dxfId="3021" priority="32" operator="equal">
      <formula>""</formula>
    </cfRule>
  </conditionalFormatting>
  <conditionalFormatting sqref="L28">
    <cfRule type="cellIs" dxfId="3020" priority="31" operator="equal">
      <formula>""</formula>
    </cfRule>
  </conditionalFormatting>
  <conditionalFormatting sqref="L28">
    <cfRule type="cellIs" dxfId="3019" priority="30" operator="equal">
      <formula>""</formula>
    </cfRule>
  </conditionalFormatting>
  <conditionalFormatting sqref="L29">
    <cfRule type="cellIs" dxfId="3018" priority="29" operator="equal">
      <formula>""</formula>
    </cfRule>
  </conditionalFormatting>
  <conditionalFormatting sqref="L29">
    <cfRule type="cellIs" dxfId="3017" priority="28" operator="equal">
      <formula>""</formula>
    </cfRule>
  </conditionalFormatting>
  <conditionalFormatting sqref="L30">
    <cfRule type="cellIs" dxfId="3016" priority="27" operator="equal">
      <formula>""</formula>
    </cfRule>
  </conditionalFormatting>
  <conditionalFormatting sqref="L30">
    <cfRule type="cellIs" dxfId="3015" priority="26" operator="equal">
      <formula>""</formula>
    </cfRule>
  </conditionalFormatting>
  <conditionalFormatting sqref="L31">
    <cfRule type="cellIs" dxfId="3014" priority="25" operator="equal">
      <formula>""</formula>
    </cfRule>
  </conditionalFormatting>
  <conditionalFormatting sqref="L31">
    <cfRule type="cellIs" dxfId="3013" priority="24" operator="equal">
      <formula>""</formula>
    </cfRule>
  </conditionalFormatting>
  <conditionalFormatting sqref="L32">
    <cfRule type="cellIs" dxfId="3012" priority="23" operator="equal">
      <formula>""</formula>
    </cfRule>
  </conditionalFormatting>
  <conditionalFormatting sqref="L32">
    <cfRule type="cellIs" dxfId="3011" priority="22" operator="equal">
      <formula>""</formula>
    </cfRule>
  </conditionalFormatting>
  <conditionalFormatting sqref="L33">
    <cfRule type="cellIs" dxfId="3010" priority="21" operator="equal">
      <formula>""</formula>
    </cfRule>
  </conditionalFormatting>
  <conditionalFormatting sqref="L33">
    <cfRule type="cellIs" dxfId="3009" priority="20" operator="equal">
      <formula>""</formula>
    </cfRule>
  </conditionalFormatting>
  <conditionalFormatting sqref="L34">
    <cfRule type="cellIs" dxfId="3008" priority="19" operator="equal">
      <formula>""</formula>
    </cfRule>
  </conditionalFormatting>
  <conditionalFormatting sqref="L34">
    <cfRule type="cellIs" dxfId="3007" priority="18" operator="equal">
      <formula>""</formula>
    </cfRule>
  </conditionalFormatting>
  <conditionalFormatting sqref="L35">
    <cfRule type="cellIs" dxfId="3006" priority="17" operator="equal">
      <formula>""</formula>
    </cfRule>
  </conditionalFormatting>
  <conditionalFormatting sqref="L35">
    <cfRule type="cellIs" dxfId="3005" priority="16" operator="equal">
      <formula>""</formula>
    </cfRule>
  </conditionalFormatting>
  <conditionalFormatting sqref="L36">
    <cfRule type="cellIs" dxfId="3004" priority="15" operator="equal">
      <formula>""</formula>
    </cfRule>
  </conditionalFormatting>
  <conditionalFormatting sqref="L36">
    <cfRule type="cellIs" dxfId="3003" priority="14" operator="equal">
      <formula>""</formula>
    </cfRule>
  </conditionalFormatting>
  <conditionalFormatting sqref="L37">
    <cfRule type="cellIs" dxfId="3002" priority="13" operator="equal">
      <formula>""</formula>
    </cfRule>
  </conditionalFormatting>
  <conditionalFormatting sqref="L37">
    <cfRule type="cellIs" dxfId="3001" priority="12" operator="equal">
      <formula>""</formula>
    </cfRule>
  </conditionalFormatting>
  <conditionalFormatting sqref="L38">
    <cfRule type="cellIs" dxfId="3000" priority="11" operator="equal">
      <formula>""</formula>
    </cfRule>
  </conditionalFormatting>
  <conditionalFormatting sqref="L38">
    <cfRule type="cellIs" dxfId="2999" priority="10" operator="equal">
      <formula>""</formula>
    </cfRule>
  </conditionalFormatting>
  <conditionalFormatting sqref="L39">
    <cfRule type="cellIs" dxfId="2998" priority="9" operator="equal">
      <formula>""</formula>
    </cfRule>
  </conditionalFormatting>
  <conditionalFormatting sqref="L39">
    <cfRule type="cellIs" dxfId="2997" priority="8" operator="equal">
      <formula>""</formula>
    </cfRule>
  </conditionalFormatting>
  <conditionalFormatting sqref="L40">
    <cfRule type="cellIs" dxfId="2996" priority="7" operator="equal">
      <formula>""</formula>
    </cfRule>
  </conditionalFormatting>
  <conditionalFormatting sqref="L40">
    <cfRule type="cellIs" dxfId="2995" priority="6" operator="equal">
      <formula>""</formula>
    </cfRule>
  </conditionalFormatting>
  <conditionalFormatting sqref="M5:M118">
    <cfRule type="cellIs" dxfId="2994" priority="3" operator="equal">
      <formula>""</formula>
    </cfRule>
  </conditionalFormatting>
  <conditionalFormatting sqref="M5:M118">
    <cfRule type="cellIs" dxfId="2993" priority="2" operator="equal">
      <formula>""</formula>
    </cfRule>
  </conditionalFormatting>
  <conditionalFormatting sqref="F3:L3">
    <cfRule type="cellIs" dxfId="2992" priority="1" operator="equal">
      <formula>""</formula>
    </cfRule>
  </conditionalFormatting>
  <dataValidations count="5">
    <dataValidation type="decimal" allowBlank="1" showInputMessage="1" showErrorMessage="1" errorTitle="ARRET" error="La saisie effectuée ne correspond pas à un nombre compris entre 0 et 1024." sqref="N5:O301">
      <formula1>0</formula1>
      <formula2>1024</formula2>
    </dataValidation>
    <dataValidation type="textLength" errorStyle="warning" operator="equal" allowBlank="1" showInputMessage="1" showErrorMessage="1" errorTitle="AVERTISSEMENT" error="La saisie effectuée ne correspond pas à un texte de 7 caractères." sqref="D295:E301 D196:E293 D105:E194 D55:D103 E35:E103 D6:E34">
      <formula1>7</formula1>
    </dataValidation>
    <dataValidation allowBlank="1" showErrorMessage="1" prompt="_x000a_" sqref="M44:M301"/>
    <dataValidation allowBlank="1" showErrorMessage="1" sqref="L5:M43 F5:K301 L44:L301"/>
    <dataValidation type="list" allowBlank="1" showInputMessage="1" showErrorMessage="1" sqref="B5:B301">
      <formula1>#REF!</formula1>
    </dataValidation>
  </dataValidations>
  <pageMargins left="0.7" right="0.7" top="0.75" bottom="0.75" header="0.3" footer="0.3"/>
  <pageSetup paperSize="9" scale="57"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Feuil1!$R$3:$R$5</xm:f>
          </x14:formula1>
          <xm:sqref>M3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D65"/>
  <sheetViews>
    <sheetView workbookViewId="0">
      <selection activeCell="A9" sqref="A9"/>
    </sheetView>
  </sheetViews>
  <sheetFormatPr baseColWidth="10" defaultRowHeight="15" x14ac:dyDescent="0.25"/>
  <cols>
    <col min="1" max="1" width="15.140625" customWidth="1"/>
    <col min="2" max="2" width="36.28515625" customWidth="1"/>
    <col min="3" max="3" width="34.85546875" customWidth="1"/>
    <col min="4" max="4" width="12.5703125" customWidth="1"/>
    <col min="5" max="5" width="36.28515625" customWidth="1"/>
    <col min="6" max="6" width="34.85546875" customWidth="1"/>
    <col min="7" max="7" width="12.5703125" customWidth="1"/>
    <col min="8" max="10" width="36.28515625" customWidth="1"/>
    <col min="11" max="115" width="36.28515625" bestFit="1" customWidth="1"/>
    <col min="116" max="116" width="20.7109375" bestFit="1" customWidth="1"/>
    <col min="117" max="117" width="18.5703125" bestFit="1" customWidth="1"/>
    <col min="118" max="118" width="20.140625" bestFit="1" customWidth="1"/>
    <col min="119" max="119" width="18.5703125" bestFit="1" customWidth="1"/>
    <col min="120" max="120" width="20.140625" bestFit="1" customWidth="1"/>
    <col min="121" max="121" width="18.5703125" bestFit="1" customWidth="1"/>
    <col min="122" max="122" width="20.140625" bestFit="1" customWidth="1"/>
    <col min="123" max="123" width="18.5703125" bestFit="1" customWidth="1"/>
    <col min="124" max="124" width="20.140625" bestFit="1" customWidth="1"/>
    <col min="125" max="125" width="16.85546875" bestFit="1" customWidth="1"/>
    <col min="126" max="126" width="19.140625" bestFit="1" customWidth="1"/>
    <col min="127" max="127" width="17.5703125" bestFit="1" customWidth="1"/>
    <col min="128" max="128" width="19.140625" bestFit="1" customWidth="1"/>
    <col min="129" max="129" width="17.5703125" bestFit="1" customWidth="1"/>
    <col min="130" max="130" width="19.140625" bestFit="1" customWidth="1"/>
    <col min="131" max="131" width="17.5703125" bestFit="1" customWidth="1"/>
    <col min="132" max="133" width="19.140625" bestFit="1" customWidth="1"/>
    <col min="134" max="134" width="18.42578125" bestFit="1" customWidth="1"/>
    <col min="135" max="135" width="16.85546875" bestFit="1" customWidth="1"/>
    <col min="136" max="136" width="18.42578125" bestFit="1" customWidth="1"/>
    <col min="137" max="137" width="16.85546875" bestFit="1" customWidth="1"/>
    <col min="138" max="138" width="18.42578125" bestFit="1" customWidth="1"/>
  </cols>
  <sheetData>
    <row r="3" spans="1:4" x14ac:dyDescent="0.25">
      <c r="B3" s="86" t="s">
        <v>58</v>
      </c>
    </row>
    <row r="4" spans="1:4" x14ac:dyDescent="0.25">
      <c r="A4" s="86" t="s">
        <v>59</v>
      </c>
      <c r="B4" t="s">
        <v>106</v>
      </c>
      <c r="C4" t="s">
        <v>105</v>
      </c>
      <c r="D4" t="s">
        <v>57</v>
      </c>
    </row>
    <row r="5" spans="1:4" x14ac:dyDescent="0.25">
      <c r="A5" s="106" t="s">
        <v>135</v>
      </c>
      <c r="B5" s="87">
        <v>1</v>
      </c>
      <c r="C5" s="87">
        <v>1</v>
      </c>
      <c r="D5" s="87"/>
    </row>
    <row r="6" spans="1:4" x14ac:dyDescent="0.25">
      <c r="A6" s="106" t="s">
        <v>122</v>
      </c>
      <c r="B6" s="87">
        <v>0</v>
      </c>
      <c r="C6" s="87">
        <v>0</v>
      </c>
      <c r="D6" s="87">
        <v>0</v>
      </c>
    </row>
    <row r="7" spans="1:4" x14ac:dyDescent="0.25">
      <c r="A7" s="106" t="s">
        <v>90</v>
      </c>
      <c r="B7" s="87">
        <v>0</v>
      </c>
      <c r="C7" s="87">
        <v>0</v>
      </c>
      <c r="D7" s="87">
        <v>0</v>
      </c>
    </row>
    <row r="8" spans="1:4" x14ac:dyDescent="0.25">
      <c r="A8" s="106" t="s">
        <v>136</v>
      </c>
      <c r="B8" s="87">
        <v>0</v>
      </c>
      <c r="C8" s="87">
        <v>0</v>
      </c>
      <c r="D8" s="87">
        <v>0</v>
      </c>
    </row>
    <row r="9" spans="1:4" x14ac:dyDescent="0.25">
      <c r="A9" s="106" t="s">
        <v>107</v>
      </c>
      <c r="B9" s="87">
        <v>0</v>
      </c>
      <c r="C9" s="87">
        <v>0</v>
      </c>
      <c r="D9" s="87">
        <v>0</v>
      </c>
    </row>
    <row r="10" spans="1:4" x14ac:dyDescent="0.25">
      <c r="A10" s="106" t="s">
        <v>108</v>
      </c>
      <c r="B10" s="87">
        <v>0</v>
      </c>
      <c r="C10" s="87">
        <v>0</v>
      </c>
      <c r="D10" s="87">
        <v>0</v>
      </c>
    </row>
    <row r="11" spans="1:4" x14ac:dyDescent="0.25">
      <c r="A11" s="106" t="s">
        <v>109</v>
      </c>
      <c r="B11" s="87">
        <v>0</v>
      </c>
      <c r="C11" s="87">
        <v>0</v>
      </c>
      <c r="D11" s="87">
        <v>0</v>
      </c>
    </row>
    <row r="12" spans="1:4" x14ac:dyDescent="0.25">
      <c r="A12" s="106" t="s">
        <v>110</v>
      </c>
      <c r="B12" s="87">
        <v>0</v>
      </c>
      <c r="C12" s="87">
        <v>0</v>
      </c>
      <c r="D12" s="87">
        <v>0</v>
      </c>
    </row>
    <row r="13" spans="1:4" x14ac:dyDescent="0.25">
      <c r="A13" s="106" t="s">
        <v>111</v>
      </c>
      <c r="B13" s="87">
        <v>0</v>
      </c>
      <c r="C13" s="87">
        <v>0</v>
      </c>
      <c r="D13" s="87">
        <v>0</v>
      </c>
    </row>
    <row r="14" spans="1:4" x14ac:dyDescent="0.25">
      <c r="A14" s="106" t="s">
        <v>112</v>
      </c>
      <c r="B14" s="87">
        <v>0</v>
      </c>
      <c r="C14" s="87">
        <v>0</v>
      </c>
      <c r="D14" s="87">
        <v>0</v>
      </c>
    </row>
    <row r="15" spans="1:4" x14ac:dyDescent="0.25">
      <c r="A15" s="106" t="s">
        <v>123</v>
      </c>
      <c r="B15" s="87">
        <v>0</v>
      </c>
      <c r="C15" s="87">
        <v>0</v>
      </c>
      <c r="D15" s="87">
        <v>0</v>
      </c>
    </row>
    <row r="16" spans="1:4" x14ac:dyDescent="0.25">
      <c r="A16" s="106" t="s">
        <v>124</v>
      </c>
      <c r="B16" s="87">
        <v>0</v>
      </c>
      <c r="C16" s="87">
        <v>0</v>
      </c>
      <c r="D16" s="87">
        <v>0</v>
      </c>
    </row>
    <row r="17" spans="1:4" x14ac:dyDescent="0.25">
      <c r="A17" s="106" t="s">
        <v>125</v>
      </c>
      <c r="B17" s="87">
        <v>0</v>
      </c>
      <c r="C17" s="87">
        <v>0</v>
      </c>
      <c r="D17" s="87">
        <v>0</v>
      </c>
    </row>
    <row r="18" spans="1:4" x14ac:dyDescent="0.25">
      <c r="A18" s="106" t="s">
        <v>126</v>
      </c>
      <c r="B18" s="87">
        <v>0</v>
      </c>
      <c r="C18" s="87">
        <v>0</v>
      </c>
      <c r="D18" s="87">
        <v>0</v>
      </c>
    </row>
    <row r="19" spans="1:4" x14ac:dyDescent="0.25">
      <c r="A19" s="106" t="s">
        <v>127</v>
      </c>
      <c r="B19" s="87">
        <v>0</v>
      </c>
      <c r="C19" s="87">
        <v>0</v>
      </c>
      <c r="D19" s="87">
        <v>0</v>
      </c>
    </row>
    <row r="20" spans="1:4" x14ac:dyDescent="0.25">
      <c r="A20" s="106" t="s">
        <v>128</v>
      </c>
      <c r="B20" s="87">
        <v>0</v>
      </c>
      <c r="C20" s="87">
        <v>0</v>
      </c>
      <c r="D20" s="87">
        <v>0</v>
      </c>
    </row>
    <row r="21" spans="1:4" x14ac:dyDescent="0.25">
      <c r="A21" s="106" t="s">
        <v>129</v>
      </c>
      <c r="B21" s="87">
        <v>0</v>
      </c>
      <c r="C21" s="87">
        <v>0</v>
      </c>
      <c r="D21" s="87">
        <v>0</v>
      </c>
    </row>
    <row r="22" spans="1:4" x14ac:dyDescent="0.25">
      <c r="A22" s="106" t="s">
        <v>130</v>
      </c>
      <c r="B22" s="87">
        <v>0</v>
      </c>
      <c r="C22" s="87">
        <v>0</v>
      </c>
      <c r="D22" s="87">
        <v>0</v>
      </c>
    </row>
    <row r="23" spans="1:4" x14ac:dyDescent="0.25">
      <c r="A23" s="106" t="s">
        <v>131</v>
      </c>
      <c r="B23" s="87">
        <v>0</v>
      </c>
      <c r="C23" s="87">
        <v>0</v>
      </c>
      <c r="D23" s="87">
        <v>0</v>
      </c>
    </row>
    <row r="24" spans="1:4" x14ac:dyDescent="0.25">
      <c r="A24" s="106" t="s">
        <v>132</v>
      </c>
      <c r="B24" s="87">
        <v>0</v>
      </c>
      <c r="C24" s="87">
        <v>0</v>
      </c>
      <c r="D24" s="87">
        <v>0</v>
      </c>
    </row>
    <row r="25" spans="1:4" x14ac:dyDescent="0.25">
      <c r="A25" s="106" t="s">
        <v>133</v>
      </c>
      <c r="B25" s="87">
        <v>0</v>
      </c>
      <c r="C25" s="87">
        <v>0</v>
      </c>
      <c r="D25" s="87">
        <v>0</v>
      </c>
    </row>
    <row r="26" spans="1:4" x14ac:dyDescent="0.25">
      <c r="A26" s="106" t="s">
        <v>121</v>
      </c>
      <c r="B26" s="87">
        <v>0</v>
      </c>
      <c r="C26" s="87">
        <v>0</v>
      </c>
      <c r="D26" s="87">
        <v>0</v>
      </c>
    </row>
    <row r="27" spans="1:4" x14ac:dyDescent="0.25">
      <c r="A27" s="106" t="s">
        <v>134</v>
      </c>
      <c r="B27" s="87">
        <v>0</v>
      </c>
      <c r="C27" s="87">
        <v>0</v>
      </c>
      <c r="D27" s="87">
        <v>0</v>
      </c>
    </row>
    <row r="28" spans="1:4" x14ac:dyDescent="0.25">
      <c r="A28" s="106" t="s">
        <v>120</v>
      </c>
      <c r="B28" s="87">
        <v>0</v>
      </c>
      <c r="C28" s="87">
        <v>0</v>
      </c>
      <c r="D28" s="87">
        <v>0</v>
      </c>
    </row>
    <row r="29" spans="1:4" x14ac:dyDescent="0.25">
      <c r="A29" s="106" t="s">
        <v>119</v>
      </c>
      <c r="B29" s="87">
        <v>0</v>
      </c>
      <c r="C29" s="87">
        <v>0</v>
      </c>
      <c r="D29" s="87">
        <v>0</v>
      </c>
    </row>
    <row r="30" spans="1:4" x14ac:dyDescent="0.25">
      <c r="A30" s="106" t="s">
        <v>118</v>
      </c>
      <c r="B30" s="87">
        <v>0</v>
      </c>
      <c r="C30" s="87">
        <v>0</v>
      </c>
      <c r="D30" s="87">
        <v>0</v>
      </c>
    </row>
    <row r="31" spans="1:4" x14ac:dyDescent="0.25">
      <c r="A31" s="106" t="s">
        <v>117</v>
      </c>
      <c r="B31" s="87">
        <v>0</v>
      </c>
      <c r="C31" s="87">
        <v>0</v>
      </c>
      <c r="D31" s="87">
        <v>0</v>
      </c>
    </row>
    <row r="32" spans="1:4" x14ac:dyDescent="0.25">
      <c r="A32" s="106" t="s">
        <v>116</v>
      </c>
      <c r="B32" s="87">
        <v>0</v>
      </c>
      <c r="C32" s="87">
        <v>2</v>
      </c>
      <c r="D32" s="87">
        <v>2</v>
      </c>
    </row>
    <row r="33" spans="1:4" x14ac:dyDescent="0.25">
      <c r="A33" s="106" t="s">
        <v>115</v>
      </c>
      <c r="B33" s="87">
        <v>5</v>
      </c>
      <c r="C33" s="87">
        <v>7</v>
      </c>
      <c r="D33" s="87">
        <v>12</v>
      </c>
    </row>
    <row r="34" spans="1:4" x14ac:dyDescent="0.25">
      <c r="A34" s="106" t="s">
        <v>114</v>
      </c>
      <c r="B34" s="87">
        <v>7</v>
      </c>
      <c r="C34" s="87">
        <v>14</v>
      </c>
      <c r="D34" s="87">
        <v>21</v>
      </c>
    </row>
    <row r="35" spans="1:4" x14ac:dyDescent="0.25">
      <c r="A35" s="106" t="s">
        <v>113</v>
      </c>
      <c r="B35" s="87">
        <v>24</v>
      </c>
      <c r="C35" s="87">
        <v>29</v>
      </c>
      <c r="D35" s="87">
        <v>53</v>
      </c>
    </row>
    <row r="36" spans="1:4" x14ac:dyDescent="0.25">
      <c r="A36" s="106" t="s">
        <v>60</v>
      </c>
      <c r="B36" s="87">
        <v>26</v>
      </c>
      <c r="C36" s="87">
        <v>21</v>
      </c>
      <c r="D36" s="87">
        <v>47</v>
      </c>
    </row>
    <row r="37" spans="1:4" x14ac:dyDescent="0.25">
      <c r="A37" s="106" t="s">
        <v>61</v>
      </c>
      <c r="B37" s="87">
        <v>11</v>
      </c>
      <c r="C37" s="87">
        <v>11</v>
      </c>
      <c r="D37" s="87">
        <v>22</v>
      </c>
    </row>
    <row r="38" spans="1:4" x14ac:dyDescent="0.25">
      <c r="A38" s="106" t="s">
        <v>62</v>
      </c>
      <c r="B38" s="87">
        <v>12</v>
      </c>
      <c r="C38" s="87">
        <v>3</v>
      </c>
      <c r="D38" s="87">
        <v>15</v>
      </c>
    </row>
    <row r="39" spans="1:4" x14ac:dyDescent="0.25">
      <c r="A39" s="106" t="s">
        <v>63</v>
      </c>
      <c r="B39" s="87">
        <v>2</v>
      </c>
      <c r="C39" s="87">
        <v>1</v>
      </c>
      <c r="D39" s="87">
        <v>3</v>
      </c>
    </row>
    <row r="40" spans="1:4" x14ac:dyDescent="0.25">
      <c r="A40" s="106" t="s">
        <v>64</v>
      </c>
      <c r="B40" s="87">
        <v>0</v>
      </c>
      <c r="C40" s="87">
        <v>0</v>
      </c>
      <c r="D40" s="87">
        <v>0</v>
      </c>
    </row>
    <row r="41" spans="1:4" x14ac:dyDescent="0.25">
      <c r="A41" s="106" t="s">
        <v>65</v>
      </c>
      <c r="B41" s="87">
        <v>1</v>
      </c>
      <c r="C41" s="87">
        <v>1</v>
      </c>
      <c r="D41" s="87">
        <v>2</v>
      </c>
    </row>
    <row r="42" spans="1:4" x14ac:dyDescent="0.25">
      <c r="A42" s="106" t="s">
        <v>66</v>
      </c>
      <c r="B42" s="87">
        <v>0</v>
      </c>
      <c r="C42" s="87">
        <v>0</v>
      </c>
      <c r="D42" s="87">
        <v>0</v>
      </c>
    </row>
    <row r="43" spans="1:4" x14ac:dyDescent="0.25">
      <c r="A43" s="106" t="s">
        <v>67</v>
      </c>
      <c r="B43" s="87">
        <v>0</v>
      </c>
      <c r="C43" s="87">
        <v>0</v>
      </c>
      <c r="D43" s="87">
        <v>0</v>
      </c>
    </row>
    <row r="44" spans="1:4" x14ac:dyDescent="0.25">
      <c r="A44" s="106" t="s">
        <v>68</v>
      </c>
      <c r="B44" s="87">
        <v>0</v>
      </c>
      <c r="C44" s="87">
        <v>0</v>
      </c>
      <c r="D44" s="87">
        <v>0</v>
      </c>
    </row>
    <row r="45" spans="1:4" x14ac:dyDescent="0.25">
      <c r="A45" s="106" t="s">
        <v>69</v>
      </c>
      <c r="B45" s="87">
        <v>0</v>
      </c>
      <c r="C45" s="87">
        <v>0</v>
      </c>
      <c r="D45" s="87">
        <v>0</v>
      </c>
    </row>
    <row r="46" spans="1:4" x14ac:dyDescent="0.25">
      <c r="A46" s="106" t="s">
        <v>70</v>
      </c>
      <c r="B46" s="87">
        <v>0</v>
      </c>
      <c r="C46" s="87">
        <v>0</v>
      </c>
      <c r="D46" s="87">
        <v>0</v>
      </c>
    </row>
    <row r="47" spans="1:4" x14ac:dyDescent="0.25">
      <c r="A47" s="106" t="s">
        <v>71</v>
      </c>
      <c r="B47" s="87">
        <v>0</v>
      </c>
      <c r="C47" s="87">
        <v>0</v>
      </c>
      <c r="D47" s="87">
        <v>0</v>
      </c>
    </row>
    <row r="48" spans="1:4" x14ac:dyDescent="0.25">
      <c r="A48" s="106" t="s">
        <v>72</v>
      </c>
      <c r="B48" s="87">
        <v>0</v>
      </c>
      <c r="C48" s="87">
        <v>0</v>
      </c>
      <c r="D48" s="87">
        <v>0</v>
      </c>
    </row>
    <row r="49" spans="1:4" x14ac:dyDescent="0.25">
      <c r="A49" s="106" t="s">
        <v>73</v>
      </c>
      <c r="B49" s="87">
        <v>0</v>
      </c>
      <c r="C49" s="87">
        <v>0</v>
      </c>
      <c r="D49" s="87">
        <v>0</v>
      </c>
    </row>
    <row r="50" spans="1:4" x14ac:dyDescent="0.25">
      <c r="A50" s="106" t="s">
        <v>74</v>
      </c>
      <c r="B50" s="87">
        <v>0</v>
      </c>
      <c r="C50" s="87">
        <v>0</v>
      </c>
      <c r="D50" s="87">
        <v>0</v>
      </c>
    </row>
    <row r="51" spans="1:4" x14ac:dyDescent="0.25">
      <c r="A51" s="106" t="s">
        <v>75</v>
      </c>
      <c r="B51" s="87">
        <v>0</v>
      </c>
      <c r="C51" s="87">
        <v>0</v>
      </c>
      <c r="D51" s="87">
        <v>0</v>
      </c>
    </row>
    <row r="52" spans="1:4" x14ac:dyDescent="0.25">
      <c r="A52" s="106" t="s">
        <v>76</v>
      </c>
      <c r="B52" s="87">
        <v>0</v>
      </c>
      <c r="C52" s="87">
        <v>0</v>
      </c>
      <c r="D52" s="87">
        <v>0</v>
      </c>
    </row>
    <row r="53" spans="1:4" x14ac:dyDescent="0.25">
      <c r="A53" s="106" t="s">
        <v>77</v>
      </c>
      <c r="B53" s="87">
        <v>0</v>
      </c>
      <c r="C53" s="87">
        <v>0</v>
      </c>
      <c r="D53" s="87">
        <v>0</v>
      </c>
    </row>
    <row r="54" spans="1:4" x14ac:dyDescent="0.25">
      <c r="A54" s="106" t="s">
        <v>78</v>
      </c>
      <c r="B54" s="87">
        <v>0</v>
      </c>
      <c r="C54" s="87">
        <v>0</v>
      </c>
      <c r="D54" s="87">
        <v>0</v>
      </c>
    </row>
    <row r="55" spans="1:4" x14ac:dyDescent="0.25">
      <c r="A55" s="106" t="s">
        <v>79</v>
      </c>
      <c r="B55" s="87">
        <v>0</v>
      </c>
      <c r="C55" s="87">
        <v>0</v>
      </c>
      <c r="D55" s="87">
        <v>0</v>
      </c>
    </row>
    <row r="56" spans="1:4" x14ac:dyDescent="0.25">
      <c r="A56" s="106" t="s">
        <v>80</v>
      </c>
      <c r="B56" s="87">
        <v>0</v>
      </c>
      <c r="C56" s="87">
        <v>0</v>
      </c>
      <c r="D56" s="87">
        <v>0</v>
      </c>
    </row>
    <row r="57" spans="1:4" x14ac:dyDescent="0.25">
      <c r="A57" s="106" t="s">
        <v>81</v>
      </c>
      <c r="B57" s="87">
        <v>0</v>
      </c>
      <c r="C57" s="87">
        <v>0</v>
      </c>
      <c r="D57" s="87">
        <v>0</v>
      </c>
    </row>
    <row r="58" spans="1:4" x14ac:dyDescent="0.25">
      <c r="A58" s="106" t="s">
        <v>82</v>
      </c>
      <c r="B58" s="87">
        <v>0</v>
      </c>
      <c r="C58" s="87">
        <v>0</v>
      </c>
      <c r="D58" s="87">
        <v>0</v>
      </c>
    </row>
    <row r="59" spans="1:4" x14ac:dyDescent="0.25">
      <c r="A59" s="106" t="s">
        <v>83</v>
      </c>
      <c r="B59" s="87">
        <v>0</v>
      </c>
      <c r="C59" s="87">
        <v>0</v>
      </c>
      <c r="D59" s="87">
        <v>0</v>
      </c>
    </row>
    <row r="60" spans="1:4" x14ac:dyDescent="0.25">
      <c r="A60" s="106" t="s">
        <v>84</v>
      </c>
      <c r="B60" s="87">
        <v>0</v>
      </c>
      <c r="C60" s="87">
        <v>0</v>
      </c>
      <c r="D60" s="87">
        <v>0</v>
      </c>
    </row>
    <row r="61" spans="1:4" x14ac:dyDescent="0.25">
      <c r="A61" s="106" t="s">
        <v>85</v>
      </c>
      <c r="B61" s="87">
        <v>0</v>
      </c>
      <c r="C61" s="87">
        <v>0</v>
      </c>
      <c r="D61" s="87">
        <v>0</v>
      </c>
    </row>
    <row r="62" spans="1:4" x14ac:dyDescent="0.25">
      <c r="A62" s="106" t="s">
        <v>86</v>
      </c>
      <c r="B62" s="87">
        <v>0</v>
      </c>
      <c r="C62" s="87">
        <v>0</v>
      </c>
      <c r="D62" s="87">
        <v>0</v>
      </c>
    </row>
    <row r="63" spans="1:4" x14ac:dyDescent="0.25">
      <c r="A63" s="106" t="s">
        <v>87</v>
      </c>
      <c r="B63" s="87">
        <v>0</v>
      </c>
      <c r="C63" s="87">
        <v>0</v>
      </c>
      <c r="D63" s="87">
        <v>0</v>
      </c>
    </row>
    <row r="64" spans="1:4" x14ac:dyDescent="0.25">
      <c r="A64" s="106" t="s">
        <v>88</v>
      </c>
      <c r="B64" s="87">
        <v>0</v>
      </c>
      <c r="C64" s="87">
        <v>0</v>
      </c>
      <c r="D64" s="87">
        <v>0</v>
      </c>
    </row>
    <row r="65" spans="1:4" x14ac:dyDescent="0.25">
      <c r="A65" s="106" t="s">
        <v>89</v>
      </c>
      <c r="B65" s="87">
        <v>0</v>
      </c>
      <c r="C65" s="87">
        <v>0</v>
      </c>
      <c r="D65" s="87">
        <v>0</v>
      </c>
    </row>
  </sheetData>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Y48"/>
  <sheetViews>
    <sheetView topLeftCell="A4" zoomScale="90" zoomScaleNormal="90" workbookViewId="0">
      <selection activeCell="Q47" sqref="Q47"/>
    </sheetView>
  </sheetViews>
  <sheetFormatPr baseColWidth="10" defaultRowHeight="15" x14ac:dyDescent="0.25"/>
  <sheetData>
    <row r="1" spans="1:25" x14ac:dyDescent="0.25">
      <c r="A1" s="268" t="s">
        <v>169</v>
      </c>
      <c r="B1" s="268"/>
      <c r="C1" s="268" t="s">
        <v>170</v>
      </c>
      <c r="D1" s="268"/>
      <c r="F1" s="268" t="s">
        <v>171</v>
      </c>
      <c r="G1" s="268"/>
      <c r="I1" s="268" t="s">
        <v>172</v>
      </c>
      <c r="J1" s="268"/>
      <c r="N1" s="268" t="s">
        <v>160</v>
      </c>
      <c r="O1" s="268"/>
      <c r="S1" s="268" t="s">
        <v>173</v>
      </c>
      <c r="T1" s="268"/>
      <c r="V1" s="268" t="s">
        <v>168</v>
      </c>
      <c r="W1" s="268"/>
      <c r="X1" s="268" t="s">
        <v>167</v>
      </c>
      <c r="Y1" s="268"/>
    </row>
    <row r="2" spans="1:25" x14ac:dyDescent="0.25">
      <c r="A2">
        <v>2E-3</v>
      </c>
      <c r="B2">
        <v>2E-3</v>
      </c>
      <c r="C2">
        <v>2E-3</v>
      </c>
      <c r="D2">
        <v>2E-3</v>
      </c>
      <c r="F2">
        <v>2E-3</v>
      </c>
      <c r="G2">
        <v>2E-3</v>
      </c>
      <c r="I2">
        <v>2E-3</v>
      </c>
      <c r="J2">
        <v>2E-3</v>
      </c>
      <c r="M2" t="s">
        <v>93</v>
      </c>
      <c r="N2">
        <v>2E-3</v>
      </c>
      <c r="O2">
        <v>2E-3</v>
      </c>
      <c r="S2">
        <v>2E-3</v>
      </c>
      <c r="T2">
        <v>2E-3</v>
      </c>
      <c r="V2">
        <v>2E-3</v>
      </c>
      <c r="W2" s="90">
        <v>20</v>
      </c>
      <c r="X2">
        <v>2E-3</v>
      </c>
      <c r="Y2" s="90">
        <v>20</v>
      </c>
    </row>
    <row r="3" spans="1:25" x14ac:dyDescent="0.25">
      <c r="A3">
        <v>3.0000000000000001E-3</v>
      </c>
      <c r="B3">
        <v>4.0000000000000001E-3</v>
      </c>
      <c r="C3">
        <v>3.0000000000000001E-3</v>
      </c>
      <c r="D3">
        <v>3.0000000000000001E-3</v>
      </c>
      <c r="F3">
        <v>3.0000000000000001E-3</v>
      </c>
      <c r="G3">
        <v>3.0000000000000001E-3</v>
      </c>
      <c r="I3">
        <v>3.0000000000000001E-3</v>
      </c>
      <c r="J3">
        <v>4.0000000000000001E-3</v>
      </c>
      <c r="M3">
        <v>2E-3</v>
      </c>
      <c r="N3">
        <v>3.0000000000000001E-3</v>
      </c>
      <c r="O3">
        <v>4.0000000000000001E-3</v>
      </c>
      <c r="R3" t="s">
        <v>55</v>
      </c>
      <c r="S3">
        <v>3.0000000000000001E-3</v>
      </c>
      <c r="T3">
        <v>4.0000000000000001E-3</v>
      </c>
      <c r="V3">
        <v>3.0000000000000001E-3</v>
      </c>
      <c r="W3" s="90">
        <v>19.5</v>
      </c>
      <c r="X3">
        <v>3.0000000000000001E-3</v>
      </c>
      <c r="Y3" s="90">
        <v>19.5</v>
      </c>
    </row>
    <row r="4" spans="1:25" x14ac:dyDescent="0.25">
      <c r="A4">
        <v>4.0000000000000001E-3</v>
      </c>
      <c r="B4">
        <v>4.0000000000000001E-3</v>
      </c>
      <c r="C4">
        <v>4.0000000000000001E-3</v>
      </c>
      <c r="D4">
        <v>4.0000000000000001E-3</v>
      </c>
      <c r="F4">
        <v>4.0000000000000001E-3</v>
      </c>
      <c r="G4">
        <v>4.0000000000000001E-3</v>
      </c>
      <c r="I4">
        <v>4.0000000000000001E-3</v>
      </c>
      <c r="J4">
        <v>4.0000000000000001E-3</v>
      </c>
      <c r="M4">
        <v>3.0000000000000001E-3</v>
      </c>
      <c r="N4">
        <v>4.0000000000000001E-3</v>
      </c>
      <c r="O4">
        <v>4.0000000000000001E-3</v>
      </c>
      <c r="R4" t="s">
        <v>147</v>
      </c>
      <c r="S4">
        <v>4.0000000000000001E-3</v>
      </c>
      <c r="T4">
        <v>4.0000000000000001E-3</v>
      </c>
      <c r="V4">
        <v>4.0000000000000001E-3</v>
      </c>
      <c r="W4" s="90">
        <v>19</v>
      </c>
      <c r="X4">
        <v>4.0000000000000001E-3</v>
      </c>
      <c r="Y4" s="90">
        <v>19</v>
      </c>
    </row>
    <row r="5" spans="1:25" x14ac:dyDescent="0.25">
      <c r="A5">
        <v>6.0000000000000001E-3</v>
      </c>
      <c r="B5">
        <v>8.0000000000000002E-3</v>
      </c>
      <c r="C5">
        <v>6.0000000000000001E-3</v>
      </c>
      <c r="D5">
        <v>6.0000000000000001E-3</v>
      </c>
      <c r="F5">
        <v>6.0000000000000001E-3</v>
      </c>
      <c r="G5">
        <v>6.0000000000000001E-3</v>
      </c>
      <c r="I5">
        <v>6.0000000000000001E-3</v>
      </c>
      <c r="J5">
        <v>8.0000000000000002E-3</v>
      </c>
      <c r="M5" t="s">
        <v>156</v>
      </c>
      <c r="N5">
        <v>6.0000000000000001E-3</v>
      </c>
      <c r="O5">
        <v>8.0000000000000002E-3</v>
      </c>
      <c r="R5" t="s">
        <v>166</v>
      </c>
      <c r="S5">
        <v>6.0000000000000001E-3</v>
      </c>
      <c r="T5">
        <v>8.0000000000000002E-3</v>
      </c>
      <c r="V5">
        <v>6.0000000000000001E-3</v>
      </c>
      <c r="W5" s="90">
        <v>18.5</v>
      </c>
      <c r="X5">
        <v>6.0000000000000001E-3</v>
      </c>
      <c r="Y5" s="90">
        <v>18.5</v>
      </c>
    </row>
    <row r="6" spans="1:25" x14ac:dyDescent="0.25">
      <c r="A6">
        <v>8.0000000000000002E-3</v>
      </c>
      <c r="B6">
        <v>8.0000000000000002E-3</v>
      </c>
      <c r="C6">
        <v>8.0000000000000002E-3</v>
      </c>
      <c r="D6">
        <v>8.0000000000000002E-3</v>
      </c>
      <c r="F6">
        <v>8.0000000000000002E-3</v>
      </c>
      <c r="G6">
        <v>8.0000000000000002E-3</v>
      </c>
      <c r="I6">
        <v>8.0000000000000002E-3</v>
      </c>
      <c r="J6">
        <v>8.0000000000000002E-3</v>
      </c>
      <c r="M6">
        <v>4.0000000000000001E-3</v>
      </c>
      <c r="N6">
        <v>8.0000000000000002E-3</v>
      </c>
      <c r="O6">
        <v>8.0000000000000002E-3</v>
      </c>
      <c r="S6">
        <v>8.0000000000000002E-3</v>
      </c>
      <c r="T6">
        <v>8.0000000000000002E-3</v>
      </c>
      <c r="V6">
        <v>8.0000000000000002E-3</v>
      </c>
      <c r="W6" s="90">
        <v>18</v>
      </c>
      <c r="X6">
        <v>8.0000000000000002E-3</v>
      </c>
      <c r="Y6" s="90">
        <v>18</v>
      </c>
    </row>
    <row r="7" spans="1:25" x14ac:dyDescent="0.25">
      <c r="A7">
        <v>1.2E-2</v>
      </c>
      <c r="B7">
        <v>1.6E-2</v>
      </c>
      <c r="C7">
        <v>1.2E-2</v>
      </c>
      <c r="D7">
        <v>1.2E-2</v>
      </c>
      <c r="F7">
        <v>1.2E-2</v>
      </c>
      <c r="G7">
        <v>1.2E-2</v>
      </c>
      <c r="I7">
        <v>1.2E-2</v>
      </c>
      <c r="J7">
        <v>1.6E-2</v>
      </c>
      <c r="M7">
        <v>6.0000000000000001E-3</v>
      </c>
      <c r="N7">
        <v>1.2E-2</v>
      </c>
      <c r="O7">
        <v>1.6E-2</v>
      </c>
      <c r="S7">
        <v>1.2E-2</v>
      </c>
      <c r="T7">
        <v>1.6E-2</v>
      </c>
      <c r="V7">
        <v>1.2E-2</v>
      </c>
      <c r="W7" s="90">
        <v>17.5</v>
      </c>
      <c r="X7">
        <v>1.2E-2</v>
      </c>
      <c r="Y7" s="90">
        <v>17.5</v>
      </c>
    </row>
    <row r="8" spans="1:25" x14ac:dyDescent="0.25">
      <c r="A8" s="89">
        <v>1.6E-2</v>
      </c>
      <c r="B8" s="89">
        <v>1.6E-2</v>
      </c>
      <c r="C8" s="89">
        <v>1.6E-2</v>
      </c>
      <c r="D8" s="89">
        <v>1.6E-2</v>
      </c>
      <c r="F8" s="89">
        <v>1.6E-2</v>
      </c>
      <c r="G8" s="89">
        <v>1.6E-2</v>
      </c>
      <c r="I8" s="89">
        <v>1.6E-2</v>
      </c>
      <c r="J8" s="89">
        <v>1.6E-2</v>
      </c>
      <c r="M8">
        <v>8.0000000000000002E-3</v>
      </c>
      <c r="N8" s="89">
        <v>1.6E-2</v>
      </c>
      <c r="O8" s="89">
        <v>1.6E-2</v>
      </c>
      <c r="S8" s="89">
        <v>1.6E-2</v>
      </c>
      <c r="T8" s="89">
        <v>1.6E-2</v>
      </c>
      <c r="V8" s="89">
        <v>1.6E-2</v>
      </c>
      <c r="W8" s="90">
        <v>17</v>
      </c>
      <c r="X8" s="89">
        <v>1.6E-2</v>
      </c>
      <c r="Y8" s="90">
        <v>17</v>
      </c>
    </row>
    <row r="9" spans="1:25" x14ac:dyDescent="0.25">
      <c r="A9" s="89">
        <v>2.3E-2</v>
      </c>
      <c r="B9" s="89">
        <v>3.2000000000000001E-2</v>
      </c>
      <c r="C9" s="89">
        <v>2.3E-2</v>
      </c>
      <c r="D9" s="89">
        <v>2.3E-2</v>
      </c>
      <c r="F9" s="89">
        <v>2.3E-2</v>
      </c>
      <c r="G9" s="89">
        <v>2.3E-2</v>
      </c>
      <c r="I9" s="89">
        <v>2.3E-2</v>
      </c>
      <c r="J9" s="89">
        <v>3.2000000000000001E-2</v>
      </c>
      <c r="M9">
        <v>1.2E-2</v>
      </c>
      <c r="N9" s="89">
        <v>2.3E-2</v>
      </c>
      <c r="O9" s="89">
        <v>3.2000000000000001E-2</v>
      </c>
      <c r="S9" s="89">
        <v>2.3E-2</v>
      </c>
      <c r="T9" s="89">
        <v>3.2000000000000001E-2</v>
      </c>
      <c r="V9" s="89">
        <v>2.3E-2</v>
      </c>
      <c r="W9" s="90">
        <v>16.5</v>
      </c>
      <c r="X9" s="89">
        <v>2.3E-2</v>
      </c>
      <c r="Y9" s="90">
        <v>16.5</v>
      </c>
    </row>
    <row r="10" spans="1:25" x14ac:dyDescent="0.25">
      <c r="A10" s="89">
        <v>3.2000000000000001E-2</v>
      </c>
      <c r="B10" s="89">
        <v>3.2000000000000001E-2</v>
      </c>
      <c r="C10" s="89">
        <v>3.2000000000000001E-2</v>
      </c>
      <c r="D10" s="89">
        <v>3.2000000000000001E-2</v>
      </c>
      <c r="F10" s="89">
        <v>3.2000000000000001E-2</v>
      </c>
      <c r="G10" s="89">
        <v>3.2000000000000001E-2</v>
      </c>
      <c r="I10" s="89">
        <v>3.2000000000000001E-2</v>
      </c>
      <c r="J10" s="89">
        <v>3.2000000000000001E-2</v>
      </c>
      <c r="M10" t="s">
        <v>94</v>
      </c>
      <c r="N10" s="89">
        <v>3.2000000000000001E-2</v>
      </c>
      <c r="O10" s="89">
        <v>3.2000000000000001E-2</v>
      </c>
      <c r="S10" s="89">
        <v>3.2000000000000001E-2</v>
      </c>
      <c r="T10" s="89">
        <v>3.2000000000000001E-2</v>
      </c>
      <c r="V10" s="89">
        <v>3.2000000000000001E-2</v>
      </c>
      <c r="W10" s="90">
        <v>16</v>
      </c>
      <c r="X10" s="89">
        <v>3.2000000000000001E-2</v>
      </c>
      <c r="Y10" s="90">
        <v>16</v>
      </c>
    </row>
    <row r="11" spans="1:25" x14ac:dyDescent="0.25">
      <c r="A11" s="89">
        <v>4.7E-2</v>
      </c>
      <c r="B11" s="89">
        <v>6.4000000000000001E-2</v>
      </c>
      <c r="C11" s="89">
        <v>4.7E-2</v>
      </c>
      <c r="D11" s="89">
        <v>4.7E-2</v>
      </c>
      <c r="F11" s="89">
        <v>4.7E-2</v>
      </c>
      <c r="G11" s="89">
        <v>4.7E-2</v>
      </c>
      <c r="I11" s="89">
        <v>4.7E-2</v>
      </c>
      <c r="J11" s="89">
        <v>6.4000000000000001E-2</v>
      </c>
      <c r="M11" s="89">
        <v>1.6E-2</v>
      </c>
      <c r="N11" s="89">
        <v>4.7E-2</v>
      </c>
      <c r="O11" s="89">
        <v>6.4000000000000001E-2</v>
      </c>
      <c r="S11" s="89">
        <v>4.7E-2</v>
      </c>
      <c r="T11" s="89">
        <v>6.4000000000000001E-2</v>
      </c>
      <c r="V11" s="89">
        <v>4.7E-2</v>
      </c>
      <c r="W11" s="90">
        <v>15.5</v>
      </c>
      <c r="X11" s="89">
        <v>4.7E-2</v>
      </c>
      <c r="Y11" s="90">
        <v>15.5</v>
      </c>
    </row>
    <row r="12" spans="1:25" x14ac:dyDescent="0.25">
      <c r="A12" s="89">
        <v>6.4000000000000001E-2</v>
      </c>
      <c r="B12" s="89">
        <v>6.4000000000000001E-2</v>
      </c>
      <c r="C12" s="89">
        <v>6.4000000000000001E-2</v>
      </c>
      <c r="D12" s="89">
        <v>6.4000000000000001E-2</v>
      </c>
      <c r="F12" s="89">
        <v>6.4000000000000001E-2</v>
      </c>
      <c r="G12" s="89">
        <v>6.4000000000000001E-2</v>
      </c>
      <c r="I12" s="89">
        <v>6.4000000000000001E-2</v>
      </c>
      <c r="J12" s="89">
        <v>6.4000000000000001E-2</v>
      </c>
      <c r="M12" s="89">
        <v>2.3E-2</v>
      </c>
      <c r="N12" s="89">
        <v>6.4000000000000001E-2</v>
      </c>
      <c r="O12" s="89">
        <v>6.4000000000000001E-2</v>
      </c>
      <c r="S12" s="89">
        <v>6.4000000000000001E-2</v>
      </c>
      <c r="T12" s="89">
        <v>6.4000000000000001E-2</v>
      </c>
      <c r="V12" s="89">
        <v>6.4000000000000001E-2</v>
      </c>
      <c r="W12" s="90">
        <v>15</v>
      </c>
      <c r="X12" s="89">
        <v>6.4000000000000001E-2</v>
      </c>
      <c r="Y12" s="90">
        <v>15</v>
      </c>
    </row>
    <row r="13" spans="1:25" x14ac:dyDescent="0.25">
      <c r="A13" s="89">
        <v>9.4E-2</v>
      </c>
      <c r="B13" s="89">
        <v>0.125</v>
      </c>
      <c r="C13" s="89">
        <v>9.4E-2</v>
      </c>
      <c r="D13" s="89">
        <v>9.4E-2</v>
      </c>
      <c r="F13" s="89">
        <v>9.4E-2</v>
      </c>
      <c r="G13" s="89">
        <v>9.4E-2</v>
      </c>
      <c r="I13" s="89">
        <v>9.4E-2</v>
      </c>
      <c r="J13" s="89">
        <v>0.125</v>
      </c>
      <c r="M13" s="89">
        <v>3.2000000000000001E-2</v>
      </c>
      <c r="N13" s="89">
        <v>9.4E-2</v>
      </c>
      <c r="O13" s="89">
        <v>0.125</v>
      </c>
      <c r="S13" s="89">
        <v>9.4E-2</v>
      </c>
      <c r="T13" s="89">
        <v>0.125</v>
      </c>
      <c r="V13" s="89">
        <v>9.4E-2</v>
      </c>
      <c r="W13" s="90">
        <v>14.5</v>
      </c>
      <c r="X13" s="89">
        <v>9.4E-2</v>
      </c>
      <c r="Y13" s="90">
        <v>14.5</v>
      </c>
    </row>
    <row r="14" spans="1:25" x14ac:dyDescent="0.25">
      <c r="A14">
        <v>0.125</v>
      </c>
      <c r="B14">
        <v>0.125</v>
      </c>
      <c r="C14">
        <v>0.125</v>
      </c>
      <c r="D14">
        <v>0.125</v>
      </c>
      <c r="F14">
        <v>0.125</v>
      </c>
      <c r="G14">
        <v>0.125</v>
      </c>
      <c r="I14">
        <v>0.125</v>
      </c>
      <c r="J14">
        <v>0.125</v>
      </c>
      <c r="M14" s="89">
        <v>4.7E-2</v>
      </c>
      <c r="N14">
        <v>0.125</v>
      </c>
      <c r="O14">
        <v>0.125</v>
      </c>
      <c r="S14">
        <v>0.125</v>
      </c>
      <c r="T14">
        <v>0.125</v>
      </c>
      <c r="V14">
        <v>0.125</v>
      </c>
      <c r="W14" s="90">
        <v>14</v>
      </c>
      <c r="X14">
        <v>0.125</v>
      </c>
      <c r="Y14" s="90">
        <v>14</v>
      </c>
    </row>
    <row r="15" spans="1:25" x14ac:dyDescent="0.25">
      <c r="A15" s="91">
        <v>0.19</v>
      </c>
      <c r="B15" s="91">
        <v>0.25</v>
      </c>
      <c r="C15" s="91">
        <v>0.19</v>
      </c>
      <c r="D15" s="91">
        <v>0.19</v>
      </c>
      <c r="F15" s="91">
        <v>0.19</v>
      </c>
      <c r="G15" s="91">
        <v>0.19</v>
      </c>
      <c r="I15" s="91">
        <v>0.19</v>
      </c>
      <c r="J15" s="91">
        <v>0.25</v>
      </c>
      <c r="M15" t="s">
        <v>95</v>
      </c>
      <c r="N15" s="91">
        <v>0.19</v>
      </c>
      <c r="O15" s="91">
        <v>0.25</v>
      </c>
      <c r="S15" s="91">
        <v>0.19</v>
      </c>
      <c r="T15" s="91">
        <v>0.25</v>
      </c>
      <c r="V15" s="91">
        <v>0.19</v>
      </c>
      <c r="W15" s="90">
        <v>13.5</v>
      </c>
      <c r="X15" s="91">
        <v>0.19</v>
      </c>
      <c r="Y15" s="90">
        <v>13.5</v>
      </c>
    </row>
    <row r="16" spans="1:25" x14ac:dyDescent="0.25">
      <c r="A16">
        <v>0.25</v>
      </c>
      <c r="B16">
        <v>0.25</v>
      </c>
      <c r="C16">
        <v>0.25</v>
      </c>
      <c r="D16">
        <v>0.25</v>
      </c>
      <c r="F16">
        <v>0.25</v>
      </c>
      <c r="G16">
        <v>0.25</v>
      </c>
      <c r="I16">
        <v>0.25</v>
      </c>
      <c r="J16">
        <v>0.25</v>
      </c>
      <c r="M16" s="89">
        <v>6.4000000000000001E-2</v>
      </c>
      <c r="N16">
        <v>0.25</v>
      </c>
      <c r="O16">
        <v>0.25</v>
      </c>
      <c r="S16">
        <v>0.25</v>
      </c>
      <c r="T16">
        <v>0.25</v>
      </c>
      <c r="V16">
        <v>0.25</v>
      </c>
      <c r="W16" s="90">
        <v>13</v>
      </c>
      <c r="X16">
        <v>0.25</v>
      </c>
      <c r="Y16" s="90">
        <v>13</v>
      </c>
    </row>
    <row r="17" spans="1:25" x14ac:dyDescent="0.25">
      <c r="A17" s="91">
        <v>0.38</v>
      </c>
      <c r="B17" s="91">
        <v>0.5</v>
      </c>
      <c r="C17" s="91">
        <v>0.38</v>
      </c>
      <c r="D17" s="91">
        <v>0.38</v>
      </c>
      <c r="F17" s="91">
        <v>0.38</v>
      </c>
      <c r="G17" s="91">
        <v>0.38</v>
      </c>
      <c r="I17" s="91">
        <v>0.38</v>
      </c>
      <c r="J17" s="91">
        <v>0.5</v>
      </c>
      <c r="M17" s="89">
        <v>9.4E-2</v>
      </c>
      <c r="N17" s="91">
        <v>0.38</v>
      </c>
      <c r="O17" s="91">
        <v>0.5</v>
      </c>
      <c r="S17" s="91">
        <v>0.38</v>
      </c>
      <c r="T17" s="91">
        <v>0.5</v>
      </c>
      <c r="V17" s="91">
        <v>0.38</v>
      </c>
      <c r="W17" s="90">
        <v>12.5</v>
      </c>
      <c r="X17" s="91">
        <v>0.38</v>
      </c>
      <c r="Y17" s="90">
        <v>12.5</v>
      </c>
    </row>
    <row r="18" spans="1:25" x14ac:dyDescent="0.25">
      <c r="A18">
        <v>0.5</v>
      </c>
      <c r="B18">
        <v>0.5</v>
      </c>
      <c r="C18">
        <v>0.5</v>
      </c>
      <c r="D18">
        <v>0.5</v>
      </c>
      <c r="F18">
        <v>0.5</v>
      </c>
      <c r="G18">
        <v>0.5</v>
      </c>
      <c r="I18">
        <v>0.5</v>
      </c>
      <c r="J18">
        <v>0.5</v>
      </c>
      <c r="M18">
        <v>0.125</v>
      </c>
      <c r="N18">
        <v>0.5</v>
      </c>
      <c r="O18">
        <v>0.5</v>
      </c>
      <c r="S18">
        <v>0.5</v>
      </c>
      <c r="T18">
        <v>0.5</v>
      </c>
      <c r="V18">
        <v>0.5</v>
      </c>
      <c r="W18" s="90">
        <v>12</v>
      </c>
      <c r="X18">
        <v>0.5</v>
      </c>
      <c r="Y18" s="90">
        <v>12</v>
      </c>
    </row>
    <row r="19" spans="1:25" x14ac:dyDescent="0.25">
      <c r="A19">
        <v>0.75</v>
      </c>
      <c r="B19">
        <v>1</v>
      </c>
      <c r="C19">
        <v>0.75</v>
      </c>
      <c r="D19">
        <v>0.75</v>
      </c>
      <c r="F19">
        <v>0.75</v>
      </c>
      <c r="G19">
        <v>0.75</v>
      </c>
      <c r="I19">
        <v>0.75</v>
      </c>
      <c r="J19">
        <v>1</v>
      </c>
      <c r="M19" s="91">
        <v>0.19</v>
      </c>
      <c r="N19">
        <v>0.75</v>
      </c>
      <c r="O19">
        <v>1</v>
      </c>
      <c r="S19">
        <v>0.75</v>
      </c>
      <c r="T19">
        <v>1</v>
      </c>
      <c r="V19">
        <v>0.75</v>
      </c>
      <c r="W19" s="90">
        <v>11.5</v>
      </c>
      <c r="X19">
        <v>0.75</v>
      </c>
      <c r="Y19" s="90">
        <v>11.5</v>
      </c>
    </row>
    <row r="20" spans="1:25" x14ac:dyDescent="0.25">
      <c r="A20">
        <v>1</v>
      </c>
      <c r="B20">
        <v>1</v>
      </c>
      <c r="C20">
        <v>1</v>
      </c>
      <c r="D20">
        <v>1</v>
      </c>
      <c r="F20">
        <v>1</v>
      </c>
      <c r="G20">
        <v>1</v>
      </c>
      <c r="I20">
        <v>1</v>
      </c>
      <c r="J20">
        <v>1</v>
      </c>
      <c r="M20">
        <v>0.25</v>
      </c>
      <c r="N20">
        <v>1</v>
      </c>
      <c r="O20">
        <v>1</v>
      </c>
      <c r="S20">
        <v>1</v>
      </c>
      <c r="T20">
        <v>1</v>
      </c>
      <c r="V20">
        <v>1</v>
      </c>
      <c r="W20" s="90">
        <v>11</v>
      </c>
      <c r="X20">
        <v>1</v>
      </c>
      <c r="Y20" s="90">
        <v>11</v>
      </c>
    </row>
    <row r="21" spans="1:25" x14ac:dyDescent="0.25">
      <c r="A21">
        <v>1.5</v>
      </c>
      <c r="B21">
        <v>2</v>
      </c>
      <c r="C21">
        <v>1.5</v>
      </c>
      <c r="D21">
        <v>1.5</v>
      </c>
      <c r="F21">
        <v>1.5</v>
      </c>
      <c r="G21">
        <v>1.5</v>
      </c>
      <c r="I21">
        <v>1.5</v>
      </c>
      <c r="J21">
        <v>2</v>
      </c>
      <c r="M21" s="91">
        <v>0.38</v>
      </c>
      <c r="N21">
        <v>1.5</v>
      </c>
      <c r="O21">
        <v>2</v>
      </c>
      <c r="S21">
        <v>1.5</v>
      </c>
      <c r="T21">
        <v>2</v>
      </c>
      <c r="V21">
        <v>1.5</v>
      </c>
      <c r="W21" s="90">
        <v>10.5</v>
      </c>
      <c r="X21">
        <v>1.5</v>
      </c>
      <c r="Y21" s="90">
        <v>10.5</v>
      </c>
    </row>
    <row r="22" spans="1:25" x14ac:dyDescent="0.25">
      <c r="A22">
        <v>2</v>
      </c>
      <c r="B22">
        <v>2</v>
      </c>
      <c r="C22">
        <v>2</v>
      </c>
      <c r="D22">
        <v>2</v>
      </c>
      <c r="F22">
        <v>2</v>
      </c>
      <c r="G22">
        <v>2</v>
      </c>
      <c r="I22">
        <v>2</v>
      </c>
      <c r="J22">
        <v>2</v>
      </c>
      <c r="M22">
        <v>0.5</v>
      </c>
      <c r="N22">
        <v>2</v>
      </c>
      <c r="O22">
        <v>2</v>
      </c>
      <c r="S22">
        <v>2</v>
      </c>
      <c r="T22">
        <v>2</v>
      </c>
      <c r="V22">
        <v>2</v>
      </c>
      <c r="W22" s="90">
        <v>10</v>
      </c>
      <c r="X22">
        <v>2</v>
      </c>
      <c r="Y22" s="90">
        <v>10</v>
      </c>
    </row>
    <row r="23" spans="1:25" x14ac:dyDescent="0.25">
      <c r="A23">
        <v>3</v>
      </c>
      <c r="B23">
        <v>4</v>
      </c>
      <c r="C23">
        <v>3</v>
      </c>
      <c r="D23">
        <v>3</v>
      </c>
      <c r="F23">
        <v>3</v>
      </c>
      <c r="G23">
        <v>3</v>
      </c>
      <c r="I23">
        <v>3</v>
      </c>
      <c r="J23">
        <v>4</v>
      </c>
      <c r="M23">
        <v>0.75</v>
      </c>
      <c r="N23">
        <v>3</v>
      </c>
      <c r="O23">
        <v>4</v>
      </c>
      <c r="S23">
        <v>3</v>
      </c>
      <c r="T23">
        <v>4</v>
      </c>
      <c r="V23">
        <v>3</v>
      </c>
      <c r="W23" s="90">
        <v>9.5</v>
      </c>
      <c r="X23">
        <v>3</v>
      </c>
      <c r="Y23" s="90">
        <v>9.5</v>
      </c>
    </row>
    <row r="24" spans="1:25" x14ac:dyDescent="0.25">
      <c r="A24">
        <v>4</v>
      </c>
      <c r="B24">
        <v>4</v>
      </c>
      <c r="C24">
        <v>4</v>
      </c>
      <c r="D24">
        <v>4</v>
      </c>
      <c r="F24">
        <v>4</v>
      </c>
      <c r="G24">
        <v>4</v>
      </c>
      <c r="I24">
        <v>4</v>
      </c>
      <c r="J24">
        <v>4</v>
      </c>
      <c r="M24">
        <v>1</v>
      </c>
      <c r="N24">
        <v>4</v>
      </c>
      <c r="O24">
        <v>4</v>
      </c>
      <c r="S24">
        <v>4</v>
      </c>
      <c r="T24">
        <v>4</v>
      </c>
      <c r="V24">
        <v>4</v>
      </c>
      <c r="W24" s="90">
        <v>9</v>
      </c>
      <c r="X24">
        <v>4</v>
      </c>
      <c r="Y24" s="90">
        <v>9</v>
      </c>
    </row>
    <row r="25" spans="1:25" x14ac:dyDescent="0.25">
      <c r="A25">
        <v>6</v>
      </c>
      <c r="B25">
        <v>8</v>
      </c>
      <c r="C25">
        <v>6</v>
      </c>
      <c r="D25">
        <v>6</v>
      </c>
      <c r="F25">
        <v>6</v>
      </c>
      <c r="G25">
        <v>6</v>
      </c>
      <c r="I25">
        <v>6</v>
      </c>
      <c r="J25">
        <v>8</v>
      </c>
      <c r="M25">
        <v>1.5</v>
      </c>
      <c r="N25">
        <v>6</v>
      </c>
      <c r="O25">
        <v>8</v>
      </c>
      <c r="S25">
        <v>6</v>
      </c>
      <c r="T25">
        <v>8</v>
      </c>
      <c r="V25">
        <v>6</v>
      </c>
      <c r="W25" s="90">
        <v>8.5</v>
      </c>
      <c r="X25">
        <v>6</v>
      </c>
      <c r="Y25" s="90">
        <v>8.5</v>
      </c>
    </row>
    <row r="26" spans="1:25" x14ac:dyDescent="0.25">
      <c r="A26">
        <v>8</v>
      </c>
      <c r="B26">
        <v>8</v>
      </c>
      <c r="C26">
        <v>8</v>
      </c>
      <c r="D26">
        <v>8</v>
      </c>
      <c r="F26">
        <v>8</v>
      </c>
      <c r="G26">
        <v>8</v>
      </c>
      <c r="I26">
        <v>8</v>
      </c>
      <c r="J26">
        <v>8</v>
      </c>
      <c r="M26">
        <v>2</v>
      </c>
      <c r="N26">
        <v>8</v>
      </c>
      <c r="O26">
        <v>8</v>
      </c>
      <c r="S26">
        <v>8</v>
      </c>
      <c r="T26">
        <v>8</v>
      </c>
      <c r="V26">
        <v>8</v>
      </c>
      <c r="W26" s="90">
        <v>8</v>
      </c>
      <c r="X26">
        <v>8</v>
      </c>
      <c r="Y26" s="90">
        <v>8</v>
      </c>
    </row>
    <row r="27" spans="1:25" x14ac:dyDescent="0.25">
      <c r="A27">
        <v>12</v>
      </c>
      <c r="B27">
        <v>16</v>
      </c>
      <c r="C27">
        <v>12</v>
      </c>
      <c r="D27">
        <v>12</v>
      </c>
      <c r="F27">
        <v>12</v>
      </c>
      <c r="G27">
        <v>12</v>
      </c>
      <c r="I27">
        <v>12</v>
      </c>
      <c r="J27">
        <v>16</v>
      </c>
      <c r="M27">
        <v>3</v>
      </c>
      <c r="N27">
        <v>12</v>
      </c>
      <c r="O27">
        <v>16</v>
      </c>
      <c r="S27">
        <v>12</v>
      </c>
      <c r="T27">
        <v>16</v>
      </c>
      <c r="V27">
        <v>12</v>
      </c>
      <c r="W27" s="90">
        <v>7.5</v>
      </c>
      <c r="X27">
        <v>12</v>
      </c>
      <c r="Y27" s="90">
        <v>7.5</v>
      </c>
    </row>
    <row r="28" spans="1:25" x14ac:dyDescent="0.25">
      <c r="A28">
        <v>16</v>
      </c>
      <c r="B28">
        <v>16</v>
      </c>
      <c r="C28">
        <v>16</v>
      </c>
      <c r="D28">
        <v>16</v>
      </c>
      <c r="F28">
        <v>16</v>
      </c>
      <c r="G28">
        <v>16</v>
      </c>
      <c r="I28">
        <v>16</v>
      </c>
      <c r="J28">
        <v>16</v>
      </c>
      <c r="M28">
        <v>4</v>
      </c>
      <c r="N28">
        <v>16</v>
      </c>
      <c r="O28">
        <v>16</v>
      </c>
      <c r="S28">
        <v>16</v>
      </c>
      <c r="T28">
        <v>16</v>
      </c>
      <c r="V28">
        <v>16</v>
      </c>
      <c r="W28" s="90">
        <v>7</v>
      </c>
      <c r="X28">
        <v>16</v>
      </c>
      <c r="Y28" s="90">
        <v>7</v>
      </c>
    </row>
    <row r="29" spans="1:25" x14ac:dyDescent="0.25">
      <c r="A29">
        <v>24</v>
      </c>
      <c r="B29">
        <v>32</v>
      </c>
      <c r="C29">
        <v>24</v>
      </c>
      <c r="D29">
        <v>24</v>
      </c>
      <c r="F29">
        <v>24</v>
      </c>
      <c r="G29">
        <v>24</v>
      </c>
      <c r="I29">
        <v>24</v>
      </c>
      <c r="J29">
        <v>32</v>
      </c>
      <c r="M29">
        <v>6</v>
      </c>
      <c r="N29">
        <v>24</v>
      </c>
      <c r="O29">
        <v>32</v>
      </c>
      <c r="S29">
        <v>24</v>
      </c>
      <c r="T29">
        <v>32</v>
      </c>
      <c r="V29">
        <v>24</v>
      </c>
      <c r="W29" s="90">
        <v>6.5</v>
      </c>
      <c r="X29">
        <v>24</v>
      </c>
      <c r="Y29" s="90">
        <v>6.5</v>
      </c>
    </row>
    <row r="30" spans="1:25" x14ac:dyDescent="0.25">
      <c r="A30">
        <v>32</v>
      </c>
      <c r="B30">
        <v>32</v>
      </c>
      <c r="C30">
        <v>32</v>
      </c>
      <c r="D30">
        <v>32</v>
      </c>
      <c r="F30">
        <v>32</v>
      </c>
      <c r="G30">
        <v>32</v>
      </c>
      <c r="I30">
        <v>32</v>
      </c>
      <c r="J30">
        <v>32</v>
      </c>
      <c r="M30">
        <v>8</v>
      </c>
      <c r="N30">
        <v>32</v>
      </c>
      <c r="O30">
        <v>32</v>
      </c>
      <c r="S30">
        <v>32</v>
      </c>
      <c r="T30">
        <v>32</v>
      </c>
      <c r="V30">
        <v>32</v>
      </c>
      <c r="W30" s="90">
        <v>6</v>
      </c>
      <c r="X30">
        <v>32</v>
      </c>
      <c r="Y30" s="90">
        <v>6</v>
      </c>
    </row>
    <row r="31" spans="1:25" x14ac:dyDescent="0.25">
      <c r="A31">
        <v>48</v>
      </c>
      <c r="B31">
        <v>64</v>
      </c>
      <c r="C31">
        <v>48</v>
      </c>
      <c r="D31">
        <v>48</v>
      </c>
      <c r="F31">
        <v>48</v>
      </c>
      <c r="G31">
        <v>48</v>
      </c>
      <c r="I31">
        <v>48</v>
      </c>
      <c r="J31">
        <v>64</v>
      </c>
      <c r="M31">
        <v>12</v>
      </c>
      <c r="N31">
        <v>48</v>
      </c>
      <c r="O31">
        <v>64</v>
      </c>
      <c r="S31">
        <v>48</v>
      </c>
      <c r="T31">
        <v>64</v>
      </c>
      <c r="V31">
        <v>48</v>
      </c>
      <c r="W31" s="90">
        <v>5.5</v>
      </c>
      <c r="X31">
        <v>48</v>
      </c>
      <c r="Y31" s="90">
        <v>5.5</v>
      </c>
    </row>
    <row r="32" spans="1:25" x14ac:dyDescent="0.25">
      <c r="A32">
        <v>64</v>
      </c>
      <c r="B32">
        <v>64</v>
      </c>
      <c r="C32">
        <v>64</v>
      </c>
      <c r="D32">
        <v>64</v>
      </c>
      <c r="F32">
        <v>64</v>
      </c>
      <c r="G32">
        <v>64</v>
      </c>
      <c r="I32">
        <v>64</v>
      </c>
      <c r="J32">
        <v>64</v>
      </c>
      <c r="M32">
        <v>16</v>
      </c>
      <c r="N32">
        <v>64</v>
      </c>
      <c r="O32">
        <v>64</v>
      </c>
      <c r="S32">
        <v>64</v>
      </c>
      <c r="T32">
        <v>64</v>
      </c>
      <c r="V32">
        <v>64</v>
      </c>
      <c r="W32" s="90">
        <v>5</v>
      </c>
      <c r="X32">
        <v>64</v>
      </c>
      <c r="Y32" s="90">
        <v>5</v>
      </c>
    </row>
    <row r="33" spans="1:25" x14ac:dyDescent="0.25">
      <c r="A33">
        <v>96</v>
      </c>
      <c r="B33">
        <v>128</v>
      </c>
      <c r="C33">
        <v>96</v>
      </c>
      <c r="D33">
        <v>96</v>
      </c>
      <c r="F33">
        <v>96</v>
      </c>
      <c r="G33">
        <v>96</v>
      </c>
      <c r="I33">
        <v>96</v>
      </c>
      <c r="J33">
        <v>128</v>
      </c>
      <c r="M33">
        <v>24</v>
      </c>
      <c r="N33">
        <v>96</v>
      </c>
      <c r="O33">
        <v>128</v>
      </c>
      <c r="S33">
        <v>96</v>
      </c>
      <c r="T33">
        <v>128</v>
      </c>
      <c r="V33">
        <v>96</v>
      </c>
      <c r="W33" s="90">
        <v>4.5</v>
      </c>
      <c r="X33">
        <v>96</v>
      </c>
      <c r="Y33" s="90">
        <v>4.5</v>
      </c>
    </row>
    <row r="34" spans="1:25" x14ac:dyDescent="0.25">
      <c r="A34">
        <v>128</v>
      </c>
      <c r="B34">
        <v>128</v>
      </c>
      <c r="C34">
        <v>128</v>
      </c>
      <c r="D34">
        <v>128</v>
      </c>
      <c r="F34">
        <v>128</v>
      </c>
      <c r="G34">
        <v>128</v>
      </c>
      <c r="I34">
        <v>128</v>
      </c>
      <c r="J34">
        <v>128</v>
      </c>
      <c r="M34">
        <v>32</v>
      </c>
      <c r="N34">
        <v>128</v>
      </c>
      <c r="O34">
        <v>128</v>
      </c>
      <c r="S34">
        <v>128</v>
      </c>
      <c r="T34">
        <v>128</v>
      </c>
      <c r="V34">
        <v>128</v>
      </c>
      <c r="W34" s="90">
        <v>4</v>
      </c>
      <c r="X34">
        <v>128</v>
      </c>
      <c r="Y34" s="90">
        <v>4</v>
      </c>
    </row>
    <row r="35" spans="1:25" x14ac:dyDescent="0.25">
      <c r="A35">
        <v>192</v>
      </c>
      <c r="B35">
        <v>256</v>
      </c>
      <c r="C35">
        <v>192</v>
      </c>
      <c r="D35">
        <v>192</v>
      </c>
      <c r="F35">
        <v>192</v>
      </c>
      <c r="G35">
        <v>192</v>
      </c>
      <c r="I35">
        <v>192</v>
      </c>
      <c r="J35">
        <v>256</v>
      </c>
      <c r="M35" t="s">
        <v>155</v>
      </c>
      <c r="N35">
        <v>192</v>
      </c>
      <c r="O35">
        <v>256</v>
      </c>
      <c r="S35">
        <v>192</v>
      </c>
      <c r="T35">
        <v>256</v>
      </c>
      <c r="V35">
        <v>192</v>
      </c>
      <c r="W35" s="90">
        <v>3.5</v>
      </c>
      <c r="X35">
        <v>192</v>
      </c>
      <c r="Y35" s="90">
        <v>3.5</v>
      </c>
    </row>
    <row r="36" spans="1:25" x14ac:dyDescent="0.25">
      <c r="A36">
        <v>256</v>
      </c>
      <c r="B36">
        <v>256</v>
      </c>
      <c r="C36">
        <v>256</v>
      </c>
      <c r="D36">
        <v>256</v>
      </c>
      <c r="F36">
        <v>256</v>
      </c>
      <c r="G36">
        <v>256</v>
      </c>
      <c r="I36">
        <v>256</v>
      </c>
      <c r="J36">
        <v>256</v>
      </c>
      <c r="M36">
        <v>48</v>
      </c>
      <c r="N36">
        <v>256</v>
      </c>
      <c r="O36">
        <v>256</v>
      </c>
      <c r="S36">
        <v>256</v>
      </c>
      <c r="T36">
        <v>256</v>
      </c>
      <c r="V36">
        <v>256</v>
      </c>
      <c r="W36" s="90">
        <v>3</v>
      </c>
      <c r="X36">
        <v>256</v>
      </c>
      <c r="Y36" s="90">
        <v>3</v>
      </c>
    </row>
    <row r="37" spans="1:25" x14ac:dyDescent="0.25">
      <c r="A37">
        <v>384</v>
      </c>
      <c r="B37">
        <v>512</v>
      </c>
      <c r="C37">
        <v>384</v>
      </c>
      <c r="D37">
        <v>384</v>
      </c>
      <c r="F37">
        <v>384</v>
      </c>
      <c r="G37">
        <v>384</v>
      </c>
      <c r="I37">
        <v>384</v>
      </c>
      <c r="J37">
        <v>512</v>
      </c>
      <c r="M37">
        <v>64</v>
      </c>
      <c r="N37">
        <v>384</v>
      </c>
      <c r="O37">
        <v>512</v>
      </c>
      <c r="S37">
        <v>384</v>
      </c>
      <c r="T37">
        <v>512</v>
      </c>
      <c r="V37">
        <v>384</v>
      </c>
      <c r="W37" s="90">
        <v>2.5</v>
      </c>
      <c r="X37">
        <v>384</v>
      </c>
      <c r="Y37" s="90">
        <v>2.5</v>
      </c>
    </row>
    <row r="38" spans="1:25" x14ac:dyDescent="0.25">
      <c r="A38">
        <v>512</v>
      </c>
      <c r="B38">
        <v>512</v>
      </c>
      <c r="C38">
        <v>512</v>
      </c>
      <c r="D38">
        <v>512</v>
      </c>
      <c r="F38">
        <v>512</v>
      </c>
      <c r="G38">
        <v>512</v>
      </c>
      <c r="I38">
        <v>512</v>
      </c>
      <c r="J38">
        <v>512</v>
      </c>
      <c r="M38" t="s">
        <v>154</v>
      </c>
      <c r="N38">
        <v>512</v>
      </c>
      <c r="O38">
        <v>512</v>
      </c>
      <c r="S38">
        <v>512</v>
      </c>
      <c r="T38">
        <v>512</v>
      </c>
      <c r="V38">
        <v>512</v>
      </c>
      <c r="W38" s="90">
        <v>2</v>
      </c>
      <c r="X38">
        <v>512</v>
      </c>
      <c r="Y38" s="90">
        <v>2</v>
      </c>
    </row>
    <row r="39" spans="1:25" x14ac:dyDescent="0.25">
      <c r="A39">
        <v>768</v>
      </c>
      <c r="B39">
        <v>1024</v>
      </c>
      <c r="C39">
        <v>768</v>
      </c>
      <c r="D39">
        <v>768</v>
      </c>
      <c r="F39">
        <v>768</v>
      </c>
      <c r="G39">
        <v>768</v>
      </c>
      <c r="I39">
        <v>768</v>
      </c>
      <c r="J39">
        <v>1024</v>
      </c>
      <c r="M39">
        <v>96</v>
      </c>
      <c r="N39">
        <v>768</v>
      </c>
      <c r="O39">
        <v>1024</v>
      </c>
      <c r="S39">
        <v>768</v>
      </c>
      <c r="T39">
        <v>1024</v>
      </c>
      <c r="V39">
        <v>768</v>
      </c>
      <c r="W39" s="90">
        <v>1.5</v>
      </c>
      <c r="X39">
        <v>768</v>
      </c>
      <c r="Y39" s="90">
        <v>1.5</v>
      </c>
    </row>
    <row r="40" spans="1:25" x14ac:dyDescent="0.25">
      <c r="A40">
        <v>1024</v>
      </c>
      <c r="B40">
        <v>1024</v>
      </c>
      <c r="C40">
        <v>1024</v>
      </c>
      <c r="D40">
        <v>1024</v>
      </c>
      <c r="F40">
        <v>1024</v>
      </c>
      <c r="G40">
        <v>1024</v>
      </c>
      <c r="I40">
        <v>1024</v>
      </c>
      <c r="J40">
        <v>1024</v>
      </c>
      <c r="M40">
        <v>128</v>
      </c>
      <c r="N40">
        <v>1024</v>
      </c>
      <c r="O40">
        <v>1024</v>
      </c>
      <c r="S40">
        <v>1024</v>
      </c>
      <c r="T40">
        <v>1024</v>
      </c>
      <c r="V40">
        <v>1024</v>
      </c>
      <c r="W40" s="90">
        <v>1</v>
      </c>
      <c r="X40">
        <v>1024</v>
      </c>
      <c r="Y40" s="90">
        <v>1</v>
      </c>
    </row>
    <row r="41" spans="1:25" x14ac:dyDescent="0.25">
      <c r="A41" t="s">
        <v>93</v>
      </c>
      <c r="B41">
        <v>0.01</v>
      </c>
      <c r="C41" t="s">
        <v>7</v>
      </c>
      <c r="D41">
        <v>0.01</v>
      </c>
      <c r="F41" t="s">
        <v>93</v>
      </c>
      <c r="G41">
        <v>0.01</v>
      </c>
      <c r="I41" t="s">
        <v>93</v>
      </c>
      <c r="J41">
        <v>0.01</v>
      </c>
      <c r="M41">
        <v>192</v>
      </c>
      <c r="N41" t="s">
        <v>93</v>
      </c>
      <c r="O41">
        <v>0.01</v>
      </c>
      <c r="S41" t="s">
        <v>93</v>
      </c>
      <c r="T41" t="s">
        <v>93</v>
      </c>
      <c r="V41" t="s">
        <v>93</v>
      </c>
      <c r="W41" s="90">
        <v>20</v>
      </c>
      <c r="X41" t="s">
        <v>7</v>
      </c>
      <c r="Y41" s="90">
        <v>20</v>
      </c>
    </row>
    <row r="42" spans="1:25" x14ac:dyDescent="0.25">
      <c r="A42" t="s">
        <v>156</v>
      </c>
      <c r="B42">
        <v>0.01</v>
      </c>
      <c r="C42" t="s">
        <v>157</v>
      </c>
      <c r="D42">
        <v>0.01</v>
      </c>
      <c r="F42" t="s">
        <v>156</v>
      </c>
      <c r="G42">
        <v>0.01</v>
      </c>
      <c r="I42" t="s">
        <v>156</v>
      </c>
      <c r="J42">
        <v>0.01</v>
      </c>
      <c r="M42">
        <v>256</v>
      </c>
      <c r="N42" t="s">
        <v>156</v>
      </c>
      <c r="O42">
        <v>0.01</v>
      </c>
      <c r="S42" t="s">
        <v>156</v>
      </c>
      <c r="T42" t="s">
        <v>156</v>
      </c>
      <c r="V42" t="s">
        <v>156</v>
      </c>
      <c r="W42" s="90">
        <v>19</v>
      </c>
      <c r="X42" t="s">
        <v>157</v>
      </c>
      <c r="Y42" s="90">
        <v>19</v>
      </c>
    </row>
    <row r="43" spans="1:25" x14ac:dyDescent="0.25">
      <c r="A43" t="s">
        <v>94</v>
      </c>
      <c r="B43">
        <v>0.01</v>
      </c>
      <c r="C43" t="s">
        <v>27</v>
      </c>
      <c r="D43">
        <v>0.01</v>
      </c>
      <c r="F43" t="s">
        <v>94</v>
      </c>
      <c r="G43">
        <v>0.01</v>
      </c>
      <c r="I43" t="s">
        <v>94</v>
      </c>
      <c r="J43">
        <v>0.01</v>
      </c>
      <c r="M43" t="s">
        <v>91</v>
      </c>
      <c r="N43" t="s">
        <v>94</v>
      </c>
      <c r="O43">
        <v>0.01</v>
      </c>
      <c r="S43" t="s">
        <v>94</v>
      </c>
      <c r="T43" t="s">
        <v>94</v>
      </c>
      <c r="V43" t="s">
        <v>94</v>
      </c>
      <c r="W43" s="90">
        <v>17</v>
      </c>
      <c r="X43" t="s">
        <v>27</v>
      </c>
      <c r="Y43" s="90">
        <v>17</v>
      </c>
    </row>
    <row r="44" spans="1:25" x14ac:dyDescent="0.25">
      <c r="A44" t="s">
        <v>95</v>
      </c>
      <c r="B44" s="89">
        <v>0.01</v>
      </c>
      <c r="C44" t="s">
        <v>28</v>
      </c>
      <c r="D44" s="89">
        <v>0.01</v>
      </c>
      <c r="F44" t="s">
        <v>95</v>
      </c>
      <c r="G44" s="89">
        <v>0.01</v>
      </c>
      <c r="I44" t="s">
        <v>95</v>
      </c>
      <c r="J44" s="89">
        <v>0.01</v>
      </c>
      <c r="M44">
        <v>384</v>
      </c>
      <c r="N44" t="s">
        <v>95</v>
      </c>
      <c r="O44" s="89">
        <v>0.01</v>
      </c>
      <c r="S44" t="s">
        <v>95</v>
      </c>
      <c r="T44" s="89" t="s">
        <v>95</v>
      </c>
      <c r="V44" t="s">
        <v>95</v>
      </c>
      <c r="W44" s="90">
        <v>15</v>
      </c>
      <c r="X44" t="s">
        <v>28</v>
      </c>
      <c r="Y44" s="90">
        <v>15</v>
      </c>
    </row>
    <row r="45" spans="1:25" x14ac:dyDescent="0.25">
      <c r="A45" t="s">
        <v>92</v>
      </c>
      <c r="B45">
        <v>2046</v>
      </c>
      <c r="C45" t="s">
        <v>31</v>
      </c>
      <c r="D45">
        <v>2046</v>
      </c>
      <c r="F45" t="s">
        <v>92</v>
      </c>
      <c r="G45">
        <v>2046</v>
      </c>
      <c r="I45" t="s">
        <v>92</v>
      </c>
      <c r="J45" t="s">
        <v>92</v>
      </c>
      <c r="M45">
        <v>512</v>
      </c>
      <c r="N45" t="s">
        <v>92</v>
      </c>
      <c r="O45" t="s">
        <v>92</v>
      </c>
      <c r="S45" t="s">
        <v>92</v>
      </c>
      <c r="T45" t="s">
        <v>92</v>
      </c>
      <c r="V45" t="s">
        <v>92</v>
      </c>
      <c r="W45" s="90">
        <v>1</v>
      </c>
      <c r="X45" t="s">
        <v>31</v>
      </c>
      <c r="Y45" s="90">
        <v>1</v>
      </c>
    </row>
    <row r="46" spans="1:25" x14ac:dyDescent="0.25">
      <c r="A46" t="s">
        <v>91</v>
      </c>
      <c r="B46">
        <v>512</v>
      </c>
      <c r="C46" t="s">
        <v>30</v>
      </c>
      <c r="D46">
        <v>512</v>
      </c>
      <c r="F46" t="s">
        <v>91</v>
      </c>
      <c r="G46">
        <v>512</v>
      </c>
      <c r="I46" t="s">
        <v>91</v>
      </c>
      <c r="J46" t="s">
        <v>91</v>
      </c>
      <c r="M46">
        <v>768</v>
      </c>
      <c r="N46" t="s">
        <v>91</v>
      </c>
      <c r="O46" t="s">
        <v>91</v>
      </c>
      <c r="S46" t="s">
        <v>91</v>
      </c>
      <c r="T46" t="s">
        <v>91</v>
      </c>
      <c r="V46" t="s">
        <v>91</v>
      </c>
      <c r="W46" s="90">
        <v>3</v>
      </c>
      <c r="X46" t="s">
        <v>30</v>
      </c>
      <c r="Y46" s="90">
        <v>3</v>
      </c>
    </row>
    <row r="47" spans="1:25" x14ac:dyDescent="0.25">
      <c r="A47" t="s">
        <v>155</v>
      </c>
      <c r="B47">
        <v>64</v>
      </c>
      <c r="C47" t="s">
        <v>29</v>
      </c>
      <c r="D47">
        <v>64</v>
      </c>
      <c r="F47" t="s">
        <v>155</v>
      </c>
      <c r="G47">
        <v>64</v>
      </c>
      <c r="I47" t="s">
        <v>155</v>
      </c>
      <c r="J47" t="s">
        <v>155</v>
      </c>
      <c r="M47">
        <v>1024</v>
      </c>
      <c r="N47" t="s">
        <v>155</v>
      </c>
      <c r="O47" t="s">
        <v>155</v>
      </c>
      <c r="S47" t="s">
        <v>155</v>
      </c>
      <c r="T47" t="s">
        <v>155</v>
      </c>
      <c r="V47" t="s">
        <v>155</v>
      </c>
      <c r="W47" s="90">
        <v>6</v>
      </c>
      <c r="X47" t="s">
        <v>29</v>
      </c>
      <c r="Y47" s="90">
        <v>6</v>
      </c>
    </row>
    <row r="48" spans="1:25" x14ac:dyDescent="0.25">
      <c r="A48" t="s">
        <v>154</v>
      </c>
      <c r="B48">
        <v>128</v>
      </c>
      <c r="C48" t="s">
        <v>153</v>
      </c>
      <c r="D48">
        <v>128</v>
      </c>
      <c r="F48" t="s">
        <v>154</v>
      </c>
      <c r="G48">
        <v>128</v>
      </c>
      <c r="I48" t="s">
        <v>154</v>
      </c>
      <c r="J48" t="s">
        <v>154</v>
      </c>
      <c r="M48" t="s">
        <v>92</v>
      </c>
      <c r="N48" t="s">
        <v>154</v>
      </c>
      <c r="O48" t="s">
        <v>154</v>
      </c>
      <c r="S48" t="s">
        <v>154</v>
      </c>
      <c r="T48" t="s">
        <v>154</v>
      </c>
      <c r="V48" t="s">
        <v>154</v>
      </c>
      <c r="W48" s="90">
        <v>5</v>
      </c>
      <c r="X48" t="s">
        <v>153</v>
      </c>
      <c r="Y48" s="90">
        <v>5</v>
      </c>
    </row>
  </sheetData>
  <sortState ref="I1:J47">
    <sortCondition ref="I1:I47"/>
  </sortState>
  <mergeCells count="8">
    <mergeCell ref="S1:T1"/>
    <mergeCell ref="V1:W1"/>
    <mergeCell ref="X1:Y1"/>
    <mergeCell ref="A1:B1"/>
    <mergeCell ref="C1:D1"/>
    <mergeCell ref="F1:G1"/>
    <mergeCell ref="I1:J1"/>
    <mergeCell ref="N1:O1"/>
  </mergeCells>
  <conditionalFormatting sqref="W11:W48">
    <cfRule type="cellIs" dxfId="2989" priority="17" stopIfTrue="1" operator="equal">
      <formula>-1.5</formula>
    </cfRule>
    <cfRule type="cellIs" dxfId="2988" priority="18" stopIfTrue="1" operator="equal">
      <formula>-1</formula>
    </cfRule>
    <cfRule type="cellIs" dxfId="2987" priority="19" stopIfTrue="1" operator="equal">
      <formula>-0.5</formula>
    </cfRule>
    <cfRule type="cellIs" dxfId="2986" priority="20" stopIfTrue="1" operator="equal">
      <formula>0</formula>
    </cfRule>
  </conditionalFormatting>
  <conditionalFormatting sqref="Y11:Y43">
    <cfRule type="cellIs" dxfId="2985" priority="13" stopIfTrue="1" operator="equal">
      <formula>-1.5</formula>
    </cfRule>
    <cfRule type="cellIs" dxfId="2984" priority="14" stopIfTrue="1" operator="equal">
      <formula>-1</formula>
    </cfRule>
    <cfRule type="cellIs" dxfId="2983" priority="15" stopIfTrue="1" operator="equal">
      <formula>-0.5</formula>
    </cfRule>
    <cfRule type="cellIs" dxfId="2982" priority="16" stopIfTrue="1" operator="equal">
      <formula>0</formula>
    </cfRule>
  </conditionalFormatting>
  <conditionalFormatting sqref="Y44:Y48">
    <cfRule type="cellIs" dxfId="2981" priority="9" stopIfTrue="1" operator="equal">
      <formula>-1.5</formula>
    </cfRule>
    <cfRule type="cellIs" dxfId="2980" priority="10" stopIfTrue="1" operator="equal">
      <formula>-1</formula>
    </cfRule>
    <cfRule type="cellIs" dxfId="2979" priority="11" stopIfTrue="1" operator="equal">
      <formula>-0.5</formula>
    </cfRule>
    <cfRule type="cellIs" dxfId="2978" priority="12" stopIfTrue="1" operator="equal">
      <formula>0</formula>
    </cfRule>
  </conditionalFormatting>
  <conditionalFormatting sqref="W2:W10">
    <cfRule type="cellIs" dxfId="2977" priority="5" stopIfTrue="1" operator="equal">
      <formula>-1.5</formula>
    </cfRule>
    <cfRule type="cellIs" dxfId="2976" priority="6" stopIfTrue="1" operator="equal">
      <formula>-1</formula>
    </cfRule>
    <cfRule type="cellIs" dxfId="2975" priority="7" stopIfTrue="1" operator="equal">
      <formula>-0.5</formula>
    </cfRule>
    <cfRule type="cellIs" dxfId="2974" priority="8" stopIfTrue="1" operator="equal">
      <formula>0</formula>
    </cfRule>
  </conditionalFormatting>
  <conditionalFormatting sqref="Y2:Y10">
    <cfRule type="cellIs" dxfId="2973" priority="1" stopIfTrue="1" operator="equal">
      <formula>-1.5</formula>
    </cfRule>
    <cfRule type="cellIs" dxfId="2972" priority="2" stopIfTrue="1" operator="equal">
      <formula>-1</formula>
    </cfRule>
    <cfRule type="cellIs" dxfId="2971" priority="3" stopIfTrue="1" operator="equal">
      <formula>-0.5</formula>
    </cfRule>
    <cfRule type="cellIs" dxfId="2970" priority="4" stopIfTrue="1" operator="equal">
      <formula>0</formula>
    </cfRule>
  </conditionalFormatting>
  <pageMargins left="0.7" right="0.7" top="0.75" bottom="0.75" header="0.3" footer="0.3"/>
  <pageSetup paperSize="9" scale="4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R2141"/>
  <sheetViews>
    <sheetView showGridLines="0" topLeftCell="C67" zoomScale="110" zoomScaleNormal="110" workbookViewId="0">
      <selection activeCell="D67" sqref="D67"/>
    </sheetView>
  </sheetViews>
  <sheetFormatPr baseColWidth="10" defaultRowHeight="15" x14ac:dyDescent="0.25"/>
  <cols>
    <col min="1" max="1" width="19.28515625" style="117" customWidth="1"/>
    <col min="2" max="2" width="21.85546875" style="117" customWidth="1"/>
    <col min="3" max="3" width="31.7109375" style="117" customWidth="1"/>
    <col min="4" max="4" width="16.140625" style="117" customWidth="1"/>
    <col min="5" max="5" width="26.85546875" style="117" customWidth="1"/>
    <col min="6" max="6" width="15.42578125" style="117" bestFit="1" customWidth="1"/>
    <col min="7" max="7" width="25.42578125" style="117" customWidth="1"/>
    <col min="8" max="8" width="26.85546875" style="117" customWidth="1"/>
    <col min="9" max="9" width="8.85546875" style="117" customWidth="1"/>
    <col min="10" max="20" width="11.42578125" style="117"/>
    <col min="21" max="21" width="7.28515625" style="117" customWidth="1"/>
    <col min="22" max="22" width="4.42578125" style="117" customWidth="1"/>
    <col min="23" max="23" width="7.28515625" style="117" customWidth="1"/>
    <col min="24" max="24" width="4.42578125" style="117" customWidth="1"/>
    <col min="25" max="25" width="7.28515625" style="117" customWidth="1"/>
    <col min="26" max="26" width="4.42578125" style="117" customWidth="1"/>
    <col min="27" max="27" width="7.28515625" style="117" customWidth="1"/>
    <col min="28" max="28" width="4.42578125" style="117" customWidth="1"/>
    <col min="29" max="29" width="7.28515625" style="117" customWidth="1"/>
    <col min="30" max="30" width="3.140625" style="117" customWidth="1"/>
    <col min="31" max="31" width="6" style="117" customWidth="1"/>
    <col min="32" max="32" width="3.140625" style="117" customWidth="1"/>
    <col min="33" max="33" width="6" style="117" customWidth="1"/>
    <col min="34" max="34" width="3.140625" style="117" customWidth="1"/>
    <col min="35" max="35" width="6" style="117" customWidth="1"/>
    <col min="36" max="36" width="3.140625" style="117" customWidth="1"/>
    <col min="37" max="37" width="6" style="117" customWidth="1"/>
    <col min="38" max="38" width="3.140625" style="117" customWidth="1"/>
    <col min="39" max="39" width="6" style="117" customWidth="1"/>
    <col min="40" max="40" width="3.140625" style="117" customWidth="1"/>
    <col min="41" max="41" width="6" style="117" customWidth="1"/>
    <col min="42" max="42" width="3.140625" style="117" customWidth="1"/>
    <col min="43" max="43" width="6" style="117" customWidth="1"/>
    <col min="44" max="44" width="3.140625" style="117" customWidth="1"/>
    <col min="45" max="45" width="6" style="117" customWidth="1"/>
    <col min="46" max="46" width="3.140625" style="117" customWidth="1"/>
    <col min="47" max="47" width="6" style="117" customWidth="1"/>
    <col min="48" max="48" width="3.140625" style="117" customWidth="1"/>
    <col min="49" max="49" width="6" style="117" customWidth="1"/>
    <col min="50" max="50" width="4.5703125" style="117" customWidth="1"/>
    <col min="51" max="51" width="7.42578125" style="117" customWidth="1"/>
    <col min="52" max="52" width="4.5703125" style="117" customWidth="1"/>
    <col min="53" max="53" width="7.42578125" style="117" customWidth="1"/>
    <col min="54" max="54" width="4.5703125" style="117" customWidth="1"/>
    <col min="55" max="55" width="7.42578125" style="117" customWidth="1"/>
    <col min="56" max="56" width="4.5703125" style="117" customWidth="1"/>
    <col min="57" max="57" width="7.42578125" style="117" customWidth="1"/>
    <col min="58" max="58" width="4.5703125" style="117" customWidth="1"/>
    <col min="59" max="59" width="7.42578125" style="117" customWidth="1"/>
    <col min="60" max="60" width="4.5703125" style="117" customWidth="1"/>
    <col min="61" max="61" width="16.42578125" style="117" customWidth="1"/>
    <col min="62" max="62" width="10" style="117" customWidth="1"/>
    <col min="63" max="63" width="11.7109375" style="117" bestFit="1" customWidth="1"/>
    <col min="64" max="64" width="10" style="117" customWidth="1"/>
    <col min="65" max="65" width="9.140625" style="117" customWidth="1"/>
    <col min="66" max="66" width="10" style="117" customWidth="1"/>
    <col min="67" max="67" width="11.42578125" style="117"/>
    <col min="68" max="68" width="10" style="117" customWidth="1"/>
    <col min="69" max="69" width="9.5703125" style="117" customWidth="1"/>
    <col min="70" max="70" width="10" style="117" customWidth="1"/>
    <col min="71" max="71" width="11.7109375" style="117" bestFit="1" customWidth="1"/>
    <col min="72" max="72" width="10" style="117" customWidth="1"/>
    <col min="73" max="73" width="9.5703125" style="117" customWidth="1"/>
    <col min="74" max="74" width="10" style="117" customWidth="1"/>
    <col min="75" max="75" width="11.7109375" style="117" bestFit="1" customWidth="1"/>
    <col min="76" max="76" width="10" style="117" customWidth="1"/>
    <col min="77" max="77" width="9.5703125" style="117" customWidth="1"/>
    <col min="78" max="78" width="10" style="117" customWidth="1"/>
    <col min="79" max="79" width="11.7109375" style="117" bestFit="1" customWidth="1"/>
    <col min="80" max="80" width="10" style="117" customWidth="1"/>
    <col min="81" max="81" width="9.5703125" style="117" customWidth="1"/>
    <col min="82" max="82" width="10" style="117" customWidth="1"/>
    <col min="83" max="83" width="11.7109375" style="117" bestFit="1" customWidth="1"/>
    <col min="84" max="84" width="10" style="117" customWidth="1"/>
    <col min="85" max="85" width="9.5703125" style="117" customWidth="1"/>
    <col min="86" max="86" width="10" style="117" customWidth="1"/>
    <col min="87" max="87" width="11.7109375" style="117" bestFit="1" customWidth="1"/>
    <col min="88" max="88" width="10" style="117" customWidth="1"/>
    <col min="89" max="89" width="9.5703125" style="117" customWidth="1"/>
    <col min="90" max="90" width="10" style="117" customWidth="1"/>
    <col min="91" max="91" width="11.7109375" style="117" bestFit="1" customWidth="1"/>
    <col min="92" max="92" width="10" style="117" customWidth="1"/>
    <col min="93" max="93" width="9.5703125" style="117" customWidth="1"/>
    <col min="94" max="94" width="10" style="117" customWidth="1"/>
    <col min="95" max="95" width="11.7109375" style="117" bestFit="1" customWidth="1"/>
    <col min="96" max="96" width="10" style="117" customWidth="1"/>
    <col min="97" max="97" width="9.5703125" style="117" customWidth="1"/>
    <col min="98" max="98" width="10" style="117" customWidth="1"/>
    <col min="99" max="99" width="11.7109375" style="117" bestFit="1" customWidth="1"/>
    <col min="100" max="100" width="10" style="117" customWidth="1"/>
    <col min="101" max="101" width="10.5703125" style="117" customWidth="1"/>
    <col min="102" max="102" width="10" style="117" customWidth="1"/>
    <col min="103" max="103" width="12.85546875" style="117" bestFit="1" customWidth="1"/>
    <col min="104" max="104" width="10" style="117" customWidth="1"/>
    <col min="105" max="105" width="10.140625" style="117" customWidth="1"/>
    <col min="106" max="106" width="10" style="117" customWidth="1"/>
    <col min="107" max="107" width="12.42578125" style="117" bestFit="1" customWidth="1"/>
    <col min="108" max="108" width="10" style="117" customWidth="1"/>
    <col min="109" max="109" width="10.5703125" style="117" customWidth="1"/>
    <col min="110" max="110" width="10" style="117" customWidth="1"/>
    <col min="111" max="111" width="12.85546875" style="117" bestFit="1" customWidth="1"/>
    <col min="112" max="112" width="10" style="117" customWidth="1"/>
    <col min="113" max="113" width="10.5703125" style="117" customWidth="1"/>
    <col min="114" max="114" width="10" style="117" customWidth="1"/>
    <col min="115" max="115" width="12.85546875" style="117" bestFit="1" customWidth="1"/>
    <col min="116" max="116" width="10" style="117" customWidth="1"/>
    <col min="117" max="117" width="10.5703125" style="117" customWidth="1"/>
    <col min="118" max="118" width="10" style="117" customWidth="1"/>
    <col min="119" max="119" width="12.85546875" style="117" bestFit="1" customWidth="1"/>
    <col min="120" max="120" width="10" style="117" customWidth="1"/>
    <col min="121" max="121" width="10.5703125" style="117" customWidth="1"/>
    <col min="122" max="122" width="16.42578125" style="117" bestFit="1" customWidth="1"/>
    <col min="123" max="16384" width="11.42578125" style="117"/>
  </cols>
  <sheetData>
    <row r="1" spans="1:122" ht="47.25" customHeight="1" thickBot="1" x14ac:dyDescent="0.3">
      <c r="A1" s="122" t="s">
        <v>137</v>
      </c>
      <c r="B1" s="123" t="s">
        <v>99</v>
      </c>
      <c r="C1" s="123" t="s">
        <v>98</v>
      </c>
      <c r="D1" s="123" t="s">
        <v>0</v>
      </c>
      <c r="E1" s="123" t="s">
        <v>138</v>
      </c>
      <c r="F1" s="124" t="s">
        <v>143</v>
      </c>
      <c r="G1" s="124" t="s">
        <v>145</v>
      </c>
      <c r="H1" s="118" t="s">
        <v>146</v>
      </c>
    </row>
    <row r="2" spans="1:122" ht="18" customHeight="1" x14ac:dyDescent="0.25">
      <c r="A2" s="125" t="s">
        <v>144</v>
      </c>
      <c r="B2" s="126" t="s">
        <v>144</v>
      </c>
      <c r="C2" s="126" t="s">
        <v>144</v>
      </c>
      <c r="D2" s="126" t="s">
        <v>144</v>
      </c>
      <c r="E2" s="126" t="s">
        <v>144</v>
      </c>
      <c r="F2" s="126" t="s">
        <v>144</v>
      </c>
      <c r="G2" s="127">
        <v>-15</v>
      </c>
      <c r="H2" s="128">
        <v>-15</v>
      </c>
      <c r="K2" s="119">
        <v>-15</v>
      </c>
      <c r="L2" s="119">
        <v>-15</v>
      </c>
    </row>
    <row r="3" spans="1:122" ht="18" customHeight="1" thickBot="1" x14ac:dyDescent="0.3">
      <c r="A3" s="129" t="s">
        <v>144</v>
      </c>
      <c r="B3" s="130" t="s">
        <v>144</v>
      </c>
      <c r="C3" s="130" t="s">
        <v>144</v>
      </c>
      <c r="D3" s="130" t="s">
        <v>144</v>
      </c>
      <c r="E3" s="130" t="s">
        <v>144</v>
      </c>
      <c r="F3" s="130" t="s">
        <v>144</v>
      </c>
      <c r="G3" s="131">
        <v>-14.5</v>
      </c>
      <c r="H3" s="132">
        <v>-14.5</v>
      </c>
      <c r="K3" s="120">
        <v>-14.5</v>
      </c>
      <c r="L3" s="120">
        <v>-14</v>
      </c>
    </row>
    <row r="4" spans="1:122" ht="18" customHeight="1" x14ac:dyDescent="0.25">
      <c r="A4" s="129" t="s">
        <v>144</v>
      </c>
      <c r="B4" s="130" t="s">
        <v>144</v>
      </c>
      <c r="C4" s="130" t="s">
        <v>144</v>
      </c>
      <c r="D4" s="130" t="s">
        <v>144</v>
      </c>
      <c r="E4" s="130" t="s">
        <v>144</v>
      </c>
      <c r="F4" s="130" t="s">
        <v>144</v>
      </c>
      <c r="G4" s="131">
        <v>-14</v>
      </c>
      <c r="H4" s="132">
        <v>-14</v>
      </c>
      <c r="K4" s="119">
        <v>-14</v>
      </c>
      <c r="L4" s="119">
        <v>-14</v>
      </c>
    </row>
    <row r="5" spans="1:122" ht="18" customHeight="1" thickBot="1" x14ac:dyDescent="0.3">
      <c r="A5" s="129" t="s">
        <v>144</v>
      </c>
      <c r="B5" s="130" t="s">
        <v>144</v>
      </c>
      <c r="C5" s="130" t="s">
        <v>144</v>
      </c>
      <c r="D5" s="130" t="s">
        <v>144</v>
      </c>
      <c r="E5" s="130" t="s">
        <v>144</v>
      </c>
      <c r="F5" s="130" t="s">
        <v>144</v>
      </c>
      <c r="G5" s="131">
        <v>-13.5</v>
      </c>
      <c r="H5" s="132">
        <v>-13.5</v>
      </c>
      <c r="K5" s="120">
        <v>-13.5</v>
      </c>
      <c r="L5" s="120">
        <v>-13</v>
      </c>
    </row>
    <row r="6" spans="1:122" ht="18" customHeight="1" x14ac:dyDescent="0.25">
      <c r="A6" s="129" t="s">
        <v>144</v>
      </c>
      <c r="B6" s="130" t="s">
        <v>144</v>
      </c>
      <c r="C6" s="130" t="s">
        <v>144</v>
      </c>
      <c r="D6" s="130" t="s">
        <v>144</v>
      </c>
      <c r="E6" s="130" t="s">
        <v>144</v>
      </c>
      <c r="F6" s="130" t="s">
        <v>144</v>
      </c>
      <c r="G6" s="131">
        <v>-13</v>
      </c>
      <c r="H6" s="132">
        <v>-13</v>
      </c>
      <c r="K6" s="119">
        <v>-13</v>
      </c>
      <c r="L6" s="119">
        <v>-13</v>
      </c>
      <c r="U6" s="87"/>
      <c r="V6" s="87"/>
      <c r="W6" s="87"/>
      <c r="X6" s="87"/>
      <c r="Y6" s="87"/>
      <c r="Z6" s="87"/>
      <c r="AA6" s="87"/>
      <c r="AB6" s="87"/>
      <c r="AC6" s="87"/>
      <c r="AD6" s="87"/>
      <c r="AE6" s="87"/>
      <c r="AF6" s="87"/>
      <c r="AG6" s="87"/>
      <c r="AH6" s="87"/>
      <c r="AI6" s="87"/>
      <c r="AJ6" s="87"/>
      <c r="AK6" s="87"/>
      <c r="AL6" s="87"/>
      <c r="AM6" s="87"/>
      <c r="AN6" s="87"/>
      <c r="AO6" s="87"/>
      <c r="AP6" s="87"/>
      <c r="AQ6" s="87"/>
      <c r="AR6" s="87"/>
      <c r="AS6" s="87"/>
      <c r="AT6" s="87"/>
      <c r="AU6" s="87"/>
      <c r="AV6" s="87"/>
      <c r="AW6" s="87"/>
      <c r="AX6" s="87"/>
      <c r="AY6" s="87"/>
      <c r="AZ6" s="87"/>
      <c r="BA6" s="87"/>
      <c r="BB6" s="87"/>
      <c r="BC6" s="87"/>
      <c r="BD6" s="87"/>
      <c r="BE6" s="87"/>
      <c r="BF6" s="87"/>
      <c r="BG6" s="87"/>
      <c r="BH6" s="87"/>
      <c r="BI6" s="87"/>
      <c r="BJ6" s="87"/>
      <c r="BK6" s="87"/>
      <c r="BL6" s="87"/>
      <c r="BM6" s="87"/>
      <c r="BN6" s="87"/>
      <c r="BO6" s="87"/>
      <c r="BP6" s="87"/>
      <c r="BQ6" s="87"/>
      <c r="BR6" s="87"/>
      <c r="BS6" s="87"/>
      <c r="BT6" s="87"/>
      <c r="BU6" s="87"/>
      <c r="BV6" s="87"/>
      <c r="BW6" s="87"/>
      <c r="BX6" s="87"/>
      <c r="BY6" s="87"/>
      <c r="BZ6" s="87"/>
      <c r="CA6" s="87"/>
      <c r="CB6" s="87"/>
      <c r="CC6" s="87"/>
      <c r="CD6" s="87"/>
      <c r="CE6" s="87"/>
      <c r="CF6" s="87"/>
      <c r="CG6" s="87"/>
      <c r="CH6" s="87"/>
      <c r="CI6" s="87"/>
      <c r="CJ6" s="87"/>
      <c r="CK6" s="87"/>
      <c r="CL6" s="87"/>
      <c r="CM6" s="87"/>
      <c r="CN6" s="87"/>
      <c r="CO6" s="87"/>
      <c r="CP6" s="87"/>
      <c r="CQ6" s="87"/>
      <c r="CR6" s="87"/>
      <c r="CS6" s="87"/>
      <c r="CT6" s="87"/>
      <c r="CU6" s="87"/>
      <c r="CV6" s="87"/>
      <c r="CW6" s="87"/>
      <c r="CX6" s="87"/>
      <c r="CY6" s="87"/>
      <c r="CZ6" s="87"/>
      <c r="DA6" s="87"/>
      <c r="DB6" s="87"/>
      <c r="DC6" s="87"/>
      <c r="DD6" s="87"/>
      <c r="DE6" s="87"/>
      <c r="DF6" s="87"/>
      <c r="DG6" s="87"/>
      <c r="DH6" s="87"/>
      <c r="DI6" s="87"/>
      <c r="DJ6" s="87"/>
      <c r="DK6" s="87"/>
      <c r="DL6" s="87"/>
      <c r="DM6" s="87"/>
      <c r="DN6" s="87"/>
      <c r="DO6" s="87"/>
      <c r="DP6" s="87"/>
      <c r="DQ6" s="87"/>
      <c r="DR6" s="87"/>
    </row>
    <row r="7" spans="1:122" ht="18" customHeight="1" thickBot="1" x14ac:dyDescent="0.3">
      <c r="A7" s="129" t="s">
        <v>144</v>
      </c>
      <c r="B7" s="130" t="s">
        <v>144</v>
      </c>
      <c r="C7" s="130" t="s">
        <v>144</v>
      </c>
      <c r="D7" s="130" t="s">
        <v>144</v>
      </c>
      <c r="E7" s="130" t="s">
        <v>144</v>
      </c>
      <c r="F7" s="130" t="s">
        <v>144</v>
      </c>
      <c r="G7" s="131">
        <v>-12.5</v>
      </c>
      <c r="H7" s="132">
        <v>-12.5</v>
      </c>
      <c r="K7" s="120">
        <v>-12.5</v>
      </c>
      <c r="L7" s="120">
        <v>-12</v>
      </c>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c r="AV7" s="87"/>
      <c r="AW7" s="87"/>
      <c r="AX7" s="87"/>
      <c r="AY7" s="87"/>
      <c r="AZ7" s="87"/>
      <c r="BA7" s="87"/>
      <c r="BB7" s="87"/>
      <c r="BC7" s="87"/>
      <c r="BD7" s="87"/>
      <c r="BE7" s="87"/>
      <c r="BF7" s="87"/>
      <c r="BG7" s="87"/>
      <c r="BH7" s="87"/>
      <c r="BI7" s="87"/>
      <c r="BJ7" s="87"/>
      <c r="BK7" s="87"/>
      <c r="BL7" s="87"/>
      <c r="BM7" s="87"/>
      <c r="BN7" s="87"/>
      <c r="BO7" s="87"/>
      <c r="BP7" s="87"/>
      <c r="BQ7" s="87"/>
      <c r="BR7" s="87"/>
      <c r="BS7" s="87"/>
      <c r="BT7" s="87"/>
      <c r="BU7" s="87"/>
      <c r="BV7" s="87"/>
      <c r="BW7" s="87"/>
      <c r="BX7" s="87"/>
      <c r="BY7" s="87"/>
      <c r="BZ7" s="87"/>
      <c r="CA7" s="87"/>
      <c r="CB7" s="87"/>
      <c r="CC7" s="87"/>
      <c r="CD7" s="87"/>
      <c r="CE7" s="87"/>
      <c r="CF7" s="87"/>
      <c r="CG7" s="87"/>
      <c r="CH7" s="87"/>
      <c r="CI7" s="87"/>
      <c r="CJ7" s="87"/>
      <c r="CK7" s="87"/>
      <c r="CL7" s="87"/>
      <c r="CM7" s="87"/>
      <c r="CN7" s="87"/>
      <c r="CO7" s="87"/>
      <c r="CP7" s="87"/>
      <c r="CQ7" s="87"/>
      <c r="CR7" s="87"/>
      <c r="CS7" s="87"/>
      <c r="CT7" s="87"/>
      <c r="CU7" s="87"/>
      <c r="CV7" s="87"/>
      <c r="CW7" s="87"/>
      <c r="CX7" s="87"/>
      <c r="CY7" s="87"/>
      <c r="CZ7" s="87"/>
      <c r="DA7" s="87"/>
      <c r="DB7" s="87"/>
      <c r="DC7" s="87"/>
      <c r="DD7" s="87"/>
      <c r="DE7" s="87"/>
      <c r="DF7" s="87"/>
      <c r="DG7" s="87"/>
      <c r="DH7" s="87"/>
      <c r="DI7" s="87"/>
      <c r="DJ7" s="87"/>
      <c r="DK7" s="87"/>
      <c r="DL7" s="87"/>
      <c r="DM7" s="87"/>
      <c r="DN7" s="87"/>
      <c r="DO7" s="87"/>
      <c r="DP7" s="87"/>
      <c r="DQ7" s="87"/>
      <c r="DR7" s="87"/>
    </row>
    <row r="8" spans="1:122" ht="18" customHeight="1" x14ac:dyDescent="0.25">
      <c r="A8" s="129" t="s">
        <v>144</v>
      </c>
      <c r="B8" s="130" t="s">
        <v>144</v>
      </c>
      <c r="C8" s="130" t="s">
        <v>144</v>
      </c>
      <c r="D8" s="130" t="s">
        <v>144</v>
      </c>
      <c r="E8" s="130" t="s">
        <v>144</v>
      </c>
      <c r="F8" s="130" t="s">
        <v>144</v>
      </c>
      <c r="G8" s="131">
        <v>-12</v>
      </c>
      <c r="H8" s="132">
        <v>-12</v>
      </c>
      <c r="K8" s="119">
        <v>-12</v>
      </c>
      <c r="L8" s="119">
        <v>-12</v>
      </c>
      <c r="U8" s="87"/>
      <c r="V8" s="87"/>
      <c r="W8" s="87"/>
      <c r="X8" s="87"/>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87"/>
      <c r="CA8" s="87"/>
      <c r="CB8" s="87"/>
      <c r="CC8" s="87"/>
      <c r="CD8" s="87"/>
      <c r="CE8" s="87"/>
      <c r="CF8" s="87"/>
      <c r="CG8" s="87"/>
      <c r="CH8" s="87"/>
      <c r="CI8" s="87"/>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c r="DL8" s="87"/>
      <c r="DM8" s="87"/>
      <c r="DN8" s="87"/>
      <c r="DO8" s="87"/>
      <c r="DP8" s="87"/>
      <c r="DQ8" s="87"/>
      <c r="DR8" s="87"/>
    </row>
    <row r="9" spans="1:122" ht="18" customHeight="1" thickBot="1" x14ac:dyDescent="0.3">
      <c r="A9" s="129" t="s">
        <v>144</v>
      </c>
      <c r="B9" s="130" t="s">
        <v>144</v>
      </c>
      <c r="C9" s="130" t="s">
        <v>144</v>
      </c>
      <c r="D9" s="130" t="s">
        <v>144</v>
      </c>
      <c r="E9" s="130" t="s">
        <v>144</v>
      </c>
      <c r="F9" s="130" t="s">
        <v>144</v>
      </c>
      <c r="G9" s="131">
        <v>-11.5</v>
      </c>
      <c r="H9" s="132">
        <v>-11.5</v>
      </c>
      <c r="K9" s="120">
        <v>-11.5</v>
      </c>
      <c r="L9" s="120">
        <v>-11</v>
      </c>
      <c r="U9" s="87"/>
      <c r="V9" s="87"/>
      <c r="W9" s="87"/>
      <c r="X9" s="87"/>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row>
    <row r="10" spans="1:122" ht="18" customHeight="1" x14ac:dyDescent="0.25">
      <c r="A10" s="129" t="s">
        <v>144</v>
      </c>
      <c r="B10" s="130" t="s">
        <v>144</v>
      </c>
      <c r="C10" s="130" t="s">
        <v>144</v>
      </c>
      <c r="D10" s="130" t="s">
        <v>144</v>
      </c>
      <c r="E10" s="130" t="s">
        <v>144</v>
      </c>
      <c r="F10" s="130" t="s">
        <v>144</v>
      </c>
      <c r="G10" s="131">
        <v>-11</v>
      </c>
      <c r="H10" s="132">
        <v>-11</v>
      </c>
      <c r="K10" s="119">
        <v>-11</v>
      </c>
      <c r="L10" s="119">
        <v>-11</v>
      </c>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c r="DJ10" s="87"/>
      <c r="DK10" s="87"/>
      <c r="DL10" s="87"/>
      <c r="DM10" s="87"/>
      <c r="DN10" s="87"/>
      <c r="DO10" s="87"/>
      <c r="DP10" s="87"/>
      <c r="DQ10" s="87"/>
      <c r="DR10" s="87"/>
    </row>
    <row r="11" spans="1:122" ht="16.5" thickBot="1" x14ac:dyDescent="0.3">
      <c r="A11" s="129" t="s">
        <v>144</v>
      </c>
      <c r="B11" s="130" t="s">
        <v>144</v>
      </c>
      <c r="C11" s="130" t="s">
        <v>144</v>
      </c>
      <c r="D11" s="130" t="s">
        <v>144</v>
      </c>
      <c r="E11" s="130" t="s">
        <v>144</v>
      </c>
      <c r="F11" s="130" t="s">
        <v>144</v>
      </c>
      <c r="G11" s="131">
        <v>-10.5</v>
      </c>
      <c r="H11" s="132">
        <v>-10.5</v>
      </c>
      <c r="K11" s="120">
        <v>-10.5</v>
      </c>
      <c r="L11" s="120">
        <v>-10</v>
      </c>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c r="DJ11" s="87"/>
      <c r="DK11" s="87"/>
      <c r="DL11" s="87"/>
      <c r="DM11" s="87"/>
      <c r="DN11" s="87"/>
      <c r="DO11" s="87"/>
      <c r="DP11" s="87"/>
      <c r="DQ11" s="87"/>
      <c r="DR11" s="87"/>
    </row>
    <row r="12" spans="1:122" ht="15.75" x14ac:dyDescent="0.25">
      <c r="A12" s="129" t="s">
        <v>144</v>
      </c>
      <c r="B12" s="130" t="s">
        <v>144</v>
      </c>
      <c r="C12" s="130" t="s">
        <v>144</v>
      </c>
      <c r="D12" s="130" t="s">
        <v>144</v>
      </c>
      <c r="E12" s="130" t="s">
        <v>144</v>
      </c>
      <c r="F12" s="130" t="s">
        <v>144</v>
      </c>
      <c r="G12" s="131">
        <v>-10</v>
      </c>
      <c r="H12" s="132">
        <v>-10</v>
      </c>
      <c r="K12" s="119">
        <v>-10</v>
      </c>
      <c r="L12" s="119">
        <v>-10</v>
      </c>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row>
    <row r="13" spans="1:122" ht="16.5" thickBot="1" x14ac:dyDescent="0.3">
      <c r="A13" s="129" t="s">
        <v>144</v>
      </c>
      <c r="B13" s="130" t="s">
        <v>144</v>
      </c>
      <c r="C13" s="130" t="s">
        <v>144</v>
      </c>
      <c r="D13" s="130" t="s">
        <v>144</v>
      </c>
      <c r="E13" s="130" t="s">
        <v>144</v>
      </c>
      <c r="F13" s="130" t="s">
        <v>144</v>
      </c>
      <c r="G13" s="131">
        <v>-9.5</v>
      </c>
      <c r="H13" s="132">
        <v>-9.5</v>
      </c>
      <c r="K13" s="120">
        <v>-9.5</v>
      </c>
      <c r="L13" s="120">
        <v>-9</v>
      </c>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87"/>
      <c r="BU13" s="87"/>
      <c r="BV13" s="87"/>
      <c r="BW13" s="87"/>
      <c r="BX13" s="87"/>
      <c r="BY13" s="87"/>
      <c r="BZ13" s="87"/>
      <c r="CA13" s="87"/>
      <c r="CB13" s="87"/>
      <c r="CC13" s="87"/>
      <c r="CD13" s="87"/>
      <c r="CE13" s="87"/>
      <c r="CF13" s="87"/>
      <c r="CG13" s="87"/>
      <c r="CH13" s="87"/>
      <c r="CI13" s="87"/>
      <c r="CJ13" s="87"/>
      <c r="CK13" s="87"/>
      <c r="CL13" s="87"/>
      <c r="CM13" s="87"/>
      <c r="CN13" s="87"/>
      <c r="CO13" s="87"/>
      <c r="CP13" s="87"/>
      <c r="CQ13" s="87"/>
      <c r="CR13" s="87"/>
      <c r="CS13" s="87"/>
      <c r="CT13" s="87"/>
      <c r="CU13" s="87"/>
      <c r="CV13" s="87"/>
      <c r="CW13" s="87"/>
      <c r="CX13" s="87"/>
      <c r="CY13" s="87"/>
      <c r="CZ13" s="87"/>
      <c r="DA13" s="87"/>
      <c r="DB13" s="87"/>
      <c r="DC13" s="87"/>
      <c r="DD13" s="87"/>
      <c r="DE13" s="87"/>
      <c r="DF13" s="87"/>
      <c r="DG13" s="87"/>
      <c r="DH13" s="87"/>
      <c r="DI13" s="87"/>
      <c r="DJ13" s="87"/>
      <c r="DK13" s="87"/>
      <c r="DL13" s="87"/>
      <c r="DM13" s="87"/>
      <c r="DN13" s="87"/>
      <c r="DO13" s="87"/>
      <c r="DP13" s="87"/>
      <c r="DQ13" s="87"/>
      <c r="DR13" s="87"/>
    </row>
    <row r="14" spans="1:122" ht="15.75" x14ac:dyDescent="0.25">
      <c r="A14" s="129" t="s">
        <v>144</v>
      </c>
      <c r="B14" s="130" t="s">
        <v>144</v>
      </c>
      <c r="C14" s="130" t="s">
        <v>144</v>
      </c>
      <c r="D14" s="130" t="s">
        <v>144</v>
      </c>
      <c r="E14" s="130" t="s">
        <v>144</v>
      </c>
      <c r="F14" s="130" t="s">
        <v>144</v>
      </c>
      <c r="G14" s="131">
        <v>-9</v>
      </c>
      <c r="H14" s="132">
        <v>-9</v>
      </c>
      <c r="K14" s="119">
        <v>-9</v>
      </c>
      <c r="L14" s="119">
        <v>-9</v>
      </c>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c r="DJ14" s="87"/>
      <c r="DK14" s="87"/>
      <c r="DL14" s="87"/>
      <c r="DM14" s="87"/>
      <c r="DN14" s="87"/>
      <c r="DO14" s="87"/>
      <c r="DP14" s="87"/>
      <c r="DQ14" s="87"/>
      <c r="DR14" s="87"/>
    </row>
    <row r="15" spans="1:122" ht="16.5" thickBot="1" x14ac:dyDescent="0.3">
      <c r="A15" s="129" t="s">
        <v>144</v>
      </c>
      <c r="B15" s="130" t="s">
        <v>144</v>
      </c>
      <c r="C15" s="130" t="s">
        <v>144</v>
      </c>
      <c r="D15" s="130" t="s">
        <v>144</v>
      </c>
      <c r="E15" s="130" t="s">
        <v>144</v>
      </c>
      <c r="F15" s="130" t="s">
        <v>144</v>
      </c>
      <c r="G15" s="131">
        <v>-8.5</v>
      </c>
      <c r="H15" s="132">
        <v>-8.5</v>
      </c>
      <c r="K15" s="120">
        <v>-8.5</v>
      </c>
      <c r="L15" s="120">
        <v>-8</v>
      </c>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87"/>
      <c r="AZ15" s="87"/>
      <c r="BA15" s="87"/>
      <c r="BB15" s="87"/>
      <c r="BC15" s="87"/>
      <c r="BD15" s="87"/>
      <c r="BE15" s="87"/>
      <c r="BF15" s="87"/>
      <c r="BG15" s="87"/>
      <c r="BH15" s="87"/>
      <c r="BI15" s="87"/>
      <c r="BJ15" s="87"/>
      <c r="BK15" s="87"/>
      <c r="BL15" s="87"/>
      <c r="BM15" s="87"/>
      <c r="BN15" s="87"/>
      <c r="BO15" s="87"/>
      <c r="BP15" s="87"/>
      <c r="BQ15" s="87"/>
      <c r="BR15" s="87"/>
      <c r="BS15" s="87"/>
      <c r="BT15" s="87"/>
      <c r="BU15" s="87"/>
      <c r="BV15" s="87"/>
      <c r="BW15" s="87"/>
      <c r="BX15" s="87"/>
      <c r="BY15" s="87"/>
      <c r="BZ15" s="87"/>
      <c r="CA15" s="87"/>
      <c r="CB15" s="87"/>
      <c r="CC15" s="87"/>
      <c r="CD15" s="87"/>
      <c r="CE15" s="87"/>
      <c r="CF15" s="87"/>
      <c r="CG15" s="87"/>
      <c r="CH15" s="87"/>
      <c r="CI15" s="87"/>
      <c r="CJ15" s="87"/>
      <c r="CK15" s="87"/>
      <c r="CL15" s="87"/>
      <c r="CM15" s="87"/>
      <c r="CN15" s="87"/>
      <c r="CO15" s="87"/>
      <c r="CP15" s="87"/>
      <c r="CQ15" s="87"/>
      <c r="CR15" s="87"/>
      <c r="CS15" s="87"/>
      <c r="CT15" s="87"/>
      <c r="CU15" s="87"/>
      <c r="CV15" s="87"/>
      <c r="CW15" s="87"/>
      <c r="CX15" s="87"/>
      <c r="CY15" s="87"/>
      <c r="CZ15" s="87"/>
      <c r="DA15" s="87"/>
      <c r="DB15" s="87"/>
      <c r="DC15" s="87"/>
      <c r="DD15" s="87"/>
      <c r="DE15" s="87"/>
      <c r="DF15" s="87"/>
      <c r="DG15" s="87"/>
      <c r="DH15" s="87"/>
      <c r="DI15" s="87"/>
      <c r="DJ15" s="87"/>
      <c r="DK15" s="87"/>
      <c r="DL15" s="87"/>
      <c r="DM15" s="87"/>
      <c r="DN15" s="87"/>
      <c r="DO15" s="87"/>
      <c r="DP15" s="87"/>
      <c r="DQ15" s="87"/>
      <c r="DR15" s="87"/>
    </row>
    <row r="16" spans="1:122" ht="15.75" x14ac:dyDescent="0.25">
      <c r="A16" s="129" t="s">
        <v>144</v>
      </c>
      <c r="B16" s="130" t="s">
        <v>144</v>
      </c>
      <c r="C16" s="130" t="s">
        <v>144</v>
      </c>
      <c r="D16" s="130" t="s">
        <v>144</v>
      </c>
      <c r="E16" s="130" t="s">
        <v>144</v>
      </c>
      <c r="F16" s="130" t="s">
        <v>144</v>
      </c>
      <c r="G16" s="131">
        <v>-8</v>
      </c>
      <c r="H16" s="132">
        <v>-8</v>
      </c>
      <c r="K16" s="119">
        <v>-8</v>
      </c>
      <c r="L16" s="119">
        <v>-8</v>
      </c>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87"/>
      <c r="BR16" s="87"/>
      <c r="BS16" s="87"/>
      <c r="BT16" s="87"/>
      <c r="BU16" s="87"/>
      <c r="BV16" s="87"/>
      <c r="BW16" s="87"/>
      <c r="BX16" s="87"/>
      <c r="BY16" s="87"/>
      <c r="BZ16" s="87"/>
      <c r="CA16" s="87"/>
      <c r="CB16" s="87"/>
      <c r="CC16" s="87"/>
      <c r="CD16" s="87"/>
      <c r="CE16" s="87"/>
      <c r="CF16" s="87"/>
      <c r="CG16" s="87"/>
      <c r="CH16" s="87"/>
      <c r="CI16" s="87"/>
      <c r="CJ16" s="87"/>
      <c r="CK16" s="87"/>
      <c r="CL16" s="87"/>
      <c r="CM16" s="87"/>
      <c r="CN16" s="87"/>
      <c r="CO16" s="87"/>
      <c r="CP16" s="87"/>
      <c r="CQ16" s="87"/>
      <c r="CR16" s="87"/>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row>
    <row r="17" spans="1:122" ht="16.5" thickBot="1" x14ac:dyDescent="0.3">
      <c r="A17" s="129" t="s">
        <v>144</v>
      </c>
      <c r="B17" s="130" t="s">
        <v>144</v>
      </c>
      <c r="C17" s="130" t="s">
        <v>144</v>
      </c>
      <c r="D17" s="130" t="s">
        <v>144</v>
      </c>
      <c r="E17" s="130" t="s">
        <v>144</v>
      </c>
      <c r="F17" s="130" t="s">
        <v>144</v>
      </c>
      <c r="G17" s="131">
        <v>-7.5</v>
      </c>
      <c r="H17" s="132">
        <v>-7.5</v>
      </c>
      <c r="K17" s="120">
        <v>-7.5</v>
      </c>
      <c r="L17" s="120">
        <v>-7</v>
      </c>
      <c r="U17" s="87"/>
      <c r="V17" s="87"/>
      <c r="W17" s="87"/>
      <c r="X17" s="87"/>
      <c r="Y17" s="87"/>
      <c r="Z17" s="87"/>
      <c r="AA17" s="87"/>
      <c r="AB17" s="87"/>
      <c r="AC17" s="87"/>
      <c r="AD17" s="87"/>
      <c r="AE17" s="87"/>
      <c r="AF17" s="87"/>
      <c r="AG17" s="87"/>
      <c r="AH17" s="87"/>
      <c r="AI17" s="87"/>
      <c r="AJ17" s="87"/>
      <c r="AK17" s="87"/>
      <c r="AL17" s="87"/>
      <c r="AM17" s="87"/>
      <c r="AN17" s="87"/>
      <c r="AO17" s="87"/>
      <c r="AP17" s="87"/>
      <c r="AQ17" s="87"/>
      <c r="AR17" s="87"/>
      <c r="AS17" s="87"/>
      <c r="AT17" s="87"/>
      <c r="AU17" s="87"/>
      <c r="AV17" s="87"/>
      <c r="AW17" s="87"/>
      <c r="AX17" s="87"/>
      <c r="AY17" s="87"/>
      <c r="AZ17" s="87"/>
      <c r="BA17" s="87"/>
      <c r="BB17" s="87"/>
      <c r="BC17" s="87"/>
      <c r="BD17" s="87"/>
      <c r="BE17" s="87"/>
      <c r="BF17" s="87"/>
      <c r="BG17" s="87"/>
      <c r="BH17" s="87"/>
      <c r="BI17" s="87"/>
      <c r="BJ17" s="87"/>
      <c r="BK17" s="87"/>
      <c r="BL17" s="87"/>
      <c r="BM17" s="87"/>
      <c r="BN17" s="87"/>
      <c r="BO17" s="87"/>
      <c r="BP17" s="87"/>
      <c r="BQ17" s="87"/>
      <c r="BR17" s="87"/>
      <c r="BS17" s="87"/>
      <c r="BT17" s="87"/>
      <c r="BU17" s="87"/>
      <c r="BV17" s="87"/>
      <c r="BW17" s="87"/>
      <c r="BX17" s="87"/>
      <c r="BY17" s="87"/>
      <c r="BZ17" s="87"/>
      <c r="CA17" s="87"/>
      <c r="CB17" s="87"/>
      <c r="CC17" s="87"/>
      <c r="CD17" s="87"/>
      <c r="CE17" s="87"/>
      <c r="CF17" s="87"/>
      <c r="CG17" s="87"/>
      <c r="CH17" s="87"/>
      <c r="CI17" s="87"/>
      <c r="CJ17" s="87"/>
      <c r="CK17" s="87"/>
      <c r="CL17" s="87"/>
      <c r="CM17" s="87"/>
      <c r="CN17" s="87"/>
      <c r="CO17" s="87"/>
      <c r="CP17" s="87"/>
      <c r="CQ17" s="87"/>
      <c r="CR17" s="87"/>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row>
    <row r="18" spans="1:122" ht="15.75" x14ac:dyDescent="0.25">
      <c r="A18" s="129" t="s">
        <v>144</v>
      </c>
      <c r="B18" s="130" t="s">
        <v>144</v>
      </c>
      <c r="C18" s="130" t="s">
        <v>144</v>
      </c>
      <c r="D18" s="130" t="s">
        <v>144</v>
      </c>
      <c r="E18" s="130" t="s">
        <v>144</v>
      </c>
      <c r="F18" s="130" t="s">
        <v>144</v>
      </c>
      <c r="G18" s="131">
        <v>-7</v>
      </c>
      <c r="H18" s="132">
        <v>-7</v>
      </c>
      <c r="K18" s="119">
        <v>-7</v>
      </c>
      <c r="L18" s="119">
        <v>-7</v>
      </c>
      <c r="U18" s="87"/>
      <c r="V18" s="87"/>
      <c r="W18" s="87"/>
      <c r="X18" s="87"/>
      <c r="Y18" s="87"/>
      <c r="Z18" s="87"/>
      <c r="AA18" s="87"/>
      <c r="AB18" s="87"/>
      <c r="AC18" s="87"/>
      <c r="AD18" s="87"/>
      <c r="AE18" s="87"/>
      <c r="AF18" s="87"/>
      <c r="AG18" s="87"/>
      <c r="AH18" s="87"/>
      <c r="AI18" s="87"/>
      <c r="AJ18" s="87"/>
      <c r="AK18" s="87"/>
      <c r="AL18" s="87"/>
      <c r="AM18" s="87"/>
      <c r="AN18" s="87"/>
      <c r="AO18" s="87"/>
      <c r="AP18" s="87"/>
      <c r="AQ18" s="87"/>
      <c r="AR18" s="87"/>
      <c r="AS18" s="87"/>
      <c r="AT18" s="87"/>
      <c r="AU18" s="87"/>
      <c r="AV18" s="87"/>
      <c r="AW18" s="87"/>
      <c r="AX18" s="87"/>
      <c r="AY18" s="87"/>
      <c r="AZ18" s="87"/>
      <c r="BA18" s="87"/>
      <c r="BB18" s="87"/>
      <c r="BC18" s="87"/>
      <c r="BD18" s="87"/>
      <c r="BE18" s="87"/>
      <c r="BF18" s="87"/>
      <c r="BG18" s="87"/>
      <c r="BH18" s="87"/>
      <c r="BI18" s="87"/>
      <c r="BJ18" s="87"/>
      <c r="BK18" s="87"/>
      <c r="BL18" s="87"/>
      <c r="BM18" s="87"/>
      <c r="BN18" s="87"/>
      <c r="BO18" s="87"/>
      <c r="BP18" s="87"/>
      <c r="BQ18" s="87"/>
      <c r="BR18" s="87"/>
      <c r="BS18" s="87"/>
      <c r="BT18" s="87"/>
      <c r="BU18" s="87"/>
      <c r="BV18" s="87"/>
      <c r="BW18" s="87"/>
      <c r="BX18" s="87"/>
      <c r="BY18" s="87"/>
      <c r="BZ18" s="87"/>
      <c r="CA18" s="87"/>
      <c r="CB18" s="87"/>
      <c r="CC18" s="87"/>
      <c r="CD18" s="87"/>
      <c r="CE18" s="87"/>
      <c r="CF18" s="87"/>
      <c r="CG18" s="87"/>
      <c r="CH18" s="87"/>
      <c r="CI18" s="87"/>
      <c r="CJ18" s="87"/>
      <c r="CK18" s="87"/>
      <c r="CL18" s="87"/>
      <c r="CM18" s="87"/>
      <c r="CN18" s="87"/>
      <c r="CO18" s="87"/>
      <c r="CP18" s="87"/>
      <c r="CQ18" s="87"/>
      <c r="CR18" s="87"/>
      <c r="CS18" s="87"/>
      <c r="CT18" s="87"/>
      <c r="CU18" s="87"/>
      <c r="CV18" s="87"/>
      <c r="CW18" s="87"/>
      <c r="CX18" s="87"/>
      <c r="CY18" s="87"/>
      <c r="CZ18" s="87"/>
      <c r="DA18" s="87"/>
      <c r="DB18" s="87"/>
      <c r="DC18" s="87"/>
      <c r="DD18" s="87"/>
      <c r="DE18" s="87"/>
      <c r="DF18" s="87"/>
      <c r="DG18" s="87"/>
      <c r="DH18" s="87"/>
      <c r="DI18" s="87"/>
      <c r="DJ18" s="87"/>
      <c r="DK18" s="87"/>
      <c r="DL18" s="87"/>
      <c r="DM18" s="87"/>
      <c r="DN18" s="87"/>
      <c r="DO18" s="87"/>
      <c r="DP18" s="87"/>
      <c r="DQ18" s="87"/>
      <c r="DR18" s="87"/>
    </row>
    <row r="19" spans="1:122" ht="16.5" thickBot="1" x14ac:dyDescent="0.3">
      <c r="A19" s="129" t="s">
        <v>144</v>
      </c>
      <c r="B19" s="130" t="s">
        <v>144</v>
      </c>
      <c r="C19" s="130" t="s">
        <v>144</v>
      </c>
      <c r="D19" s="130" t="s">
        <v>144</v>
      </c>
      <c r="E19" s="130" t="s">
        <v>144</v>
      </c>
      <c r="F19" s="130" t="s">
        <v>144</v>
      </c>
      <c r="G19" s="131">
        <v>-6.5</v>
      </c>
      <c r="H19" s="132">
        <v>-6.5</v>
      </c>
      <c r="K19" s="120">
        <v>-6.5</v>
      </c>
      <c r="L19" s="120">
        <v>-6</v>
      </c>
      <c r="U19" s="87"/>
      <c r="V19" s="87"/>
      <c r="W19" s="87"/>
      <c r="X19" s="87"/>
      <c r="Y19" s="87"/>
      <c r="Z19" s="87"/>
      <c r="AA19" s="87"/>
      <c r="AB19" s="87"/>
      <c r="AC19" s="87"/>
      <c r="AD19" s="87"/>
      <c r="AE19" s="87"/>
      <c r="AF19" s="87"/>
      <c r="AG19" s="87"/>
      <c r="AH19" s="87"/>
      <c r="AI19" s="87"/>
      <c r="AJ19" s="87"/>
      <c r="AK19" s="87"/>
      <c r="AL19" s="87"/>
      <c r="AM19" s="87"/>
      <c r="AN19" s="87"/>
      <c r="AO19" s="87"/>
      <c r="AP19" s="87"/>
      <c r="AQ19" s="87"/>
      <c r="AR19" s="87"/>
      <c r="AS19" s="87"/>
      <c r="AT19" s="87"/>
      <c r="AU19" s="87"/>
      <c r="AV19" s="87"/>
      <c r="AW19" s="87"/>
      <c r="AX19" s="87"/>
      <c r="AY19" s="87"/>
      <c r="AZ19" s="87"/>
      <c r="BA19" s="87"/>
      <c r="BB19" s="87"/>
      <c r="BC19" s="87"/>
      <c r="BD19" s="87"/>
      <c r="BE19" s="87"/>
      <c r="BF19" s="87"/>
      <c r="BG19" s="87"/>
      <c r="BH19" s="87"/>
      <c r="BI19" s="87"/>
      <c r="BJ19" s="87"/>
      <c r="BK19" s="87"/>
      <c r="BL19" s="87"/>
      <c r="BM19" s="87"/>
      <c r="BN19" s="87"/>
      <c r="BO19" s="87"/>
      <c r="BP19" s="87"/>
      <c r="BQ19" s="87"/>
      <c r="BR19" s="87"/>
      <c r="BS19" s="87"/>
      <c r="BT19" s="87"/>
      <c r="BU19" s="87"/>
      <c r="BV19" s="87"/>
      <c r="BW19" s="87"/>
      <c r="BX19" s="87"/>
      <c r="BY19" s="87"/>
      <c r="BZ19" s="87"/>
      <c r="CA19" s="87"/>
      <c r="CB19" s="87"/>
      <c r="CC19" s="87"/>
      <c r="CD19" s="87"/>
      <c r="CE19" s="87"/>
      <c r="CF19" s="87"/>
      <c r="CG19" s="87"/>
      <c r="CH19" s="87"/>
      <c r="CI19" s="87"/>
      <c r="CJ19" s="87"/>
      <c r="CK19" s="87"/>
      <c r="CL19" s="87"/>
      <c r="CM19" s="87"/>
      <c r="CN19" s="87"/>
      <c r="CO19" s="87"/>
      <c r="CP19" s="87"/>
      <c r="CQ19" s="87"/>
      <c r="CR19" s="87"/>
      <c r="CS19" s="87"/>
      <c r="CT19" s="87"/>
      <c r="CU19" s="87"/>
      <c r="CV19" s="87"/>
      <c r="CW19" s="87"/>
      <c r="CX19" s="87"/>
      <c r="CY19" s="87"/>
      <c r="CZ19" s="87"/>
      <c r="DA19" s="87"/>
      <c r="DB19" s="87"/>
      <c r="DC19" s="87"/>
      <c r="DD19" s="87"/>
      <c r="DE19" s="87"/>
      <c r="DF19" s="87"/>
      <c r="DG19" s="87"/>
      <c r="DH19" s="87"/>
      <c r="DI19" s="87"/>
      <c r="DJ19" s="87"/>
      <c r="DK19" s="87"/>
      <c r="DL19" s="87"/>
      <c r="DM19" s="87"/>
      <c r="DN19" s="87"/>
      <c r="DO19" s="87"/>
      <c r="DP19" s="87"/>
      <c r="DQ19" s="87"/>
      <c r="DR19" s="87"/>
    </row>
    <row r="20" spans="1:122" ht="15.75" x14ac:dyDescent="0.25">
      <c r="A20" s="129" t="s">
        <v>144</v>
      </c>
      <c r="B20" s="130" t="s">
        <v>144</v>
      </c>
      <c r="C20" s="130" t="s">
        <v>144</v>
      </c>
      <c r="D20" s="130" t="s">
        <v>144</v>
      </c>
      <c r="E20" s="130" t="s">
        <v>144</v>
      </c>
      <c r="F20" s="130" t="s">
        <v>144</v>
      </c>
      <c r="G20" s="131">
        <v>-6</v>
      </c>
      <c r="H20" s="132">
        <v>-6</v>
      </c>
      <c r="K20" s="119">
        <v>-6</v>
      </c>
      <c r="L20" s="119">
        <v>-6</v>
      </c>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7"/>
      <c r="CE20" s="87"/>
      <c r="CF20" s="87"/>
      <c r="CG20" s="87"/>
      <c r="CH20" s="87"/>
      <c r="CI20" s="87"/>
      <c r="CJ20" s="87"/>
      <c r="CK20" s="87"/>
      <c r="CL20" s="87"/>
      <c r="CM20" s="87"/>
      <c r="CN20" s="87"/>
      <c r="CO20" s="87"/>
      <c r="CP20" s="87"/>
      <c r="CQ20" s="87"/>
      <c r="CR20" s="87"/>
      <c r="CS20" s="87"/>
      <c r="CT20" s="87"/>
      <c r="CU20" s="87"/>
      <c r="CV20" s="87"/>
      <c r="CW20" s="87"/>
      <c r="CX20" s="87"/>
      <c r="CY20" s="87"/>
      <c r="CZ20" s="87"/>
      <c r="DA20" s="87"/>
      <c r="DB20" s="87"/>
      <c r="DC20" s="87"/>
      <c r="DD20" s="87"/>
      <c r="DE20" s="87"/>
      <c r="DF20" s="87"/>
      <c r="DG20" s="87"/>
      <c r="DH20" s="87"/>
      <c r="DI20" s="87"/>
      <c r="DJ20" s="87"/>
      <c r="DK20" s="87"/>
      <c r="DL20" s="87"/>
      <c r="DM20" s="87"/>
      <c r="DN20" s="87"/>
      <c r="DO20" s="87"/>
      <c r="DP20" s="87"/>
      <c r="DQ20" s="87"/>
      <c r="DR20" s="87"/>
    </row>
    <row r="21" spans="1:122" ht="16.5" thickBot="1" x14ac:dyDescent="0.3">
      <c r="A21" s="129" t="s">
        <v>144</v>
      </c>
      <c r="B21" s="130" t="s">
        <v>144</v>
      </c>
      <c r="C21" s="130" t="s">
        <v>144</v>
      </c>
      <c r="D21" s="130" t="s">
        <v>144</v>
      </c>
      <c r="E21" s="130" t="s">
        <v>144</v>
      </c>
      <c r="F21" s="130" t="s">
        <v>144</v>
      </c>
      <c r="G21" s="131">
        <v>-5.5</v>
      </c>
      <c r="H21" s="132">
        <v>-5.5</v>
      </c>
      <c r="K21" s="120">
        <v>-5.5</v>
      </c>
      <c r="L21" s="120">
        <v>-5</v>
      </c>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row>
    <row r="22" spans="1:122" ht="15.75" x14ac:dyDescent="0.25">
      <c r="A22" s="129" t="s">
        <v>144</v>
      </c>
      <c r="B22" s="130" t="s">
        <v>144</v>
      </c>
      <c r="C22" s="130" t="s">
        <v>144</v>
      </c>
      <c r="D22" s="130" t="s">
        <v>144</v>
      </c>
      <c r="E22" s="130" t="s">
        <v>144</v>
      </c>
      <c r="F22" s="130" t="s">
        <v>144</v>
      </c>
      <c r="G22" s="131">
        <v>-5</v>
      </c>
      <c r="H22" s="132">
        <v>-5</v>
      </c>
      <c r="K22" s="119">
        <v>-5</v>
      </c>
      <c r="L22" s="119">
        <v>-5</v>
      </c>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87"/>
      <c r="AZ22" s="87"/>
      <c r="BA22" s="87"/>
      <c r="BB22" s="87"/>
      <c r="BC22" s="87"/>
      <c r="BD22" s="87"/>
      <c r="BE22" s="87"/>
      <c r="BF22" s="87"/>
      <c r="BG22" s="87"/>
      <c r="BH22" s="87"/>
      <c r="BI22" s="87"/>
      <c r="BJ22" s="87"/>
      <c r="BK22" s="87"/>
      <c r="BL22" s="87"/>
      <c r="BM22" s="87"/>
      <c r="BN22" s="87"/>
      <c r="BO22" s="87"/>
      <c r="BP22" s="87"/>
      <c r="BQ22" s="87"/>
      <c r="BR22" s="87"/>
      <c r="BS22" s="87"/>
      <c r="BT22" s="87"/>
      <c r="BU22" s="87"/>
      <c r="BV22" s="87"/>
      <c r="BW22" s="87"/>
      <c r="BX22" s="87"/>
      <c r="BY22" s="87"/>
      <c r="BZ22" s="87"/>
      <c r="CA22" s="87"/>
      <c r="CB22" s="87"/>
      <c r="CC22" s="87"/>
      <c r="CD22" s="87"/>
      <c r="CE22" s="87"/>
      <c r="CF22" s="87"/>
      <c r="CG22" s="87"/>
      <c r="CH22" s="87"/>
      <c r="CI22" s="87"/>
      <c r="CJ22" s="87"/>
      <c r="CK22" s="87"/>
      <c r="CL22" s="87"/>
      <c r="CM22" s="87"/>
      <c r="CN22" s="87"/>
      <c r="CO22" s="87"/>
      <c r="CP22" s="87"/>
      <c r="CQ22" s="87"/>
      <c r="CR22" s="87"/>
      <c r="CS22" s="87"/>
      <c r="CT22" s="87"/>
      <c r="CU22" s="87"/>
      <c r="CV22" s="87"/>
      <c r="CW22" s="87"/>
      <c r="CX22" s="87"/>
      <c r="CY22" s="87"/>
      <c r="CZ22" s="87"/>
      <c r="DA22" s="87"/>
      <c r="DB22" s="87"/>
      <c r="DC22" s="87"/>
      <c r="DD22" s="87"/>
      <c r="DE22" s="87"/>
      <c r="DF22" s="87"/>
      <c r="DG22" s="87"/>
      <c r="DH22" s="87"/>
      <c r="DI22" s="87"/>
      <c r="DJ22" s="87"/>
      <c r="DK22" s="87"/>
      <c r="DL22" s="87"/>
      <c r="DM22" s="87"/>
      <c r="DN22" s="87"/>
      <c r="DO22" s="87"/>
      <c r="DP22" s="87"/>
      <c r="DQ22" s="87"/>
      <c r="DR22" s="87"/>
    </row>
    <row r="23" spans="1:122" ht="16.5" thickBot="1" x14ac:dyDescent="0.3">
      <c r="A23" s="129" t="s">
        <v>144</v>
      </c>
      <c r="B23" s="130" t="s">
        <v>144</v>
      </c>
      <c r="C23" s="130" t="s">
        <v>144</v>
      </c>
      <c r="D23" s="130" t="s">
        <v>144</v>
      </c>
      <c r="E23" s="130" t="s">
        <v>144</v>
      </c>
      <c r="F23" s="130" t="s">
        <v>144</v>
      </c>
      <c r="G23" s="131">
        <v>-4.5</v>
      </c>
      <c r="H23" s="132">
        <v>-4.5</v>
      </c>
      <c r="K23" s="120">
        <v>-4.5</v>
      </c>
      <c r="L23" s="120">
        <v>-4</v>
      </c>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87"/>
      <c r="AZ23" s="87"/>
      <c r="BA23" s="87"/>
      <c r="BB23" s="87"/>
      <c r="BC23" s="87"/>
      <c r="BD23" s="87"/>
      <c r="BE23" s="87"/>
      <c r="BF23" s="87"/>
      <c r="BG23" s="87"/>
      <c r="BH23" s="87"/>
      <c r="BI23" s="87"/>
      <c r="BJ23" s="87"/>
      <c r="BK23" s="87"/>
      <c r="BL23" s="87"/>
      <c r="BM23" s="87"/>
      <c r="BN23" s="87"/>
      <c r="BO23" s="87"/>
      <c r="BP23" s="87"/>
      <c r="BQ23" s="87"/>
      <c r="BR23" s="87"/>
      <c r="BS23" s="87"/>
      <c r="BT23" s="87"/>
      <c r="BU23" s="87"/>
      <c r="BV23" s="87"/>
      <c r="BW23" s="87"/>
      <c r="BX23" s="87"/>
      <c r="BY23" s="87"/>
      <c r="BZ23" s="87"/>
      <c r="CA23" s="87"/>
      <c r="CB23" s="87"/>
      <c r="CC23" s="87"/>
      <c r="CD23" s="87"/>
      <c r="CE23" s="87"/>
      <c r="CF23" s="87"/>
      <c r="CG23" s="87"/>
      <c r="CH23" s="87"/>
      <c r="CI23" s="87"/>
      <c r="CJ23" s="87"/>
      <c r="CK23" s="87"/>
      <c r="CL23" s="87"/>
      <c r="CM23" s="87"/>
      <c r="CN23" s="87"/>
      <c r="CO23" s="87"/>
      <c r="CP23" s="87"/>
      <c r="CQ23" s="87"/>
      <c r="CR23" s="87"/>
      <c r="CS23" s="87"/>
      <c r="CT23" s="87"/>
      <c r="CU23" s="87"/>
      <c r="CV23" s="87"/>
      <c r="CW23" s="87"/>
      <c r="CX23" s="87"/>
      <c r="CY23" s="87"/>
      <c r="CZ23" s="87"/>
      <c r="DA23" s="87"/>
      <c r="DB23" s="87"/>
      <c r="DC23" s="87"/>
      <c r="DD23" s="87"/>
      <c r="DE23" s="87"/>
      <c r="DF23" s="87"/>
      <c r="DG23" s="87"/>
      <c r="DH23" s="87"/>
      <c r="DI23" s="87"/>
      <c r="DJ23" s="87"/>
      <c r="DK23" s="87"/>
      <c r="DL23" s="87"/>
      <c r="DM23" s="87"/>
      <c r="DN23" s="87"/>
      <c r="DO23" s="87"/>
      <c r="DP23" s="87"/>
      <c r="DQ23" s="87"/>
      <c r="DR23" s="87"/>
    </row>
    <row r="24" spans="1:122" ht="15.75" x14ac:dyDescent="0.25">
      <c r="A24" s="129" t="s">
        <v>144</v>
      </c>
      <c r="B24" s="130" t="s">
        <v>144</v>
      </c>
      <c r="C24" s="130" t="s">
        <v>144</v>
      </c>
      <c r="D24" s="130" t="s">
        <v>144</v>
      </c>
      <c r="E24" s="130" t="s">
        <v>144</v>
      </c>
      <c r="F24" s="130" t="s">
        <v>144</v>
      </c>
      <c r="G24" s="131">
        <v>-4</v>
      </c>
      <c r="H24" s="132">
        <v>-4</v>
      </c>
      <c r="K24" s="119">
        <v>-4</v>
      </c>
      <c r="L24" s="119">
        <v>-4</v>
      </c>
      <c r="U24" s="87"/>
      <c r="V24" s="87"/>
      <c r="W24" s="87"/>
      <c r="X24" s="87"/>
      <c r="Y24" s="87"/>
      <c r="Z24" s="87"/>
      <c r="AA24" s="87"/>
      <c r="AB24" s="87"/>
      <c r="AC24" s="87"/>
      <c r="AD24" s="87"/>
      <c r="AE24" s="87"/>
      <c r="AF24" s="87"/>
      <c r="AG24" s="87"/>
      <c r="AH24" s="87"/>
      <c r="AI24" s="87"/>
      <c r="AJ24" s="87"/>
      <c r="AK24" s="87"/>
      <c r="AL24" s="87"/>
      <c r="AM24" s="87"/>
      <c r="AN24" s="87"/>
      <c r="AO24" s="87"/>
      <c r="AP24" s="87"/>
      <c r="AQ24" s="87"/>
      <c r="AR24" s="87"/>
      <c r="AS24" s="87"/>
      <c r="AT24" s="87"/>
      <c r="AU24" s="87"/>
      <c r="AV24" s="87"/>
      <c r="AW24" s="87"/>
      <c r="AX24" s="87"/>
      <c r="AY24" s="87"/>
      <c r="AZ24" s="87"/>
      <c r="BA24" s="87"/>
      <c r="BB24" s="87"/>
      <c r="BC24" s="87"/>
      <c r="BD24" s="87"/>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row>
    <row r="25" spans="1:122" ht="16.5" thickBot="1" x14ac:dyDescent="0.3">
      <c r="A25" s="129" t="s">
        <v>144</v>
      </c>
      <c r="B25" s="130" t="s">
        <v>144</v>
      </c>
      <c r="C25" s="130" t="s">
        <v>144</v>
      </c>
      <c r="D25" s="130" t="s">
        <v>144</v>
      </c>
      <c r="E25" s="130" t="s">
        <v>144</v>
      </c>
      <c r="F25" s="130" t="s">
        <v>144</v>
      </c>
      <c r="G25" s="131">
        <v>-3.5</v>
      </c>
      <c r="H25" s="132">
        <v>-3.5</v>
      </c>
      <c r="K25" s="120">
        <v>-3.5</v>
      </c>
      <c r="L25" s="120">
        <v>-3</v>
      </c>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87"/>
      <c r="BC25" s="87"/>
      <c r="BD25" s="87"/>
      <c r="BE25" s="87"/>
      <c r="BF25" s="87"/>
      <c r="BG25" s="87"/>
      <c r="BH25" s="87"/>
      <c r="BI25" s="87"/>
      <c r="BJ25" s="87"/>
      <c r="BK25" s="87"/>
      <c r="BL25" s="87"/>
      <c r="BM25" s="87"/>
      <c r="BN25" s="87"/>
      <c r="BO25" s="87"/>
      <c r="BP25" s="87"/>
      <c r="BQ25" s="87"/>
      <c r="BR25" s="87"/>
      <c r="BS25" s="87"/>
      <c r="BT25" s="87"/>
      <c r="BU25" s="87"/>
      <c r="BV25" s="87"/>
      <c r="BW25" s="87"/>
      <c r="BX25" s="87"/>
      <c r="BY25" s="87"/>
      <c r="BZ25" s="87"/>
      <c r="CA25" s="87"/>
      <c r="CB25" s="87"/>
      <c r="CC25" s="87"/>
      <c r="CD25" s="87"/>
      <c r="CE25" s="87"/>
      <c r="CF25" s="87"/>
      <c r="CG25" s="87"/>
      <c r="CH25" s="87"/>
      <c r="CI25" s="87"/>
      <c r="CJ25" s="87"/>
      <c r="CK25" s="87"/>
      <c r="CL25" s="87"/>
      <c r="CM25" s="87"/>
      <c r="CN25" s="87"/>
      <c r="CO25" s="87"/>
      <c r="CP25" s="87"/>
      <c r="CQ25" s="87"/>
      <c r="CR25" s="87"/>
      <c r="CS25" s="87"/>
      <c r="CT25" s="87"/>
      <c r="CU25" s="87"/>
      <c r="CV25" s="87"/>
      <c r="CW25" s="87"/>
      <c r="CX25" s="87"/>
      <c r="CY25" s="87"/>
      <c r="CZ25" s="87"/>
      <c r="DA25" s="87"/>
      <c r="DB25" s="87"/>
      <c r="DC25" s="87"/>
      <c r="DD25" s="87"/>
      <c r="DE25" s="87"/>
      <c r="DF25" s="87"/>
      <c r="DG25" s="87"/>
      <c r="DH25" s="87"/>
      <c r="DI25" s="87"/>
      <c r="DJ25" s="87"/>
      <c r="DK25" s="87"/>
      <c r="DL25" s="87"/>
      <c r="DM25" s="87"/>
      <c r="DN25" s="87"/>
      <c r="DO25" s="87"/>
      <c r="DP25" s="87"/>
      <c r="DQ25" s="87"/>
      <c r="DR25" s="87"/>
    </row>
    <row r="26" spans="1:122" ht="15.75" x14ac:dyDescent="0.25">
      <c r="A26" s="129" t="s">
        <v>144</v>
      </c>
      <c r="B26" s="130" t="s">
        <v>144</v>
      </c>
      <c r="C26" s="130" t="s">
        <v>144</v>
      </c>
      <c r="D26" s="130" t="s">
        <v>144</v>
      </c>
      <c r="E26" s="130" t="s">
        <v>144</v>
      </c>
      <c r="F26" s="130" t="s">
        <v>144</v>
      </c>
      <c r="G26" s="131">
        <v>-3</v>
      </c>
      <c r="H26" s="132">
        <v>-3</v>
      </c>
      <c r="K26" s="119">
        <v>-3</v>
      </c>
      <c r="L26" s="119">
        <v>-3</v>
      </c>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c r="AT26" s="87"/>
      <c r="AU26" s="87"/>
      <c r="AV26" s="87"/>
      <c r="AW26" s="87"/>
      <c r="AX26" s="87"/>
      <c r="AY26" s="87"/>
      <c r="AZ26" s="87"/>
      <c r="BA26" s="87"/>
      <c r="BB26" s="87"/>
      <c r="BC26" s="87"/>
      <c r="BD26" s="87"/>
      <c r="BE26" s="87"/>
      <c r="BF26" s="87"/>
      <c r="BG26" s="87"/>
      <c r="BH26" s="87"/>
      <c r="BI26" s="87"/>
      <c r="BJ26" s="87"/>
      <c r="BK26" s="87"/>
      <c r="BL26" s="87"/>
      <c r="BM26" s="87"/>
      <c r="BN26" s="87"/>
      <c r="BO26" s="87"/>
      <c r="BP26" s="87"/>
      <c r="BQ26" s="87"/>
      <c r="BR26" s="87"/>
      <c r="BS26" s="87"/>
      <c r="BT26" s="87"/>
      <c r="BU26" s="87"/>
      <c r="BV26" s="87"/>
      <c r="BW26" s="87"/>
      <c r="BX26" s="87"/>
      <c r="BY26" s="87"/>
      <c r="BZ26" s="87"/>
      <c r="CA26" s="87"/>
      <c r="CB26" s="87"/>
      <c r="CC26" s="87"/>
      <c r="CD26" s="87"/>
      <c r="CE26" s="87"/>
      <c r="CF26" s="87"/>
      <c r="CG26" s="87"/>
      <c r="CH26" s="87"/>
      <c r="CI26" s="87"/>
      <c r="CJ26" s="87"/>
      <c r="CK26" s="87"/>
      <c r="CL26" s="87"/>
      <c r="CM26" s="87"/>
      <c r="CN26" s="87"/>
      <c r="CO26" s="87"/>
      <c r="CP26" s="87"/>
      <c r="CQ26" s="87"/>
      <c r="CR26" s="87"/>
      <c r="CS26" s="87"/>
      <c r="CT26" s="87"/>
      <c r="CU26" s="87"/>
      <c r="CV26" s="87"/>
      <c r="CW26" s="87"/>
      <c r="CX26" s="87"/>
      <c r="CY26" s="87"/>
      <c r="CZ26" s="87"/>
      <c r="DA26" s="87"/>
      <c r="DB26" s="87"/>
      <c r="DC26" s="87"/>
      <c r="DD26" s="87"/>
      <c r="DE26" s="87"/>
      <c r="DF26" s="87"/>
      <c r="DG26" s="87"/>
      <c r="DH26" s="87"/>
      <c r="DI26" s="87"/>
      <c r="DJ26" s="87"/>
      <c r="DK26" s="87"/>
      <c r="DL26" s="87"/>
      <c r="DM26" s="87"/>
      <c r="DN26" s="87"/>
      <c r="DO26" s="87"/>
      <c r="DP26" s="87"/>
      <c r="DQ26" s="87"/>
      <c r="DR26" s="87"/>
    </row>
    <row r="27" spans="1:122" ht="16.5" thickBot="1" x14ac:dyDescent="0.3">
      <c r="A27" s="129" t="s">
        <v>144</v>
      </c>
      <c r="B27" s="130" t="s">
        <v>144</v>
      </c>
      <c r="C27" s="130" t="s">
        <v>144</v>
      </c>
      <c r="D27" s="130" t="s">
        <v>144</v>
      </c>
      <c r="E27" s="130" t="s">
        <v>144</v>
      </c>
      <c r="F27" s="130" t="s">
        <v>144</v>
      </c>
      <c r="G27" s="131">
        <v>-2.5</v>
      </c>
      <c r="H27" s="132">
        <v>-2.5</v>
      </c>
      <c r="K27" s="120">
        <v>-2.5</v>
      </c>
      <c r="L27" s="120">
        <v>-2</v>
      </c>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87"/>
      <c r="AZ27" s="87"/>
      <c r="BA27" s="87"/>
      <c r="BB27" s="87"/>
      <c r="BC27" s="87"/>
      <c r="BD27" s="87"/>
      <c r="BE27" s="87"/>
      <c r="BF27" s="87"/>
      <c r="BG27" s="87"/>
      <c r="BH27" s="87"/>
      <c r="BI27" s="87"/>
      <c r="BJ27" s="87"/>
      <c r="BK27" s="87"/>
      <c r="BL27" s="87"/>
      <c r="BM27" s="87"/>
      <c r="BN27" s="87"/>
      <c r="BO27" s="87"/>
      <c r="BP27" s="87"/>
      <c r="BQ27" s="87"/>
      <c r="BR27" s="87"/>
      <c r="BS27" s="87"/>
      <c r="BT27" s="87"/>
      <c r="BU27" s="87"/>
      <c r="BV27" s="87"/>
      <c r="BW27" s="87"/>
      <c r="BX27" s="87"/>
      <c r="BY27" s="87"/>
      <c r="BZ27" s="87"/>
      <c r="CA27" s="87"/>
      <c r="CB27" s="87"/>
      <c r="CC27" s="87"/>
      <c r="CD27" s="87"/>
      <c r="CE27" s="87"/>
      <c r="CF27" s="87"/>
      <c r="CG27" s="87"/>
      <c r="CH27" s="87"/>
      <c r="CI27" s="87"/>
      <c r="CJ27" s="87"/>
      <c r="CK27" s="87"/>
      <c r="CL27" s="87"/>
      <c r="CM27" s="87"/>
      <c r="CN27" s="87"/>
      <c r="CO27" s="87"/>
      <c r="CP27" s="87"/>
      <c r="CQ27" s="87"/>
      <c r="CR27" s="87"/>
      <c r="CS27" s="87"/>
      <c r="CT27" s="87"/>
      <c r="CU27" s="87"/>
      <c r="CV27" s="87"/>
      <c r="CW27" s="87"/>
      <c r="CX27" s="87"/>
      <c r="CY27" s="87"/>
      <c r="CZ27" s="87"/>
      <c r="DA27" s="87"/>
      <c r="DB27" s="87"/>
      <c r="DC27" s="87"/>
      <c r="DD27" s="87"/>
      <c r="DE27" s="87"/>
      <c r="DF27" s="87"/>
      <c r="DG27" s="87"/>
      <c r="DH27" s="87"/>
      <c r="DI27" s="87"/>
      <c r="DJ27" s="87"/>
      <c r="DK27" s="87"/>
      <c r="DL27" s="87"/>
      <c r="DM27" s="87"/>
      <c r="DN27" s="87"/>
      <c r="DO27" s="87"/>
      <c r="DP27" s="87"/>
      <c r="DQ27" s="87"/>
      <c r="DR27" s="87"/>
    </row>
    <row r="28" spans="1:122" ht="15.75" x14ac:dyDescent="0.25">
      <c r="A28" s="129" t="s">
        <v>144</v>
      </c>
      <c r="B28" s="130" t="s">
        <v>144</v>
      </c>
      <c r="C28" s="130" t="s">
        <v>144</v>
      </c>
      <c r="D28" s="130" t="s">
        <v>144</v>
      </c>
      <c r="E28" s="130" t="s">
        <v>144</v>
      </c>
      <c r="F28" s="130" t="s">
        <v>144</v>
      </c>
      <c r="G28" s="131">
        <v>-2</v>
      </c>
      <c r="H28" s="132">
        <v>-2</v>
      </c>
      <c r="K28" s="119">
        <v>-2</v>
      </c>
      <c r="L28" s="119">
        <v>-2</v>
      </c>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87"/>
      <c r="BF28" s="87"/>
      <c r="BG28" s="87"/>
      <c r="BH28" s="87"/>
      <c r="BI28" s="87"/>
      <c r="BJ28" s="87"/>
      <c r="BK28" s="87"/>
      <c r="BL28" s="87"/>
      <c r="BM28" s="87"/>
      <c r="BN28" s="87"/>
      <c r="BO28" s="87"/>
      <c r="BP28" s="87"/>
      <c r="BQ28" s="87"/>
      <c r="BR28" s="87"/>
      <c r="BS28" s="87"/>
      <c r="BT28" s="87"/>
      <c r="BU28" s="87"/>
      <c r="BV28" s="87"/>
      <c r="BW28" s="87"/>
      <c r="BX28" s="87"/>
      <c r="BY28" s="87"/>
      <c r="BZ28" s="87"/>
      <c r="CA28" s="87"/>
      <c r="CB28" s="87"/>
      <c r="CC28" s="87"/>
      <c r="CD28" s="87"/>
      <c r="CE28" s="87"/>
      <c r="CF28" s="87"/>
      <c r="CG28" s="87"/>
      <c r="CH28" s="87"/>
      <c r="CI28" s="87"/>
      <c r="CJ28" s="87"/>
      <c r="CK28" s="87"/>
      <c r="CL28" s="87"/>
      <c r="CM28" s="87"/>
      <c r="CN28" s="87"/>
      <c r="CO28" s="87"/>
      <c r="CP28" s="87"/>
      <c r="CQ28" s="87"/>
      <c r="CR28" s="87"/>
      <c r="CS28" s="87"/>
      <c r="CT28" s="87"/>
      <c r="CU28" s="87"/>
      <c r="CV28" s="87"/>
      <c r="CW28" s="87"/>
      <c r="CX28" s="87"/>
      <c r="CY28" s="87"/>
      <c r="CZ28" s="87"/>
      <c r="DA28" s="87"/>
      <c r="DB28" s="87"/>
      <c r="DC28" s="87"/>
      <c r="DD28" s="87"/>
      <c r="DE28" s="87"/>
      <c r="DF28" s="87"/>
      <c r="DG28" s="87"/>
      <c r="DH28" s="87"/>
      <c r="DI28" s="87"/>
      <c r="DJ28" s="87"/>
      <c r="DK28" s="87"/>
      <c r="DL28" s="87"/>
      <c r="DM28" s="87"/>
      <c r="DN28" s="87"/>
      <c r="DO28" s="87"/>
      <c r="DP28" s="87"/>
      <c r="DQ28" s="87"/>
      <c r="DR28" s="87"/>
    </row>
    <row r="29" spans="1:122" ht="16.5" thickBot="1" x14ac:dyDescent="0.3">
      <c r="A29" s="129" t="s">
        <v>144</v>
      </c>
      <c r="B29" s="130" t="s">
        <v>144</v>
      </c>
      <c r="C29" s="130" t="s">
        <v>144</v>
      </c>
      <c r="D29" s="130" t="s">
        <v>144</v>
      </c>
      <c r="E29" s="130" t="s">
        <v>144</v>
      </c>
      <c r="F29" s="130" t="s">
        <v>144</v>
      </c>
      <c r="G29" s="131">
        <v>-1.5</v>
      </c>
      <c r="H29" s="132">
        <v>-1.5</v>
      </c>
      <c r="K29" s="120">
        <v>-1.5</v>
      </c>
      <c r="L29" s="120">
        <v>-1</v>
      </c>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7"/>
      <c r="AS29" s="87"/>
      <c r="AT29" s="87"/>
      <c r="AU29" s="87"/>
      <c r="AV29" s="87"/>
      <c r="AW29" s="87"/>
      <c r="AX29" s="87"/>
      <c r="AY29" s="87"/>
      <c r="AZ29" s="87"/>
      <c r="BA29" s="87"/>
      <c r="BB29" s="87"/>
      <c r="BC29" s="87"/>
      <c r="BD29" s="87"/>
      <c r="BE29" s="87"/>
      <c r="BF29" s="87"/>
      <c r="BG29" s="87"/>
      <c r="BH29" s="87"/>
      <c r="BI29" s="87"/>
      <c r="BJ29" s="87"/>
      <c r="BK29" s="87"/>
      <c r="BL29" s="87"/>
      <c r="BM29" s="87"/>
      <c r="BN29" s="87"/>
      <c r="BO29" s="87"/>
      <c r="BP29" s="87"/>
      <c r="BQ29" s="87"/>
      <c r="BR29" s="87"/>
      <c r="BS29" s="87"/>
      <c r="BT29" s="87"/>
      <c r="BU29" s="87"/>
      <c r="BV29" s="87"/>
      <c r="BW29" s="87"/>
      <c r="BX29" s="87"/>
      <c r="BY29" s="87"/>
      <c r="BZ29" s="87"/>
      <c r="CA29" s="87"/>
      <c r="CB29" s="87"/>
      <c r="CC29" s="87"/>
      <c r="CD29" s="87"/>
      <c r="CE29" s="87"/>
      <c r="CF29" s="87"/>
      <c r="CG29" s="87"/>
      <c r="CH29" s="87"/>
      <c r="CI29" s="87"/>
      <c r="CJ29" s="87"/>
      <c r="CK29" s="87"/>
      <c r="CL29" s="87"/>
      <c r="CM29" s="87"/>
      <c r="CN29" s="87"/>
      <c r="CO29" s="87"/>
      <c r="CP29" s="87"/>
      <c r="CQ29" s="87"/>
      <c r="CR29" s="87"/>
      <c r="CS29" s="87"/>
      <c r="CT29" s="87"/>
      <c r="CU29" s="87"/>
      <c r="CV29" s="87"/>
      <c r="CW29" s="87"/>
      <c r="CX29" s="87"/>
      <c r="CY29" s="87"/>
      <c r="CZ29" s="87"/>
      <c r="DA29" s="87"/>
      <c r="DB29" s="87"/>
      <c r="DC29" s="87"/>
      <c r="DD29" s="87"/>
      <c r="DE29" s="87"/>
      <c r="DF29" s="87"/>
      <c r="DG29" s="87"/>
      <c r="DH29" s="87"/>
      <c r="DI29" s="87"/>
      <c r="DJ29" s="87"/>
      <c r="DK29" s="87"/>
      <c r="DL29" s="87"/>
      <c r="DM29" s="87"/>
      <c r="DN29" s="87"/>
      <c r="DO29" s="87"/>
      <c r="DP29" s="87"/>
      <c r="DQ29" s="87"/>
      <c r="DR29" s="87"/>
    </row>
    <row r="30" spans="1:122" ht="15.75" x14ac:dyDescent="0.25">
      <c r="A30" s="129" t="s">
        <v>144</v>
      </c>
      <c r="B30" s="130" t="s">
        <v>144</v>
      </c>
      <c r="C30" s="130" t="s">
        <v>144</v>
      </c>
      <c r="D30" s="130" t="s">
        <v>144</v>
      </c>
      <c r="E30" s="130" t="s">
        <v>144</v>
      </c>
      <c r="F30" s="130" t="s">
        <v>144</v>
      </c>
      <c r="G30" s="131">
        <v>-1</v>
      </c>
      <c r="H30" s="132">
        <v>-1</v>
      </c>
      <c r="K30" s="119">
        <v>-1</v>
      </c>
      <c r="L30" s="119">
        <v>-1</v>
      </c>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87"/>
      <c r="AW30" s="87"/>
      <c r="AX30" s="87"/>
      <c r="AY30" s="87"/>
      <c r="AZ30" s="87"/>
      <c r="BA30" s="87"/>
      <c r="BB30" s="87"/>
      <c r="BC30" s="87"/>
      <c r="BD30" s="87"/>
      <c r="BE30" s="87"/>
      <c r="BF30" s="87"/>
      <c r="BG30" s="87"/>
      <c r="BH30" s="87"/>
      <c r="BI30" s="87"/>
      <c r="BJ30" s="87"/>
      <c r="BK30" s="87"/>
      <c r="BL30" s="87"/>
      <c r="BM30" s="87"/>
      <c r="BN30" s="87"/>
      <c r="BO30" s="87"/>
      <c r="BP30" s="87"/>
      <c r="BQ30" s="87"/>
      <c r="BR30" s="87"/>
      <c r="BS30" s="87"/>
      <c r="BT30" s="87"/>
      <c r="BU30" s="87"/>
      <c r="BV30" s="87"/>
      <c r="BW30" s="87"/>
      <c r="BX30" s="87"/>
      <c r="BY30" s="87"/>
      <c r="BZ30" s="87"/>
      <c r="CA30" s="87"/>
      <c r="CB30" s="87"/>
      <c r="CC30" s="87"/>
      <c r="CD30" s="87"/>
      <c r="CE30" s="87"/>
      <c r="CF30" s="87"/>
      <c r="CG30" s="87"/>
      <c r="CH30" s="87"/>
      <c r="CI30" s="87"/>
      <c r="CJ30" s="87"/>
      <c r="CK30" s="87"/>
      <c r="CL30" s="87"/>
      <c r="CM30" s="87"/>
      <c r="CN30" s="87"/>
      <c r="CO30" s="87"/>
      <c r="CP30" s="87"/>
      <c r="CQ30" s="87"/>
      <c r="CR30" s="87"/>
      <c r="CS30" s="87"/>
      <c r="CT30" s="87"/>
      <c r="CU30" s="87"/>
      <c r="CV30" s="87"/>
      <c r="CW30" s="87"/>
      <c r="CX30" s="87"/>
      <c r="CY30" s="87"/>
      <c r="CZ30" s="87"/>
      <c r="DA30" s="87"/>
      <c r="DB30" s="87"/>
      <c r="DC30" s="87"/>
      <c r="DD30" s="87"/>
      <c r="DE30" s="87"/>
      <c r="DF30" s="87"/>
      <c r="DG30" s="87"/>
      <c r="DH30" s="87"/>
      <c r="DI30" s="87"/>
      <c r="DJ30" s="87"/>
      <c r="DK30" s="87"/>
      <c r="DL30" s="87"/>
      <c r="DM30" s="87"/>
      <c r="DN30" s="87"/>
      <c r="DO30" s="87"/>
      <c r="DP30" s="87"/>
      <c r="DQ30" s="87"/>
      <c r="DR30" s="87"/>
    </row>
    <row r="31" spans="1:122" ht="16.5" thickBot="1" x14ac:dyDescent="0.3">
      <c r="A31" s="129" t="s">
        <v>144</v>
      </c>
      <c r="B31" s="130" t="s">
        <v>144</v>
      </c>
      <c r="C31" s="130" t="s">
        <v>144</v>
      </c>
      <c r="D31" s="130" t="s">
        <v>144</v>
      </c>
      <c r="E31" s="130" t="s">
        <v>144</v>
      </c>
      <c r="F31" s="130" t="s">
        <v>144</v>
      </c>
      <c r="G31" s="131">
        <v>-0.5</v>
      </c>
      <c r="H31" s="132">
        <v>-0.5</v>
      </c>
      <c r="K31" s="120">
        <v>-0.5</v>
      </c>
      <c r="L31" s="120">
        <v>0</v>
      </c>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87"/>
      <c r="AW31" s="87"/>
      <c r="AX31" s="87"/>
      <c r="AY31" s="87"/>
      <c r="AZ31" s="87"/>
      <c r="BA31" s="87"/>
      <c r="BB31" s="87"/>
      <c r="BC31" s="87"/>
      <c r="BD31" s="87"/>
      <c r="BE31" s="87"/>
      <c r="BF31" s="87"/>
      <c r="BG31" s="87"/>
      <c r="BH31" s="87"/>
      <c r="BI31" s="87"/>
      <c r="BJ31" s="87"/>
      <c r="BK31" s="87"/>
      <c r="BL31" s="87"/>
      <c r="BM31" s="87"/>
      <c r="BN31" s="87"/>
      <c r="BO31" s="87"/>
      <c r="BP31" s="87"/>
      <c r="BQ31" s="87"/>
      <c r="BR31" s="87"/>
      <c r="BS31" s="87"/>
      <c r="BT31" s="87"/>
      <c r="BU31" s="87"/>
      <c r="BV31" s="87"/>
      <c r="BW31" s="87"/>
      <c r="BX31" s="87"/>
      <c r="BY31" s="87"/>
      <c r="BZ31" s="87"/>
      <c r="CA31" s="87"/>
      <c r="CB31" s="87"/>
      <c r="CC31" s="87"/>
      <c r="CD31" s="87"/>
      <c r="CE31" s="87"/>
      <c r="CF31" s="87"/>
      <c r="CG31" s="87"/>
      <c r="CH31" s="87"/>
      <c r="CI31" s="87"/>
      <c r="CJ31" s="87"/>
      <c r="CK31" s="87"/>
      <c r="CL31" s="87"/>
      <c r="CM31" s="87"/>
      <c r="CN31" s="87"/>
      <c r="CO31" s="87"/>
      <c r="CP31" s="87"/>
      <c r="CQ31" s="87"/>
      <c r="CR31" s="87"/>
      <c r="CS31" s="87"/>
      <c r="CT31" s="87"/>
      <c r="CU31" s="87"/>
      <c r="CV31" s="87"/>
      <c r="CW31" s="87"/>
      <c r="CX31" s="87"/>
      <c r="CY31" s="87"/>
      <c r="CZ31" s="87"/>
      <c r="DA31" s="87"/>
      <c r="DB31" s="87"/>
      <c r="DC31" s="87"/>
      <c r="DD31" s="87"/>
      <c r="DE31" s="87"/>
      <c r="DF31" s="87"/>
      <c r="DG31" s="87"/>
      <c r="DH31" s="87"/>
      <c r="DI31" s="87"/>
      <c r="DJ31" s="87"/>
      <c r="DK31" s="87"/>
      <c r="DL31" s="87"/>
      <c r="DM31" s="87"/>
      <c r="DN31" s="87"/>
      <c r="DO31" s="87"/>
      <c r="DP31" s="87"/>
      <c r="DQ31" s="87"/>
      <c r="DR31" s="87"/>
    </row>
    <row r="32" spans="1:122" ht="15.75" x14ac:dyDescent="0.25">
      <c r="A32" s="129" t="s">
        <v>144</v>
      </c>
      <c r="B32" s="130" t="s">
        <v>144</v>
      </c>
      <c r="C32" s="130" t="s">
        <v>144</v>
      </c>
      <c r="D32" s="130" t="s">
        <v>144</v>
      </c>
      <c r="E32" s="130" t="s">
        <v>144</v>
      </c>
      <c r="F32" s="130" t="s">
        <v>144</v>
      </c>
      <c r="G32" s="131">
        <v>0</v>
      </c>
      <c r="H32" s="132">
        <v>0</v>
      </c>
      <c r="K32" s="119">
        <v>0</v>
      </c>
      <c r="L32" s="119">
        <v>0</v>
      </c>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7"/>
      <c r="BM32" s="87"/>
      <c r="BN32" s="87"/>
      <c r="BO32" s="87"/>
      <c r="BP32" s="87"/>
      <c r="BQ32" s="87"/>
      <c r="BR32" s="87"/>
      <c r="BS32" s="87"/>
      <c r="BT32" s="87"/>
      <c r="BU32" s="87"/>
      <c r="BV32" s="87"/>
      <c r="BW32" s="87"/>
      <c r="BX32" s="87"/>
      <c r="BY32" s="87"/>
      <c r="BZ32" s="87"/>
      <c r="CA32" s="87"/>
      <c r="CB32" s="87"/>
      <c r="CC32" s="87"/>
      <c r="CD32" s="87"/>
      <c r="CE32" s="87"/>
      <c r="CF32" s="87"/>
      <c r="CG32" s="87"/>
      <c r="CH32" s="87"/>
      <c r="CI32" s="87"/>
      <c r="CJ32" s="87"/>
      <c r="CK32" s="87"/>
      <c r="CL32" s="87"/>
      <c r="CM32" s="87"/>
      <c r="CN32" s="87"/>
      <c r="CO32" s="87"/>
      <c r="CP32" s="87"/>
      <c r="CQ32" s="87"/>
      <c r="CR32" s="87"/>
      <c r="CS32" s="87"/>
      <c r="CT32" s="87"/>
      <c r="CU32" s="87"/>
      <c r="CV32" s="87"/>
      <c r="CW32" s="87"/>
      <c r="CX32" s="87"/>
      <c r="CY32" s="87"/>
      <c r="CZ32" s="87"/>
      <c r="DA32" s="87"/>
      <c r="DB32" s="87"/>
      <c r="DC32" s="87"/>
      <c r="DD32" s="87"/>
      <c r="DE32" s="87"/>
      <c r="DF32" s="87"/>
      <c r="DG32" s="87"/>
      <c r="DH32" s="87"/>
      <c r="DI32" s="87"/>
      <c r="DJ32" s="87"/>
      <c r="DK32" s="87"/>
      <c r="DL32" s="87"/>
      <c r="DM32" s="87"/>
      <c r="DN32" s="87"/>
      <c r="DO32" s="87"/>
      <c r="DP32" s="87"/>
      <c r="DQ32" s="87"/>
      <c r="DR32" s="87"/>
    </row>
    <row r="33" spans="1:122" ht="16.5" thickBot="1" x14ac:dyDescent="0.3">
      <c r="A33" s="129" t="s">
        <v>144</v>
      </c>
      <c r="B33" s="130" t="s">
        <v>144</v>
      </c>
      <c r="C33" s="130" t="s">
        <v>144</v>
      </c>
      <c r="D33" s="130" t="s">
        <v>144</v>
      </c>
      <c r="E33" s="130" t="s">
        <v>144</v>
      </c>
      <c r="F33" s="130" t="s">
        <v>144</v>
      </c>
      <c r="G33" s="131">
        <v>0.5</v>
      </c>
      <c r="H33" s="132">
        <v>0.5</v>
      </c>
      <c r="K33" s="120">
        <v>0.5</v>
      </c>
      <c r="L33" s="120">
        <v>1</v>
      </c>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row>
    <row r="34" spans="1:122" ht="15.75" x14ac:dyDescent="0.25">
      <c r="A34" s="129" t="s">
        <v>144</v>
      </c>
      <c r="B34" s="130" t="s">
        <v>144</v>
      </c>
      <c r="C34" s="130" t="s">
        <v>144</v>
      </c>
      <c r="D34" s="130" t="s">
        <v>144</v>
      </c>
      <c r="E34" s="130" t="s">
        <v>144</v>
      </c>
      <c r="F34" s="130" t="s">
        <v>144</v>
      </c>
      <c r="G34" s="131">
        <v>1</v>
      </c>
      <c r="H34" s="132">
        <v>1</v>
      </c>
      <c r="K34" s="119">
        <v>1</v>
      </c>
      <c r="L34" s="119">
        <v>1</v>
      </c>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7"/>
      <c r="CE34" s="87"/>
      <c r="CF34" s="87"/>
      <c r="CG34" s="87"/>
      <c r="CH34" s="87"/>
      <c r="CI34" s="87"/>
      <c r="CJ34" s="87"/>
      <c r="CK34" s="87"/>
      <c r="CL34" s="87"/>
      <c r="CM34" s="87"/>
      <c r="CN34" s="87"/>
      <c r="CO34" s="87"/>
      <c r="CP34" s="87"/>
      <c r="CQ34" s="87"/>
      <c r="CR34" s="87"/>
      <c r="CS34" s="87"/>
      <c r="CT34" s="87"/>
      <c r="CU34" s="87"/>
      <c r="CV34" s="87"/>
      <c r="CW34" s="87"/>
      <c r="CX34" s="87"/>
      <c r="CY34" s="87"/>
      <c r="CZ34" s="87"/>
      <c r="DA34" s="87"/>
      <c r="DB34" s="87"/>
      <c r="DC34" s="87"/>
      <c r="DD34" s="87"/>
      <c r="DE34" s="87"/>
      <c r="DF34" s="87"/>
      <c r="DG34" s="87"/>
      <c r="DH34" s="87"/>
      <c r="DI34" s="87"/>
      <c r="DJ34" s="87"/>
      <c r="DK34" s="87"/>
      <c r="DL34" s="87"/>
      <c r="DM34" s="87"/>
      <c r="DN34" s="87"/>
      <c r="DO34" s="87"/>
      <c r="DP34" s="87"/>
      <c r="DQ34" s="87"/>
      <c r="DR34" s="87"/>
    </row>
    <row r="35" spans="1:122" ht="16.5" thickBot="1" x14ac:dyDescent="0.3">
      <c r="A35" s="129" t="s">
        <v>144</v>
      </c>
      <c r="B35" s="130" t="s">
        <v>144</v>
      </c>
      <c r="C35" s="130" t="s">
        <v>144</v>
      </c>
      <c r="D35" s="130" t="s">
        <v>144</v>
      </c>
      <c r="E35" s="130" t="s">
        <v>144</v>
      </c>
      <c r="F35" s="130" t="s">
        <v>144</v>
      </c>
      <c r="G35" s="131">
        <v>1.5</v>
      </c>
      <c r="H35" s="132">
        <v>1.5</v>
      </c>
      <c r="K35" s="120">
        <v>1.5</v>
      </c>
      <c r="L35" s="120">
        <v>2</v>
      </c>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87"/>
      <c r="AV35" s="87"/>
      <c r="AW35" s="87"/>
      <c r="AX35" s="87"/>
      <c r="AY35" s="87"/>
      <c r="AZ35" s="87"/>
      <c r="BA35" s="87"/>
      <c r="BB35" s="87"/>
      <c r="BC35" s="87"/>
      <c r="BD35" s="87"/>
      <c r="BE35" s="87"/>
      <c r="BF35" s="87"/>
      <c r="BG35" s="87"/>
      <c r="BH35" s="87"/>
      <c r="BI35" s="87"/>
      <c r="BJ35" s="87"/>
      <c r="BK35" s="87"/>
      <c r="BL35" s="87"/>
      <c r="BM35" s="87"/>
      <c r="BN35" s="87"/>
      <c r="BO35" s="87"/>
      <c r="BP35" s="87"/>
      <c r="BQ35" s="87"/>
      <c r="BR35" s="87"/>
      <c r="BS35" s="87"/>
      <c r="BT35" s="87"/>
      <c r="BU35" s="87"/>
      <c r="BV35" s="87"/>
      <c r="BW35" s="87"/>
      <c r="BX35" s="87"/>
      <c r="BY35" s="87"/>
      <c r="BZ35" s="87"/>
      <c r="CA35" s="87"/>
      <c r="CB35" s="87"/>
      <c r="CC35" s="87"/>
      <c r="CD35" s="87"/>
      <c r="CE35" s="87"/>
      <c r="CF35" s="87"/>
      <c r="CG35" s="87"/>
      <c r="CH35" s="87"/>
      <c r="CI35" s="87"/>
      <c r="CJ35" s="87"/>
      <c r="CK35" s="87"/>
      <c r="CL35" s="87"/>
      <c r="CM35" s="87"/>
      <c r="CN35" s="87"/>
      <c r="CO35" s="87"/>
      <c r="CP35" s="87"/>
      <c r="CQ35" s="87"/>
      <c r="CR35" s="87"/>
      <c r="CS35" s="87"/>
      <c r="CT35" s="87"/>
      <c r="CU35" s="87"/>
      <c r="CV35" s="87"/>
      <c r="CW35" s="87"/>
      <c r="CX35" s="87"/>
      <c r="CY35" s="87"/>
      <c r="CZ35" s="87"/>
      <c r="DA35" s="87"/>
      <c r="DB35" s="87"/>
      <c r="DC35" s="87"/>
      <c r="DD35" s="87"/>
      <c r="DE35" s="87"/>
      <c r="DF35" s="87"/>
      <c r="DG35" s="87"/>
      <c r="DH35" s="87"/>
      <c r="DI35" s="87"/>
      <c r="DJ35" s="87"/>
      <c r="DK35" s="87"/>
      <c r="DL35" s="87"/>
      <c r="DM35" s="87"/>
      <c r="DN35" s="87"/>
      <c r="DO35" s="87"/>
      <c r="DP35" s="87"/>
      <c r="DQ35" s="87"/>
      <c r="DR35" s="87"/>
    </row>
    <row r="36" spans="1:122" ht="15.75" x14ac:dyDescent="0.25">
      <c r="A36" s="129" t="s">
        <v>144</v>
      </c>
      <c r="B36" s="130" t="s">
        <v>144</v>
      </c>
      <c r="C36" s="130" t="s">
        <v>144</v>
      </c>
      <c r="D36" s="130" t="s">
        <v>144</v>
      </c>
      <c r="E36" s="130" t="s">
        <v>144</v>
      </c>
      <c r="F36" s="130" t="s">
        <v>144</v>
      </c>
      <c r="G36" s="131">
        <v>2</v>
      </c>
      <c r="H36" s="132">
        <v>2</v>
      </c>
      <c r="K36" s="119">
        <v>2</v>
      </c>
      <c r="L36" s="119">
        <v>2</v>
      </c>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row>
    <row r="37" spans="1:122" ht="16.5" thickBot="1" x14ac:dyDescent="0.3">
      <c r="A37" s="129" t="s">
        <v>144</v>
      </c>
      <c r="B37" s="130" t="s">
        <v>144</v>
      </c>
      <c r="C37" s="130" t="s">
        <v>144</v>
      </c>
      <c r="D37" s="130" t="s">
        <v>144</v>
      </c>
      <c r="E37" s="130" t="s">
        <v>144</v>
      </c>
      <c r="F37" s="130" t="s">
        <v>144</v>
      </c>
      <c r="G37" s="131">
        <v>2.5</v>
      </c>
      <c r="H37" s="132">
        <v>2.5</v>
      </c>
      <c r="K37" s="120">
        <v>2.5</v>
      </c>
      <c r="L37" s="120">
        <v>3</v>
      </c>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c r="BI37" s="87"/>
      <c r="BJ37" s="87"/>
      <c r="BK37" s="87"/>
      <c r="BL37" s="87"/>
      <c r="BM37" s="87"/>
      <c r="BN37" s="87"/>
      <c r="BO37" s="87"/>
      <c r="BP37" s="87"/>
      <c r="BQ37" s="87"/>
      <c r="BR37" s="87"/>
      <c r="BS37" s="87"/>
      <c r="BT37" s="87"/>
      <c r="BU37" s="87"/>
      <c r="BV37" s="87"/>
      <c r="BW37" s="87"/>
      <c r="BX37" s="87"/>
      <c r="BY37" s="87"/>
      <c r="BZ37" s="87"/>
      <c r="CA37" s="87"/>
      <c r="CB37" s="87"/>
      <c r="CC37" s="87"/>
      <c r="CD37" s="87"/>
      <c r="CE37" s="87"/>
      <c r="CF37" s="87"/>
      <c r="CG37" s="87"/>
      <c r="CH37" s="87"/>
      <c r="CI37" s="87"/>
      <c r="CJ37" s="87"/>
      <c r="CK37" s="87"/>
      <c r="CL37" s="87"/>
      <c r="CM37" s="87"/>
      <c r="CN37" s="87"/>
      <c r="CO37" s="87"/>
      <c r="CP37" s="87"/>
      <c r="CQ37" s="87"/>
      <c r="CR37" s="87"/>
      <c r="CS37" s="87"/>
      <c r="CT37" s="87"/>
      <c r="CU37" s="87"/>
      <c r="CV37" s="87"/>
      <c r="CW37" s="87"/>
      <c r="CX37" s="87"/>
      <c r="CY37" s="87"/>
      <c r="CZ37" s="87"/>
      <c r="DA37" s="87"/>
      <c r="DB37" s="87"/>
      <c r="DC37" s="87"/>
      <c r="DD37" s="87"/>
      <c r="DE37" s="87"/>
      <c r="DF37" s="87"/>
      <c r="DG37" s="87"/>
      <c r="DH37" s="87"/>
      <c r="DI37" s="87"/>
      <c r="DJ37" s="87"/>
      <c r="DK37" s="87"/>
      <c r="DL37" s="87"/>
      <c r="DM37" s="87"/>
      <c r="DN37" s="87"/>
      <c r="DO37" s="87"/>
      <c r="DP37" s="87"/>
      <c r="DQ37" s="87"/>
      <c r="DR37" s="87"/>
    </row>
    <row r="38" spans="1:122" ht="15.75" x14ac:dyDescent="0.25">
      <c r="A38" s="129" t="s">
        <v>144</v>
      </c>
      <c r="B38" s="130" t="s">
        <v>144</v>
      </c>
      <c r="C38" s="130" t="s">
        <v>144</v>
      </c>
      <c r="D38" s="130" t="s">
        <v>144</v>
      </c>
      <c r="E38" s="130" t="s">
        <v>144</v>
      </c>
      <c r="F38" s="130" t="s">
        <v>144</v>
      </c>
      <c r="G38" s="131">
        <v>3</v>
      </c>
      <c r="H38" s="132">
        <v>3</v>
      </c>
      <c r="K38" s="119">
        <v>3</v>
      </c>
      <c r="L38" s="119">
        <v>3</v>
      </c>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87"/>
      <c r="AW38" s="87"/>
      <c r="AX38" s="87"/>
      <c r="AY38" s="87"/>
      <c r="AZ38" s="87"/>
      <c r="BA38" s="87"/>
      <c r="BB38" s="87"/>
      <c r="BC38" s="87"/>
      <c r="BD38" s="87"/>
      <c r="BE38" s="87"/>
      <c r="BF38" s="87"/>
      <c r="BG38" s="87"/>
      <c r="BH38" s="87"/>
      <c r="BI38" s="87"/>
      <c r="BJ38" s="87"/>
      <c r="BK38" s="87"/>
      <c r="BL38" s="87"/>
      <c r="BM38" s="87"/>
      <c r="BN38" s="87"/>
      <c r="BO38" s="87"/>
      <c r="BP38" s="87"/>
      <c r="BQ38" s="87"/>
      <c r="BR38" s="87"/>
      <c r="BS38" s="87"/>
      <c r="BT38" s="87"/>
      <c r="BU38" s="87"/>
      <c r="BV38" s="87"/>
      <c r="BW38" s="87"/>
      <c r="BX38" s="87"/>
      <c r="BY38" s="87"/>
      <c r="BZ38" s="87"/>
      <c r="CA38" s="87"/>
      <c r="CB38" s="87"/>
      <c r="CC38" s="87"/>
      <c r="CD38" s="87"/>
      <c r="CE38" s="87"/>
      <c r="CF38" s="87"/>
      <c r="CG38" s="87"/>
      <c r="CH38" s="87"/>
      <c r="CI38" s="87"/>
      <c r="CJ38" s="87"/>
      <c r="CK38" s="87"/>
      <c r="CL38" s="87"/>
      <c r="CM38" s="87"/>
      <c r="CN38" s="87"/>
      <c r="CO38" s="87"/>
      <c r="CP38" s="87"/>
      <c r="CQ38" s="87"/>
      <c r="CR38" s="87"/>
      <c r="CS38" s="87"/>
      <c r="CT38" s="87"/>
      <c r="CU38" s="87"/>
      <c r="CV38" s="87"/>
      <c r="CW38" s="87"/>
      <c r="CX38" s="87"/>
      <c r="CY38" s="87"/>
      <c r="CZ38" s="87"/>
      <c r="DA38" s="87"/>
      <c r="DB38" s="87"/>
      <c r="DC38" s="87"/>
      <c r="DD38" s="87"/>
      <c r="DE38" s="87"/>
      <c r="DF38" s="87"/>
      <c r="DG38" s="87"/>
      <c r="DH38" s="87"/>
      <c r="DI38" s="87"/>
      <c r="DJ38" s="87"/>
      <c r="DK38" s="87"/>
      <c r="DL38" s="87"/>
      <c r="DM38" s="87"/>
      <c r="DN38" s="87"/>
      <c r="DO38" s="87"/>
      <c r="DP38" s="87"/>
      <c r="DQ38" s="87"/>
      <c r="DR38" s="87"/>
    </row>
    <row r="39" spans="1:122" ht="16.5" thickBot="1" x14ac:dyDescent="0.3">
      <c r="A39" s="129" t="s">
        <v>144</v>
      </c>
      <c r="B39" s="130" t="s">
        <v>144</v>
      </c>
      <c r="C39" s="130" t="s">
        <v>144</v>
      </c>
      <c r="D39" s="130" t="s">
        <v>144</v>
      </c>
      <c r="E39" s="130" t="s">
        <v>144</v>
      </c>
      <c r="F39" s="130" t="s">
        <v>144</v>
      </c>
      <c r="G39" s="131">
        <v>3.5</v>
      </c>
      <c r="H39" s="132">
        <v>3.5</v>
      </c>
      <c r="K39" s="120">
        <v>3.5</v>
      </c>
      <c r="L39" s="120">
        <v>4</v>
      </c>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row>
    <row r="40" spans="1:122" ht="15.75" x14ac:dyDescent="0.25">
      <c r="A40" s="129" t="s">
        <v>144</v>
      </c>
      <c r="B40" s="130" t="s">
        <v>144</v>
      </c>
      <c r="C40" s="130" t="s">
        <v>144</v>
      </c>
      <c r="D40" s="130" t="s">
        <v>144</v>
      </c>
      <c r="E40" s="130" t="s">
        <v>144</v>
      </c>
      <c r="F40" s="130" t="s">
        <v>144</v>
      </c>
      <c r="G40" s="131">
        <v>4</v>
      </c>
      <c r="H40" s="132">
        <v>4</v>
      </c>
      <c r="K40" s="119">
        <v>4</v>
      </c>
      <c r="L40" s="119">
        <v>4</v>
      </c>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c r="DL40" s="87"/>
      <c r="DM40" s="87"/>
      <c r="DN40" s="87"/>
      <c r="DO40" s="87"/>
      <c r="DP40" s="87"/>
      <c r="DQ40" s="87"/>
      <c r="DR40" s="87"/>
    </row>
    <row r="41" spans="1:122" ht="16.5" thickBot="1" x14ac:dyDescent="0.3">
      <c r="A41" s="129" t="s">
        <v>144</v>
      </c>
      <c r="B41" s="130" t="s">
        <v>144</v>
      </c>
      <c r="C41" s="130" t="s">
        <v>144</v>
      </c>
      <c r="D41" s="130" t="s">
        <v>144</v>
      </c>
      <c r="E41" s="130" t="s">
        <v>144</v>
      </c>
      <c r="F41" s="130" t="s">
        <v>144</v>
      </c>
      <c r="G41" s="131">
        <v>4.5</v>
      </c>
      <c r="H41" s="132">
        <v>4.5</v>
      </c>
      <c r="K41" s="120">
        <v>4.5</v>
      </c>
      <c r="L41" s="120">
        <v>5</v>
      </c>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c r="DJ41" s="87"/>
      <c r="DK41" s="87"/>
      <c r="DL41" s="87"/>
      <c r="DM41" s="87"/>
      <c r="DN41" s="87"/>
      <c r="DO41" s="87"/>
      <c r="DP41" s="87"/>
      <c r="DQ41" s="87"/>
      <c r="DR41" s="87"/>
    </row>
    <row r="42" spans="1:122" ht="15.75" x14ac:dyDescent="0.25">
      <c r="A42" s="129" t="s">
        <v>144</v>
      </c>
      <c r="B42" s="130" t="s">
        <v>144</v>
      </c>
      <c r="C42" s="130" t="s">
        <v>144</v>
      </c>
      <c r="D42" s="130" t="s">
        <v>144</v>
      </c>
      <c r="E42" s="130" t="s">
        <v>144</v>
      </c>
      <c r="F42" s="130" t="s">
        <v>144</v>
      </c>
      <c r="G42" s="131">
        <v>5</v>
      </c>
      <c r="H42" s="132">
        <v>5</v>
      </c>
      <c r="K42" s="119">
        <v>5</v>
      </c>
      <c r="L42" s="119">
        <v>5</v>
      </c>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row>
    <row r="43" spans="1:122" ht="16.5" thickBot="1" x14ac:dyDescent="0.3">
      <c r="A43" s="129" t="s">
        <v>144</v>
      </c>
      <c r="B43" s="130" t="s">
        <v>144</v>
      </c>
      <c r="C43" s="130" t="s">
        <v>144</v>
      </c>
      <c r="D43" s="130" t="s">
        <v>144</v>
      </c>
      <c r="E43" s="130" t="s">
        <v>144</v>
      </c>
      <c r="F43" s="130" t="s">
        <v>144</v>
      </c>
      <c r="G43" s="131">
        <v>5.5</v>
      </c>
      <c r="H43" s="132">
        <v>5.5</v>
      </c>
      <c r="K43" s="120">
        <v>5.5</v>
      </c>
      <c r="L43" s="120">
        <v>6</v>
      </c>
      <c r="U43" s="87"/>
      <c r="V43" s="87"/>
      <c r="W43" s="87"/>
      <c r="X43" s="87"/>
      <c r="Y43" s="87"/>
      <c r="Z43" s="87"/>
      <c r="AA43" s="87"/>
      <c r="AB43" s="87"/>
      <c r="AC43" s="87"/>
      <c r="AD43" s="87"/>
      <c r="AE43" s="87"/>
      <c r="AF43" s="87"/>
      <c r="AG43" s="87"/>
      <c r="AH43" s="87"/>
      <c r="AI43" s="87"/>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c r="DJ43" s="87"/>
      <c r="DK43" s="87"/>
      <c r="DL43" s="87"/>
      <c r="DM43" s="87"/>
      <c r="DN43" s="87"/>
      <c r="DO43" s="87"/>
      <c r="DP43" s="87"/>
      <c r="DQ43" s="87"/>
      <c r="DR43" s="87"/>
    </row>
    <row r="44" spans="1:122" ht="15.75" x14ac:dyDescent="0.25">
      <c r="A44" s="129" t="s">
        <v>144</v>
      </c>
      <c r="B44" s="130" t="s">
        <v>144</v>
      </c>
      <c r="C44" s="130" t="s">
        <v>144</v>
      </c>
      <c r="D44" s="130" t="s">
        <v>144</v>
      </c>
      <c r="E44" s="130" t="s">
        <v>144</v>
      </c>
      <c r="F44" s="130" t="s">
        <v>144</v>
      </c>
      <c r="G44" s="131">
        <v>6</v>
      </c>
      <c r="H44" s="132">
        <v>6</v>
      </c>
      <c r="K44" s="119">
        <v>6</v>
      </c>
      <c r="L44" s="119">
        <v>6</v>
      </c>
      <c r="U44" s="87"/>
      <c r="V44" s="87"/>
      <c r="W44" s="87"/>
      <c r="X44" s="87"/>
      <c r="Y44" s="87"/>
      <c r="Z44" s="87"/>
      <c r="AA44" s="87"/>
      <c r="AB44" s="87"/>
      <c r="AC44" s="87"/>
      <c r="AD44" s="87"/>
      <c r="AE44" s="87"/>
      <c r="AF44" s="87"/>
      <c r="AG44" s="87"/>
      <c r="AH44" s="87"/>
      <c r="AI44" s="87"/>
      <c r="AJ44" s="87"/>
      <c r="AK44" s="87"/>
      <c r="AL44" s="87"/>
      <c r="AM44" s="87"/>
      <c r="AN44" s="87"/>
      <c r="AO44" s="87"/>
      <c r="AP44" s="87"/>
      <c r="AQ44" s="87"/>
      <c r="AR44" s="87"/>
      <c r="AS44" s="87"/>
      <c r="AT44" s="87"/>
      <c r="AU44" s="87"/>
      <c r="AV44" s="87"/>
      <c r="AW44" s="87"/>
      <c r="AX44" s="87"/>
      <c r="AY44" s="87"/>
      <c r="AZ44" s="87"/>
      <c r="BA44" s="87"/>
      <c r="BB44" s="87"/>
      <c r="BC44" s="87"/>
      <c r="BD44" s="87"/>
      <c r="BE44" s="87"/>
      <c r="BF44" s="87"/>
      <c r="BG44" s="87"/>
      <c r="BH44" s="87"/>
      <c r="BI44" s="87"/>
      <c r="BJ44" s="87"/>
      <c r="BK44" s="87"/>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c r="DJ44" s="87"/>
      <c r="DK44" s="87"/>
      <c r="DL44" s="87"/>
      <c r="DM44" s="87"/>
      <c r="DN44" s="87"/>
      <c r="DO44" s="87"/>
      <c r="DP44" s="87"/>
      <c r="DQ44" s="87"/>
      <c r="DR44" s="87"/>
    </row>
    <row r="45" spans="1:122" ht="16.5" thickBot="1" x14ac:dyDescent="0.3">
      <c r="A45" s="129" t="s">
        <v>144</v>
      </c>
      <c r="B45" s="130" t="s">
        <v>144</v>
      </c>
      <c r="C45" s="130" t="s">
        <v>144</v>
      </c>
      <c r="D45" s="130" t="s">
        <v>144</v>
      </c>
      <c r="E45" s="130" t="s">
        <v>144</v>
      </c>
      <c r="F45" s="130" t="s">
        <v>144</v>
      </c>
      <c r="G45" s="131">
        <v>6.5</v>
      </c>
      <c r="H45" s="132">
        <v>6.5</v>
      </c>
      <c r="K45" s="120">
        <v>6.5</v>
      </c>
      <c r="L45" s="120">
        <v>7</v>
      </c>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row>
    <row r="46" spans="1:122" ht="15.75" x14ac:dyDescent="0.25">
      <c r="A46" s="129" t="s">
        <v>144</v>
      </c>
      <c r="B46" s="130" t="s">
        <v>144</v>
      </c>
      <c r="C46" s="130" t="s">
        <v>144</v>
      </c>
      <c r="D46" s="130" t="s">
        <v>144</v>
      </c>
      <c r="E46" s="130" t="s">
        <v>144</v>
      </c>
      <c r="F46" s="130" t="s">
        <v>144</v>
      </c>
      <c r="G46" s="131">
        <v>7</v>
      </c>
      <c r="H46" s="132">
        <v>7</v>
      </c>
      <c r="K46" s="119">
        <v>7</v>
      </c>
      <c r="L46" s="119">
        <v>7</v>
      </c>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c r="AT46" s="87"/>
      <c r="AU46" s="87"/>
      <c r="AV46" s="87"/>
      <c r="AW46" s="87"/>
      <c r="AX46" s="87"/>
      <c r="AY46" s="87"/>
      <c r="AZ46" s="87"/>
      <c r="BA46" s="87"/>
      <c r="BB46" s="87"/>
      <c r="BC46" s="87"/>
      <c r="BD46" s="87"/>
      <c r="BE46" s="87"/>
      <c r="BF46" s="87"/>
      <c r="BG46" s="87"/>
      <c r="BH46" s="87"/>
      <c r="BI46" s="87"/>
      <c r="BJ46" s="87"/>
      <c r="BK46" s="87"/>
      <c r="BL46" s="87"/>
      <c r="BM46" s="87"/>
      <c r="BN46" s="87"/>
      <c r="BO46" s="87"/>
      <c r="BP46" s="87"/>
      <c r="BQ46" s="87"/>
      <c r="BR46" s="87"/>
      <c r="BS46" s="87"/>
      <c r="BT46" s="87"/>
      <c r="BU46" s="87"/>
      <c r="BV46" s="87"/>
      <c r="BW46" s="87"/>
      <c r="BX46" s="87"/>
      <c r="BY46" s="87"/>
      <c r="BZ46" s="87"/>
      <c r="CA46" s="87"/>
      <c r="CB46" s="87"/>
      <c r="CC46" s="87"/>
      <c r="CD46" s="87"/>
      <c r="CE46" s="87"/>
      <c r="CF46" s="87"/>
      <c r="CG46" s="87"/>
      <c r="CH46" s="87"/>
      <c r="CI46" s="87"/>
      <c r="CJ46" s="87"/>
      <c r="CK46" s="87"/>
      <c r="CL46" s="87"/>
      <c r="CM46" s="87"/>
      <c r="CN46" s="87"/>
      <c r="CO46" s="87"/>
      <c r="CP46" s="87"/>
      <c r="CQ46" s="87"/>
      <c r="CR46" s="87"/>
      <c r="CS46" s="87"/>
      <c r="CT46" s="87"/>
      <c r="CU46" s="87"/>
      <c r="CV46" s="87"/>
      <c r="CW46" s="87"/>
      <c r="CX46" s="87"/>
      <c r="CY46" s="87"/>
      <c r="CZ46" s="87"/>
      <c r="DA46" s="87"/>
      <c r="DB46" s="87"/>
      <c r="DC46" s="87"/>
      <c r="DD46" s="87"/>
      <c r="DE46" s="87"/>
      <c r="DF46" s="87"/>
      <c r="DG46" s="87"/>
      <c r="DH46" s="87"/>
      <c r="DI46" s="87"/>
      <c r="DJ46" s="87"/>
      <c r="DK46" s="87"/>
      <c r="DL46" s="87"/>
      <c r="DM46" s="87"/>
      <c r="DN46" s="87"/>
      <c r="DO46" s="87"/>
      <c r="DP46" s="87"/>
      <c r="DQ46" s="87"/>
      <c r="DR46" s="87"/>
    </row>
    <row r="47" spans="1:122" ht="16.5" thickBot="1" x14ac:dyDescent="0.3">
      <c r="A47" s="129" t="s">
        <v>144</v>
      </c>
      <c r="B47" s="130" t="s">
        <v>144</v>
      </c>
      <c r="C47" s="130" t="s">
        <v>144</v>
      </c>
      <c r="D47" s="130" t="s">
        <v>144</v>
      </c>
      <c r="E47" s="130" t="s">
        <v>144</v>
      </c>
      <c r="F47" s="130" t="s">
        <v>144</v>
      </c>
      <c r="G47" s="131">
        <v>7.5</v>
      </c>
      <c r="H47" s="132">
        <v>7.5</v>
      </c>
      <c r="K47" s="120">
        <v>7.5</v>
      </c>
      <c r="L47" s="120">
        <v>8</v>
      </c>
      <c r="U47" s="87"/>
      <c r="V47" s="87"/>
      <c r="W47" s="87"/>
      <c r="X47" s="87"/>
      <c r="Y47" s="87"/>
      <c r="Z47" s="87"/>
      <c r="AA47" s="87"/>
      <c r="AB47" s="87"/>
      <c r="AC47" s="87"/>
      <c r="AD47" s="87"/>
      <c r="AE47" s="87"/>
      <c r="AF47" s="87"/>
      <c r="AG47" s="87"/>
      <c r="AH47" s="87"/>
      <c r="AI47" s="87"/>
      <c r="AJ47" s="87"/>
      <c r="AK47" s="87"/>
      <c r="AL47" s="87"/>
      <c r="AM47" s="87"/>
      <c r="AN47" s="87"/>
      <c r="AO47" s="87"/>
      <c r="AP47" s="87"/>
      <c r="AQ47" s="87"/>
      <c r="AR47" s="87"/>
      <c r="AS47" s="87"/>
      <c r="AT47" s="87"/>
      <c r="AU47" s="87"/>
      <c r="AV47" s="87"/>
      <c r="AW47" s="87"/>
      <c r="AX47" s="87"/>
      <c r="AY47" s="87"/>
      <c r="AZ47" s="87"/>
      <c r="BA47" s="87"/>
      <c r="BB47" s="87"/>
      <c r="BC47" s="87"/>
      <c r="BD47" s="87"/>
      <c r="BE47" s="87"/>
      <c r="BF47" s="87"/>
      <c r="BG47" s="87"/>
      <c r="BH47" s="87"/>
      <c r="BI47" s="87"/>
      <c r="BJ47" s="87"/>
      <c r="BK47" s="87"/>
      <c r="BL47" s="87"/>
      <c r="BM47" s="87"/>
      <c r="BN47" s="87"/>
      <c r="BO47" s="87"/>
      <c r="BP47" s="87"/>
      <c r="BQ47" s="87"/>
      <c r="BR47" s="87"/>
      <c r="BS47" s="87"/>
      <c r="BT47" s="87"/>
      <c r="BU47" s="87"/>
      <c r="BV47" s="87"/>
      <c r="BW47" s="87"/>
      <c r="BX47" s="87"/>
      <c r="BY47" s="87"/>
      <c r="BZ47" s="87"/>
      <c r="CA47" s="87"/>
      <c r="CB47" s="87"/>
      <c r="CC47" s="87"/>
      <c r="CD47" s="87"/>
      <c r="CE47" s="87"/>
      <c r="CF47" s="87"/>
      <c r="CG47" s="87"/>
      <c r="CH47" s="87"/>
      <c r="CI47" s="87"/>
      <c r="CJ47" s="87"/>
      <c r="CK47" s="87"/>
      <c r="CL47" s="87"/>
      <c r="CM47" s="87"/>
      <c r="CN47" s="87"/>
      <c r="CO47" s="87"/>
      <c r="CP47" s="87"/>
      <c r="CQ47" s="87"/>
      <c r="CR47" s="87"/>
      <c r="CS47" s="87"/>
      <c r="CT47" s="87"/>
      <c r="CU47" s="87"/>
      <c r="CV47" s="87"/>
      <c r="CW47" s="87"/>
      <c r="CX47" s="87"/>
      <c r="CY47" s="87"/>
      <c r="CZ47" s="87"/>
      <c r="DA47" s="87"/>
      <c r="DB47" s="87"/>
      <c r="DC47" s="87"/>
      <c r="DD47" s="87"/>
      <c r="DE47" s="87"/>
      <c r="DF47" s="87"/>
      <c r="DG47" s="87"/>
      <c r="DH47" s="87"/>
      <c r="DI47" s="87"/>
      <c r="DJ47" s="87"/>
      <c r="DK47" s="87"/>
      <c r="DL47" s="87"/>
      <c r="DM47" s="87"/>
      <c r="DN47" s="87"/>
      <c r="DO47" s="87"/>
      <c r="DP47" s="87"/>
      <c r="DQ47" s="87"/>
      <c r="DR47" s="87"/>
    </row>
    <row r="48" spans="1:122" ht="15.75" x14ac:dyDescent="0.25">
      <c r="A48" s="129" t="s">
        <v>144</v>
      </c>
      <c r="B48" s="130" t="s">
        <v>144</v>
      </c>
      <c r="C48" s="130" t="s">
        <v>144</v>
      </c>
      <c r="D48" s="130" t="s">
        <v>144</v>
      </c>
      <c r="E48" s="130" t="s">
        <v>144</v>
      </c>
      <c r="F48" s="130" t="s">
        <v>144</v>
      </c>
      <c r="G48" s="131">
        <v>8</v>
      </c>
      <c r="H48" s="132">
        <v>8</v>
      </c>
      <c r="K48" s="119">
        <v>8</v>
      </c>
      <c r="L48" s="119">
        <v>8</v>
      </c>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c r="AT48" s="87"/>
      <c r="AU48" s="87"/>
      <c r="AV48" s="87"/>
      <c r="AW48" s="87"/>
      <c r="AX48" s="87"/>
      <c r="AY48" s="87"/>
      <c r="AZ48" s="87"/>
      <c r="BA48" s="87"/>
      <c r="BB48" s="87"/>
      <c r="BC48" s="87"/>
      <c r="BD48" s="87"/>
      <c r="BE48" s="87"/>
      <c r="BF48" s="87"/>
      <c r="BG48" s="87"/>
      <c r="BH48" s="87"/>
      <c r="BI48" s="87"/>
      <c r="BJ48" s="87"/>
      <c r="BK48" s="87"/>
      <c r="BL48" s="87"/>
      <c r="BM48" s="87"/>
      <c r="BN48" s="87"/>
      <c r="BO48" s="87"/>
      <c r="BP48" s="87"/>
      <c r="BQ48" s="87"/>
      <c r="BR48" s="87"/>
      <c r="BS48" s="87"/>
      <c r="BT48" s="87"/>
      <c r="BU48" s="87"/>
      <c r="BV48" s="87"/>
      <c r="BW48" s="87"/>
      <c r="BX48" s="87"/>
      <c r="BY48" s="87"/>
      <c r="BZ48" s="87"/>
      <c r="CA48" s="87"/>
      <c r="CB48" s="87"/>
      <c r="CC48" s="87"/>
      <c r="CD48" s="87"/>
      <c r="CE48" s="87"/>
      <c r="CF48" s="87"/>
      <c r="CG48" s="87"/>
      <c r="CH48" s="87"/>
      <c r="CI48" s="87"/>
      <c r="CJ48" s="87"/>
      <c r="CK48" s="87"/>
      <c r="CL48" s="87"/>
      <c r="CM48" s="87"/>
      <c r="CN48" s="87"/>
      <c r="CO48" s="87"/>
      <c r="CP48" s="87"/>
      <c r="CQ48" s="87"/>
      <c r="CR48" s="87"/>
      <c r="CS48" s="87"/>
      <c r="CT48" s="87"/>
      <c r="CU48" s="87"/>
      <c r="CV48" s="87"/>
      <c r="CW48" s="87"/>
      <c r="CX48" s="87"/>
      <c r="CY48" s="87"/>
      <c r="CZ48" s="87"/>
      <c r="DA48" s="87"/>
      <c r="DB48" s="87"/>
      <c r="DC48" s="87"/>
      <c r="DD48" s="87"/>
      <c r="DE48" s="87"/>
      <c r="DF48" s="87"/>
      <c r="DG48" s="87"/>
      <c r="DH48" s="87"/>
      <c r="DI48" s="87"/>
      <c r="DJ48" s="87"/>
      <c r="DK48" s="87"/>
      <c r="DL48" s="87"/>
      <c r="DM48" s="87"/>
      <c r="DN48" s="87"/>
      <c r="DO48" s="87"/>
      <c r="DP48" s="87"/>
      <c r="DQ48" s="87"/>
      <c r="DR48" s="87"/>
    </row>
    <row r="49" spans="1:122" ht="16.5" thickBot="1" x14ac:dyDescent="0.3">
      <c r="A49" s="129" t="s">
        <v>144</v>
      </c>
      <c r="B49" s="130" t="s">
        <v>144</v>
      </c>
      <c r="C49" s="130" t="s">
        <v>144</v>
      </c>
      <c r="D49" s="130" t="s">
        <v>144</v>
      </c>
      <c r="E49" s="130" t="s">
        <v>144</v>
      </c>
      <c r="F49" s="130" t="s">
        <v>144</v>
      </c>
      <c r="G49" s="131">
        <v>8.5</v>
      </c>
      <c r="H49" s="132">
        <v>8.5</v>
      </c>
      <c r="K49" s="120">
        <v>8.5</v>
      </c>
      <c r="L49" s="120">
        <v>9</v>
      </c>
      <c r="U49" s="87"/>
      <c r="V49" s="87"/>
      <c r="W49" s="87"/>
      <c r="X49" s="87"/>
      <c r="Y49" s="87"/>
      <c r="Z49" s="87"/>
      <c r="AA49" s="87"/>
      <c r="AB49" s="87"/>
      <c r="AC49" s="87"/>
      <c r="AD49" s="87"/>
      <c r="AE49" s="87"/>
      <c r="AF49" s="87"/>
      <c r="AG49" s="87"/>
      <c r="AH49" s="87"/>
      <c r="AI49" s="87"/>
      <c r="AJ49" s="87"/>
      <c r="AK49" s="87"/>
      <c r="AL49" s="87"/>
      <c r="AM49" s="87"/>
      <c r="AN49" s="87"/>
      <c r="AO49" s="87"/>
      <c r="AP49" s="87"/>
      <c r="AQ49" s="87"/>
      <c r="AR49" s="87"/>
      <c r="AS49" s="87"/>
      <c r="AT49" s="87"/>
      <c r="AU49" s="87"/>
      <c r="AV49" s="87"/>
      <c r="AW49" s="87"/>
      <c r="AX49" s="87"/>
      <c r="AY49" s="87"/>
      <c r="AZ49" s="87"/>
      <c r="BA49" s="87"/>
      <c r="BB49" s="87"/>
      <c r="BC49" s="87"/>
      <c r="BD49" s="87"/>
      <c r="BE49" s="87"/>
      <c r="BF49" s="87"/>
      <c r="BG49" s="87"/>
      <c r="BH49" s="87"/>
      <c r="BI49" s="87"/>
      <c r="BJ49" s="87"/>
      <c r="BK49" s="87"/>
      <c r="BL49" s="87"/>
      <c r="BM49" s="87"/>
      <c r="BN49" s="87"/>
      <c r="BO49" s="87"/>
      <c r="BP49" s="87"/>
      <c r="BQ49" s="87"/>
      <c r="BR49" s="87"/>
      <c r="BS49" s="87"/>
      <c r="BT49" s="87"/>
      <c r="BU49" s="87"/>
      <c r="BV49" s="87"/>
      <c r="BW49" s="87"/>
      <c r="BX49" s="87"/>
      <c r="BY49" s="87"/>
      <c r="BZ49" s="87"/>
      <c r="CA49" s="87"/>
      <c r="CB49" s="87"/>
      <c r="CC49" s="87"/>
      <c r="CD49" s="87"/>
      <c r="CE49" s="87"/>
      <c r="CF49" s="87"/>
      <c r="CG49" s="87"/>
      <c r="CH49" s="87"/>
      <c r="CI49" s="87"/>
      <c r="CJ49" s="87"/>
      <c r="CK49" s="87"/>
      <c r="CL49" s="87"/>
      <c r="CM49" s="87"/>
      <c r="CN49" s="87"/>
      <c r="CO49" s="87"/>
      <c r="CP49" s="87"/>
      <c r="CQ49" s="87"/>
      <c r="CR49" s="87"/>
      <c r="CS49" s="87"/>
      <c r="CT49" s="87"/>
      <c r="CU49" s="87"/>
      <c r="CV49" s="87"/>
      <c r="CW49" s="87"/>
      <c r="CX49" s="87"/>
      <c r="CY49" s="87"/>
      <c r="CZ49" s="87"/>
      <c r="DA49" s="87"/>
      <c r="DB49" s="87"/>
      <c r="DC49" s="87"/>
      <c r="DD49" s="87"/>
      <c r="DE49" s="87"/>
      <c r="DF49" s="87"/>
      <c r="DG49" s="87"/>
      <c r="DH49" s="87"/>
      <c r="DI49" s="87"/>
      <c r="DJ49" s="87"/>
      <c r="DK49" s="87"/>
      <c r="DL49" s="87"/>
      <c r="DM49" s="87"/>
      <c r="DN49" s="87"/>
      <c r="DO49" s="87"/>
      <c r="DP49" s="87"/>
      <c r="DQ49" s="87"/>
      <c r="DR49" s="87"/>
    </row>
    <row r="50" spans="1:122" ht="15.75" x14ac:dyDescent="0.25">
      <c r="A50" s="129" t="s">
        <v>144</v>
      </c>
      <c r="B50" s="130" t="s">
        <v>144</v>
      </c>
      <c r="C50" s="130" t="s">
        <v>144</v>
      </c>
      <c r="D50" s="130" t="s">
        <v>144</v>
      </c>
      <c r="E50" s="130" t="s">
        <v>144</v>
      </c>
      <c r="F50" s="130" t="s">
        <v>144</v>
      </c>
      <c r="G50" s="131">
        <v>9</v>
      </c>
      <c r="H50" s="132">
        <v>9</v>
      </c>
      <c r="K50" s="119">
        <v>9</v>
      </c>
      <c r="L50" s="119">
        <v>9</v>
      </c>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7"/>
      <c r="AU50" s="87"/>
      <c r="AV50" s="87"/>
      <c r="AW50" s="87"/>
      <c r="AX50" s="87"/>
      <c r="AY50" s="87"/>
      <c r="AZ50" s="87"/>
      <c r="BA50" s="87"/>
      <c r="BB50" s="87"/>
      <c r="BC50" s="87"/>
      <c r="BD50" s="87"/>
      <c r="BE50" s="87"/>
      <c r="BF50" s="87"/>
      <c r="BG50" s="87"/>
      <c r="BH50" s="87"/>
      <c r="BI50" s="87"/>
      <c r="BJ50" s="87"/>
      <c r="BK50" s="87"/>
      <c r="BL50" s="87"/>
      <c r="BM50" s="87"/>
      <c r="BN50" s="87"/>
      <c r="BO50" s="87"/>
      <c r="BP50" s="87"/>
      <c r="BQ50" s="87"/>
      <c r="BR50" s="87"/>
      <c r="BS50" s="87"/>
      <c r="BT50" s="87"/>
      <c r="BU50" s="87"/>
      <c r="BV50" s="87"/>
      <c r="BW50" s="87"/>
      <c r="BX50" s="87"/>
      <c r="BY50" s="87"/>
      <c r="BZ50" s="87"/>
      <c r="CA50" s="87"/>
      <c r="CB50" s="87"/>
      <c r="CC50" s="87"/>
      <c r="CD50" s="87"/>
      <c r="CE50" s="87"/>
      <c r="CF50" s="87"/>
      <c r="CG50" s="87"/>
      <c r="CH50" s="87"/>
      <c r="CI50" s="87"/>
      <c r="CJ50" s="87"/>
      <c r="CK50" s="87"/>
      <c r="CL50" s="87"/>
      <c r="CM50" s="87"/>
      <c r="CN50" s="87"/>
      <c r="CO50" s="87"/>
      <c r="CP50" s="87"/>
      <c r="CQ50" s="87"/>
      <c r="CR50" s="87"/>
      <c r="CS50" s="87"/>
      <c r="CT50" s="87"/>
      <c r="CU50" s="87"/>
      <c r="CV50" s="87"/>
      <c r="CW50" s="87"/>
      <c r="CX50" s="87"/>
      <c r="CY50" s="87"/>
      <c r="CZ50" s="87"/>
      <c r="DA50" s="87"/>
      <c r="DB50" s="87"/>
      <c r="DC50" s="87"/>
      <c r="DD50" s="87"/>
      <c r="DE50" s="87"/>
      <c r="DF50" s="87"/>
      <c r="DG50" s="87"/>
      <c r="DH50" s="87"/>
      <c r="DI50" s="87"/>
      <c r="DJ50" s="87"/>
      <c r="DK50" s="87"/>
      <c r="DL50" s="87"/>
      <c r="DM50" s="87"/>
      <c r="DN50" s="87"/>
      <c r="DO50" s="87"/>
      <c r="DP50" s="87"/>
      <c r="DQ50" s="87"/>
      <c r="DR50" s="87"/>
    </row>
    <row r="51" spans="1:122" ht="16.5" thickBot="1" x14ac:dyDescent="0.3">
      <c r="A51" s="129" t="s">
        <v>144</v>
      </c>
      <c r="B51" s="130" t="s">
        <v>144</v>
      </c>
      <c r="C51" s="130" t="s">
        <v>144</v>
      </c>
      <c r="D51" s="130" t="s">
        <v>144</v>
      </c>
      <c r="E51" s="130" t="s">
        <v>144</v>
      </c>
      <c r="F51" s="130" t="s">
        <v>144</v>
      </c>
      <c r="G51" s="131">
        <v>9.5</v>
      </c>
      <c r="H51" s="132">
        <v>9.5</v>
      </c>
      <c r="K51" s="120">
        <v>9.5</v>
      </c>
      <c r="L51" s="120">
        <v>10</v>
      </c>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87"/>
      <c r="DR51" s="87"/>
    </row>
    <row r="52" spans="1:122" ht="15.75" x14ac:dyDescent="0.25">
      <c r="A52" s="129" t="s">
        <v>144</v>
      </c>
      <c r="B52" s="130" t="s">
        <v>144</v>
      </c>
      <c r="C52" s="130" t="s">
        <v>144</v>
      </c>
      <c r="D52" s="130" t="s">
        <v>144</v>
      </c>
      <c r="E52" s="130" t="s">
        <v>144</v>
      </c>
      <c r="F52" s="130" t="s">
        <v>144</v>
      </c>
      <c r="G52" s="131">
        <v>10</v>
      </c>
      <c r="H52" s="132">
        <v>10</v>
      </c>
      <c r="K52" s="119">
        <v>10</v>
      </c>
      <c r="L52" s="119">
        <v>10</v>
      </c>
      <c r="U52" s="87"/>
      <c r="V52" s="87"/>
      <c r="W52" s="87"/>
      <c r="X52" s="87"/>
      <c r="Y52" s="87"/>
      <c r="Z52" s="87"/>
      <c r="AA52" s="87"/>
      <c r="AB52" s="87"/>
      <c r="AC52" s="87"/>
      <c r="AD52" s="87"/>
      <c r="AE52" s="87"/>
      <c r="AF52" s="87"/>
      <c r="AG52" s="87"/>
      <c r="AH52" s="87"/>
      <c r="AI52" s="87"/>
      <c r="AJ52" s="87"/>
      <c r="AK52" s="87"/>
      <c r="AL52" s="87"/>
      <c r="AM52" s="87"/>
      <c r="AN52" s="87"/>
      <c r="AO52" s="87"/>
      <c r="AP52" s="87"/>
      <c r="AQ52" s="87"/>
      <c r="AR52" s="87"/>
      <c r="AS52" s="87"/>
      <c r="AT52" s="87"/>
      <c r="AU52" s="87"/>
      <c r="AV52" s="87"/>
      <c r="AW52" s="87"/>
      <c r="AX52" s="87"/>
      <c r="AY52" s="87"/>
      <c r="AZ52" s="87"/>
      <c r="BA52" s="87"/>
      <c r="BB52" s="87"/>
      <c r="BC52" s="87"/>
      <c r="BD52" s="87"/>
      <c r="BE52" s="87"/>
      <c r="BF52" s="87"/>
      <c r="BG52" s="87"/>
      <c r="BH52" s="87"/>
      <c r="BI52" s="87"/>
      <c r="BJ52" s="87"/>
      <c r="BK52" s="87"/>
      <c r="BL52" s="87"/>
      <c r="BM52" s="87"/>
      <c r="BN52" s="87"/>
      <c r="BO52" s="87"/>
      <c r="BP52" s="87"/>
      <c r="BQ52" s="87"/>
      <c r="BR52" s="87"/>
      <c r="BS52" s="87"/>
      <c r="BT52" s="87"/>
      <c r="BU52" s="87"/>
      <c r="BV52" s="87"/>
      <c r="BW52" s="87"/>
      <c r="BX52" s="87"/>
      <c r="BY52" s="87"/>
      <c r="BZ52" s="87"/>
      <c r="CA52" s="87"/>
      <c r="CB52" s="87"/>
      <c r="CC52" s="87"/>
      <c r="CD52" s="87"/>
      <c r="CE52" s="87"/>
      <c r="CF52" s="87"/>
      <c r="CG52" s="87"/>
      <c r="CH52" s="87"/>
      <c r="CI52" s="87"/>
      <c r="CJ52" s="87"/>
      <c r="CK52" s="87"/>
      <c r="CL52" s="87"/>
      <c r="CM52" s="87"/>
      <c r="CN52" s="87"/>
      <c r="CO52" s="87"/>
      <c r="CP52" s="87"/>
      <c r="CQ52" s="87"/>
      <c r="CR52" s="87"/>
      <c r="CS52" s="87"/>
      <c r="CT52" s="87"/>
      <c r="CU52" s="87"/>
      <c r="CV52" s="87"/>
      <c r="CW52" s="87"/>
      <c r="CX52" s="87"/>
      <c r="CY52" s="87"/>
      <c r="CZ52" s="87"/>
      <c r="DA52" s="87"/>
      <c r="DB52" s="87"/>
      <c r="DC52" s="87"/>
      <c r="DD52" s="87"/>
      <c r="DE52" s="87"/>
      <c r="DF52" s="87"/>
      <c r="DG52" s="87"/>
      <c r="DH52" s="87"/>
      <c r="DI52" s="87"/>
      <c r="DJ52" s="87"/>
      <c r="DK52" s="87"/>
      <c r="DL52" s="87"/>
      <c r="DM52" s="87"/>
      <c r="DN52" s="87"/>
      <c r="DO52" s="87"/>
      <c r="DP52" s="87"/>
      <c r="DQ52" s="87"/>
      <c r="DR52" s="87"/>
    </row>
    <row r="53" spans="1:122" ht="16.5" thickBot="1" x14ac:dyDescent="0.3">
      <c r="A53" s="129" t="s">
        <v>144</v>
      </c>
      <c r="B53" s="130" t="s">
        <v>144</v>
      </c>
      <c r="C53" s="130" t="s">
        <v>144</v>
      </c>
      <c r="D53" s="130" t="s">
        <v>144</v>
      </c>
      <c r="E53" s="130" t="s">
        <v>144</v>
      </c>
      <c r="F53" s="130" t="s">
        <v>144</v>
      </c>
      <c r="G53" s="131">
        <v>10.5</v>
      </c>
      <c r="H53" s="132">
        <v>10.5</v>
      </c>
      <c r="K53" s="120">
        <v>10.5</v>
      </c>
      <c r="L53" s="120">
        <v>11</v>
      </c>
      <c r="U53" s="87"/>
      <c r="V53" s="87"/>
      <c r="W53" s="87"/>
      <c r="X53" s="87"/>
      <c r="Y53" s="87"/>
      <c r="Z53" s="87"/>
      <c r="AA53" s="87"/>
      <c r="AB53" s="87"/>
      <c r="AC53" s="87"/>
      <c r="AD53" s="87"/>
      <c r="AE53" s="87"/>
      <c r="AF53" s="87"/>
      <c r="AG53" s="87"/>
      <c r="AH53" s="87"/>
      <c r="AI53" s="87"/>
      <c r="AJ53" s="87"/>
      <c r="AK53" s="87"/>
      <c r="AL53" s="87"/>
      <c r="AM53" s="87"/>
      <c r="AN53" s="87"/>
      <c r="AO53" s="87"/>
      <c r="AP53" s="87"/>
      <c r="AQ53" s="87"/>
      <c r="AR53" s="87"/>
      <c r="AS53" s="87"/>
      <c r="AT53" s="87"/>
      <c r="AU53" s="87"/>
      <c r="AV53" s="87"/>
      <c r="AW53" s="87"/>
      <c r="AX53" s="87"/>
      <c r="AY53" s="87"/>
      <c r="AZ53" s="87"/>
      <c r="BA53" s="87"/>
      <c r="BB53" s="87"/>
      <c r="BC53" s="87"/>
      <c r="BD53" s="87"/>
      <c r="BE53" s="87"/>
      <c r="BF53" s="87"/>
      <c r="BG53" s="87"/>
      <c r="BH53" s="87"/>
      <c r="BI53" s="87"/>
      <c r="BJ53" s="87"/>
      <c r="BK53" s="87"/>
      <c r="BL53" s="87"/>
      <c r="BM53" s="87"/>
      <c r="BN53" s="87"/>
      <c r="BO53" s="87"/>
      <c r="BP53" s="87"/>
      <c r="BQ53" s="87"/>
      <c r="BR53" s="87"/>
      <c r="BS53" s="87"/>
      <c r="BT53" s="87"/>
      <c r="BU53" s="87"/>
      <c r="BV53" s="87"/>
      <c r="BW53" s="87"/>
      <c r="BX53" s="87"/>
      <c r="BY53" s="87"/>
      <c r="BZ53" s="87"/>
      <c r="CA53" s="87"/>
      <c r="CB53" s="87"/>
      <c r="CC53" s="87"/>
      <c r="CD53" s="87"/>
      <c r="CE53" s="87"/>
      <c r="CF53" s="87"/>
      <c r="CG53" s="87"/>
      <c r="CH53" s="87"/>
      <c r="CI53" s="87"/>
      <c r="CJ53" s="87"/>
      <c r="CK53" s="87"/>
      <c r="CL53" s="87"/>
      <c r="CM53" s="87"/>
      <c r="CN53" s="87"/>
      <c r="CO53" s="87"/>
      <c r="CP53" s="87"/>
      <c r="CQ53" s="87"/>
      <c r="CR53" s="87"/>
      <c r="CS53" s="87"/>
      <c r="CT53" s="87"/>
      <c r="CU53" s="87"/>
      <c r="CV53" s="87"/>
      <c r="CW53" s="87"/>
      <c r="CX53" s="87"/>
      <c r="CY53" s="87"/>
      <c r="CZ53" s="87"/>
      <c r="DA53" s="87"/>
      <c r="DB53" s="87"/>
      <c r="DC53" s="87"/>
      <c r="DD53" s="87"/>
      <c r="DE53" s="87"/>
      <c r="DF53" s="87"/>
      <c r="DG53" s="87"/>
      <c r="DH53" s="87"/>
      <c r="DI53" s="87"/>
      <c r="DJ53" s="87"/>
      <c r="DK53" s="87"/>
      <c r="DL53" s="87"/>
      <c r="DM53" s="87"/>
      <c r="DN53" s="87"/>
      <c r="DO53" s="87"/>
      <c r="DP53" s="87"/>
      <c r="DQ53" s="87"/>
      <c r="DR53" s="87"/>
    </row>
    <row r="54" spans="1:122" ht="15.75" x14ac:dyDescent="0.25">
      <c r="A54" s="129" t="s">
        <v>144</v>
      </c>
      <c r="B54" s="130" t="s">
        <v>144</v>
      </c>
      <c r="C54" s="130" t="s">
        <v>144</v>
      </c>
      <c r="D54" s="130" t="s">
        <v>144</v>
      </c>
      <c r="E54" s="130" t="s">
        <v>144</v>
      </c>
      <c r="F54" s="130" t="s">
        <v>144</v>
      </c>
      <c r="G54" s="131">
        <v>11</v>
      </c>
      <c r="H54" s="132">
        <v>11</v>
      </c>
      <c r="K54" s="119">
        <v>11</v>
      </c>
      <c r="L54" s="119">
        <v>11</v>
      </c>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row>
    <row r="55" spans="1:122" ht="16.5" thickBot="1" x14ac:dyDescent="0.3">
      <c r="A55" s="129" t="s">
        <v>144</v>
      </c>
      <c r="B55" s="130" t="s">
        <v>144</v>
      </c>
      <c r="C55" s="130" t="s">
        <v>144</v>
      </c>
      <c r="D55" s="130" t="s">
        <v>144</v>
      </c>
      <c r="E55" s="130" t="s">
        <v>144</v>
      </c>
      <c r="F55" s="130" t="s">
        <v>144</v>
      </c>
      <c r="G55" s="131">
        <v>11.5</v>
      </c>
      <c r="H55" s="132">
        <v>11.5</v>
      </c>
      <c r="K55" s="120">
        <v>11.5</v>
      </c>
      <c r="L55" s="120">
        <v>12</v>
      </c>
      <c r="U55" s="87"/>
      <c r="V55" s="87"/>
      <c r="W55" s="87"/>
      <c r="X55" s="87"/>
      <c r="Y55" s="87"/>
      <c r="Z55" s="87"/>
      <c r="AA55" s="87"/>
      <c r="AB55" s="87"/>
      <c r="AC55" s="87"/>
      <c r="AD55" s="87"/>
      <c r="AE55" s="87"/>
      <c r="AF55" s="87"/>
      <c r="AG55" s="87"/>
      <c r="AH55" s="87"/>
      <c r="AI55" s="87"/>
      <c r="AJ55" s="87"/>
      <c r="AK55" s="87"/>
      <c r="AL55" s="87"/>
      <c r="AM55" s="87"/>
      <c r="AN55" s="87"/>
      <c r="AO55" s="87"/>
      <c r="AP55" s="87"/>
      <c r="AQ55" s="87"/>
      <c r="AR55" s="87"/>
      <c r="AS55" s="87"/>
      <c r="AT55" s="87"/>
      <c r="AU55" s="87"/>
      <c r="AV55" s="87"/>
      <c r="AW55" s="87"/>
      <c r="AX55" s="87"/>
      <c r="AY55" s="87"/>
      <c r="AZ55" s="87"/>
      <c r="BA55" s="87"/>
      <c r="BB55" s="87"/>
      <c r="BC55" s="87"/>
      <c r="BD55" s="87"/>
      <c r="BE55" s="87"/>
      <c r="BF55" s="87"/>
      <c r="BG55" s="87"/>
      <c r="BH55" s="87"/>
      <c r="BI55" s="87"/>
      <c r="BJ55" s="87"/>
      <c r="BK55" s="87"/>
      <c r="BL55" s="87"/>
      <c r="BM55" s="87"/>
      <c r="BN55" s="87"/>
      <c r="BO55" s="87"/>
      <c r="BP55" s="87"/>
      <c r="BQ55" s="87"/>
      <c r="BR55" s="87"/>
      <c r="BS55" s="87"/>
      <c r="BT55" s="87"/>
      <c r="BU55" s="87"/>
      <c r="BV55" s="87"/>
      <c r="BW55" s="87"/>
      <c r="BX55" s="87"/>
      <c r="BY55" s="87"/>
      <c r="BZ55" s="87"/>
      <c r="CA55" s="87"/>
      <c r="CB55" s="87"/>
      <c r="CC55" s="87"/>
      <c r="CD55" s="87"/>
      <c r="CE55" s="87"/>
      <c r="CF55" s="87"/>
      <c r="CG55" s="87"/>
      <c r="CH55" s="87"/>
      <c r="CI55" s="87"/>
      <c r="CJ55" s="87"/>
      <c r="CK55" s="87"/>
      <c r="CL55" s="87"/>
      <c r="CM55" s="87"/>
      <c r="CN55" s="87"/>
      <c r="CO55" s="87"/>
      <c r="CP55" s="87"/>
      <c r="CQ55" s="87"/>
      <c r="CR55" s="87"/>
      <c r="CS55" s="87"/>
      <c r="CT55" s="87"/>
      <c r="CU55" s="87"/>
      <c r="CV55" s="87"/>
      <c r="CW55" s="87"/>
      <c r="CX55" s="87"/>
      <c r="CY55" s="87"/>
      <c r="CZ55" s="87"/>
      <c r="DA55" s="87"/>
      <c r="DB55" s="87"/>
      <c r="DC55" s="87"/>
      <c r="DD55" s="87"/>
      <c r="DE55" s="87"/>
      <c r="DF55" s="87"/>
      <c r="DG55" s="87"/>
      <c r="DH55" s="87"/>
      <c r="DI55" s="87"/>
      <c r="DJ55" s="87"/>
      <c r="DK55" s="87"/>
      <c r="DL55" s="87"/>
      <c r="DM55" s="87"/>
      <c r="DN55" s="87"/>
      <c r="DO55" s="87"/>
      <c r="DP55" s="87"/>
      <c r="DQ55" s="87"/>
      <c r="DR55" s="87"/>
    </row>
    <row r="56" spans="1:122" ht="15.75" x14ac:dyDescent="0.25">
      <c r="A56" s="129" t="s">
        <v>144</v>
      </c>
      <c r="B56" s="130" t="s">
        <v>144</v>
      </c>
      <c r="C56" s="130" t="s">
        <v>144</v>
      </c>
      <c r="D56" s="130" t="s">
        <v>144</v>
      </c>
      <c r="E56" s="130" t="s">
        <v>144</v>
      </c>
      <c r="F56" s="130" t="s">
        <v>144</v>
      </c>
      <c r="G56" s="131">
        <v>12</v>
      </c>
      <c r="H56" s="132">
        <v>12</v>
      </c>
      <c r="K56" s="119">
        <v>12</v>
      </c>
      <c r="L56" s="119">
        <v>12</v>
      </c>
      <c r="U56" s="87"/>
      <c r="V56" s="87"/>
      <c r="W56" s="87"/>
      <c r="X56" s="87"/>
      <c r="Y56" s="87"/>
      <c r="Z56" s="87"/>
      <c r="AA56" s="87"/>
      <c r="AB56" s="87"/>
      <c r="AC56" s="87"/>
      <c r="AD56" s="87"/>
      <c r="AE56" s="87"/>
      <c r="AF56" s="87"/>
      <c r="AG56" s="87"/>
      <c r="AH56" s="87"/>
      <c r="AI56" s="87"/>
      <c r="AJ56" s="87"/>
      <c r="AK56" s="87"/>
      <c r="AL56" s="87"/>
      <c r="AM56" s="87"/>
      <c r="AN56" s="87"/>
      <c r="AO56" s="87"/>
      <c r="AP56" s="87"/>
      <c r="AQ56" s="87"/>
      <c r="AR56" s="87"/>
      <c r="AS56" s="87"/>
      <c r="AT56" s="87"/>
      <c r="AU56" s="87"/>
      <c r="AV56" s="87"/>
      <c r="AW56" s="87"/>
      <c r="AX56" s="87"/>
      <c r="AY56" s="87"/>
      <c r="AZ56" s="87"/>
      <c r="BA56" s="87"/>
      <c r="BB56" s="87"/>
      <c r="BC56" s="87"/>
      <c r="BD56" s="87"/>
      <c r="BE56" s="87"/>
      <c r="BF56" s="87"/>
      <c r="BG56" s="87"/>
      <c r="BH56" s="87"/>
      <c r="BI56" s="87"/>
      <c r="BJ56" s="87"/>
      <c r="BK56" s="87"/>
      <c r="BL56" s="87"/>
      <c r="BM56" s="87"/>
      <c r="BN56" s="87"/>
      <c r="BO56" s="87"/>
      <c r="BP56" s="87"/>
      <c r="BQ56" s="87"/>
      <c r="BR56" s="87"/>
      <c r="BS56" s="87"/>
      <c r="BT56" s="87"/>
      <c r="BU56" s="87"/>
      <c r="BV56" s="87"/>
      <c r="BW56" s="87"/>
      <c r="BX56" s="87"/>
      <c r="BY56" s="87"/>
      <c r="BZ56" s="87"/>
      <c r="CA56" s="87"/>
      <c r="CB56" s="87"/>
      <c r="CC56" s="87"/>
      <c r="CD56" s="87"/>
      <c r="CE56" s="87"/>
      <c r="CF56" s="87"/>
      <c r="CG56" s="87"/>
      <c r="CH56" s="87"/>
      <c r="CI56" s="87"/>
      <c r="CJ56" s="87"/>
      <c r="CK56" s="87"/>
      <c r="CL56" s="87"/>
      <c r="CM56" s="87"/>
      <c r="CN56" s="87"/>
      <c r="CO56" s="87"/>
      <c r="CP56" s="87"/>
      <c r="CQ56" s="87"/>
      <c r="CR56" s="87"/>
      <c r="CS56" s="87"/>
      <c r="CT56" s="87"/>
      <c r="CU56" s="87"/>
      <c r="CV56" s="87"/>
      <c r="CW56" s="87"/>
      <c r="CX56" s="87"/>
      <c r="CY56" s="87"/>
      <c r="CZ56" s="87"/>
      <c r="DA56" s="87"/>
      <c r="DB56" s="87"/>
      <c r="DC56" s="87"/>
      <c r="DD56" s="87"/>
      <c r="DE56" s="87"/>
      <c r="DF56" s="87"/>
      <c r="DG56" s="87"/>
      <c r="DH56" s="87"/>
      <c r="DI56" s="87"/>
      <c r="DJ56" s="87"/>
      <c r="DK56" s="87"/>
      <c r="DL56" s="87"/>
      <c r="DM56" s="87"/>
      <c r="DN56" s="87"/>
      <c r="DO56" s="87"/>
      <c r="DP56" s="87"/>
      <c r="DQ56" s="87"/>
      <c r="DR56" s="87"/>
    </row>
    <row r="57" spans="1:122" ht="16.5" thickBot="1" x14ac:dyDescent="0.3">
      <c r="A57" s="129" t="s">
        <v>144</v>
      </c>
      <c r="B57" s="130" t="s">
        <v>144</v>
      </c>
      <c r="C57" s="130" t="s">
        <v>144</v>
      </c>
      <c r="D57" s="130" t="s">
        <v>144</v>
      </c>
      <c r="E57" s="130" t="s">
        <v>144</v>
      </c>
      <c r="F57" s="130" t="s">
        <v>144</v>
      </c>
      <c r="G57" s="131">
        <v>12.5</v>
      </c>
      <c r="H57" s="132">
        <v>12.5</v>
      </c>
      <c r="K57" s="120">
        <v>12.5</v>
      </c>
      <c r="L57" s="120">
        <v>13</v>
      </c>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c r="BH57" s="87"/>
      <c r="BI57" s="87"/>
      <c r="BJ57" s="87"/>
      <c r="BK57" s="87"/>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87"/>
      <c r="CJ57" s="87"/>
      <c r="CK57" s="87"/>
      <c r="CL57" s="87"/>
      <c r="CM57" s="87"/>
      <c r="CN57" s="87"/>
      <c r="CO57" s="87"/>
      <c r="CP57" s="87"/>
      <c r="CQ57" s="87"/>
      <c r="CR57" s="87"/>
      <c r="CS57" s="87"/>
      <c r="CT57" s="87"/>
      <c r="CU57" s="87"/>
      <c r="CV57" s="87"/>
      <c r="CW57" s="87"/>
      <c r="CX57" s="87"/>
      <c r="CY57" s="87"/>
      <c r="CZ57" s="87"/>
      <c r="DA57" s="87"/>
      <c r="DB57" s="87"/>
      <c r="DC57" s="87"/>
      <c r="DD57" s="87"/>
      <c r="DE57" s="87"/>
      <c r="DF57" s="87"/>
      <c r="DG57" s="87"/>
      <c r="DH57" s="87"/>
      <c r="DI57" s="87"/>
      <c r="DJ57" s="87"/>
      <c r="DK57" s="87"/>
      <c r="DL57" s="87"/>
      <c r="DM57" s="87"/>
      <c r="DN57" s="87"/>
      <c r="DO57" s="87"/>
      <c r="DP57" s="87"/>
      <c r="DQ57" s="87"/>
      <c r="DR57" s="87"/>
    </row>
    <row r="58" spans="1:122" ht="15.75" x14ac:dyDescent="0.25">
      <c r="A58" s="129" t="s">
        <v>144</v>
      </c>
      <c r="B58" s="130" t="s">
        <v>144</v>
      </c>
      <c r="C58" s="130" t="s">
        <v>144</v>
      </c>
      <c r="D58" s="130" t="s">
        <v>144</v>
      </c>
      <c r="E58" s="130" t="s">
        <v>144</v>
      </c>
      <c r="F58" s="130" t="s">
        <v>144</v>
      </c>
      <c r="G58" s="131">
        <v>13</v>
      </c>
      <c r="H58" s="132">
        <v>13</v>
      </c>
      <c r="K58" s="119">
        <v>13</v>
      </c>
      <c r="L58" s="119">
        <v>13</v>
      </c>
      <c r="U58" s="87"/>
      <c r="V58" s="87"/>
      <c r="W58" s="87"/>
      <c r="X58" s="87"/>
      <c r="Y58" s="87"/>
      <c r="Z58" s="87"/>
      <c r="AA58" s="87"/>
      <c r="AB58" s="87"/>
      <c r="AC58" s="87"/>
      <c r="AD58" s="87"/>
      <c r="AE58" s="87"/>
      <c r="AF58" s="87"/>
      <c r="AG58" s="87"/>
      <c r="AH58" s="87"/>
      <c r="AI58" s="87"/>
      <c r="AJ58" s="87"/>
      <c r="AK58" s="87"/>
      <c r="AL58" s="87"/>
      <c r="AM58" s="87"/>
      <c r="AN58" s="87"/>
      <c r="AO58" s="87"/>
      <c r="AP58" s="87"/>
      <c r="AQ58" s="87"/>
      <c r="AR58" s="87"/>
      <c r="AS58" s="87"/>
      <c r="AT58" s="87"/>
      <c r="AU58" s="87"/>
      <c r="AV58" s="87"/>
      <c r="AW58" s="87"/>
      <c r="AX58" s="87"/>
      <c r="AY58" s="87"/>
      <c r="AZ58" s="87"/>
      <c r="BA58" s="87"/>
      <c r="BB58" s="87"/>
      <c r="BC58" s="87"/>
      <c r="BD58" s="87"/>
      <c r="BE58" s="87"/>
      <c r="BF58" s="87"/>
      <c r="BG58" s="87"/>
      <c r="BH58" s="87"/>
      <c r="BI58" s="87"/>
      <c r="BJ58" s="87"/>
      <c r="BK58" s="87"/>
      <c r="BL58" s="87"/>
      <c r="BM58" s="87"/>
      <c r="BN58" s="87"/>
      <c r="BO58" s="87"/>
      <c r="BP58" s="87"/>
      <c r="BQ58" s="87"/>
      <c r="BR58" s="87"/>
      <c r="BS58" s="87"/>
      <c r="BT58" s="87"/>
      <c r="BU58" s="87"/>
      <c r="BV58" s="87"/>
      <c r="BW58" s="87"/>
      <c r="BX58" s="87"/>
      <c r="BY58" s="87"/>
      <c r="BZ58" s="87"/>
      <c r="CA58" s="87"/>
      <c r="CB58" s="87"/>
      <c r="CC58" s="87"/>
      <c r="CD58" s="87"/>
      <c r="CE58" s="87"/>
      <c r="CF58" s="87"/>
      <c r="CG58" s="87"/>
      <c r="CH58" s="87"/>
      <c r="CI58" s="87"/>
      <c r="CJ58" s="87"/>
      <c r="CK58" s="87"/>
      <c r="CL58" s="87"/>
      <c r="CM58" s="87"/>
      <c r="CN58" s="87"/>
      <c r="CO58" s="87"/>
      <c r="CP58" s="87"/>
      <c r="CQ58" s="87"/>
      <c r="CR58" s="87"/>
      <c r="CS58" s="87"/>
      <c r="CT58" s="87"/>
      <c r="CU58" s="87"/>
      <c r="CV58" s="87"/>
      <c r="CW58" s="87"/>
      <c r="CX58" s="87"/>
      <c r="CY58" s="87"/>
      <c r="CZ58" s="87"/>
      <c r="DA58" s="87"/>
      <c r="DB58" s="87"/>
      <c r="DC58" s="87"/>
      <c r="DD58" s="87"/>
      <c r="DE58" s="87"/>
      <c r="DF58" s="87"/>
      <c r="DG58" s="87"/>
      <c r="DH58" s="87"/>
      <c r="DI58" s="87"/>
      <c r="DJ58" s="87"/>
      <c r="DK58" s="87"/>
      <c r="DL58" s="87"/>
      <c r="DM58" s="87"/>
      <c r="DN58" s="87"/>
      <c r="DO58" s="87"/>
      <c r="DP58" s="87"/>
      <c r="DQ58" s="87"/>
      <c r="DR58" s="87"/>
    </row>
    <row r="59" spans="1:122" ht="16.5" thickBot="1" x14ac:dyDescent="0.3">
      <c r="A59" s="129" t="s">
        <v>144</v>
      </c>
      <c r="B59" s="130" t="s">
        <v>144</v>
      </c>
      <c r="C59" s="130" t="s">
        <v>144</v>
      </c>
      <c r="D59" s="130" t="s">
        <v>144</v>
      </c>
      <c r="E59" s="130" t="s">
        <v>144</v>
      </c>
      <c r="F59" s="130" t="s">
        <v>144</v>
      </c>
      <c r="G59" s="131">
        <v>13.5</v>
      </c>
      <c r="H59" s="132">
        <v>13.5</v>
      </c>
      <c r="K59" s="120">
        <v>13.5</v>
      </c>
      <c r="L59" s="120">
        <v>14</v>
      </c>
      <c r="U59" s="87"/>
      <c r="V59" s="87"/>
      <c r="W59" s="87"/>
      <c r="X59" s="87"/>
      <c r="Y59" s="87"/>
      <c r="Z59" s="87"/>
      <c r="AA59" s="87"/>
      <c r="AB59" s="87"/>
      <c r="AC59" s="87"/>
      <c r="AD59" s="87"/>
      <c r="AE59" s="87"/>
      <c r="AF59" s="87"/>
      <c r="AG59" s="87"/>
      <c r="AH59" s="87"/>
      <c r="AI59" s="87"/>
      <c r="AJ59" s="87"/>
      <c r="AK59" s="87"/>
      <c r="AL59" s="87"/>
      <c r="AM59" s="87"/>
      <c r="AN59" s="87"/>
      <c r="AO59" s="87"/>
      <c r="AP59" s="87"/>
      <c r="AQ59" s="87"/>
      <c r="AR59" s="87"/>
      <c r="AS59" s="87"/>
      <c r="AT59" s="87"/>
      <c r="AU59" s="87"/>
      <c r="AV59" s="87"/>
      <c r="AW59" s="87"/>
      <c r="AX59" s="87"/>
      <c r="AY59" s="87"/>
      <c r="AZ59" s="87"/>
      <c r="BA59" s="87"/>
      <c r="BB59" s="87"/>
      <c r="BC59" s="87"/>
      <c r="BD59" s="87"/>
      <c r="BE59" s="87"/>
      <c r="BF59" s="87"/>
      <c r="BG59" s="87"/>
      <c r="BH59" s="87"/>
      <c r="BI59" s="87"/>
      <c r="BJ59" s="87"/>
      <c r="BK59" s="87"/>
      <c r="BL59" s="87"/>
      <c r="BM59" s="87"/>
      <c r="BN59" s="87"/>
      <c r="BO59" s="87"/>
      <c r="BP59" s="87"/>
      <c r="BQ59" s="87"/>
      <c r="BR59" s="87"/>
      <c r="BS59" s="87"/>
      <c r="BT59" s="87"/>
      <c r="BU59" s="87"/>
      <c r="BV59" s="87"/>
      <c r="BW59" s="87"/>
      <c r="BX59" s="87"/>
      <c r="BY59" s="87"/>
      <c r="BZ59" s="87"/>
      <c r="CA59" s="87"/>
      <c r="CB59" s="87"/>
      <c r="CC59" s="87"/>
      <c r="CD59" s="87"/>
      <c r="CE59" s="87"/>
      <c r="CF59" s="87"/>
      <c r="CG59" s="87"/>
      <c r="CH59" s="87"/>
      <c r="CI59" s="87"/>
      <c r="CJ59" s="87"/>
      <c r="CK59" s="87"/>
      <c r="CL59" s="87"/>
      <c r="CM59" s="87"/>
      <c r="CN59" s="87"/>
      <c r="CO59" s="87"/>
      <c r="CP59" s="87"/>
      <c r="CQ59" s="87"/>
      <c r="CR59" s="87"/>
      <c r="CS59" s="87"/>
      <c r="CT59" s="87"/>
      <c r="CU59" s="87"/>
      <c r="CV59" s="87"/>
      <c r="CW59" s="87"/>
      <c r="CX59" s="87"/>
      <c r="CY59" s="87"/>
      <c r="CZ59" s="87"/>
      <c r="DA59" s="87"/>
      <c r="DB59" s="87"/>
      <c r="DC59" s="87"/>
      <c r="DD59" s="87"/>
      <c r="DE59" s="87"/>
      <c r="DF59" s="87"/>
      <c r="DG59" s="87"/>
      <c r="DH59" s="87"/>
      <c r="DI59" s="87"/>
      <c r="DJ59" s="87"/>
      <c r="DK59" s="87"/>
      <c r="DL59" s="87"/>
      <c r="DM59" s="87"/>
      <c r="DN59" s="87"/>
      <c r="DO59" s="87"/>
      <c r="DP59" s="87"/>
      <c r="DQ59" s="87"/>
      <c r="DR59" s="87"/>
    </row>
    <row r="60" spans="1:122" ht="15.75" x14ac:dyDescent="0.25">
      <c r="A60" s="129" t="s">
        <v>144</v>
      </c>
      <c r="B60" s="130" t="s">
        <v>144</v>
      </c>
      <c r="C60" s="130" t="s">
        <v>144</v>
      </c>
      <c r="D60" s="130" t="s">
        <v>144</v>
      </c>
      <c r="E60" s="130" t="s">
        <v>144</v>
      </c>
      <c r="F60" s="130" t="s">
        <v>144</v>
      </c>
      <c r="G60" s="131">
        <v>14</v>
      </c>
      <c r="H60" s="132">
        <v>14</v>
      </c>
      <c r="K60" s="119">
        <v>14</v>
      </c>
      <c r="L60" s="119">
        <v>14</v>
      </c>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7"/>
      <c r="AZ60" s="87"/>
      <c r="BA60" s="87"/>
      <c r="BB60" s="87"/>
      <c r="BC60" s="87"/>
      <c r="BD60" s="87"/>
      <c r="BE60" s="87"/>
      <c r="BF60" s="87"/>
      <c r="BG60" s="87"/>
      <c r="BH60" s="87"/>
      <c r="BI60" s="87"/>
      <c r="BJ60" s="87"/>
      <c r="BK60" s="87"/>
      <c r="BL60" s="87"/>
      <c r="BM60" s="87"/>
      <c r="BN60" s="87"/>
      <c r="BO60" s="87"/>
      <c r="BP60" s="87"/>
      <c r="BQ60" s="87"/>
      <c r="BR60" s="87"/>
      <c r="BS60" s="87"/>
      <c r="BT60" s="87"/>
      <c r="BU60" s="87"/>
      <c r="BV60" s="87"/>
      <c r="BW60" s="87"/>
      <c r="BX60" s="87"/>
      <c r="BY60" s="87"/>
      <c r="BZ60" s="87"/>
      <c r="CA60" s="87"/>
      <c r="CB60" s="87"/>
      <c r="CC60" s="87"/>
      <c r="CD60" s="87"/>
      <c r="CE60" s="87"/>
      <c r="CF60" s="87"/>
      <c r="CG60" s="87"/>
      <c r="CH60" s="87"/>
      <c r="CI60" s="87"/>
      <c r="CJ60" s="87"/>
      <c r="CK60" s="87"/>
      <c r="CL60" s="87"/>
      <c r="CM60" s="87"/>
      <c r="CN60" s="87"/>
      <c r="CO60" s="87"/>
      <c r="CP60" s="87"/>
      <c r="CQ60" s="87"/>
      <c r="CR60" s="87"/>
      <c r="CS60" s="87"/>
      <c r="CT60" s="87"/>
      <c r="CU60" s="87"/>
      <c r="CV60" s="87"/>
      <c r="CW60" s="87"/>
      <c r="CX60" s="87"/>
      <c r="CY60" s="87"/>
      <c r="CZ60" s="87"/>
      <c r="DA60" s="87"/>
      <c r="DB60" s="87"/>
      <c r="DC60" s="87"/>
      <c r="DD60" s="87"/>
      <c r="DE60" s="87"/>
      <c r="DF60" s="87"/>
      <c r="DG60" s="87"/>
      <c r="DH60" s="87"/>
      <c r="DI60" s="87"/>
      <c r="DJ60" s="87"/>
      <c r="DK60" s="87"/>
      <c r="DL60" s="87"/>
      <c r="DM60" s="87"/>
      <c r="DN60" s="87"/>
      <c r="DO60" s="87"/>
      <c r="DP60" s="87"/>
      <c r="DQ60" s="87"/>
      <c r="DR60" s="87"/>
    </row>
    <row r="61" spans="1:122" ht="16.5" thickBot="1" x14ac:dyDescent="0.3">
      <c r="A61" s="129" t="s">
        <v>144</v>
      </c>
      <c r="B61" s="130" t="s">
        <v>144</v>
      </c>
      <c r="C61" s="130" t="s">
        <v>144</v>
      </c>
      <c r="D61" s="130" t="s">
        <v>144</v>
      </c>
      <c r="E61" s="130" t="s">
        <v>144</v>
      </c>
      <c r="F61" s="130" t="s">
        <v>144</v>
      </c>
      <c r="G61" s="131">
        <v>14.5</v>
      </c>
      <c r="H61" s="132">
        <v>14.5</v>
      </c>
      <c r="K61" s="120">
        <v>14.5</v>
      </c>
      <c r="L61" s="120">
        <v>15</v>
      </c>
      <c r="U61" s="87"/>
      <c r="V61" s="87"/>
      <c r="W61" s="87"/>
      <c r="X61" s="87"/>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c r="CG61" s="87"/>
      <c r="CH61" s="87"/>
      <c r="CI61" s="87"/>
      <c r="CJ61" s="87"/>
      <c r="CK61" s="87"/>
      <c r="CL61" s="87"/>
      <c r="CM61" s="87"/>
      <c r="CN61" s="87"/>
      <c r="CO61" s="87"/>
      <c r="CP61" s="87"/>
      <c r="CQ61" s="87"/>
      <c r="CR61" s="87"/>
      <c r="CS61" s="87"/>
      <c r="CT61" s="87"/>
      <c r="CU61" s="87"/>
      <c r="CV61" s="87"/>
      <c r="CW61" s="87"/>
      <c r="CX61" s="87"/>
      <c r="CY61" s="87"/>
      <c r="CZ61" s="87"/>
      <c r="DA61" s="87"/>
      <c r="DB61" s="87"/>
      <c r="DC61" s="87"/>
      <c r="DD61" s="87"/>
      <c r="DE61" s="87"/>
      <c r="DF61" s="87"/>
      <c r="DG61" s="87"/>
      <c r="DH61" s="87"/>
      <c r="DI61" s="87"/>
      <c r="DJ61" s="87"/>
      <c r="DK61" s="87"/>
      <c r="DL61" s="87"/>
      <c r="DM61" s="87"/>
      <c r="DN61" s="87"/>
      <c r="DO61" s="87"/>
      <c r="DP61" s="87"/>
      <c r="DQ61" s="87"/>
      <c r="DR61" s="87"/>
    </row>
    <row r="62" spans="1:122" ht="16.5" thickBot="1" x14ac:dyDescent="0.3">
      <c r="A62" s="133" t="s">
        <v>144</v>
      </c>
      <c r="B62" s="134" t="s">
        <v>144</v>
      </c>
      <c r="C62" s="134" t="s">
        <v>144</v>
      </c>
      <c r="D62" s="134" t="s">
        <v>144</v>
      </c>
      <c r="E62" s="134" t="s">
        <v>144</v>
      </c>
      <c r="F62" s="134" t="s">
        <v>144</v>
      </c>
      <c r="G62" s="135">
        <v>15</v>
      </c>
      <c r="H62" s="136">
        <v>15</v>
      </c>
      <c r="K62" s="119">
        <v>15</v>
      </c>
      <c r="L62" s="119">
        <v>15</v>
      </c>
      <c r="U62" s="87"/>
      <c r="V62" s="87"/>
      <c r="W62" s="87"/>
      <c r="X62" s="87"/>
      <c r="Y62" s="87"/>
      <c r="Z62" s="87"/>
      <c r="AA62" s="87"/>
      <c r="AB62" s="87"/>
      <c r="AC62" s="87"/>
      <c r="AD62" s="87"/>
      <c r="AE62" s="87"/>
      <c r="AF62" s="87"/>
      <c r="AG62" s="87"/>
      <c r="AH62" s="87"/>
      <c r="AI62" s="87"/>
      <c r="AJ62" s="87"/>
      <c r="AK62" s="87"/>
      <c r="AL62" s="87"/>
      <c r="AM62" s="87"/>
      <c r="AN62" s="87"/>
      <c r="AO62" s="87"/>
      <c r="AP62" s="87"/>
      <c r="AQ62" s="87"/>
      <c r="AR62" s="87"/>
      <c r="AS62" s="87"/>
      <c r="AT62" s="87"/>
      <c r="AU62" s="87"/>
      <c r="AV62" s="87"/>
      <c r="AW62" s="87"/>
      <c r="AX62" s="87"/>
      <c r="AY62" s="87"/>
      <c r="AZ62" s="87"/>
      <c r="BA62" s="87"/>
      <c r="BB62" s="87"/>
      <c r="BC62" s="87"/>
      <c r="BD62" s="87"/>
      <c r="BE62" s="87"/>
      <c r="BF62" s="87"/>
      <c r="BG62" s="87"/>
      <c r="BH62" s="87"/>
      <c r="BI62" s="87"/>
      <c r="BJ62" s="87"/>
      <c r="BK62" s="87"/>
      <c r="BL62" s="87"/>
      <c r="BM62" s="87"/>
      <c r="BN62" s="87"/>
      <c r="BO62" s="87"/>
      <c r="BP62" s="87"/>
      <c r="BQ62" s="87"/>
      <c r="BR62" s="87"/>
      <c r="BS62" s="87"/>
      <c r="BT62" s="87"/>
      <c r="BU62" s="87"/>
      <c r="BV62" s="87"/>
      <c r="BW62" s="87"/>
      <c r="BX62" s="87"/>
      <c r="BY62" s="87"/>
      <c r="BZ62" s="87"/>
      <c r="CA62" s="87"/>
      <c r="CB62" s="87"/>
      <c r="CC62" s="87"/>
      <c r="CD62" s="87"/>
      <c r="CE62" s="87"/>
      <c r="CF62" s="87"/>
      <c r="CG62" s="87"/>
      <c r="CH62" s="87"/>
      <c r="CI62" s="87"/>
      <c r="CJ62" s="87"/>
      <c r="CK62" s="87"/>
      <c r="CL62" s="87"/>
      <c r="CM62" s="87"/>
      <c r="CN62" s="87"/>
      <c r="CO62" s="87"/>
      <c r="CP62" s="87"/>
      <c r="CQ62" s="87"/>
      <c r="CR62" s="87"/>
      <c r="CS62" s="87"/>
      <c r="CT62" s="87"/>
      <c r="CU62" s="87"/>
      <c r="CV62" s="87"/>
      <c r="CW62" s="87"/>
      <c r="CX62" s="87"/>
      <c r="CY62" s="87"/>
      <c r="CZ62" s="87"/>
      <c r="DA62" s="87"/>
      <c r="DB62" s="87"/>
      <c r="DC62" s="87"/>
      <c r="DD62" s="87"/>
      <c r="DE62" s="87"/>
      <c r="DF62" s="87"/>
      <c r="DG62" s="87"/>
      <c r="DH62" s="87"/>
      <c r="DI62" s="87"/>
      <c r="DJ62" s="87"/>
      <c r="DK62" s="87"/>
      <c r="DL62" s="87"/>
      <c r="DM62" s="87"/>
      <c r="DN62" s="87"/>
      <c r="DO62" s="87"/>
      <c r="DP62" s="87"/>
      <c r="DQ62" s="87"/>
      <c r="DR62" s="87"/>
    </row>
    <row r="63" spans="1:122" x14ac:dyDescent="0.25">
      <c r="A63" s="137" t="str">
        <f>IF(results!A5=0,"",results!A5)</f>
        <v/>
      </c>
      <c r="B63" s="127" t="str">
        <f>IF(results!B5=0,"",results!B5)</f>
        <v/>
      </c>
      <c r="C63" s="127" t="str">
        <f>IF(results!C5=0,"",results!C5)</f>
        <v/>
      </c>
      <c r="D63" s="127" t="str">
        <f>IF(results!D5=0,"",results!D5)</f>
        <v/>
      </c>
      <c r="E63" s="127" t="str">
        <f>IF(results!E5=0,"",results!E5)</f>
        <v/>
      </c>
      <c r="F63" s="127" t="str">
        <f>results!$X$3</f>
        <v>/BMD</v>
      </c>
      <c r="G63" s="138" t="str">
        <f>results!X5</f>
        <v/>
      </c>
      <c r="H63" s="139" t="str">
        <f>IFERROR(VLOOKUP(Base[[#This Row],[Résultats Demi Dilution]],$K$2:$L$62,2),"")</f>
        <v/>
      </c>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row>
    <row r="64" spans="1:122" x14ac:dyDescent="0.25">
      <c r="A64" s="140" t="str">
        <f>IF(results!A6=0,"",results!A6)</f>
        <v/>
      </c>
      <c r="B64" s="131" t="str">
        <f>IF(results!B6=0,"",results!B6)</f>
        <v/>
      </c>
      <c r="C64" s="131" t="str">
        <f>IF(results!C6=0,"",results!C6)</f>
        <v/>
      </c>
      <c r="D64" s="131" t="str">
        <f>IF(results!D6=0,"",results!D6)</f>
        <v/>
      </c>
      <c r="E64" s="131" t="str">
        <f>IF(results!E6=0,"",results!E6)</f>
        <v/>
      </c>
      <c r="F64" s="131" t="str">
        <f>results!$X$3</f>
        <v>/BMD</v>
      </c>
      <c r="G64" s="141" t="str">
        <f>results!X6</f>
        <v/>
      </c>
      <c r="H64" s="142" t="str">
        <f>IFERROR(VLOOKUP(Base[[#This Row],[Résultats Demi Dilution]],$K$2:$L$62,2),"")</f>
        <v/>
      </c>
      <c r="U64" s="87"/>
      <c r="V64" s="87"/>
      <c r="W64" s="87"/>
      <c r="X64" s="87"/>
      <c r="Y64" s="87"/>
      <c r="Z64" s="87"/>
      <c r="AA64" s="87"/>
      <c r="AB64" s="87"/>
      <c r="AC64" s="87"/>
      <c r="AD64" s="87"/>
      <c r="AE64" s="87"/>
      <c r="AF64" s="87"/>
      <c r="AG64" s="87"/>
      <c r="AH64" s="87"/>
      <c r="AI64" s="87"/>
      <c r="AJ64" s="87"/>
      <c r="AK64" s="87"/>
      <c r="AL64" s="87"/>
      <c r="AM64" s="87"/>
      <c r="AN64" s="87"/>
      <c r="AO64" s="87"/>
      <c r="AP64" s="87"/>
      <c r="AQ64" s="87"/>
      <c r="AR64" s="87"/>
      <c r="AS64" s="87"/>
      <c r="AT64" s="87"/>
      <c r="AU64" s="87"/>
      <c r="AV64" s="87"/>
      <c r="AW64" s="87"/>
      <c r="AX64" s="87"/>
      <c r="AY64" s="87"/>
      <c r="AZ64" s="87"/>
      <c r="BA64" s="87"/>
      <c r="BB64" s="87"/>
      <c r="BC64" s="87"/>
      <c r="BD64" s="87"/>
      <c r="BE64" s="87"/>
      <c r="BF64" s="87"/>
      <c r="BG64" s="87"/>
      <c r="BH64" s="87"/>
      <c r="BI64" s="87"/>
      <c r="BJ64" s="87"/>
      <c r="BK64" s="87"/>
      <c r="BL64" s="87"/>
      <c r="BM64" s="87"/>
      <c r="BN64" s="87"/>
      <c r="BO64" s="87"/>
      <c r="BP64" s="87"/>
      <c r="BQ64" s="87"/>
      <c r="BR64" s="87"/>
      <c r="BS64" s="87"/>
      <c r="BT64" s="87"/>
      <c r="BU64" s="87"/>
      <c r="BV64" s="87"/>
      <c r="BW64" s="87"/>
      <c r="BX64" s="87"/>
      <c r="BY64" s="87"/>
      <c r="BZ64" s="87"/>
      <c r="CA64" s="87"/>
      <c r="CB64" s="87"/>
      <c r="CC64" s="87"/>
      <c r="CD64" s="87"/>
      <c r="CE64" s="87"/>
      <c r="CF64" s="87"/>
      <c r="CG64" s="87"/>
      <c r="CH64" s="87"/>
      <c r="CI64" s="87"/>
      <c r="CJ64" s="87"/>
      <c r="CK64" s="87"/>
      <c r="CL64" s="87"/>
      <c r="CM64" s="87"/>
      <c r="CN64" s="87"/>
      <c r="CO64" s="87"/>
      <c r="CP64" s="87"/>
      <c r="CQ64" s="87"/>
      <c r="CR64" s="87"/>
      <c r="CS64" s="87"/>
      <c r="CT64" s="87"/>
      <c r="CU64" s="87"/>
      <c r="CV64" s="87"/>
      <c r="CW64" s="87"/>
      <c r="CX64" s="87"/>
      <c r="CY64" s="87"/>
      <c r="CZ64" s="87"/>
      <c r="DA64" s="87"/>
      <c r="DB64" s="87"/>
      <c r="DC64" s="87"/>
      <c r="DD64" s="87"/>
      <c r="DE64" s="87"/>
      <c r="DF64" s="87"/>
      <c r="DG64" s="87"/>
      <c r="DH64" s="87"/>
      <c r="DI64" s="87"/>
      <c r="DJ64" s="87"/>
      <c r="DK64" s="87"/>
      <c r="DL64" s="87"/>
      <c r="DM64" s="87"/>
      <c r="DN64" s="87"/>
      <c r="DO64" s="87"/>
      <c r="DP64" s="87"/>
      <c r="DQ64" s="87"/>
      <c r="DR64" s="87"/>
    </row>
    <row r="65" spans="1:122" x14ac:dyDescent="0.25">
      <c r="A65" s="140" t="str">
        <f>IF(results!A7=0,"",results!A7)</f>
        <v/>
      </c>
      <c r="B65" s="131" t="str">
        <f>IF(results!B7=0,"",results!B7)</f>
        <v/>
      </c>
      <c r="C65" s="131" t="str">
        <f>IF(results!C7=0,"",results!C7)</f>
        <v/>
      </c>
      <c r="D65" s="131" t="str">
        <f>IF(results!D7=0,"",results!D7)</f>
        <v/>
      </c>
      <c r="E65" s="131" t="str">
        <f>IF(results!E7=0,"",results!E7)</f>
        <v/>
      </c>
      <c r="F65" s="131" t="str">
        <f>results!$X$3</f>
        <v>/BMD</v>
      </c>
      <c r="G65" s="141" t="str">
        <f>results!X7</f>
        <v/>
      </c>
      <c r="H65" s="142" t="str">
        <f>IFERROR(VLOOKUP(Base[[#This Row],[Résultats Demi Dilution]],$K$2:$L$62,2),"")</f>
        <v/>
      </c>
      <c r="U65" s="87"/>
      <c r="V65" s="87"/>
      <c r="W65" s="87"/>
      <c r="X65" s="87"/>
      <c r="Y65" s="87"/>
      <c r="Z65" s="87"/>
      <c r="AA65" s="87"/>
      <c r="AB65" s="87"/>
      <c r="AC65" s="87"/>
      <c r="AD65" s="87"/>
      <c r="AE65" s="87"/>
      <c r="AF65" s="87"/>
      <c r="AG65" s="87"/>
      <c r="AH65" s="87"/>
      <c r="AI65" s="87"/>
      <c r="AJ65" s="87"/>
      <c r="AK65" s="87"/>
      <c r="AL65" s="87"/>
      <c r="AM65" s="87"/>
      <c r="AN65" s="87"/>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c r="CZ65" s="87"/>
      <c r="DA65" s="87"/>
      <c r="DB65" s="87"/>
      <c r="DC65" s="87"/>
      <c r="DD65" s="87"/>
      <c r="DE65" s="87"/>
      <c r="DF65" s="87"/>
      <c r="DG65" s="87"/>
      <c r="DH65" s="87"/>
      <c r="DI65" s="87"/>
      <c r="DJ65" s="87"/>
      <c r="DK65" s="87"/>
      <c r="DL65" s="87"/>
      <c r="DM65" s="87"/>
      <c r="DN65" s="87"/>
      <c r="DO65" s="87"/>
      <c r="DP65" s="87"/>
      <c r="DQ65" s="87"/>
      <c r="DR65" s="87"/>
    </row>
    <row r="66" spans="1:122" x14ac:dyDescent="0.25">
      <c r="A66" s="140" t="str">
        <f>IF(results!A8=0,"",results!A8)</f>
        <v/>
      </c>
      <c r="B66" s="131" t="str">
        <f>IF(results!B8=0,"",results!B8)</f>
        <v/>
      </c>
      <c r="C66" s="131" t="str">
        <f>IF(results!C8=0,"",results!C8)</f>
        <v/>
      </c>
      <c r="D66" s="131" t="str">
        <f>IF(results!D8=0,"",results!D8)</f>
        <v/>
      </c>
      <c r="E66" s="131" t="str">
        <f>IF(results!E8=0,"",results!E8)</f>
        <v/>
      </c>
      <c r="F66" s="131" t="str">
        <f>results!$X$3</f>
        <v>/BMD</v>
      </c>
      <c r="G66" s="141" t="str">
        <f>results!X8</f>
        <v/>
      </c>
      <c r="H66" s="142" t="str">
        <f>IFERROR(VLOOKUP(Base[[#This Row],[Résultats Demi Dilution]],$K$2:$L$62,2),"")</f>
        <v/>
      </c>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row>
    <row r="67" spans="1:122" x14ac:dyDescent="0.25">
      <c r="A67" s="140" t="str">
        <f>IF(results!A9=0,"",results!A9)</f>
        <v/>
      </c>
      <c r="B67" s="131" t="str">
        <f>IF(results!B9=0,"",results!B9)</f>
        <v/>
      </c>
      <c r="C67" s="131" t="str">
        <f>IF(results!C9=0,"",results!C9)</f>
        <v/>
      </c>
      <c r="D67" s="131" t="str">
        <f>IF(results!D9=0,"",results!D9)</f>
        <v/>
      </c>
      <c r="E67" s="131" t="str">
        <f>IF(results!E9=0,"",results!E9)</f>
        <v/>
      </c>
      <c r="F67" s="131" t="str">
        <f>results!$X$3</f>
        <v>/BMD</v>
      </c>
      <c r="G67" s="141" t="str">
        <f>results!X9</f>
        <v/>
      </c>
      <c r="H67" s="142" t="str">
        <f>IFERROR(VLOOKUP(Base[[#This Row],[Résultats Demi Dilution]],$K$2:$L$62,2),"")</f>
        <v/>
      </c>
      <c r="U67" s="87"/>
      <c r="V67" s="87"/>
      <c r="W67" s="87"/>
      <c r="X67" s="87"/>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c r="DJ67" s="87"/>
      <c r="DK67" s="87"/>
      <c r="DL67" s="87"/>
      <c r="DM67" s="87"/>
      <c r="DN67" s="87"/>
      <c r="DO67" s="87"/>
      <c r="DP67" s="87"/>
      <c r="DQ67" s="87"/>
      <c r="DR67" s="87"/>
    </row>
    <row r="68" spans="1:122" x14ac:dyDescent="0.25">
      <c r="A68" s="140" t="str">
        <f>IF(results!A10=0,"",results!A10)</f>
        <v/>
      </c>
      <c r="B68" s="131" t="str">
        <f>IF(results!B10=0,"",results!B10)</f>
        <v/>
      </c>
      <c r="C68" s="131" t="str">
        <f>IF(results!C10=0,"",results!C10)</f>
        <v/>
      </c>
      <c r="D68" s="131" t="str">
        <f>IF(results!D10=0,"",results!D10)</f>
        <v/>
      </c>
      <c r="E68" s="131" t="str">
        <f>IF(results!E10=0,"",results!E10)</f>
        <v/>
      </c>
      <c r="F68" s="131" t="str">
        <f>results!$X$3</f>
        <v>/BMD</v>
      </c>
      <c r="G68" s="141" t="str">
        <f>results!X10</f>
        <v/>
      </c>
      <c r="H68" s="142" t="str">
        <f>IFERROR(VLOOKUP(Base[[#This Row],[Résultats Demi Dilution]],$K$2:$L$62,2),"")</f>
        <v/>
      </c>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c r="DJ68" s="87"/>
      <c r="DK68" s="87"/>
      <c r="DL68" s="87"/>
      <c r="DM68" s="87"/>
      <c r="DN68" s="87"/>
      <c r="DO68" s="87"/>
      <c r="DP68" s="87"/>
      <c r="DQ68" s="87"/>
      <c r="DR68" s="87"/>
    </row>
    <row r="69" spans="1:122" x14ac:dyDescent="0.25">
      <c r="A69" s="140" t="str">
        <f>IF(results!A11=0,"",results!A11)</f>
        <v/>
      </c>
      <c r="B69" s="131" t="str">
        <f>IF(results!B11=0,"",results!B11)</f>
        <v/>
      </c>
      <c r="C69" s="131" t="str">
        <f>IF(results!C11=0,"",results!C11)</f>
        <v/>
      </c>
      <c r="D69" s="131" t="str">
        <f>IF(results!D11=0,"",results!D11)</f>
        <v/>
      </c>
      <c r="E69" s="131" t="str">
        <f>IF(results!E11=0,"",results!E11)</f>
        <v/>
      </c>
      <c r="F69" s="131" t="str">
        <f>results!$X$3</f>
        <v>/BMD</v>
      </c>
      <c r="G69" s="141" t="str">
        <f>results!X11</f>
        <v/>
      </c>
      <c r="H69" s="142" t="str">
        <f>IFERROR(VLOOKUP(Base[[#This Row],[Résultats Demi Dilution]],$K$2:$L$62,2),"")</f>
        <v/>
      </c>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row>
    <row r="70" spans="1:122" x14ac:dyDescent="0.25">
      <c r="A70" s="140" t="str">
        <f>IF(results!A12=0,"",results!A12)</f>
        <v/>
      </c>
      <c r="B70" s="131" t="str">
        <f>IF(results!B12=0,"",results!B12)</f>
        <v/>
      </c>
      <c r="C70" s="131" t="str">
        <f>IF(results!C12=0,"",results!C12)</f>
        <v/>
      </c>
      <c r="D70" s="131" t="str">
        <f>IF(results!D12=0,"",results!D12)</f>
        <v/>
      </c>
      <c r="E70" s="131" t="str">
        <f>IF(results!E12=0,"",results!E12)</f>
        <v/>
      </c>
      <c r="F70" s="131" t="str">
        <f>results!$X$3</f>
        <v>/BMD</v>
      </c>
      <c r="G70" s="141" t="str">
        <f>results!X12</f>
        <v/>
      </c>
      <c r="H70" s="142" t="str">
        <f>IFERROR(VLOOKUP(Base[[#This Row],[Résultats Demi Dilution]],$K$2:$L$62,2),"")</f>
        <v/>
      </c>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c r="CZ70" s="87"/>
      <c r="DA70" s="87"/>
      <c r="DB70" s="87"/>
      <c r="DC70" s="87"/>
      <c r="DD70" s="87"/>
      <c r="DE70" s="87"/>
      <c r="DF70" s="87"/>
      <c r="DG70" s="87"/>
      <c r="DH70" s="87"/>
      <c r="DI70" s="87"/>
      <c r="DJ70" s="87"/>
      <c r="DK70" s="87"/>
      <c r="DL70" s="87"/>
      <c r="DM70" s="87"/>
      <c r="DN70" s="87"/>
      <c r="DO70" s="87"/>
      <c r="DP70" s="87"/>
      <c r="DQ70" s="87"/>
      <c r="DR70" s="87"/>
    </row>
    <row r="71" spans="1:122" x14ac:dyDescent="0.25">
      <c r="A71" s="140" t="str">
        <f>IF(results!A13=0,"",results!A13)</f>
        <v/>
      </c>
      <c r="B71" s="131" t="str">
        <f>IF(results!B13=0,"",results!B13)</f>
        <v/>
      </c>
      <c r="C71" s="131" t="str">
        <f>IF(results!C13=0,"",results!C13)</f>
        <v/>
      </c>
      <c r="D71" s="131" t="str">
        <f>IF(results!D13=0,"",results!D13)</f>
        <v/>
      </c>
      <c r="E71" s="131" t="str">
        <f>IF(results!E13=0,"",results!E13)</f>
        <v/>
      </c>
      <c r="F71" s="131" t="str">
        <f>results!$X$3</f>
        <v>/BMD</v>
      </c>
      <c r="G71" s="141" t="str">
        <f>results!X13</f>
        <v/>
      </c>
      <c r="H71" s="142" t="str">
        <f>IFERROR(VLOOKUP(Base[[#This Row],[Résultats Demi Dilution]],$K$2:$L$62,2),"")</f>
        <v/>
      </c>
      <c r="K71" s="117" t="s">
        <v>162</v>
      </c>
    </row>
    <row r="72" spans="1:122" x14ac:dyDescent="0.25">
      <c r="A72" s="140" t="str">
        <f>IF(results!A14=0,"",results!A14)</f>
        <v/>
      </c>
      <c r="B72" s="131" t="str">
        <f>IF(results!B14=0,"",results!B14)</f>
        <v/>
      </c>
      <c r="C72" s="131" t="str">
        <f>IF(results!C14=0,"",results!C14)</f>
        <v/>
      </c>
      <c r="D72" s="131" t="str">
        <f>IF(results!D14=0,"",results!D14)</f>
        <v/>
      </c>
      <c r="E72" s="131" t="str">
        <f>IF(results!E14=0,"",results!E14)</f>
        <v/>
      </c>
      <c r="F72" s="131" t="str">
        <f>results!$X$3</f>
        <v>/BMD</v>
      </c>
      <c r="G72" s="141" t="str">
        <f>results!X14</f>
        <v/>
      </c>
      <c r="H72" s="142" t="str">
        <f>IFERROR(VLOOKUP(Base[[#This Row],[Résultats Demi Dilution]],$K$2:$L$62,2),"")</f>
        <v/>
      </c>
    </row>
    <row r="73" spans="1:122" x14ac:dyDescent="0.25">
      <c r="A73" s="140" t="str">
        <f>IF(results!A15=0,"",results!A15)</f>
        <v/>
      </c>
      <c r="B73" s="131" t="str">
        <f>IF(results!B15=0,"",results!B15)</f>
        <v/>
      </c>
      <c r="C73" s="131" t="str">
        <f>IF(results!C15=0,"",results!C15)</f>
        <v/>
      </c>
      <c r="D73" s="131" t="str">
        <f>IF(results!D15=0,"",results!D15)</f>
        <v/>
      </c>
      <c r="E73" s="131" t="str">
        <f>IF(results!E15=0,"",results!E15)</f>
        <v/>
      </c>
      <c r="F73" s="131" t="str">
        <f>results!$X$3</f>
        <v>/BMD</v>
      </c>
      <c r="G73" s="141" t="str">
        <f>results!X15</f>
        <v/>
      </c>
      <c r="H73" s="142" t="str">
        <f>IFERROR(VLOOKUP(Base[[#This Row],[Résultats Demi Dilution]],$K$2:$L$62,2),"")</f>
        <v/>
      </c>
      <c r="K73" s="117" t="s">
        <v>148</v>
      </c>
    </row>
    <row r="74" spans="1:122" x14ac:dyDescent="0.25">
      <c r="A74" s="140" t="str">
        <f>IF(results!A16=0,"",results!A16)</f>
        <v/>
      </c>
      <c r="B74" s="131" t="str">
        <f>IF(results!B16=0,"",results!B16)</f>
        <v/>
      </c>
      <c r="C74" s="131" t="str">
        <f>IF(results!C16=0,"",results!C16)</f>
        <v/>
      </c>
      <c r="D74" s="131" t="str">
        <f>IF(results!D16=0,"",results!D16)</f>
        <v/>
      </c>
      <c r="E74" s="131" t="str">
        <f>IF(results!E16=0,"",results!E16)</f>
        <v/>
      </c>
      <c r="F74" s="131" t="str">
        <f>results!$X$3</f>
        <v>/BMD</v>
      </c>
      <c r="G74" s="141" t="str">
        <f>results!X16</f>
        <v/>
      </c>
      <c r="H74" s="142" t="str">
        <f>IFERROR(VLOOKUP(Base[[#This Row],[Résultats Demi Dilution]],$K$2:$L$62,2),"")</f>
        <v/>
      </c>
    </row>
    <row r="75" spans="1:122" x14ac:dyDescent="0.25">
      <c r="A75" s="140" t="str">
        <f>IF(results!A17=0,"",results!A17)</f>
        <v/>
      </c>
      <c r="B75" s="131" t="str">
        <f>IF(results!B17=0,"",results!B17)</f>
        <v/>
      </c>
      <c r="C75" s="131" t="str">
        <f>IF(results!C17=0,"",results!C17)</f>
        <v/>
      </c>
      <c r="D75" s="131" t="str">
        <f>IF(results!D17=0,"",results!D17)</f>
        <v/>
      </c>
      <c r="E75" s="131" t="str">
        <f>IF(results!E17=0,"",results!E17)</f>
        <v/>
      </c>
      <c r="F75" s="131" t="str">
        <f>results!$X$3</f>
        <v>/BMD</v>
      </c>
      <c r="G75" s="141" t="str">
        <f>results!X17</f>
        <v/>
      </c>
      <c r="H75" s="142" t="str">
        <f>IFERROR(VLOOKUP(Base[[#This Row],[Résultats Demi Dilution]],$K$2:$L$62,2),"")</f>
        <v/>
      </c>
    </row>
    <row r="76" spans="1:122" x14ac:dyDescent="0.25">
      <c r="A76" s="140" t="str">
        <f>IF(results!A18=0,"",results!A18)</f>
        <v/>
      </c>
      <c r="B76" s="131" t="str">
        <f>IF(results!B18=0,"",results!B18)</f>
        <v/>
      </c>
      <c r="C76" s="131" t="str">
        <f>IF(results!C18=0,"",results!C18)</f>
        <v/>
      </c>
      <c r="D76" s="131" t="str">
        <f>IF(results!D18=0,"",results!D18)</f>
        <v/>
      </c>
      <c r="E76" s="131" t="str">
        <f>IF(results!E18=0,"",results!E18)</f>
        <v/>
      </c>
      <c r="F76" s="131" t="str">
        <f>results!$X$3</f>
        <v>/BMD</v>
      </c>
      <c r="G76" s="141" t="str">
        <f>results!X18</f>
        <v/>
      </c>
      <c r="H76" s="142" t="str">
        <f>IFERROR(VLOOKUP(Base[[#This Row],[Résultats Demi Dilution]],$K$2:$L$62,2),"")</f>
        <v/>
      </c>
    </row>
    <row r="77" spans="1:122" x14ac:dyDescent="0.25">
      <c r="A77" s="140" t="str">
        <f>IF(results!A19=0,"",results!A19)</f>
        <v/>
      </c>
      <c r="B77" s="131" t="str">
        <f>IF(results!B19=0,"",results!B19)</f>
        <v/>
      </c>
      <c r="C77" s="131" t="str">
        <f>IF(results!C19=0,"",results!C19)</f>
        <v/>
      </c>
      <c r="D77" s="131" t="str">
        <f>IF(results!D19=0,"",results!D19)</f>
        <v/>
      </c>
      <c r="E77" s="131" t="str">
        <f>IF(results!E19=0,"",results!E19)</f>
        <v/>
      </c>
      <c r="F77" s="131" t="str">
        <f>results!$X$3</f>
        <v>/BMD</v>
      </c>
      <c r="G77" s="141" t="str">
        <f>results!X19</f>
        <v/>
      </c>
      <c r="H77" s="142" t="str">
        <f>IFERROR(VLOOKUP(Base[[#This Row],[Résultats Demi Dilution]],$K$2:$L$62,2),"")</f>
        <v/>
      </c>
    </row>
    <row r="78" spans="1:122" x14ac:dyDescent="0.25">
      <c r="A78" s="140" t="str">
        <f>IF(results!A20=0,"",results!A20)</f>
        <v/>
      </c>
      <c r="B78" s="131" t="str">
        <f>IF(results!B20=0,"",results!B20)</f>
        <v/>
      </c>
      <c r="C78" s="131" t="str">
        <f>IF(results!C20=0,"",results!C20)</f>
        <v/>
      </c>
      <c r="D78" s="131" t="str">
        <f>IF(results!D20=0,"",results!D20)</f>
        <v/>
      </c>
      <c r="E78" s="131" t="str">
        <f>IF(results!E20=0,"",results!E20)</f>
        <v/>
      </c>
      <c r="F78" s="131" t="str">
        <f>results!$X$3</f>
        <v>/BMD</v>
      </c>
      <c r="G78" s="141" t="str">
        <f>results!X20</f>
        <v/>
      </c>
      <c r="H78" s="143" t="str">
        <f>IFERROR(VLOOKUP(Base[[#This Row],[Résultats Demi Dilution]],$K$2:$L$62,2),"")</f>
        <v/>
      </c>
      <c r="I78"/>
    </row>
    <row r="79" spans="1:122" x14ac:dyDescent="0.25">
      <c r="A79" s="140" t="str">
        <f>IF(results!A21=0,"",results!A21)</f>
        <v/>
      </c>
      <c r="B79" s="131" t="str">
        <f>IF(results!B21=0,"",results!B21)</f>
        <v/>
      </c>
      <c r="C79" s="131" t="str">
        <f>IF(results!C21=0,"",results!C21)</f>
        <v/>
      </c>
      <c r="D79" s="131" t="str">
        <f>IF(results!D21=0,"",results!D21)</f>
        <v/>
      </c>
      <c r="E79" s="131" t="str">
        <f>IF(results!E21=0,"",results!E21)</f>
        <v/>
      </c>
      <c r="F79" s="131" t="str">
        <f>results!$X$3</f>
        <v>/BMD</v>
      </c>
      <c r="G79" s="141" t="str">
        <f>results!X21</f>
        <v/>
      </c>
      <c r="H79" s="143" t="str">
        <f>IFERROR(VLOOKUP(Base[[#This Row],[Résultats Demi Dilution]],$K$2:$L$62,2),"")</f>
        <v/>
      </c>
      <c r="I79"/>
    </row>
    <row r="80" spans="1:122" x14ac:dyDescent="0.25">
      <c r="A80" s="140" t="str">
        <f>IF(results!A22=0,"",results!A22)</f>
        <v/>
      </c>
      <c r="B80" s="131" t="str">
        <f>IF(results!B22=0,"",results!B22)</f>
        <v/>
      </c>
      <c r="C80" s="131" t="str">
        <f>IF(results!C22=0,"",results!C22)</f>
        <v/>
      </c>
      <c r="D80" s="131" t="str">
        <f>IF(results!D22=0,"",results!D22)</f>
        <v/>
      </c>
      <c r="E80" s="131" t="str">
        <f>IF(results!E22=0,"",results!E22)</f>
        <v/>
      </c>
      <c r="F80" s="131" t="str">
        <f>results!$X$3</f>
        <v>/BMD</v>
      </c>
      <c r="G80" s="141" t="str">
        <f>results!X22</f>
        <v/>
      </c>
      <c r="H80" s="142" t="str">
        <f>IFERROR(VLOOKUP(Base[[#This Row],[Résultats Demi Dilution]],$K$2:$L$62,2),"")</f>
        <v/>
      </c>
    </row>
    <row r="81" spans="1:10" x14ac:dyDescent="0.25">
      <c r="A81" s="140" t="str">
        <f>IF(results!A23=0,"",results!A23)</f>
        <v/>
      </c>
      <c r="B81" s="131" t="str">
        <f>IF(results!B23=0,"",results!B23)</f>
        <v/>
      </c>
      <c r="C81" s="131" t="str">
        <f>IF(results!C23=0,"",results!C23)</f>
        <v/>
      </c>
      <c r="D81" s="131" t="str">
        <f>IF(results!D23=0,"",results!D23)</f>
        <v/>
      </c>
      <c r="E81" s="131" t="str">
        <f>IF(results!E23=0,"",results!E23)</f>
        <v/>
      </c>
      <c r="F81" s="131" t="str">
        <f>results!$X$3</f>
        <v>/BMD</v>
      </c>
      <c r="G81" s="141" t="str">
        <f>results!X23</f>
        <v/>
      </c>
      <c r="H81" s="143" t="str">
        <f>IFERROR(VLOOKUP(Base[[#This Row],[Résultats Demi Dilution]],$K$2:$L$62,2),"")</f>
        <v/>
      </c>
      <c r="I81"/>
      <c r="J81"/>
    </row>
    <row r="82" spans="1:10" x14ac:dyDescent="0.25">
      <c r="A82" s="140" t="str">
        <f>IF(results!A24=0,"",results!A24)</f>
        <v/>
      </c>
      <c r="B82" s="131" t="str">
        <f>IF(results!B24=0,"",results!B24)</f>
        <v/>
      </c>
      <c r="C82" s="131" t="str">
        <f>IF(results!C24=0,"",results!C24)</f>
        <v/>
      </c>
      <c r="D82" s="131" t="str">
        <f>IF(results!D24=0,"",results!D24)</f>
        <v/>
      </c>
      <c r="E82" s="131" t="str">
        <f>IF(results!E24=0,"",results!E24)</f>
        <v/>
      </c>
      <c r="F82" s="131" t="str">
        <f>results!$X$3</f>
        <v>/BMD</v>
      </c>
      <c r="G82" s="141" t="str">
        <f>results!X24</f>
        <v/>
      </c>
      <c r="H82" s="143" t="str">
        <f>IFERROR(VLOOKUP(Base[[#This Row],[Résultats Demi Dilution]],$K$2:$L$62,2),"")</f>
        <v/>
      </c>
      <c r="I82"/>
      <c r="J82"/>
    </row>
    <row r="83" spans="1:10" x14ac:dyDescent="0.25">
      <c r="A83" s="140" t="str">
        <f>IF(results!A25=0,"",results!A25)</f>
        <v/>
      </c>
      <c r="B83" s="131" t="str">
        <f>IF(results!B25=0,"",results!B25)</f>
        <v/>
      </c>
      <c r="C83" s="131" t="str">
        <f>IF(results!C25=0,"",results!C25)</f>
        <v/>
      </c>
      <c r="D83" s="131" t="str">
        <f>IF(results!D25=0,"",results!D25)</f>
        <v/>
      </c>
      <c r="E83" s="131" t="str">
        <f>IF(results!E25=0,"",results!E25)</f>
        <v/>
      </c>
      <c r="F83" s="131" t="str">
        <f>results!$X$3</f>
        <v>/BMD</v>
      </c>
      <c r="G83" s="141" t="str">
        <f>results!X25</f>
        <v/>
      </c>
      <c r="H83" s="143" t="str">
        <f>IFERROR(VLOOKUP(Base[[#This Row],[Résultats Demi Dilution]],$K$2:$L$62,2),"")</f>
        <v/>
      </c>
      <c r="I83"/>
      <c r="J83"/>
    </row>
    <row r="84" spans="1:10" x14ac:dyDescent="0.25">
      <c r="A84" s="140" t="str">
        <f>IF(results!A26=0,"",results!A26)</f>
        <v/>
      </c>
      <c r="B84" s="131" t="str">
        <f>IF(results!B26=0,"",results!B26)</f>
        <v/>
      </c>
      <c r="C84" s="131" t="str">
        <f>IF(results!C26=0,"",results!C26)</f>
        <v/>
      </c>
      <c r="D84" s="131" t="str">
        <f>IF(results!D26=0,"",results!D26)</f>
        <v/>
      </c>
      <c r="E84" s="131" t="str">
        <f>IF(results!E26=0,"",results!E26)</f>
        <v/>
      </c>
      <c r="F84" s="131" t="str">
        <f>results!$X$3</f>
        <v>/BMD</v>
      </c>
      <c r="G84" s="141" t="str">
        <f>results!X26</f>
        <v/>
      </c>
      <c r="H84" s="143" t="str">
        <f>IFERROR(VLOOKUP(Base[[#This Row],[Résultats Demi Dilution]],$K$2:$L$62,2),"")</f>
        <v/>
      </c>
      <c r="I84"/>
      <c r="J84"/>
    </row>
    <row r="85" spans="1:10" x14ac:dyDescent="0.25">
      <c r="A85" s="140" t="str">
        <f>IF(results!A27=0,"",results!A27)</f>
        <v/>
      </c>
      <c r="B85" s="131" t="str">
        <f>IF(results!B27=0,"",results!B27)</f>
        <v/>
      </c>
      <c r="C85" s="131" t="str">
        <f>IF(results!C27=0,"",results!C27)</f>
        <v/>
      </c>
      <c r="D85" s="131" t="str">
        <f>IF(results!D27=0,"",results!D27)</f>
        <v/>
      </c>
      <c r="E85" s="131" t="str">
        <f>IF(results!E27=0,"",results!E27)</f>
        <v/>
      </c>
      <c r="F85" s="131" t="str">
        <f>results!$X$3</f>
        <v>/BMD</v>
      </c>
      <c r="G85" s="141" t="str">
        <f>results!X27</f>
        <v/>
      </c>
      <c r="H85" s="143" t="str">
        <f>IFERROR(VLOOKUP(Base[[#This Row],[Résultats Demi Dilution]],$K$2:$L$62,2),"")</f>
        <v/>
      </c>
      <c r="I85"/>
      <c r="J85"/>
    </row>
    <row r="86" spans="1:10" x14ac:dyDescent="0.25">
      <c r="A86" s="140" t="str">
        <f>IF(results!A28=0,"",results!A28)</f>
        <v/>
      </c>
      <c r="B86" s="131" t="str">
        <f>IF(results!B28=0,"",results!B28)</f>
        <v/>
      </c>
      <c r="C86" s="131" t="str">
        <f>IF(results!C28=0,"",results!C28)</f>
        <v/>
      </c>
      <c r="D86" s="131" t="str">
        <f>IF(results!D28=0,"",results!D28)</f>
        <v/>
      </c>
      <c r="E86" s="131" t="str">
        <f>IF(results!E28=0,"",results!E28)</f>
        <v/>
      </c>
      <c r="F86" s="131" t="str">
        <f>results!$X$3</f>
        <v>/BMD</v>
      </c>
      <c r="G86" s="141" t="str">
        <f>results!X28</f>
        <v/>
      </c>
      <c r="H86" s="143" t="str">
        <f>IFERROR(VLOOKUP(Base[[#This Row],[Résultats Demi Dilution]],$K$2:$L$62,2),"")</f>
        <v/>
      </c>
      <c r="I86"/>
      <c r="J86"/>
    </row>
    <row r="87" spans="1:10" x14ac:dyDescent="0.25">
      <c r="A87" s="140" t="str">
        <f>IF(results!A29=0,"",results!A29)</f>
        <v/>
      </c>
      <c r="B87" s="131" t="str">
        <f>IF(results!B29=0,"",results!B29)</f>
        <v/>
      </c>
      <c r="C87" s="131" t="str">
        <f>IF(results!C29=0,"",results!C29)</f>
        <v/>
      </c>
      <c r="D87" s="131" t="str">
        <f>IF(results!D29=0,"",results!D29)</f>
        <v/>
      </c>
      <c r="E87" s="131" t="str">
        <f>IF(results!E29=0,"",results!E29)</f>
        <v/>
      </c>
      <c r="F87" s="131" t="str">
        <f>results!$X$3</f>
        <v>/BMD</v>
      </c>
      <c r="G87" s="141" t="str">
        <f>results!X29</f>
        <v/>
      </c>
      <c r="H87" s="143" t="str">
        <f>IFERROR(VLOOKUP(Base[[#This Row],[Résultats Demi Dilution]],$K$2:$L$62,2),"")</f>
        <v/>
      </c>
      <c r="I87"/>
      <c r="J87"/>
    </row>
    <row r="88" spans="1:10" x14ac:dyDescent="0.25">
      <c r="A88" s="140" t="str">
        <f>IF(results!A30=0,"",results!A30)</f>
        <v/>
      </c>
      <c r="B88" s="131" t="str">
        <f>IF(results!B30=0,"",results!B30)</f>
        <v/>
      </c>
      <c r="C88" s="131" t="str">
        <f>IF(results!C30=0,"",results!C30)</f>
        <v/>
      </c>
      <c r="D88" s="131" t="str">
        <f>IF(results!D30=0,"",results!D30)</f>
        <v/>
      </c>
      <c r="E88" s="131" t="str">
        <f>IF(results!E30=0,"",results!E30)</f>
        <v/>
      </c>
      <c r="F88" s="131" t="str">
        <f>results!$X$3</f>
        <v>/BMD</v>
      </c>
      <c r="G88" s="141" t="str">
        <f>results!X30</f>
        <v/>
      </c>
      <c r="H88" s="143" t="str">
        <f>IFERROR(VLOOKUP(Base[[#This Row],[Résultats Demi Dilution]],$K$2:$L$62,2),"")</f>
        <v/>
      </c>
      <c r="I88"/>
      <c r="J88"/>
    </row>
    <row r="89" spans="1:10" x14ac:dyDescent="0.25">
      <c r="A89" s="140" t="str">
        <f>IF(results!A31=0,"",results!A31)</f>
        <v/>
      </c>
      <c r="B89" s="131" t="str">
        <f>IF(results!B31=0,"",results!B31)</f>
        <v/>
      </c>
      <c r="C89" s="131" t="str">
        <f>IF(results!C31=0,"",results!C31)</f>
        <v/>
      </c>
      <c r="D89" s="131" t="str">
        <f>IF(results!D31=0,"",results!D31)</f>
        <v/>
      </c>
      <c r="E89" s="131" t="str">
        <f>IF(results!E31=0,"",results!E31)</f>
        <v/>
      </c>
      <c r="F89" s="131" t="str">
        <f>results!$X$3</f>
        <v>/BMD</v>
      </c>
      <c r="G89" s="141" t="str">
        <f>results!X31</f>
        <v/>
      </c>
      <c r="H89" s="143" t="str">
        <f>IFERROR(VLOOKUP(Base[[#This Row],[Résultats Demi Dilution]],$K$2:$L$62,2),"")</f>
        <v/>
      </c>
      <c r="I89"/>
      <c r="J89"/>
    </row>
    <row r="90" spans="1:10" x14ac:dyDescent="0.25">
      <c r="A90" s="140" t="str">
        <f>IF(results!A32=0,"",results!A32)</f>
        <v/>
      </c>
      <c r="B90" s="131" t="str">
        <f>IF(results!B32=0,"",results!B32)</f>
        <v/>
      </c>
      <c r="C90" s="131" t="str">
        <f>IF(results!C32=0,"",results!C32)</f>
        <v/>
      </c>
      <c r="D90" s="131" t="str">
        <f>IF(results!D32=0,"",results!D32)</f>
        <v/>
      </c>
      <c r="E90" s="131" t="str">
        <f>IF(results!E32=0,"",results!E32)</f>
        <v/>
      </c>
      <c r="F90" s="131" t="str">
        <f>results!$X$3</f>
        <v>/BMD</v>
      </c>
      <c r="G90" s="141" t="str">
        <f>results!X32</f>
        <v/>
      </c>
      <c r="H90" s="143" t="str">
        <f>IFERROR(VLOOKUP(Base[[#This Row],[Résultats Demi Dilution]],$K$2:$L$62,2),"")</f>
        <v/>
      </c>
      <c r="I90"/>
      <c r="J90"/>
    </row>
    <row r="91" spans="1:10" x14ac:dyDescent="0.25">
      <c r="A91" s="140" t="str">
        <f>IF(results!A33=0,"",results!A33)</f>
        <v/>
      </c>
      <c r="B91" s="131" t="str">
        <f>IF(results!B33=0,"",results!B33)</f>
        <v/>
      </c>
      <c r="C91" s="131" t="str">
        <f>IF(results!C33=0,"",results!C33)</f>
        <v/>
      </c>
      <c r="D91" s="131" t="str">
        <f>IF(results!D33=0,"",results!D33)</f>
        <v/>
      </c>
      <c r="E91" s="131" t="str">
        <f>IF(results!E33=0,"",results!E33)</f>
        <v/>
      </c>
      <c r="F91" s="131" t="str">
        <f>results!$X$3</f>
        <v>/BMD</v>
      </c>
      <c r="G91" s="141" t="str">
        <f>results!X33</f>
        <v/>
      </c>
      <c r="H91" s="143" t="str">
        <f>IFERROR(VLOOKUP(Base[[#This Row],[Résultats Demi Dilution]],$K$2:$L$62,2),"")</f>
        <v/>
      </c>
      <c r="I91"/>
      <c r="J91"/>
    </row>
    <row r="92" spans="1:10" x14ac:dyDescent="0.25">
      <c r="A92" s="140" t="str">
        <f>IF(results!A34=0,"",results!A34)</f>
        <v/>
      </c>
      <c r="B92" s="131" t="str">
        <f>IF(results!B34=0,"",results!B34)</f>
        <v/>
      </c>
      <c r="C92" s="131" t="str">
        <f>IF(results!C34=0,"",results!C34)</f>
        <v/>
      </c>
      <c r="D92" s="131" t="str">
        <f>IF(results!D34=0,"",results!D34)</f>
        <v/>
      </c>
      <c r="E92" s="131" t="str">
        <f>IF(results!E34=0,"",results!E34)</f>
        <v/>
      </c>
      <c r="F92" s="131" t="str">
        <f>results!$X$3</f>
        <v>/BMD</v>
      </c>
      <c r="G92" s="141" t="str">
        <f>results!X34</f>
        <v/>
      </c>
      <c r="H92" s="143" t="str">
        <f>IFERROR(VLOOKUP(Base[[#This Row],[Résultats Demi Dilution]],$K$2:$L$62,2),"")</f>
        <v/>
      </c>
      <c r="I92"/>
      <c r="J92"/>
    </row>
    <row r="93" spans="1:10" x14ac:dyDescent="0.25">
      <c r="A93" s="140" t="str">
        <f>IF(results!A35=0,"",results!A35)</f>
        <v/>
      </c>
      <c r="B93" s="131" t="str">
        <f>IF(results!B35=0,"",results!B35)</f>
        <v/>
      </c>
      <c r="C93" s="131" t="str">
        <f>IF(results!C35=0,"",results!C35)</f>
        <v/>
      </c>
      <c r="D93" s="131" t="str">
        <f>IF(results!D35=0,"",results!D35)</f>
        <v/>
      </c>
      <c r="E93" s="131" t="str">
        <f>IF(results!E35=0,"",results!E35)</f>
        <v/>
      </c>
      <c r="F93" s="131" t="str">
        <f>results!$X$3</f>
        <v>/BMD</v>
      </c>
      <c r="G93" s="141" t="str">
        <f>results!X35</f>
        <v/>
      </c>
      <c r="H93" s="143" t="str">
        <f>IFERROR(VLOOKUP(Base[[#This Row],[Résultats Demi Dilution]],$K$2:$L$62,2),"")</f>
        <v/>
      </c>
      <c r="I93"/>
      <c r="J93"/>
    </row>
    <row r="94" spans="1:10" x14ac:dyDescent="0.25">
      <c r="A94" s="140" t="str">
        <f>IF(results!A36=0,"",results!A36)</f>
        <v/>
      </c>
      <c r="B94" s="131" t="str">
        <f>IF(results!B36=0,"",results!B36)</f>
        <v/>
      </c>
      <c r="C94" s="131" t="str">
        <f>IF(results!C36=0,"",results!C36)</f>
        <v/>
      </c>
      <c r="D94" s="131" t="str">
        <f>IF(results!D36=0,"",results!D36)</f>
        <v/>
      </c>
      <c r="E94" s="131" t="str">
        <f>IF(results!E36=0,"",results!E36)</f>
        <v/>
      </c>
      <c r="F94" s="131" t="str">
        <f>results!$X$3</f>
        <v>/BMD</v>
      </c>
      <c r="G94" s="141" t="str">
        <f>results!X36</f>
        <v/>
      </c>
      <c r="H94" s="143" t="str">
        <f>IFERROR(VLOOKUP(Base[[#This Row],[Résultats Demi Dilution]],$K$2:$L$62,2),"")</f>
        <v/>
      </c>
      <c r="I94"/>
      <c r="J94"/>
    </row>
    <row r="95" spans="1:10" x14ac:dyDescent="0.25">
      <c r="A95" s="140" t="str">
        <f>IF(results!A37=0,"",results!A37)</f>
        <v/>
      </c>
      <c r="B95" s="131" t="str">
        <f>IF(results!B37=0,"",results!B37)</f>
        <v/>
      </c>
      <c r="C95" s="131" t="str">
        <f>IF(results!C37=0,"",results!C37)</f>
        <v/>
      </c>
      <c r="D95" s="131" t="str">
        <f>IF(results!D37=0,"",results!D37)</f>
        <v/>
      </c>
      <c r="E95" s="131" t="str">
        <f>IF(results!E37=0,"",results!E37)</f>
        <v/>
      </c>
      <c r="F95" s="131" t="str">
        <f>results!$X$3</f>
        <v>/BMD</v>
      </c>
      <c r="G95" s="141" t="str">
        <f>results!X37</f>
        <v/>
      </c>
      <c r="H95" s="143" t="str">
        <f>IFERROR(VLOOKUP(Base[[#This Row],[Résultats Demi Dilution]],$K$2:$L$62,2),"")</f>
        <v/>
      </c>
      <c r="I95"/>
      <c r="J95"/>
    </row>
    <row r="96" spans="1:10" x14ac:dyDescent="0.25">
      <c r="A96" s="140" t="str">
        <f>IF(results!A38=0,"",results!A38)</f>
        <v/>
      </c>
      <c r="B96" s="131" t="str">
        <f>IF(results!B38=0,"",results!B38)</f>
        <v/>
      </c>
      <c r="C96" s="131" t="str">
        <f>IF(results!C38=0,"",results!C38)</f>
        <v/>
      </c>
      <c r="D96" s="131" t="str">
        <f>IF(results!D38=0,"",results!D38)</f>
        <v/>
      </c>
      <c r="E96" s="131" t="str">
        <f>IF(results!E38=0,"",results!E38)</f>
        <v/>
      </c>
      <c r="F96" s="131" t="str">
        <f>results!$X$3</f>
        <v>/BMD</v>
      </c>
      <c r="G96" s="141" t="str">
        <f>results!X38</f>
        <v/>
      </c>
      <c r="H96" s="143" t="str">
        <f>IFERROR(VLOOKUP(Base[[#This Row],[Résultats Demi Dilution]],$K$2:$L$62,2),"")</f>
        <v/>
      </c>
      <c r="I96"/>
      <c r="J96"/>
    </row>
    <row r="97" spans="1:10" x14ac:dyDescent="0.25">
      <c r="A97" s="140" t="str">
        <f>IF(results!A39=0,"",results!A39)</f>
        <v/>
      </c>
      <c r="B97" s="131" t="str">
        <f>IF(results!B39=0,"",results!B39)</f>
        <v/>
      </c>
      <c r="C97" s="131" t="str">
        <f>IF(results!C39=0,"",results!C39)</f>
        <v/>
      </c>
      <c r="D97" s="131" t="str">
        <f>IF(results!D39=0,"",results!D39)</f>
        <v/>
      </c>
      <c r="E97" s="131" t="str">
        <f>IF(results!E39=0,"",results!E39)</f>
        <v/>
      </c>
      <c r="F97" s="131" t="str">
        <f>results!$X$3</f>
        <v>/BMD</v>
      </c>
      <c r="G97" s="141" t="str">
        <f>results!X39</f>
        <v/>
      </c>
      <c r="H97" s="143" t="str">
        <f>IFERROR(VLOOKUP(Base[[#This Row],[Résultats Demi Dilution]],$K$2:$L$62,2),"")</f>
        <v/>
      </c>
      <c r="I97"/>
      <c r="J97"/>
    </row>
    <row r="98" spans="1:10" x14ac:dyDescent="0.25">
      <c r="A98" s="140" t="str">
        <f>IF(results!A40=0,"",results!A40)</f>
        <v/>
      </c>
      <c r="B98" s="131" t="str">
        <f>IF(results!B40=0,"",results!B40)</f>
        <v/>
      </c>
      <c r="C98" s="131" t="str">
        <f>IF(results!C40=0,"",results!C40)</f>
        <v/>
      </c>
      <c r="D98" s="131" t="str">
        <f>IF(results!D40=0,"",results!D40)</f>
        <v/>
      </c>
      <c r="E98" s="131" t="str">
        <f>IF(results!E40=0,"",results!E40)</f>
        <v/>
      </c>
      <c r="F98" s="131" t="str">
        <f>results!$X$3</f>
        <v>/BMD</v>
      </c>
      <c r="G98" s="141" t="str">
        <f>results!X40</f>
        <v/>
      </c>
      <c r="H98" s="143" t="str">
        <f>IFERROR(VLOOKUP(Base[[#This Row],[Résultats Demi Dilution]],$K$2:$L$62,2),"")</f>
        <v/>
      </c>
      <c r="I98"/>
      <c r="J98"/>
    </row>
    <row r="99" spans="1:10" x14ac:dyDescent="0.25">
      <c r="A99" s="140" t="str">
        <f>IF(results!A41=0,"",results!A41)</f>
        <v/>
      </c>
      <c r="B99" s="131" t="str">
        <f>IF(results!B41=0,"",results!B41)</f>
        <v/>
      </c>
      <c r="C99" s="131" t="str">
        <f>IF(results!C41=0,"",results!C41)</f>
        <v/>
      </c>
      <c r="D99" s="131" t="str">
        <f>IF(results!D41=0,"",results!D41)</f>
        <v/>
      </c>
      <c r="E99" s="131" t="str">
        <f>IF(results!E41=0,"",results!E41)</f>
        <v/>
      </c>
      <c r="F99" s="131" t="str">
        <f>results!$X$3</f>
        <v>/BMD</v>
      </c>
      <c r="G99" s="141" t="str">
        <f>results!X41</f>
        <v/>
      </c>
      <c r="H99" s="143" t="str">
        <f>IFERROR(VLOOKUP(Base[[#This Row],[Résultats Demi Dilution]],$K$2:$L$62,2),"")</f>
        <v/>
      </c>
    </row>
    <row r="100" spans="1:10" x14ac:dyDescent="0.25">
      <c r="A100" s="140" t="str">
        <f>IF(results!A42=0,"",results!A42)</f>
        <v/>
      </c>
      <c r="B100" s="131" t="str">
        <f>IF(results!B42=0,"",results!B42)</f>
        <v/>
      </c>
      <c r="C100" s="131" t="str">
        <f>IF(results!C42=0,"",results!C42)</f>
        <v/>
      </c>
      <c r="D100" s="131" t="str">
        <f>IF(results!D42=0,"",results!D42)</f>
        <v/>
      </c>
      <c r="E100" s="131" t="str">
        <f>IF(results!E42=0,"",results!E42)</f>
        <v/>
      </c>
      <c r="F100" s="131" t="str">
        <f>results!$X$3</f>
        <v>/BMD</v>
      </c>
      <c r="G100" s="141" t="str">
        <f>results!X42</f>
        <v/>
      </c>
      <c r="H100" s="143" t="str">
        <f>IFERROR(VLOOKUP(Base[[#This Row],[Résultats Demi Dilution]],$K$2:$L$62,2),"")</f>
        <v/>
      </c>
    </row>
    <row r="101" spans="1:10" x14ac:dyDescent="0.25">
      <c r="A101" s="140" t="str">
        <f>IF(results!A43=0,"",results!A43)</f>
        <v/>
      </c>
      <c r="B101" s="131" t="str">
        <f>IF(results!B43=0,"",results!B43)</f>
        <v/>
      </c>
      <c r="C101" s="131" t="str">
        <f>IF(results!C43=0,"",results!C43)</f>
        <v/>
      </c>
      <c r="D101" s="131" t="str">
        <f>IF(results!D43=0,"",results!D43)</f>
        <v/>
      </c>
      <c r="E101" s="131" t="str">
        <f>IF(results!E43=0,"",results!E43)</f>
        <v/>
      </c>
      <c r="F101" s="131" t="str">
        <f>results!$X$3</f>
        <v>/BMD</v>
      </c>
      <c r="G101" s="141" t="str">
        <f>results!X43</f>
        <v/>
      </c>
      <c r="H101" s="143" t="str">
        <f>IFERROR(VLOOKUP(Base[[#This Row],[Résultats Demi Dilution]],$K$2:$L$62,2),"")</f>
        <v/>
      </c>
    </row>
    <row r="102" spans="1:10" x14ac:dyDescent="0.25">
      <c r="A102" s="140" t="str">
        <f>IF(results!A44=0,"",results!A44)</f>
        <v/>
      </c>
      <c r="B102" s="131" t="str">
        <f>IF(results!B44=0,"",results!B44)</f>
        <v/>
      </c>
      <c r="C102" s="131" t="str">
        <f>IF(results!C44=0,"",results!C44)</f>
        <v/>
      </c>
      <c r="D102" s="131" t="str">
        <f>IF(results!D44=0,"",results!D44)</f>
        <v/>
      </c>
      <c r="E102" s="131" t="str">
        <f>IF(results!E44=0,"",results!E44)</f>
        <v/>
      </c>
      <c r="F102" s="131" t="str">
        <f>results!$X$3</f>
        <v>/BMD</v>
      </c>
      <c r="G102" s="141" t="str">
        <f>results!X44</f>
        <v/>
      </c>
      <c r="H102" s="143" t="str">
        <f>IFERROR(VLOOKUP(Base[[#This Row],[Résultats Demi Dilution]],$K$2:$L$62,2),"")</f>
        <v/>
      </c>
    </row>
    <row r="103" spans="1:10" x14ac:dyDescent="0.25">
      <c r="A103" s="140" t="str">
        <f>IF(results!A45=0,"",results!A45)</f>
        <v/>
      </c>
      <c r="B103" s="131" t="str">
        <f>IF(results!B45=0,"",results!B45)</f>
        <v/>
      </c>
      <c r="C103" s="131" t="str">
        <f>IF(results!C45=0,"",results!C45)</f>
        <v/>
      </c>
      <c r="D103" s="131" t="str">
        <f>IF(results!D45=0,"",results!D45)</f>
        <v/>
      </c>
      <c r="E103" s="131" t="str">
        <f>IF(results!E45=0,"",results!E45)</f>
        <v/>
      </c>
      <c r="F103" s="131" t="str">
        <f>results!$X$3</f>
        <v>/BMD</v>
      </c>
      <c r="G103" s="141" t="str">
        <f>results!X45</f>
        <v/>
      </c>
      <c r="H103" s="143" t="str">
        <f>IFERROR(VLOOKUP(Base[[#This Row],[Résultats Demi Dilution]],$K$2:$L$62,2),"")</f>
        <v/>
      </c>
    </row>
    <row r="104" spans="1:10" x14ac:dyDescent="0.25">
      <c r="A104" s="140" t="str">
        <f>IF(results!A46=0,"",results!A46)</f>
        <v/>
      </c>
      <c r="B104" s="131" t="str">
        <f>IF(results!B46=0,"",results!B46)</f>
        <v/>
      </c>
      <c r="C104" s="131" t="str">
        <f>IF(results!C46=0,"",results!C46)</f>
        <v/>
      </c>
      <c r="D104" s="131" t="str">
        <f>IF(results!D46=0,"",results!D46)</f>
        <v/>
      </c>
      <c r="E104" s="131" t="str">
        <f>IF(results!E46=0,"",results!E46)</f>
        <v/>
      </c>
      <c r="F104" s="131" t="str">
        <f>results!$X$3</f>
        <v>/BMD</v>
      </c>
      <c r="G104" s="141" t="str">
        <f>results!X46</f>
        <v/>
      </c>
      <c r="H104" s="143" t="str">
        <f>IFERROR(VLOOKUP(Base[[#This Row],[Résultats Demi Dilution]],$K$2:$L$62,2),"")</f>
        <v/>
      </c>
    </row>
    <row r="105" spans="1:10" x14ac:dyDescent="0.25">
      <c r="A105" s="140" t="str">
        <f>IF(results!A47=0,"",results!A47)</f>
        <v/>
      </c>
      <c r="B105" s="131" t="str">
        <f>IF(results!B47=0,"",results!B47)</f>
        <v/>
      </c>
      <c r="C105" s="131" t="str">
        <f>IF(results!C47=0,"",results!C47)</f>
        <v/>
      </c>
      <c r="D105" s="131" t="str">
        <f>IF(results!D47=0,"",results!D47)</f>
        <v/>
      </c>
      <c r="E105" s="131" t="str">
        <f>IF(results!E47=0,"",results!E47)</f>
        <v/>
      </c>
      <c r="F105" s="131" t="str">
        <f>results!$X$3</f>
        <v>/BMD</v>
      </c>
      <c r="G105" s="141" t="str">
        <f>results!X47</f>
        <v/>
      </c>
      <c r="H105" s="143" t="str">
        <f>IFERROR(VLOOKUP(Base[[#This Row],[Résultats Demi Dilution]],$K$2:$L$62,2),"")</f>
        <v/>
      </c>
    </row>
    <row r="106" spans="1:10" x14ac:dyDescent="0.25">
      <c r="A106" s="140" t="str">
        <f>IF(results!A48=0,"",results!A48)</f>
        <v/>
      </c>
      <c r="B106" s="131" t="str">
        <f>IF(results!B48=0,"",results!B48)</f>
        <v/>
      </c>
      <c r="C106" s="131" t="str">
        <f>IF(results!C48=0,"",results!C48)</f>
        <v/>
      </c>
      <c r="D106" s="131" t="str">
        <f>IF(results!D48=0,"",results!D48)</f>
        <v/>
      </c>
      <c r="E106" s="131" t="str">
        <f>IF(results!E48=0,"",results!E48)</f>
        <v/>
      </c>
      <c r="F106" s="131" t="str">
        <f>results!$X$3</f>
        <v>/BMD</v>
      </c>
      <c r="G106" s="141" t="str">
        <f>results!X48</f>
        <v/>
      </c>
      <c r="H106" s="143" t="str">
        <f>IFERROR(VLOOKUP(Base[[#This Row],[Résultats Demi Dilution]],$K$2:$L$62,2),"")</f>
        <v/>
      </c>
    </row>
    <row r="107" spans="1:10" x14ac:dyDescent="0.25">
      <c r="A107" s="140" t="str">
        <f>IF(results!A49=0,"",results!A49)</f>
        <v/>
      </c>
      <c r="B107" s="131" t="str">
        <f>IF(results!B49=0,"",results!B49)</f>
        <v/>
      </c>
      <c r="C107" s="131" t="str">
        <f>IF(results!C49=0,"",results!C49)</f>
        <v/>
      </c>
      <c r="D107" s="131" t="str">
        <f>IF(results!D49=0,"",results!D49)</f>
        <v/>
      </c>
      <c r="E107" s="131" t="str">
        <f>IF(results!E49=0,"",results!E49)</f>
        <v/>
      </c>
      <c r="F107" s="131" t="str">
        <f>results!$X$3</f>
        <v>/BMD</v>
      </c>
      <c r="G107" s="141" t="str">
        <f>results!X49</f>
        <v/>
      </c>
      <c r="H107" s="143" t="str">
        <f>IFERROR(VLOOKUP(Base[[#This Row],[Résultats Demi Dilution]],$K$2:$L$62,2),"")</f>
        <v/>
      </c>
    </row>
    <row r="108" spans="1:10" x14ac:dyDescent="0.25">
      <c r="A108" s="140" t="str">
        <f>IF(results!A50=0,"",results!A50)</f>
        <v/>
      </c>
      <c r="B108" s="131" t="str">
        <f>IF(results!B50=0,"",results!B50)</f>
        <v/>
      </c>
      <c r="C108" s="131" t="str">
        <f>IF(results!C50=0,"",results!C50)</f>
        <v/>
      </c>
      <c r="D108" s="131" t="str">
        <f>IF(results!D50=0,"",results!D50)</f>
        <v/>
      </c>
      <c r="E108" s="131" t="str">
        <f>IF(results!E50=0,"",results!E50)</f>
        <v/>
      </c>
      <c r="F108" s="131" t="str">
        <f>results!$X$3</f>
        <v>/BMD</v>
      </c>
      <c r="G108" s="141" t="str">
        <f>results!X50</f>
        <v/>
      </c>
      <c r="H108" s="143" t="str">
        <f>IFERROR(VLOOKUP(Base[[#This Row],[Résultats Demi Dilution]],$K$2:$L$62,2),"")</f>
        <v/>
      </c>
    </row>
    <row r="109" spans="1:10" x14ac:dyDescent="0.25">
      <c r="A109" s="140" t="str">
        <f>IF(results!A51=0,"",results!A51)</f>
        <v/>
      </c>
      <c r="B109" s="131" t="str">
        <f>IF(results!B51=0,"",results!B51)</f>
        <v/>
      </c>
      <c r="C109" s="131" t="str">
        <f>IF(results!C51=0,"",results!C51)</f>
        <v/>
      </c>
      <c r="D109" s="131" t="str">
        <f>IF(results!D51=0,"",results!D51)</f>
        <v/>
      </c>
      <c r="E109" s="131" t="str">
        <f>IF(results!E51=0,"",results!E51)</f>
        <v/>
      </c>
      <c r="F109" s="131" t="str">
        <f>results!$X$3</f>
        <v>/BMD</v>
      </c>
      <c r="G109" s="141" t="str">
        <f>results!X51</f>
        <v/>
      </c>
      <c r="H109" s="143" t="str">
        <f>IFERROR(VLOOKUP(Base[[#This Row],[Résultats Demi Dilution]],$K$2:$L$62,2),"")</f>
        <v/>
      </c>
    </row>
    <row r="110" spans="1:10" x14ac:dyDescent="0.25">
      <c r="A110" s="140" t="str">
        <f>IF(results!A52=0,"",results!A52)</f>
        <v/>
      </c>
      <c r="B110" s="131" t="str">
        <f>IF(results!B52=0,"",results!B52)</f>
        <v/>
      </c>
      <c r="C110" s="131" t="str">
        <f>IF(results!C52=0,"",results!C52)</f>
        <v/>
      </c>
      <c r="D110" s="131" t="str">
        <f>IF(results!D52=0,"",results!D52)</f>
        <v/>
      </c>
      <c r="E110" s="131" t="str">
        <f>IF(results!E52=0,"",results!E52)</f>
        <v/>
      </c>
      <c r="F110" s="131" t="str">
        <f>results!$X$3</f>
        <v>/BMD</v>
      </c>
      <c r="G110" s="141" t="str">
        <f>results!X52</f>
        <v/>
      </c>
      <c r="H110" s="143" t="str">
        <f>IFERROR(VLOOKUP(Base[[#This Row],[Résultats Demi Dilution]],$K$2:$L$62,2),"")</f>
        <v/>
      </c>
    </row>
    <row r="111" spans="1:10" x14ac:dyDescent="0.25">
      <c r="A111" s="140" t="str">
        <f>IF(results!A53=0,"",results!A53)</f>
        <v/>
      </c>
      <c r="B111" s="131" t="str">
        <f>IF(results!B53=0,"",results!B53)</f>
        <v/>
      </c>
      <c r="C111" s="131" t="str">
        <f>IF(results!C53=0,"",results!C53)</f>
        <v/>
      </c>
      <c r="D111" s="131" t="str">
        <f>IF(results!D53=0,"",results!D53)</f>
        <v/>
      </c>
      <c r="E111" s="131" t="str">
        <f>IF(results!E53=0,"",results!E53)</f>
        <v/>
      </c>
      <c r="F111" s="131" t="str">
        <f>results!$X$3</f>
        <v>/BMD</v>
      </c>
      <c r="G111" s="141" t="str">
        <f>results!X53</f>
        <v/>
      </c>
      <c r="H111" s="143" t="str">
        <f>IFERROR(VLOOKUP(Base[[#This Row],[Résultats Demi Dilution]],$K$2:$L$62,2),"")</f>
        <v/>
      </c>
    </row>
    <row r="112" spans="1:10" x14ac:dyDescent="0.25">
      <c r="A112" s="140" t="str">
        <f>IF(results!A54=0,"",results!A54)</f>
        <v/>
      </c>
      <c r="B112" s="131" t="str">
        <f>IF(results!B54=0,"",results!B54)</f>
        <v/>
      </c>
      <c r="C112" s="131" t="str">
        <f>IF(results!C54=0,"",results!C54)</f>
        <v/>
      </c>
      <c r="D112" s="131" t="str">
        <f>IF(results!D54=0,"",results!D54)</f>
        <v/>
      </c>
      <c r="E112" s="131" t="str">
        <f>IF(results!E54=0,"",results!E54)</f>
        <v/>
      </c>
      <c r="F112" s="131" t="str">
        <f>results!$X$3</f>
        <v>/BMD</v>
      </c>
      <c r="G112" s="141" t="str">
        <f>results!X54</f>
        <v/>
      </c>
      <c r="H112" s="143" t="str">
        <f>IFERROR(VLOOKUP(Base[[#This Row],[Résultats Demi Dilution]],$K$2:$L$62,2),"")</f>
        <v/>
      </c>
    </row>
    <row r="113" spans="1:8" x14ac:dyDescent="0.25">
      <c r="A113" s="140" t="str">
        <f>IF(results!A55=0,"",results!A55)</f>
        <v/>
      </c>
      <c r="B113" s="131" t="str">
        <f>IF(results!B55=0,"",results!B55)</f>
        <v/>
      </c>
      <c r="C113" s="131" t="str">
        <f>IF(results!C55=0,"",results!C55)</f>
        <v/>
      </c>
      <c r="D113" s="131" t="str">
        <f>IF(results!D55=0,"",results!D55)</f>
        <v/>
      </c>
      <c r="E113" s="131" t="str">
        <f>IF(results!E55=0,"",results!E55)</f>
        <v/>
      </c>
      <c r="F113" s="131" t="str">
        <f>results!$X$3</f>
        <v>/BMD</v>
      </c>
      <c r="G113" s="141" t="str">
        <f>results!X55</f>
        <v/>
      </c>
      <c r="H113" s="143" t="str">
        <f>IFERROR(VLOOKUP(Base[[#This Row],[Résultats Demi Dilution]],$K$2:$L$62,2),"")</f>
        <v/>
      </c>
    </row>
    <row r="114" spans="1:8" x14ac:dyDescent="0.25">
      <c r="A114" s="140" t="str">
        <f>IF(results!A56=0,"",results!A56)</f>
        <v/>
      </c>
      <c r="B114" s="131" t="str">
        <f>IF(results!B56=0,"",results!B56)</f>
        <v/>
      </c>
      <c r="C114" s="131" t="str">
        <f>IF(results!C56=0,"",results!C56)</f>
        <v/>
      </c>
      <c r="D114" s="131" t="str">
        <f>IF(results!D56=0,"",results!D56)</f>
        <v/>
      </c>
      <c r="E114" s="131" t="str">
        <f>IF(results!E56=0,"",results!E56)</f>
        <v/>
      </c>
      <c r="F114" s="131" t="str">
        <f>results!$X$3</f>
        <v>/BMD</v>
      </c>
      <c r="G114" s="141" t="str">
        <f>results!X56</f>
        <v/>
      </c>
      <c r="H114" s="143" t="str">
        <f>IFERROR(VLOOKUP(Base[[#This Row],[Résultats Demi Dilution]],$K$2:$L$62,2),"")</f>
        <v/>
      </c>
    </row>
    <row r="115" spans="1:8" x14ac:dyDescent="0.25">
      <c r="A115" s="140" t="str">
        <f>IF(results!A57=0,"",results!A57)</f>
        <v/>
      </c>
      <c r="B115" s="131" t="str">
        <f>IF(results!B57=0,"",results!B57)</f>
        <v/>
      </c>
      <c r="C115" s="131" t="str">
        <f>IF(results!C57=0,"",results!C57)</f>
        <v/>
      </c>
      <c r="D115" s="131" t="str">
        <f>IF(results!D57=0,"",results!D57)</f>
        <v/>
      </c>
      <c r="E115" s="131" t="str">
        <f>IF(results!E57=0,"",results!E57)</f>
        <v/>
      </c>
      <c r="F115" s="131" t="str">
        <f>results!$X$3</f>
        <v>/BMD</v>
      </c>
      <c r="G115" s="141" t="str">
        <f>results!X57</f>
        <v/>
      </c>
      <c r="H115" s="143" t="str">
        <f>IFERROR(VLOOKUP(Base[[#This Row],[Résultats Demi Dilution]],$K$2:$L$62,2),"")</f>
        <v/>
      </c>
    </row>
    <row r="116" spans="1:8" x14ac:dyDescent="0.25">
      <c r="A116" s="140" t="str">
        <f>IF(results!A58=0,"",results!A58)</f>
        <v/>
      </c>
      <c r="B116" s="131" t="str">
        <f>IF(results!B58=0,"",results!B58)</f>
        <v/>
      </c>
      <c r="C116" s="131" t="str">
        <f>IF(results!C58=0,"",results!C58)</f>
        <v/>
      </c>
      <c r="D116" s="131" t="str">
        <f>IF(results!D58=0,"",results!D58)</f>
        <v/>
      </c>
      <c r="E116" s="131" t="str">
        <f>IF(results!E58=0,"",results!E58)</f>
        <v/>
      </c>
      <c r="F116" s="131" t="str">
        <f>results!$X$3</f>
        <v>/BMD</v>
      </c>
      <c r="G116" s="141" t="str">
        <f>results!X58</f>
        <v/>
      </c>
      <c r="H116" s="143" t="str">
        <f>IFERROR(VLOOKUP(Base[[#This Row],[Résultats Demi Dilution]],$K$2:$L$62,2),"")</f>
        <v/>
      </c>
    </row>
    <row r="117" spans="1:8" x14ac:dyDescent="0.25">
      <c r="A117" s="140" t="str">
        <f>IF(results!A59=0,"",results!A59)</f>
        <v/>
      </c>
      <c r="B117" s="131" t="str">
        <f>IF(results!B59=0,"",results!B59)</f>
        <v/>
      </c>
      <c r="C117" s="131" t="str">
        <f>IF(results!C59=0,"",results!C59)</f>
        <v/>
      </c>
      <c r="D117" s="131" t="str">
        <f>IF(results!D59=0,"",results!D59)</f>
        <v/>
      </c>
      <c r="E117" s="131" t="str">
        <f>IF(results!E59=0,"",results!E59)</f>
        <v/>
      </c>
      <c r="F117" s="131" t="str">
        <f>results!$X$3</f>
        <v>/BMD</v>
      </c>
      <c r="G117" s="141" t="str">
        <f>results!X59</f>
        <v/>
      </c>
      <c r="H117" s="143" t="str">
        <f>IFERROR(VLOOKUP(Base[[#This Row],[Résultats Demi Dilution]],$K$2:$L$62,2),"")</f>
        <v/>
      </c>
    </row>
    <row r="118" spans="1:8" x14ac:dyDescent="0.25">
      <c r="A118" s="140" t="str">
        <f>IF(results!A60=0,"",results!A60)</f>
        <v/>
      </c>
      <c r="B118" s="131" t="str">
        <f>IF(results!B60=0,"",results!B60)</f>
        <v/>
      </c>
      <c r="C118" s="131" t="str">
        <f>IF(results!C60=0,"",results!C60)</f>
        <v/>
      </c>
      <c r="D118" s="131" t="str">
        <f>IF(results!D60=0,"",results!D60)</f>
        <v/>
      </c>
      <c r="E118" s="131" t="str">
        <f>IF(results!E60=0,"",results!E60)</f>
        <v/>
      </c>
      <c r="F118" s="131" t="str">
        <f>results!$X$3</f>
        <v>/BMD</v>
      </c>
      <c r="G118" s="141" t="str">
        <f>results!X60</f>
        <v/>
      </c>
      <c r="H118" s="143" t="str">
        <f>IFERROR(VLOOKUP(Base[[#This Row],[Résultats Demi Dilution]],$K$2:$L$62,2),"")</f>
        <v/>
      </c>
    </row>
    <row r="119" spans="1:8" x14ac:dyDescent="0.25">
      <c r="A119" s="140" t="str">
        <f>IF(results!A61=0,"",results!A61)</f>
        <v/>
      </c>
      <c r="B119" s="131" t="str">
        <f>IF(results!B61=0,"",results!B61)</f>
        <v/>
      </c>
      <c r="C119" s="131" t="str">
        <f>IF(results!C61=0,"",results!C61)</f>
        <v/>
      </c>
      <c r="D119" s="131" t="str">
        <f>IF(results!D61=0,"",results!D61)</f>
        <v/>
      </c>
      <c r="E119" s="131" t="str">
        <f>IF(results!E61=0,"",results!E61)</f>
        <v/>
      </c>
      <c r="F119" s="131" t="str">
        <f>results!$X$3</f>
        <v>/BMD</v>
      </c>
      <c r="G119" s="141" t="str">
        <f>results!X61</f>
        <v/>
      </c>
      <c r="H119" s="143" t="str">
        <f>IFERROR(VLOOKUP(Base[[#This Row],[Résultats Demi Dilution]],$K$2:$L$62,2),"")</f>
        <v/>
      </c>
    </row>
    <row r="120" spans="1:8" x14ac:dyDescent="0.25">
      <c r="A120" s="140" t="str">
        <f>IF(results!A62=0,"",results!A62)</f>
        <v/>
      </c>
      <c r="B120" s="131" t="str">
        <f>IF(results!B62=0,"",results!B62)</f>
        <v/>
      </c>
      <c r="C120" s="131" t="str">
        <f>IF(results!C62=0,"",results!C62)</f>
        <v/>
      </c>
      <c r="D120" s="131" t="str">
        <f>IF(results!D62=0,"",results!D62)</f>
        <v/>
      </c>
      <c r="E120" s="131" t="str">
        <f>IF(results!E62=0,"",results!E62)</f>
        <v/>
      </c>
      <c r="F120" s="131" t="str">
        <f>results!$X$3</f>
        <v>/BMD</v>
      </c>
      <c r="G120" s="141" t="str">
        <f>results!X62</f>
        <v/>
      </c>
      <c r="H120" s="143" t="str">
        <f>IFERROR(VLOOKUP(Base[[#This Row],[Résultats Demi Dilution]],$K$2:$L$62,2),"")</f>
        <v/>
      </c>
    </row>
    <row r="121" spans="1:8" x14ac:dyDescent="0.25">
      <c r="A121" s="140" t="str">
        <f>IF(results!A63=0,"",results!A63)</f>
        <v/>
      </c>
      <c r="B121" s="131" t="str">
        <f>IF(results!B63=0,"",results!B63)</f>
        <v/>
      </c>
      <c r="C121" s="131" t="str">
        <f>IF(results!C63=0,"",results!C63)</f>
        <v/>
      </c>
      <c r="D121" s="131" t="str">
        <f>IF(results!D63=0,"",results!D63)</f>
        <v/>
      </c>
      <c r="E121" s="131" t="str">
        <f>IF(results!E63=0,"",results!E63)</f>
        <v/>
      </c>
      <c r="F121" s="131" t="str">
        <f>results!$X$3</f>
        <v>/BMD</v>
      </c>
      <c r="G121" s="141" t="str">
        <f>results!X63</f>
        <v/>
      </c>
      <c r="H121" s="143" t="str">
        <f>IFERROR(VLOOKUP(Base[[#This Row],[Résultats Demi Dilution]],$K$2:$L$62,2),"")</f>
        <v/>
      </c>
    </row>
    <row r="122" spans="1:8" x14ac:dyDescent="0.25">
      <c r="A122" s="140" t="str">
        <f>IF(results!A64=0,"",results!A64)</f>
        <v/>
      </c>
      <c r="B122" s="131" t="str">
        <f>IF(results!B64=0,"",results!B64)</f>
        <v/>
      </c>
      <c r="C122" s="131" t="str">
        <f>IF(results!C64=0,"",results!C64)</f>
        <v/>
      </c>
      <c r="D122" s="131" t="str">
        <f>IF(results!D64=0,"",results!D64)</f>
        <v/>
      </c>
      <c r="E122" s="131" t="str">
        <f>IF(results!E64=0,"",results!E64)</f>
        <v/>
      </c>
      <c r="F122" s="131" t="str">
        <f>results!$X$3</f>
        <v>/BMD</v>
      </c>
      <c r="G122" s="141" t="str">
        <f>results!X64</f>
        <v/>
      </c>
      <c r="H122" s="143" t="str">
        <f>IFERROR(VLOOKUP(Base[[#This Row],[Résultats Demi Dilution]],$K$2:$L$62,2),"")</f>
        <v/>
      </c>
    </row>
    <row r="123" spans="1:8" x14ac:dyDescent="0.25">
      <c r="A123" s="140" t="str">
        <f>IF(results!A65=0,"",results!A65)</f>
        <v/>
      </c>
      <c r="B123" s="131" t="str">
        <f>IF(results!B65=0,"",results!B65)</f>
        <v/>
      </c>
      <c r="C123" s="131" t="str">
        <f>IF(results!C65=0,"",results!C65)</f>
        <v/>
      </c>
      <c r="D123" s="131" t="str">
        <f>IF(results!D65=0,"",results!D65)</f>
        <v/>
      </c>
      <c r="E123" s="131" t="str">
        <f>IF(results!E65=0,"",results!E65)</f>
        <v/>
      </c>
      <c r="F123" s="131" t="str">
        <f>results!$X$3</f>
        <v>/BMD</v>
      </c>
      <c r="G123" s="141" t="str">
        <f>results!X65</f>
        <v/>
      </c>
      <c r="H123" s="143" t="str">
        <f>IFERROR(VLOOKUP(Base[[#This Row],[Résultats Demi Dilution]],$K$2:$L$62,2),"")</f>
        <v/>
      </c>
    </row>
    <row r="124" spans="1:8" x14ac:dyDescent="0.25">
      <c r="A124" s="140" t="str">
        <f>IF(results!A66=0,"",results!A66)</f>
        <v/>
      </c>
      <c r="B124" s="131" t="str">
        <f>IF(results!B66=0,"",results!B66)</f>
        <v/>
      </c>
      <c r="C124" s="131" t="str">
        <f>IF(results!C66=0,"",results!C66)</f>
        <v/>
      </c>
      <c r="D124" s="131" t="str">
        <f>IF(results!D66=0,"",results!D66)</f>
        <v/>
      </c>
      <c r="E124" s="131" t="str">
        <f>IF(results!E66=0,"",results!E66)</f>
        <v/>
      </c>
      <c r="F124" s="131" t="str">
        <f>results!$X$3</f>
        <v>/BMD</v>
      </c>
      <c r="G124" s="141" t="str">
        <f>results!X66</f>
        <v/>
      </c>
      <c r="H124" s="143" t="str">
        <f>IFERROR(VLOOKUP(Base[[#This Row],[Résultats Demi Dilution]],$K$2:$L$62,2),"")</f>
        <v/>
      </c>
    </row>
    <row r="125" spans="1:8" x14ac:dyDescent="0.25">
      <c r="A125" s="140" t="str">
        <f>IF(results!A67=0,"",results!A67)</f>
        <v/>
      </c>
      <c r="B125" s="131" t="str">
        <f>IF(results!B67=0,"",results!B67)</f>
        <v/>
      </c>
      <c r="C125" s="131" t="str">
        <f>IF(results!C67=0,"",results!C67)</f>
        <v/>
      </c>
      <c r="D125" s="131" t="str">
        <f>IF(results!D67=0,"",results!D67)</f>
        <v/>
      </c>
      <c r="E125" s="131" t="str">
        <f>IF(results!E67=0,"",results!E67)</f>
        <v/>
      </c>
      <c r="F125" s="131" t="str">
        <f>results!$X$3</f>
        <v>/BMD</v>
      </c>
      <c r="G125" s="141" t="str">
        <f>results!X67</f>
        <v/>
      </c>
      <c r="H125" s="143" t="str">
        <f>IFERROR(VLOOKUP(Base[[#This Row],[Résultats Demi Dilution]],$K$2:$L$62,2),"")</f>
        <v/>
      </c>
    </row>
    <row r="126" spans="1:8" x14ac:dyDescent="0.25">
      <c r="A126" s="140" t="str">
        <f>IF(results!A68=0,"",results!A68)</f>
        <v/>
      </c>
      <c r="B126" s="131" t="str">
        <f>IF(results!B68=0,"",results!B68)</f>
        <v/>
      </c>
      <c r="C126" s="131" t="str">
        <f>IF(results!C68=0,"",results!C68)</f>
        <v/>
      </c>
      <c r="D126" s="131" t="str">
        <f>IF(results!D68=0,"",results!D68)</f>
        <v/>
      </c>
      <c r="E126" s="131" t="str">
        <f>IF(results!E68=0,"",results!E68)</f>
        <v/>
      </c>
      <c r="F126" s="131" t="str">
        <f>results!$X$3</f>
        <v>/BMD</v>
      </c>
      <c r="G126" s="141" t="str">
        <f>results!X68</f>
        <v/>
      </c>
      <c r="H126" s="143" t="str">
        <f>IFERROR(VLOOKUP(Base[[#This Row],[Résultats Demi Dilution]],$K$2:$L$62,2),"")</f>
        <v/>
      </c>
    </row>
    <row r="127" spans="1:8" x14ac:dyDescent="0.25">
      <c r="A127" s="140" t="str">
        <f>IF(results!A69=0,"",results!A69)</f>
        <v/>
      </c>
      <c r="B127" s="131" t="str">
        <f>IF(results!B69=0,"",results!B69)</f>
        <v/>
      </c>
      <c r="C127" s="131" t="str">
        <f>IF(results!C69=0,"",results!C69)</f>
        <v/>
      </c>
      <c r="D127" s="131" t="str">
        <f>IF(results!D69=0,"",results!D69)</f>
        <v/>
      </c>
      <c r="E127" s="131" t="str">
        <f>IF(results!E69=0,"",results!E69)</f>
        <v/>
      </c>
      <c r="F127" s="131" t="str">
        <f>results!$X$3</f>
        <v>/BMD</v>
      </c>
      <c r="G127" s="141" t="str">
        <f>results!X69</f>
        <v/>
      </c>
      <c r="H127" s="143" t="str">
        <f>IFERROR(VLOOKUP(Base[[#This Row],[Résultats Demi Dilution]],$K$2:$L$62,2),"")</f>
        <v/>
      </c>
    </row>
    <row r="128" spans="1:8" x14ac:dyDescent="0.25">
      <c r="A128" s="140" t="str">
        <f>IF(results!A70=0,"",results!A70)</f>
        <v/>
      </c>
      <c r="B128" s="131" t="str">
        <f>IF(results!B70=0,"",results!B70)</f>
        <v/>
      </c>
      <c r="C128" s="131" t="str">
        <f>IF(results!C70=0,"",results!C70)</f>
        <v/>
      </c>
      <c r="D128" s="131" t="str">
        <f>IF(results!D70=0,"",results!D70)</f>
        <v/>
      </c>
      <c r="E128" s="131" t="str">
        <f>IF(results!E70=0,"",results!E70)</f>
        <v/>
      </c>
      <c r="F128" s="131" t="str">
        <f>results!$X$3</f>
        <v>/BMD</v>
      </c>
      <c r="G128" s="141" t="str">
        <f>results!X70</f>
        <v/>
      </c>
      <c r="H128" s="143" t="str">
        <f>IFERROR(VLOOKUP(Base[[#This Row],[Résultats Demi Dilution]],$K$2:$L$62,2),"")</f>
        <v/>
      </c>
    </row>
    <row r="129" spans="1:8" x14ac:dyDescent="0.25">
      <c r="A129" s="140" t="str">
        <f>IF(results!A71=0,"",results!A71)</f>
        <v/>
      </c>
      <c r="B129" s="131" t="str">
        <f>IF(results!B71=0,"",results!B71)</f>
        <v/>
      </c>
      <c r="C129" s="131" t="str">
        <f>IF(results!C71=0,"",results!C71)</f>
        <v/>
      </c>
      <c r="D129" s="131" t="str">
        <f>IF(results!D71=0,"",results!D71)</f>
        <v/>
      </c>
      <c r="E129" s="131" t="str">
        <f>IF(results!E71=0,"",results!E71)</f>
        <v/>
      </c>
      <c r="F129" s="131" t="str">
        <f>results!$X$3</f>
        <v>/BMD</v>
      </c>
      <c r="G129" s="141" t="str">
        <f>results!X71</f>
        <v/>
      </c>
      <c r="H129" s="143" t="str">
        <f>IFERROR(VLOOKUP(Base[[#This Row],[Résultats Demi Dilution]],$K$2:$L$62,2),"")</f>
        <v/>
      </c>
    </row>
    <row r="130" spans="1:8" x14ac:dyDescent="0.25">
      <c r="A130" s="140" t="str">
        <f>IF(results!A72=0,"",results!A72)</f>
        <v/>
      </c>
      <c r="B130" s="131" t="str">
        <f>IF(results!B72=0,"",results!B72)</f>
        <v/>
      </c>
      <c r="C130" s="131" t="str">
        <f>IF(results!C72=0,"",results!C72)</f>
        <v/>
      </c>
      <c r="D130" s="131" t="str">
        <f>IF(results!D72=0,"",results!D72)</f>
        <v/>
      </c>
      <c r="E130" s="131" t="str">
        <f>IF(results!E72=0,"",results!E72)</f>
        <v/>
      </c>
      <c r="F130" s="131" t="str">
        <f>results!$X$3</f>
        <v>/BMD</v>
      </c>
      <c r="G130" s="141" t="str">
        <f>results!X72</f>
        <v/>
      </c>
      <c r="H130" s="143" t="str">
        <f>IFERROR(VLOOKUP(Base[[#This Row],[Résultats Demi Dilution]],$K$2:$L$62,2),"")</f>
        <v/>
      </c>
    </row>
    <row r="131" spans="1:8" x14ac:dyDescent="0.25">
      <c r="A131" s="140" t="str">
        <f>IF(results!A73=0,"",results!A73)</f>
        <v/>
      </c>
      <c r="B131" s="131" t="str">
        <f>IF(results!B73=0,"",results!B73)</f>
        <v/>
      </c>
      <c r="C131" s="131" t="str">
        <f>IF(results!C73=0,"",results!C73)</f>
        <v/>
      </c>
      <c r="D131" s="131" t="str">
        <f>IF(results!D73=0,"",results!D73)</f>
        <v/>
      </c>
      <c r="E131" s="131" t="str">
        <f>IF(results!E73=0,"",results!E73)</f>
        <v/>
      </c>
      <c r="F131" s="131" t="str">
        <f>results!$X$3</f>
        <v>/BMD</v>
      </c>
      <c r="G131" s="141" t="str">
        <f>results!X73</f>
        <v/>
      </c>
      <c r="H131" s="143" t="str">
        <f>IFERROR(VLOOKUP(Base[[#This Row],[Résultats Demi Dilution]],$K$2:$L$62,2),"")</f>
        <v/>
      </c>
    </row>
    <row r="132" spans="1:8" x14ac:dyDescent="0.25">
      <c r="A132" s="140" t="str">
        <f>IF(results!A74=0,"",results!A74)</f>
        <v/>
      </c>
      <c r="B132" s="131" t="str">
        <f>IF(results!B74=0,"",results!B74)</f>
        <v/>
      </c>
      <c r="C132" s="131" t="str">
        <f>IF(results!C74=0,"",results!C74)</f>
        <v/>
      </c>
      <c r="D132" s="131" t="str">
        <f>IF(results!D74=0,"",results!D74)</f>
        <v/>
      </c>
      <c r="E132" s="131" t="str">
        <f>IF(results!E74=0,"",results!E74)</f>
        <v/>
      </c>
      <c r="F132" s="131" t="str">
        <f>results!$X$3</f>
        <v>/BMD</v>
      </c>
      <c r="G132" s="141" t="str">
        <f>results!X74</f>
        <v/>
      </c>
      <c r="H132" s="143" t="str">
        <f>IFERROR(VLOOKUP(Base[[#This Row],[Résultats Demi Dilution]],$K$2:$L$62,2),"")</f>
        <v/>
      </c>
    </row>
    <row r="133" spans="1:8" x14ac:dyDescent="0.25">
      <c r="A133" s="140" t="str">
        <f>IF(results!A75=0,"",results!A75)</f>
        <v/>
      </c>
      <c r="B133" s="131" t="str">
        <f>IF(results!B75=0,"",results!B75)</f>
        <v/>
      </c>
      <c r="C133" s="131" t="str">
        <f>IF(results!C75=0,"",results!C75)</f>
        <v/>
      </c>
      <c r="D133" s="131" t="str">
        <f>IF(results!D75=0,"",results!D75)</f>
        <v/>
      </c>
      <c r="E133" s="131" t="str">
        <f>IF(results!E75=0,"",results!E75)</f>
        <v/>
      </c>
      <c r="F133" s="131" t="str">
        <f>results!$X$3</f>
        <v>/BMD</v>
      </c>
      <c r="G133" s="141" t="str">
        <f>results!X75</f>
        <v/>
      </c>
      <c r="H133" s="143" t="str">
        <f>IFERROR(VLOOKUP(Base[[#This Row],[Résultats Demi Dilution]],$K$2:$L$62,2),"")</f>
        <v/>
      </c>
    </row>
    <row r="134" spans="1:8" x14ac:dyDescent="0.25">
      <c r="A134" s="140" t="str">
        <f>IF(results!A76=0,"",results!A76)</f>
        <v/>
      </c>
      <c r="B134" s="131" t="str">
        <f>IF(results!B76=0,"",results!B76)</f>
        <v/>
      </c>
      <c r="C134" s="131" t="str">
        <f>IF(results!C76=0,"",results!C76)</f>
        <v/>
      </c>
      <c r="D134" s="131" t="str">
        <f>IF(results!D76=0,"",results!D76)</f>
        <v/>
      </c>
      <c r="E134" s="131" t="str">
        <f>IF(results!E76=0,"",results!E76)</f>
        <v/>
      </c>
      <c r="F134" s="131" t="str">
        <f>results!$X$3</f>
        <v>/BMD</v>
      </c>
      <c r="G134" s="141" t="str">
        <f>results!X76</f>
        <v/>
      </c>
      <c r="H134" s="143" t="str">
        <f>IFERROR(VLOOKUP(Base[[#This Row],[Résultats Demi Dilution]],$K$2:$L$62,2),"")</f>
        <v/>
      </c>
    </row>
    <row r="135" spans="1:8" x14ac:dyDescent="0.25">
      <c r="A135" s="140" t="str">
        <f>IF(results!A77=0,"",results!A77)</f>
        <v/>
      </c>
      <c r="B135" s="131" t="str">
        <f>IF(results!B77=0,"",results!B77)</f>
        <v/>
      </c>
      <c r="C135" s="131" t="str">
        <f>IF(results!C77=0,"",results!C77)</f>
        <v/>
      </c>
      <c r="D135" s="131" t="str">
        <f>IF(results!D77=0,"",results!D77)</f>
        <v/>
      </c>
      <c r="E135" s="131" t="str">
        <f>IF(results!E77=0,"",results!E77)</f>
        <v/>
      </c>
      <c r="F135" s="131" t="str">
        <f>results!$X$3</f>
        <v>/BMD</v>
      </c>
      <c r="G135" s="141" t="str">
        <f>results!X77</f>
        <v/>
      </c>
      <c r="H135" s="143" t="str">
        <f>IFERROR(VLOOKUP(Base[[#This Row],[Résultats Demi Dilution]],$K$2:$L$62,2),"")</f>
        <v/>
      </c>
    </row>
    <row r="136" spans="1:8" x14ac:dyDescent="0.25">
      <c r="A136" s="140" t="str">
        <f>IF(results!A78=0,"",results!A78)</f>
        <v/>
      </c>
      <c r="B136" s="131" t="str">
        <f>IF(results!B78=0,"",results!B78)</f>
        <v/>
      </c>
      <c r="C136" s="131" t="str">
        <f>IF(results!C78=0,"",results!C78)</f>
        <v/>
      </c>
      <c r="D136" s="131" t="str">
        <f>IF(results!D78=0,"",results!D78)</f>
        <v/>
      </c>
      <c r="E136" s="131" t="str">
        <f>IF(results!E78=0,"",results!E78)</f>
        <v/>
      </c>
      <c r="F136" s="131" t="str">
        <f>results!$X$3</f>
        <v>/BMD</v>
      </c>
      <c r="G136" s="141" t="str">
        <f>results!X78</f>
        <v/>
      </c>
      <c r="H136" s="143" t="str">
        <f>IFERROR(VLOOKUP(Base[[#This Row],[Résultats Demi Dilution]],$K$2:$L$62,2),"")</f>
        <v/>
      </c>
    </row>
    <row r="137" spans="1:8" x14ac:dyDescent="0.25">
      <c r="A137" s="140" t="str">
        <f>IF(results!A79=0,"",results!A79)</f>
        <v/>
      </c>
      <c r="B137" s="131" t="str">
        <f>IF(results!B79=0,"",results!B79)</f>
        <v/>
      </c>
      <c r="C137" s="131" t="str">
        <f>IF(results!C79=0,"",results!C79)</f>
        <v/>
      </c>
      <c r="D137" s="131" t="str">
        <f>IF(results!D79=0,"",results!D79)</f>
        <v/>
      </c>
      <c r="E137" s="131" t="str">
        <f>IF(results!E79=0,"",results!E79)</f>
        <v/>
      </c>
      <c r="F137" s="131" t="str">
        <f>results!$X$3</f>
        <v>/BMD</v>
      </c>
      <c r="G137" s="141" t="str">
        <f>results!X79</f>
        <v/>
      </c>
      <c r="H137" s="143" t="str">
        <f>IFERROR(VLOOKUP(Base[[#This Row],[Résultats Demi Dilution]],$K$2:$L$62,2),"")</f>
        <v/>
      </c>
    </row>
    <row r="138" spans="1:8" x14ac:dyDescent="0.25">
      <c r="A138" s="140" t="str">
        <f>IF(results!A80=0,"",results!A80)</f>
        <v/>
      </c>
      <c r="B138" s="131" t="str">
        <f>IF(results!B80=0,"",results!B80)</f>
        <v/>
      </c>
      <c r="C138" s="131" t="str">
        <f>IF(results!C80=0,"",results!C80)</f>
        <v/>
      </c>
      <c r="D138" s="131" t="str">
        <f>IF(results!D80=0,"",results!D80)</f>
        <v/>
      </c>
      <c r="E138" s="131" t="str">
        <f>IF(results!E80=0,"",results!E80)</f>
        <v/>
      </c>
      <c r="F138" s="131" t="str">
        <f>results!$X$3</f>
        <v>/BMD</v>
      </c>
      <c r="G138" s="141" t="str">
        <f>results!X80</f>
        <v/>
      </c>
      <c r="H138" s="143" t="str">
        <f>IFERROR(VLOOKUP(Base[[#This Row],[Résultats Demi Dilution]],$K$2:$L$62,2),"")</f>
        <v/>
      </c>
    </row>
    <row r="139" spans="1:8" x14ac:dyDescent="0.25">
      <c r="A139" s="140" t="str">
        <f>IF(results!A81=0,"",results!A81)</f>
        <v/>
      </c>
      <c r="B139" s="131" t="str">
        <f>IF(results!B81=0,"",results!B81)</f>
        <v/>
      </c>
      <c r="C139" s="131" t="str">
        <f>IF(results!C81=0,"",results!C81)</f>
        <v/>
      </c>
      <c r="D139" s="131" t="str">
        <f>IF(results!D81=0,"",results!D81)</f>
        <v/>
      </c>
      <c r="E139" s="131" t="str">
        <f>IF(results!E81=0,"",results!E81)</f>
        <v/>
      </c>
      <c r="F139" s="131" t="str">
        <f>results!$X$3</f>
        <v>/BMD</v>
      </c>
      <c r="G139" s="141" t="str">
        <f>results!X81</f>
        <v/>
      </c>
      <c r="H139" s="143" t="str">
        <f>IFERROR(VLOOKUP(Base[[#This Row],[Résultats Demi Dilution]],$K$2:$L$62,2),"")</f>
        <v/>
      </c>
    </row>
    <row r="140" spans="1:8" x14ac:dyDescent="0.25">
      <c r="A140" s="140" t="str">
        <f>IF(results!A82=0,"",results!A82)</f>
        <v/>
      </c>
      <c r="B140" s="131" t="str">
        <f>IF(results!B82=0,"",results!B82)</f>
        <v/>
      </c>
      <c r="C140" s="131" t="str">
        <f>IF(results!C82=0,"",results!C82)</f>
        <v/>
      </c>
      <c r="D140" s="131" t="str">
        <f>IF(results!D82=0,"",results!D82)</f>
        <v/>
      </c>
      <c r="E140" s="131" t="str">
        <f>IF(results!E82=0,"",results!E82)</f>
        <v/>
      </c>
      <c r="F140" s="131" t="str">
        <f>results!$X$3</f>
        <v>/BMD</v>
      </c>
      <c r="G140" s="141" t="str">
        <f>results!X82</f>
        <v/>
      </c>
      <c r="H140" s="143" t="str">
        <f>IFERROR(VLOOKUP(Base[[#This Row],[Résultats Demi Dilution]],$K$2:$L$62,2),"")</f>
        <v/>
      </c>
    </row>
    <row r="141" spans="1:8" x14ac:dyDescent="0.25">
      <c r="A141" s="140" t="str">
        <f>IF(results!A83=0,"",results!A83)</f>
        <v/>
      </c>
      <c r="B141" s="131" t="str">
        <f>IF(results!B83=0,"",results!B83)</f>
        <v/>
      </c>
      <c r="C141" s="131" t="str">
        <f>IF(results!C83=0,"",results!C83)</f>
        <v/>
      </c>
      <c r="D141" s="131" t="str">
        <f>IF(results!D83=0,"",results!D83)</f>
        <v/>
      </c>
      <c r="E141" s="131" t="str">
        <f>IF(results!E83=0,"",results!E83)</f>
        <v/>
      </c>
      <c r="F141" s="131" t="str">
        <f>results!$X$3</f>
        <v>/BMD</v>
      </c>
      <c r="G141" s="141" t="str">
        <f>results!X83</f>
        <v/>
      </c>
      <c r="H141" s="143" t="str">
        <f>IFERROR(VLOOKUP(Base[[#This Row],[Résultats Demi Dilution]],$K$2:$L$62,2),"")</f>
        <v/>
      </c>
    </row>
    <row r="142" spans="1:8" x14ac:dyDescent="0.25">
      <c r="A142" s="140" t="str">
        <f>IF(results!A84=0,"",results!A84)</f>
        <v/>
      </c>
      <c r="B142" s="131" t="str">
        <f>IF(results!B84=0,"",results!B84)</f>
        <v/>
      </c>
      <c r="C142" s="131" t="str">
        <f>IF(results!C84=0,"",results!C84)</f>
        <v/>
      </c>
      <c r="D142" s="131" t="str">
        <f>IF(results!D84=0,"",results!D84)</f>
        <v/>
      </c>
      <c r="E142" s="131" t="str">
        <f>IF(results!E84=0,"",results!E84)</f>
        <v/>
      </c>
      <c r="F142" s="131" t="str">
        <f>results!$X$3</f>
        <v>/BMD</v>
      </c>
      <c r="G142" s="141" t="str">
        <f>results!X84</f>
        <v/>
      </c>
      <c r="H142" s="143" t="str">
        <f>IFERROR(VLOOKUP(Base[[#This Row],[Résultats Demi Dilution]],$K$2:$L$62,2),"")</f>
        <v/>
      </c>
    </row>
    <row r="143" spans="1:8" x14ac:dyDescent="0.25">
      <c r="A143" s="140" t="str">
        <f>IF(results!A85=0,"",results!A85)</f>
        <v/>
      </c>
      <c r="B143" s="131" t="str">
        <f>IF(results!B85=0,"",results!B85)</f>
        <v/>
      </c>
      <c r="C143" s="131" t="str">
        <f>IF(results!C85=0,"",results!C85)</f>
        <v/>
      </c>
      <c r="D143" s="131" t="str">
        <f>IF(results!D85=0,"",results!D85)</f>
        <v/>
      </c>
      <c r="E143" s="131" t="str">
        <f>IF(results!E85=0,"",results!E85)</f>
        <v/>
      </c>
      <c r="F143" s="131" t="str">
        <f>results!$X$3</f>
        <v>/BMD</v>
      </c>
      <c r="G143" s="141" t="str">
        <f>results!X85</f>
        <v/>
      </c>
      <c r="H143" s="143" t="str">
        <f>IFERROR(VLOOKUP(Base[[#This Row],[Résultats Demi Dilution]],$K$2:$L$62,2),"")</f>
        <v/>
      </c>
    </row>
    <row r="144" spans="1:8" x14ac:dyDescent="0.25">
      <c r="A144" s="140" t="str">
        <f>IF(results!A86=0,"",results!A86)</f>
        <v/>
      </c>
      <c r="B144" s="131" t="str">
        <f>IF(results!B86=0,"",results!B86)</f>
        <v/>
      </c>
      <c r="C144" s="131" t="str">
        <f>IF(results!C86=0,"",results!C86)</f>
        <v/>
      </c>
      <c r="D144" s="131" t="str">
        <f>IF(results!D86=0,"",results!D86)</f>
        <v/>
      </c>
      <c r="E144" s="131" t="str">
        <f>IF(results!E86=0,"",results!E86)</f>
        <v/>
      </c>
      <c r="F144" s="131" t="str">
        <f>results!$X$3</f>
        <v>/BMD</v>
      </c>
      <c r="G144" s="141" t="str">
        <f>results!X86</f>
        <v/>
      </c>
      <c r="H144" s="143" t="str">
        <f>IFERROR(VLOOKUP(Base[[#This Row],[Résultats Demi Dilution]],$K$2:$L$62,2),"")</f>
        <v/>
      </c>
    </row>
    <row r="145" spans="1:8" x14ac:dyDescent="0.25">
      <c r="A145" s="140" t="str">
        <f>IF(results!A87=0,"",results!A87)</f>
        <v/>
      </c>
      <c r="B145" s="131" t="str">
        <f>IF(results!B87=0,"",results!B87)</f>
        <v/>
      </c>
      <c r="C145" s="131" t="str">
        <f>IF(results!C87=0,"",results!C87)</f>
        <v/>
      </c>
      <c r="D145" s="131" t="str">
        <f>IF(results!D87=0,"",results!D87)</f>
        <v/>
      </c>
      <c r="E145" s="131" t="str">
        <f>IF(results!E87=0,"",results!E87)</f>
        <v/>
      </c>
      <c r="F145" s="131" t="str">
        <f>results!$X$3</f>
        <v>/BMD</v>
      </c>
      <c r="G145" s="141" t="str">
        <f>results!X87</f>
        <v/>
      </c>
      <c r="H145" s="143" t="str">
        <f>IFERROR(VLOOKUP(Base[[#This Row],[Résultats Demi Dilution]],$K$2:$L$62,2),"")</f>
        <v/>
      </c>
    </row>
    <row r="146" spans="1:8" x14ac:dyDescent="0.25">
      <c r="A146" s="140" t="str">
        <f>IF(results!A88=0,"",results!A88)</f>
        <v/>
      </c>
      <c r="B146" s="131" t="str">
        <f>IF(results!B88=0,"",results!B88)</f>
        <v/>
      </c>
      <c r="C146" s="131" t="str">
        <f>IF(results!C88=0,"",results!C88)</f>
        <v/>
      </c>
      <c r="D146" s="131" t="str">
        <f>IF(results!D88=0,"",results!D88)</f>
        <v/>
      </c>
      <c r="E146" s="131" t="str">
        <f>IF(results!E88=0,"",results!E88)</f>
        <v/>
      </c>
      <c r="F146" s="131" t="str">
        <f>results!$X$3</f>
        <v>/BMD</v>
      </c>
      <c r="G146" s="141" t="str">
        <f>results!X88</f>
        <v/>
      </c>
      <c r="H146" s="143" t="str">
        <f>IFERROR(VLOOKUP(Base[[#This Row],[Résultats Demi Dilution]],$K$2:$L$62,2),"")</f>
        <v/>
      </c>
    </row>
    <row r="147" spans="1:8" x14ac:dyDescent="0.25">
      <c r="A147" s="140" t="str">
        <f>IF(results!A89=0,"",results!A89)</f>
        <v/>
      </c>
      <c r="B147" s="131" t="str">
        <f>IF(results!B89=0,"",results!B89)</f>
        <v/>
      </c>
      <c r="C147" s="131" t="str">
        <f>IF(results!C89=0,"",results!C89)</f>
        <v/>
      </c>
      <c r="D147" s="131" t="str">
        <f>IF(results!D89=0,"",results!D89)</f>
        <v/>
      </c>
      <c r="E147" s="131" t="str">
        <f>IF(results!E89=0,"",results!E89)</f>
        <v/>
      </c>
      <c r="F147" s="131" t="str">
        <f>results!$X$3</f>
        <v>/BMD</v>
      </c>
      <c r="G147" s="141" t="str">
        <f>results!X89</f>
        <v/>
      </c>
      <c r="H147" s="143" t="str">
        <f>IFERROR(VLOOKUP(Base[[#This Row],[Résultats Demi Dilution]],$K$2:$L$62,2),"")</f>
        <v/>
      </c>
    </row>
    <row r="148" spans="1:8" x14ac:dyDescent="0.25">
      <c r="A148" s="140" t="str">
        <f>IF(results!A90=0,"",results!A90)</f>
        <v/>
      </c>
      <c r="B148" s="131" t="str">
        <f>IF(results!B90=0,"",results!B90)</f>
        <v/>
      </c>
      <c r="C148" s="131" t="str">
        <f>IF(results!C90=0,"",results!C90)</f>
        <v/>
      </c>
      <c r="D148" s="131" t="str">
        <f>IF(results!D90=0,"",results!D90)</f>
        <v/>
      </c>
      <c r="E148" s="131" t="str">
        <f>IF(results!E90=0,"",results!E90)</f>
        <v/>
      </c>
      <c r="F148" s="131" t="str">
        <f>results!$X$3</f>
        <v>/BMD</v>
      </c>
      <c r="G148" s="141" t="str">
        <f>results!X90</f>
        <v/>
      </c>
      <c r="H148" s="143" t="str">
        <f>IFERROR(VLOOKUP(Base[[#This Row],[Résultats Demi Dilution]],$K$2:$L$62,2),"")</f>
        <v/>
      </c>
    </row>
    <row r="149" spans="1:8" x14ac:dyDescent="0.25">
      <c r="A149" s="140" t="str">
        <f>IF(results!A91=0,"",results!A91)</f>
        <v/>
      </c>
      <c r="B149" s="131" t="str">
        <f>IF(results!B91=0,"",results!B91)</f>
        <v/>
      </c>
      <c r="C149" s="131" t="str">
        <f>IF(results!C91=0,"",results!C91)</f>
        <v/>
      </c>
      <c r="D149" s="131" t="str">
        <f>IF(results!D91=0,"",results!D91)</f>
        <v/>
      </c>
      <c r="E149" s="131" t="str">
        <f>IF(results!E91=0,"",results!E91)</f>
        <v/>
      </c>
      <c r="F149" s="131" t="str">
        <f>results!$X$3</f>
        <v>/BMD</v>
      </c>
      <c r="G149" s="141" t="str">
        <f>results!X91</f>
        <v/>
      </c>
      <c r="H149" s="143" t="str">
        <f>IFERROR(VLOOKUP(Base[[#This Row],[Résultats Demi Dilution]],$K$2:$L$62,2),"")</f>
        <v/>
      </c>
    </row>
    <row r="150" spans="1:8" x14ac:dyDescent="0.25">
      <c r="A150" s="140" t="str">
        <f>IF(results!A92=0,"",results!A92)</f>
        <v/>
      </c>
      <c r="B150" s="131" t="str">
        <f>IF(results!B92=0,"",results!B92)</f>
        <v/>
      </c>
      <c r="C150" s="131" t="str">
        <f>IF(results!C92=0,"",results!C92)</f>
        <v/>
      </c>
      <c r="D150" s="131" t="str">
        <f>IF(results!D92=0,"",results!D92)</f>
        <v/>
      </c>
      <c r="E150" s="131" t="str">
        <f>IF(results!E92=0,"",results!E92)</f>
        <v/>
      </c>
      <c r="F150" s="131" t="str">
        <f>results!$X$3</f>
        <v>/BMD</v>
      </c>
      <c r="G150" s="141" t="str">
        <f>results!X92</f>
        <v/>
      </c>
      <c r="H150" s="143" t="str">
        <f>IFERROR(VLOOKUP(Base[[#This Row],[Résultats Demi Dilution]],$K$2:$L$62,2),"")</f>
        <v/>
      </c>
    </row>
    <row r="151" spans="1:8" x14ac:dyDescent="0.25">
      <c r="A151" s="140" t="str">
        <f>IF(results!A93=0,"",results!A93)</f>
        <v/>
      </c>
      <c r="B151" s="131" t="str">
        <f>IF(results!B93=0,"",results!B93)</f>
        <v/>
      </c>
      <c r="C151" s="131" t="str">
        <f>IF(results!C93=0,"",results!C93)</f>
        <v/>
      </c>
      <c r="D151" s="131" t="str">
        <f>IF(results!D93=0,"",results!D93)</f>
        <v/>
      </c>
      <c r="E151" s="131" t="str">
        <f>IF(results!E93=0,"",results!E93)</f>
        <v/>
      </c>
      <c r="F151" s="131" t="str">
        <f>results!$X$3</f>
        <v>/BMD</v>
      </c>
      <c r="G151" s="141" t="str">
        <f>results!X93</f>
        <v/>
      </c>
      <c r="H151" s="143" t="str">
        <f>IFERROR(VLOOKUP(Base[[#This Row],[Résultats Demi Dilution]],$K$2:$L$62,2),"")</f>
        <v/>
      </c>
    </row>
    <row r="152" spans="1:8" x14ac:dyDescent="0.25">
      <c r="A152" s="140" t="str">
        <f>IF(results!A94=0,"",results!A94)</f>
        <v/>
      </c>
      <c r="B152" s="131" t="str">
        <f>IF(results!B94=0,"",results!B94)</f>
        <v/>
      </c>
      <c r="C152" s="131" t="str">
        <f>IF(results!C94=0,"",results!C94)</f>
        <v/>
      </c>
      <c r="D152" s="131" t="str">
        <f>IF(results!D94=0,"",results!D94)</f>
        <v/>
      </c>
      <c r="E152" s="131" t="str">
        <f>IF(results!E94=0,"",results!E94)</f>
        <v/>
      </c>
      <c r="F152" s="131" t="str">
        <f>results!$X$3</f>
        <v>/BMD</v>
      </c>
      <c r="G152" s="141" t="str">
        <f>results!X94</f>
        <v/>
      </c>
      <c r="H152" s="143" t="str">
        <f>IFERROR(VLOOKUP(Base[[#This Row],[Résultats Demi Dilution]],$K$2:$L$62,2),"")</f>
        <v/>
      </c>
    </row>
    <row r="153" spans="1:8" x14ac:dyDescent="0.25">
      <c r="A153" s="140" t="str">
        <f>IF(results!A95=0,"",results!A95)</f>
        <v/>
      </c>
      <c r="B153" s="131" t="str">
        <f>IF(results!B95=0,"",results!B95)</f>
        <v/>
      </c>
      <c r="C153" s="131" t="str">
        <f>IF(results!C95=0,"",results!C95)</f>
        <v/>
      </c>
      <c r="D153" s="131" t="str">
        <f>IF(results!D95=0,"",results!D95)</f>
        <v/>
      </c>
      <c r="E153" s="131" t="str">
        <f>IF(results!E95=0,"",results!E95)</f>
        <v/>
      </c>
      <c r="F153" s="131" t="str">
        <f>results!$X$3</f>
        <v>/BMD</v>
      </c>
      <c r="G153" s="141" t="str">
        <f>results!X95</f>
        <v/>
      </c>
      <c r="H153" s="143" t="str">
        <f>IFERROR(VLOOKUP(Base[[#This Row],[Résultats Demi Dilution]],$K$2:$L$62,2),"")</f>
        <v/>
      </c>
    </row>
    <row r="154" spans="1:8" x14ac:dyDescent="0.25">
      <c r="A154" s="140" t="str">
        <f>IF(results!A96=0,"",results!A96)</f>
        <v/>
      </c>
      <c r="B154" s="131" t="str">
        <f>IF(results!B96=0,"",results!B96)</f>
        <v/>
      </c>
      <c r="C154" s="131" t="str">
        <f>IF(results!C96=0,"",results!C96)</f>
        <v/>
      </c>
      <c r="D154" s="131" t="str">
        <f>IF(results!D96=0,"",results!D96)</f>
        <v/>
      </c>
      <c r="E154" s="131" t="str">
        <f>IF(results!E96=0,"",results!E96)</f>
        <v/>
      </c>
      <c r="F154" s="131" t="str">
        <f>results!$X$3</f>
        <v>/BMD</v>
      </c>
      <c r="G154" s="141" t="str">
        <f>results!X96</f>
        <v/>
      </c>
      <c r="H154" s="143" t="str">
        <f>IFERROR(VLOOKUP(Base[[#This Row],[Résultats Demi Dilution]],$K$2:$L$62,2),"")</f>
        <v/>
      </c>
    </row>
    <row r="155" spans="1:8" x14ac:dyDescent="0.25">
      <c r="A155" s="140" t="str">
        <f>IF(results!A97=0,"",results!A97)</f>
        <v/>
      </c>
      <c r="B155" s="131" t="str">
        <f>IF(results!B97=0,"",results!B97)</f>
        <v/>
      </c>
      <c r="C155" s="131" t="str">
        <f>IF(results!C97=0,"",results!C97)</f>
        <v/>
      </c>
      <c r="D155" s="131" t="str">
        <f>IF(results!D97=0,"",results!D97)</f>
        <v/>
      </c>
      <c r="E155" s="131" t="str">
        <f>IF(results!E97=0,"",results!E97)</f>
        <v/>
      </c>
      <c r="F155" s="131" t="str">
        <f>results!$X$3</f>
        <v>/BMD</v>
      </c>
      <c r="G155" s="141" t="str">
        <f>results!X97</f>
        <v/>
      </c>
      <c r="H155" s="143" t="str">
        <f>IFERROR(VLOOKUP(Base[[#This Row],[Résultats Demi Dilution]],$K$2:$L$62,2),"")</f>
        <v/>
      </c>
    </row>
    <row r="156" spans="1:8" x14ac:dyDescent="0.25">
      <c r="A156" s="140" t="str">
        <f>IF(results!A98=0,"",results!A98)</f>
        <v/>
      </c>
      <c r="B156" s="131" t="str">
        <f>IF(results!B98=0,"",results!B98)</f>
        <v/>
      </c>
      <c r="C156" s="131" t="str">
        <f>IF(results!C98=0,"",results!C98)</f>
        <v/>
      </c>
      <c r="D156" s="131" t="str">
        <f>IF(results!D98=0,"",results!D98)</f>
        <v/>
      </c>
      <c r="E156" s="131" t="str">
        <f>IF(results!E98=0,"",results!E98)</f>
        <v/>
      </c>
      <c r="F156" s="131" t="str">
        <f>results!$X$3</f>
        <v>/BMD</v>
      </c>
      <c r="G156" s="141" t="str">
        <f>results!X98</f>
        <v/>
      </c>
      <c r="H156" s="143" t="str">
        <f>IFERROR(VLOOKUP(Base[[#This Row],[Résultats Demi Dilution]],$K$2:$L$62,2),"")</f>
        <v/>
      </c>
    </row>
    <row r="157" spans="1:8" x14ac:dyDescent="0.25">
      <c r="A157" s="140" t="str">
        <f>IF(results!A99=0,"",results!A99)</f>
        <v/>
      </c>
      <c r="B157" s="131" t="str">
        <f>IF(results!B99=0,"",results!B99)</f>
        <v/>
      </c>
      <c r="C157" s="131" t="str">
        <f>IF(results!C99=0,"",results!C99)</f>
        <v/>
      </c>
      <c r="D157" s="131" t="str">
        <f>IF(results!D99=0,"",results!D99)</f>
        <v/>
      </c>
      <c r="E157" s="131" t="str">
        <f>IF(results!E99=0,"",results!E99)</f>
        <v/>
      </c>
      <c r="F157" s="131" t="str">
        <f>results!$X$3</f>
        <v>/BMD</v>
      </c>
      <c r="G157" s="141" t="str">
        <f>results!X99</f>
        <v/>
      </c>
      <c r="H157" s="143" t="str">
        <f>IFERROR(VLOOKUP(Base[[#This Row],[Résultats Demi Dilution]],$K$2:$L$62,2),"")</f>
        <v/>
      </c>
    </row>
    <row r="158" spans="1:8" x14ac:dyDescent="0.25">
      <c r="A158" s="140" t="str">
        <f>IF(results!A100=0,"",results!A100)</f>
        <v/>
      </c>
      <c r="B158" s="131" t="str">
        <f>IF(results!B100=0,"",results!B100)</f>
        <v/>
      </c>
      <c r="C158" s="131" t="str">
        <f>IF(results!C100=0,"",results!C100)</f>
        <v/>
      </c>
      <c r="D158" s="131" t="str">
        <f>IF(results!D100=0,"",results!D100)</f>
        <v/>
      </c>
      <c r="E158" s="131" t="str">
        <f>IF(results!E100=0,"",results!E100)</f>
        <v/>
      </c>
      <c r="F158" s="131" t="str">
        <f>results!$X$3</f>
        <v>/BMD</v>
      </c>
      <c r="G158" s="141" t="str">
        <f>results!X100</f>
        <v/>
      </c>
      <c r="H158" s="143" t="str">
        <f>IFERROR(VLOOKUP(Base[[#This Row],[Résultats Demi Dilution]],$K$2:$L$62,2),"")</f>
        <v/>
      </c>
    </row>
    <row r="159" spans="1:8" x14ac:dyDescent="0.25">
      <c r="A159" s="140" t="str">
        <f>IF(results!A101=0,"",results!A101)</f>
        <v/>
      </c>
      <c r="B159" s="131" t="str">
        <f>IF(results!B101=0,"",results!B101)</f>
        <v/>
      </c>
      <c r="C159" s="131" t="str">
        <f>IF(results!C101=0,"",results!C101)</f>
        <v/>
      </c>
      <c r="D159" s="131" t="str">
        <f>IF(results!D101=0,"",results!D101)</f>
        <v/>
      </c>
      <c r="E159" s="131" t="str">
        <f>IF(results!E101=0,"",results!E101)</f>
        <v/>
      </c>
      <c r="F159" s="131" t="str">
        <f>results!$X$3</f>
        <v>/BMD</v>
      </c>
      <c r="G159" s="141" t="str">
        <f>results!X101</f>
        <v/>
      </c>
      <c r="H159" s="143" t="str">
        <f>IFERROR(VLOOKUP(Base[[#This Row],[Résultats Demi Dilution]],$K$2:$L$62,2),"")</f>
        <v/>
      </c>
    </row>
    <row r="160" spans="1:8" x14ac:dyDescent="0.25">
      <c r="A160" s="140" t="str">
        <f>IF(results!A102=0,"",results!A102)</f>
        <v/>
      </c>
      <c r="B160" s="131" t="str">
        <f>IF(results!B102=0,"",results!B102)</f>
        <v/>
      </c>
      <c r="C160" s="131" t="str">
        <f>IF(results!C102=0,"",results!C102)</f>
        <v/>
      </c>
      <c r="D160" s="131" t="str">
        <f>IF(results!D102=0,"",results!D102)</f>
        <v/>
      </c>
      <c r="E160" s="131" t="str">
        <f>IF(results!E102=0,"",results!E102)</f>
        <v/>
      </c>
      <c r="F160" s="131" t="str">
        <f>results!$X$3</f>
        <v>/BMD</v>
      </c>
      <c r="G160" s="141" t="str">
        <f>results!X102</f>
        <v/>
      </c>
      <c r="H160" s="143" t="str">
        <f>IFERROR(VLOOKUP(Base[[#This Row],[Résultats Demi Dilution]],$K$2:$L$62,2),"")</f>
        <v/>
      </c>
    </row>
    <row r="161" spans="1:8" x14ac:dyDescent="0.25">
      <c r="A161" s="140" t="str">
        <f>IF(results!A103=0,"",results!A103)</f>
        <v/>
      </c>
      <c r="B161" s="131" t="str">
        <f>IF(results!B103=0,"",results!B103)</f>
        <v/>
      </c>
      <c r="C161" s="131" t="str">
        <f>IF(results!C103=0,"",results!C103)</f>
        <v/>
      </c>
      <c r="D161" s="131" t="str">
        <f>IF(results!D103=0,"",results!D103)</f>
        <v/>
      </c>
      <c r="E161" s="131" t="str">
        <f>IF(results!E103=0,"",results!E103)</f>
        <v/>
      </c>
      <c r="F161" s="131" t="str">
        <f>results!$X$3</f>
        <v>/BMD</v>
      </c>
      <c r="G161" s="141" t="str">
        <f>results!X103</f>
        <v/>
      </c>
      <c r="H161" s="143" t="str">
        <f>IFERROR(VLOOKUP(Base[[#This Row],[Résultats Demi Dilution]],$K$2:$L$62,2),"")</f>
        <v/>
      </c>
    </row>
    <row r="162" spans="1:8" x14ac:dyDescent="0.25">
      <c r="A162" s="140" t="str">
        <f>IF(results!A104=0,"",results!A104)</f>
        <v/>
      </c>
      <c r="B162" s="131" t="str">
        <f>IF(results!B104=0,"",results!B104)</f>
        <v/>
      </c>
      <c r="C162" s="131" t="str">
        <f>IF(results!C104=0,"",results!C104)</f>
        <v/>
      </c>
      <c r="D162" s="131" t="str">
        <f>IF(results!D104=0,"",results!D104)</f>
        <v/>
      </c>
      <c r="E162" s="131" t="str">
        <f>IF(results!E104=0,"",results!E104)</f>
        <v/>
      </c>
      <c r="F162" s="131" t="str">
        <f>results!$X$3</f>
        <v>/BMD</v>
      </c>
      <c r="G162" s="141" t="str">
        <f>results!X104</f>
        <v/>
      </c>
      <c r="H162" s="143" t="str">
        <f>IFERROR(VLOOKUP(Base[[#This Row],[Résultats Demi Dilution]],$K$2:$L$62,2),"")</f>
        <v/>
      </c>
    </row>
    <row r="163" spans="1:8" x14ac:dyDescent="0.25">
      <c r="A163" s="140" t="str">
        <f>IF(results!A105=0,"",results!A105)</f>
        <v/>
      </c>
      <c r="B163" s="131" t="str">
        <f>IF(results!B105=0,"",results!B105)</f>
        <v/>
      </c>
      <c r="C163" s="131" t="str">
        <f>IF(results!C105=0,"",results!C105)</f>
        <v/>
      </c>
      <c r="D163" s="131" t="str">
        <f>IF(results!D105=0,"",results!D105)</f>
        <v/>
      </c>
      <c r="E163" s="131" t="str">
        <f>IF(results!E105=0,"",results!E105)</f>
        <v/>
      </c>
      <c r="F163" s="131" t="str">
        <f>results!$X$3</f>
        <v>/BMD</v>
      </c>
      <c r="G163" s="141" t="str">
        <f>results!X105</f>
        <v/>
      </c>
      <c r="H163" s="143" t="str">
        <f>IFERROR(VLOOKUP(Base[[#This Row],[Résultats Demi Dilution]],$K$2:$L$62,2),"")</f>
        <v/>
      </c>
    </row>
    <row r="164" spans="1:8" x14ac:dyDescent="0.25">
      <c r="A164" s="140" t="str">
        <f>IF(results!A106=0,"",results!A106)</f>
        <v/>
      </c>
      <c r="B164" s="131" t="str">
        <f>IF(results!B106=0,"",results!B106)</f>
        <v/>
      </c>
      <c r="C164" s="131" t="str">
        <f>IF(results!C106=0,"",results!C106)</f>
        <v/>
      </c>
      <c r="D164" s="131" t="str">
        <f>IF(results!D106=0,"",results!D106)</f>
        <v/>
      </c>
      <c r="E164" s="131" t="str">
        <f>IF(results!E106=0,"",results!E106)</f>
        <v/>
      </c>
      <c r="F164" s="131" t="str">
        <f>results!$X$3</f>
        <v>/BMD</v>
      </c>
      <c r="G164" s="141" t="str">
        <f>results!X106</f>
        <v/>
      </c>
      <c r="H164" s="143" t="str">
        <f>IFERROR(VLOOKUP(Base[[#This Row],[Résultats Demi Dilution]],$K$2:$L$62,2),"")</f>
        <v/>
      </c>
    </row>
    <row r="165" spans="1:8" x14ac:dyDescent="0.25">
      <c r="A165" s="140" t="str">
        <f>IF(results!A107=0,"",results!A107)</f>
        <v/>
      </c>
      <c r="B165" s="131" t="str">
        <f>IF(results!B107=0,"",results!B107)</f>
        <v/>
      </c>
      <c r="C165" s="131" t="str">
        <f>IF(results!C107=0,"",results!C107)</f>
        <v/>
      </c>
      <c r="D165" s="131" t="str">
        <f>IF(results!D107=0,"",results!D107)</f>
        <v/>
      </c>
      <c r="E165" s="131" t="str">
        <f>IF(results!E107=0,"",results!E107)</f>
        <v/>
      </c>
      <c r="F165" s="131" t="str">
        <f>results!$X$3</f>
        <v>/BMD</v>
      </c>
      <c r="G165" s="141" t="str">
        <f>results!X107</f>
        <v/>
      </c>
      <c r="H165" s="143" t="str">
        <f>IFERROR(VLOOKUP(Base[[#This Row],[Résultats Demi Dilution]],$K$2:$L$62,2),"")</f>
        <v/>
      </c>
    </row>
    <row r="166" spans="1:8" x14ac:dyDescent="0.25">
      <c r="A166" s="140" t="str">
        <f>IF(results!A108=0,"",results!A108)</f>
        <v/>
      </c>
      <c r="B166" s="131" t="str">
        <f>IF(results!B108=0,"",results!B108)</f>
        <v/>
      </c>
      <c r="C166" s="131" t="str">
        <f>IF(results!C108=0,"",results!C108)</f>
        <v/>
      </c>
      <c r="D166" s="131" t="str">
        <f>IF(results!D108=0,"",results!D108)</f>
        <v/>
      </c>
      <c r="E166" s="131" t="str">
        <f>IF(results!E108=0,"",results!E108)</f>
        <v/>
      </c>
      <c r="F166" s="131" t="str">
        <f>results!$X$3</f>
        <v>/BMD</v>
      </c>
      <c r="G166" s="141" t="str">
        <f>results!X108</f>
        <v/>
      </c>
      <c r="H166" s="143" t="str">
        <f>IFERROR(VLOOKUP(Base[[#This Row],[Résultats Demi Dilution]],$K$2:$L$62,2),"")</f>
        <v/>
      </c>
    </row>
    <row r="167" spans="1:8" x14ac:dyDescent="0.25">
      <c r="A167" s="140" t="str">
        <f>IF(results!A109=0,"",results!A109)</f>
        <v/>
      </c>
      <c r="B167" s="131" t="str">
        <f>IF(results!B109=0,"",results!B109)</f>
        <v/>
      </c>
      <c r="C167" s="131" t="str">
        <f>IF(results!C109=0,"",results!C109)</f>
        <v/>
      </c>
      <c r="D167" s="131" t="str">
        <f>IF(results!D109=0,"",results!D109)</f>
        <v/>
      </c>
      <c r="E167" s="131" t="str">
        <f>IF(results!E109=0,"",results!E109)</f>
        <v/>
      </c>
      <c r="F167" s="131" t="str">
        <f>results!$X$3</f>
        <v>/BMD</v>
      </c>
      <c r="G167" s="141" t="str">
        <f>results!X109</f>
        <v/>
      </c>
      <c r="H167" s="143" t="str">
        <f>IFERROR(VLOOKUP(Base[[#This Row],[Résultats Demi Dilution]],$K$2:$L$62,2),"")</f>
        <v/>
      </c>
    </row>
    <row r="168" spans="1:8" x14ac:dyDescent="0.25">
      <c r="A168" s="140" t="str">
        <f>IF(results!A110=0,"",results!A110)</f>
        <v/>
      </c>
      <c r="B168" s="131" t="str">
        <f>IF(results!B110=0,"",results!B110)</f>
        <v/>
      </c>
      <c r="C168" s="131" t="str">
        <f>IF(results!C110=0,"",results!C110)</f>
        <v/>
      </c>
      <c r="D168" s="131" t="str">
        <f>IF(results!D110=0,"",results!D110)</f>
        <v/>
      </c>
      <c r="E168" s="131" t="str">
        <f>IF(results!E110=0,"",results!E110)</f>
        <v/>
      </c>
      <c r="F168" s="131" t="str">
        <f>results!$X$3</f>
        <v>/BMD</v>
      </c>
      <c r="G168" s="141" t="str">
        <f>results!X110</f>
        <v/>
      </c>
      <c r="H168" s="143" t="str">
        <f>IFERROR(VLOOKUP(Base[[#This Row],[Résultats Demi Dilution]],$K$2:$L$62,2),"")</f>
        <v/>
      </c>
    </row>
    <row r="169" spans="1:8" x14ac:dyDescent="0.25">
      <c r="A169" s="140" t="str">
        <f>IF(results!A111=0,"",results!A111)</f>
        <v/>
      </c>
      <c r="B169" s="131" t="str">
        <f>IF(results!B111=0,"",results!B111)</f>
        <v/>
      </c>
      <c r="C169" s="131" t="str">
        <f>IF(results!C111=0,"",results!C111)</f>
        <v/>
      </c>
      <c r="D169" s="131" t="str">
        <f>IF(results!D111=0,"",results!D111)</f>
        <v/>
      </c>
      <c r="E169" s="131" t="str">
        <f>IF(results!E111=0,"",results!E111)</f>
        <v/>
      </c>
      <c r="F169" s="131" t="str">
        <f>results!$X$3</f>
        <v>/BMD</v>
      </c>
      <c r="G169" s="141" t="str">
        <f>results!X111</f>
        <v/>
      </c>
      <c r="H169" s="143" t="str">
        <f>IFERROR(VLOOKUP(Base[[#This Row],[Résultats Demi Dilution]],$K$2:$L$62,2),"")</f>
        <v/>
      </c>
    </row>
    <row r="170" spans="1:8" x14ac:dyDescent="0.25">
      <c r="A170" s="140" t="str">
        <f>IF(results!A112=0,"",results!A112)</f>
        <v/>
      </c>
      <c r="B170" s="131" t="str">
        <f>IF(results!B112=0,"",results!B112)</f>
        <v/>
      </c>
      <c r="C170" s="131" t="str">
        <f>IF(results!C112=0,"",results!C112)</f>
        <v/>
      </c>
      <c r="D170" s="131" t="str">
        <f>IF(results!D112=0,"",results!D112)</f>
        <v/>
      </c>
      <c r="E170" s="131" t="str">
        <f>IF(results!E112=0,"",results!E112)</f>
        <v/>
      </c>
      <c r="F170" s="131" t="str">
        <f>results!$X$3</f>
        <v>/BMD</v>
      </c>
      <c r="G170" s="141" t="str">
        <f>results!X112</f>
        <v/>
      </c>
      <c r="H170" s="143" t="str">
        <f>IFERROR(VLOOKUP(Base[[#This Row],[Résultats Demi Dilution]],$K$2:$L$62,2),"")</f>
        <v/>
      </c>
    </row>
    <row r="171" spans="1:8" x14ac:dyDescent="0.25">
      <c r="A171" s="140" t="str">
        <f>IF(results!A113=0,"",results!A113)</f>
        <v/>
      </c>
      <c r="B171" s="131" t="str">
        <f>IF(results!B113=0,"",results!B113)</f>
        <v/>
      </c>
      <c r="C171" s="131" t="str">
        <f>IF(results!C113=0,"",results!C113)</f>
        <v/>
      </c>
      <c r="D171" s="131" t="str">
        <f>IF(results!D113=0,"",results!D113)</f>
        <v/>
      </c>
      <c r="E171" s="131" t="str">
        <f>IF(results!E113=0,"",results!E113)</f>
        <v/>
      </c>
      <c r="F171" s="131" t="str">
        <f>results!$X$3</f>
        <v>/BMD</v>
      </c>
      <c r="G171" s="141" t="str">
        <f>results!X113</f>
        <v/>
      </c>
      <c r="H171" s="143" t="str">
        <f>IFERROR(VLOOKUP(Base[[#This Row],[Résultats Demi Dilution]],$K$2:$L$62,2),"")</f>
        <v/>
      </c>
    </row>
    <row r="172" spans="1:8" x14ac:dyDescent="0.25">
      <c r="A172" s="140" t="str">
        <f>IF(results!A114=0,"",results!A114)</f>
        <v/>
      </c>
      <c r="B172" s="131" t="str">
        <f>IF(results!B114=0,"",results!B114)</f>
        <v/>
      </c>
      <c r="C172" s="131" t="str">
        <f>IF(results!C114=0,"",results!C114)</f>
        <v/>
      </c>
      <c r="D172" s="131" t="str">
        <f>IF(results!D114=0,"",results!D114)</f>
        <v/>
      </c>
      <c r="E172" s="131" t="str">
        <f>IF(results!E114=0,"",results!E114)</f>
        <v/>
      </c>
      <c r="F172" s="131" t="str">
        <f>results!$X$3</f>
        <v>/BMD</v>
      </c>
      <c r="G172" s="141" t="str">
        <f>results!X114</f>
        <v/>
      </c>
      <c r="H172" s="143" t="str">
        <f>IFERROR(VLOOKUP(Base[[#This Row],[Résultats Demi Dilution]],$K$2:$L$62,2),"")</f>
        <v/>
      </c>
    </row>
    <row r="173" spans="1:8" x14ac:dyDescent="0.25">
      <c r="A173" s="140" t="str">
        <f>IF(results!A115=0,"",results!A115)</f>
        <v/>
      </c>
      <c r="B173" s="131" t="str">
        <f>IF(results!B115=0,"",results!B115)</f>
        <v/>
      </c>
      <c r="C173" s="131" t="str">
        <f>IF(results!C115=0,"",results!C115)</f>
        <v/>
      </c>
      <c r="D173" s="131" t="str">
        <f>IF(results!D115=0,"",results!D115)</f>
        <v/>
      </c>
      <c r="E173" s="131" t="str">
        <f>IF(results!E115=0,"",results!E115)</f>
        <v/>
      </c>
      <c r="F173" s="131" t="str">
        <f>results!$X$3</f>
        <v>/BMD</v>
      </c>
      <c r="G173" s="141" t="str">
        <f>results!X115</f>
        <v/>
      </c>
      <c r="H173" s="143" t="str">
        <f>IFERROR(VLOOKUP(Base[[#This Row],[Résultats Demi Dilution]],$K$2:$L$62,2),"")</f>
        <v/>
      </c>
    </row>
    <row r="174" spans="1:8" x14ac:dyDescent="0.25">
      <c r="A174" s="140" t="str">
        <f>IF(results!A116=0,"",results!A116)</f>
        <v/>
      </c>
      <c r="B174" s="131" t="str">
        <f>IF(results!B116=0,"",results!B116)</f>
        <v/>
      </c>
      <c r="C174" s="131" t="str">
        <f>IF(results!C116=0,"",results!C116)</f>
        <v/>
      </c>
      <c r="D174" s="131" t="str">
        <f>IF(results!D116=0,"",results!D116)</f>
        <v/>
      </c>
      <c r="E174" s="131" t="str">
        <f>IF(results!E116=0,"",results!E116)</f>
        <v/>
      </c>
      <c r="F174" s="131" t="str">
        <f>results!$X$3</f>
        <v>/BMD</v>
      </c>
      <c r="G174" s="141" t="str">
        <f>results!X116</f>
        <v/>
      </c>
      <c r="H174" s="143" t="str">
        <f>IFERROR(VLOOKUP(Base[[#This Row],[Résultats Demi Dilution]],$K$2:$L$62,2),"")</f>
        <v/>
      </c>
    </row>
    <row r="175" spans="1:8" x14ac:dyDescent="0.25">
      <c r="A175" s="140" t="str">
        <f>IF(results!A117=0,"",results!A117)</f>
        <v/>
      </c>
      <c r="B175" s="131" t="str">
        <f>IF(results!B117=0,"",results!B117)</f>
        <v/>
      </c>
      <c r="C175" s="131" t="str">
        <f>IF(results!C117=0,"",results!C117)</f>
        <v/>
      </c>
      <c r="D175" s="131" t="str">
        <f>IF(results!D117=0,"",results!D117)</f>
        <v/>
      </c>
      <c r="E175" s="131" t="str">
        <f>IF(results!E117=0,"",results!E117)</f>
        <v/>
      </c>
      <c r="F175" s="131" t="str">
        <f>results!$X$3</f>
        <v>/BMD</v>
      </c>
      <c r="G175" s="141" t="str">
        <f>results!X117</f>
        <v/>
      </c>
      <c r="H175" s="143" t="str">
        <f>IFERROR(VLOOKUP(Base[[#This Row],[Résultats Demi Dilution]],$K$2:$L$62,2),"")</f>
        <v/>
      </c>
    </row>
    <row r="176" spans="1:8" x14ac:dyDescent="0.25">
      <c r="A176" s="140" t="str">
        <f>IF(results!A118=0,"",results!A118)</f>
        <v/>
      </c>
      <c r="B176" s="131" t="str">
        <f>IF(results!B118=0,"",results!B118)</f>
        <v/>
      </c>
      <c r="C176" s="131" t="str">
        <f>IF(results!C118=0,"",results!C118)</f>
        <v/>
      </c>
      <c r="D176" s="131" t="str">
        <f>IF(results!D118=0,"",results!D118)</f>
        <v/>
      </c>
      <c r="E176" s="131" t="str">
        <f>IF(results!E118=0,"",results!E118)</f>
        <v/>
      </c>
      <c r="F176" s="131" t="str">
        <f>results!$X$3</f>
        <v>/BMD</v>
      </c>
      <c r="G176" s="141" t="str">
        <f>results!X118</f>
        <v/>
      </c>
      <c r="H176" s="143" t="str">
        <f>IFERROR(VLOOKUP(Base[[#This Row],[Résultats Demi Dilution]],$K$2:$L$62,2),"")</f>
        <v/>
      </c>
    </row>
    <row r="177" spans="1:8" x14ac:dyDescent="0.25">
      <c r="A177" s="140" t="str">
        <f>IF(results!A119=0,"",results!A119)</f>
        <v/>
      </c>
      <c r="B177" s="131" t="str">
        <f>IF(results!B119=0,"",results!B119)</f>
        <v/>
      </c>
      <c r="C177" s="131" t="str">
        <f>IF(results!C119=0,"",results!C119)</f>
        <v/>
      </c>
      <c r="D177" s="131" t="str">
        <f>IF(results!D119=0,"",results!D119)</f>
        <v/>
      </c>
      <c r="E177" s="131" t="str">
        <f>IF(results!E119=0,"",results!E119)</f>
        <v/>
      </c>
      <c r="F177" s="131" t="str">
        <f>results!$X$3</f>
        <v>/BMD</v>
      </c>
      <c r="G177" s="141" t="str">
        <f>results!X119</f>
        <v/>
      </c>
      <c r="H177" s="143" t="str">
        <f>IFERROR(VLOOKUP(Base[[#This Row],[Résultats Demi Dilution]],$K$2:$L$62,2),"")</f>
        <v/>
      </c>
    </row>
    <row r="178" spans="1:8" x14ac:dyDescent="0.25">
      <c r="A178" s="140" t="str">
        <f>IF(results!A120=0,"",results!A120)</f>
        <v/>
      </c>
      <c r="B178" s="131" t="str">
        <f>IF(results!B120=0,"",results!B120)</f>
        <v/>
      </c>
      <c r="C178" s="131" t="str">
        <f>IF(results!C120=0,"",results!C120)</f>
        <v/>
      </c>
      <c r="D178" s="131" t="str">
        <f>IF(results!D120=0,"",results!D120)</f>
        <v/>
      </c>
      <c r="E178" s="131" t="str">
        <f>IF(results!E120=0,"",results!E120)</f>
        <v/>
      </c>
      <c r="F178" s="131" t="str">
        <f>results!$X$3</f>
        <v>/BMD</v>
      </c>
      <c r="G178" s="141" t="str">
        <f>results!X120</f>
        <v/>
      </c>
      <c r="H178" s="143" t="str">
        <f>IFERROR(VLOOKUP(Base[[#This Row],[Résultats Demi Dilution]],$K$2:$L$62,2),"")</f>
        <v/>
      </c>
    </row>
    <row r="179" spans="1:8" x14ac:dyDescent="0.25">
      <c r="A179" s="140" t="str">
        <f>IF(results!A121=0,"",results!A121)</f>
        <v/>
      </c>
      <c r="B179" s="131" t="str">
        <f>IF(results!B121=0,"",results!B121)</f>
        <v/>
      </c>
      <c r="C179" s="131" t="str">
        <f>IF(results!C121=0,"",results!C121)</f>
        <v/>
      </c>
      <c r="D179" s="131" t="str">
        <f>IF(results!D121=0,"",results!D121)</f>
        <v/>
      </c>
      <c r="E179" s="131" t="str">
        <f>IF(results!E121=0,"",results!E121)</f>
        <v/>
      </c>
      <c r="F179" s="131" t="str">
        <f>results!$X$3</f>
        <v>/BMD</v>
      </c>
      <c r="G179" s="141" t="str">
        <f>results!X121</f>
        <v/>
      </c>
      <c r="H179" s="143" t="str">
        <f>IFERROR(VLOOKUP(Base[[#This Row],[Résultats Demi Dilution]],$K$2:$L$62,2),"")</f>
        <v/>
      </c>
    </row>
    <row r="180" spans="1:8" x14ac:dyDescent="0.25">
      <c r="A180" s="140" t="str">
        <f>IF(results!A122=0,"",results!A122)</f>
        <v/>
      </c>
      <c r="B180" s="131" t="str">
        <f>IF(results!B122=0,"",results!B122)</f>
        <v/>
      </c>
      <c r="C180" s="131" t="str">
        <f>IF(results!C122=0,"",results!C122)</f>
        <v/>
      </c>
      <c r="D180" s="131" t="str">
        <f>IF(results!D122=0,"",results!D122)</f>
        <v/>
      </c>
      <c r="E180" s="131" t="str">
        <f>IF(results!E122=0,"",results!E122)</f>
        <v/>
      </c>
      <c r="F180" s="131" t="str">
        <f>results!$X$3</f>
        <v>/BMD</v>
      </c>
      <c r="G180" s="141" t="str">
        <f>results!X122</f>
        <v/>
      </c>
      <c r="H180" s="143" t="str">
        <f>IFERROR(VLOOKUP(Base[[#This Row],[Résultats Demi Dilution]],$K$2:$L$62,2),"")</f>
        <v/>
      </c>
    </row>
    <row r="181" spans="1:8" x14ac:dyDescent="0.25">
      <c r="A181" s="140" t="str">
        <f>IF(results!A123=0,"",results!A123)</f>
        <v/>
      </c>
      <c r="B181" s="131" t="str">
        <f>IF(results!B123=0,"",results!B123)</f>
        <v/>
      </c>
      <c r="C181" s="131" t="str">
        <f>IF(results!C123=0,"",results!C123)</f>
        <v/>
      </c>
      <c r="D181" s="131" t="str">
        <f>IF(results!D123=0,"",results!D123)</f>
        <v/>
      </c>
      <c r="E181" s="131" t="str">
        <f>IF(results!E123=0,"",results!E123)</f>
        <v/>
      </c>
      <c r="F181" s="131" t="str">
        <f>results!$X$3</f>
        <v>/BMD</v>
      </c>
      <c r="G181" s="141" t="str">
        <f>results!X123</f>
        <v/>
      </c>
      <c r="H181" s="143" t="str">
        <f>IFERROR(VLOOKUP(Base[[#This Row],[Résultats Demi Dilution]],$K$2:$L$62,2),"")</f>
        <v/>
      </c>
    </row>
    <row r="182" spans="1:8" x14ac:dyDescent="0.25">
      <c r="A182" s="140" t="str">
        <f>IF(results!A124=0,"",results!A124)</f>
        <v/>
      </c>
      <c r="B182" s="131" t="str">
        <f>IF(results!B124=0,"",results!B124)</f>
        <v/>
      </c>
      <c r="C182" s="131" t="str">
        <f>IF(results!C124=0,"",results!C124)</f>
        <v/>
      </c>
      <c r="D182" s="131" t="str">
        <f>IF(results!D124=0,"",results!D124)</f>
        <v/>
      </c>
      <c r="E182" s="131" t="str">
        <f>IF(results!E124=0,"",results!E124)</f>
        <v/>
      </c>
      <c r="F182" s="131" t="str">
        <f>results!$X$3</f>
        <v>/BMD</v>
      </c>
      <c r="G182" s="141" t="str">
        <f>results!X124</f>
        <v/>
      </c>
      <c r="H182" s="143" t="str">
        <f>IFERROR(VLOOKUP(Base[[#This Row],[Résultats Demi Dilution]],$K$2:$L$62,2),"")</f>
        <v/>
      </c>
    </row>
    <row r="183" spans="1:8" x14ac:dyDescent="0.25">
      <c r="A183" s="140" t="str">
        <f>IF(results!A125=0,"",results!A125)</f>
        <v/>
      </c>
      <c r="B183" s="131" t="str">
        <f>IF(results!B125=0,"",results!B125)</f>
        <v/>
      </c>
      <c r="C183" s="131" t="str">
        <f>IF(results!C125=0,"",results!C125)</f>
        <v/>
      </c>
      <c r="D183" s="131" t="str">
        <f>IF(results!D125=0,"",results!D125)</f>
        <v/>
      </c>
      <c r="E183" s="131" t="str">
        <f>IF(results!E125=0,"",results!E125)</f>
        <v/>
      </c>
      <c r="F183" s="131" t="str">
        <f>results!$X$3</f>
        <v>/BMD</v>
      </c>
      <c r="G183" s="141" t="str">
        <f>results!X125</f>
        <v/>
      </c>
      <c r="H183" s="143" t="str">
        <f>IFERROR(VLOOKUP(Base[[#This Row],[Résultats Demi Dilution]],$K$2:$L$62,2),"")</f>
        <v/>
      </c>
    </row>
    <row r="184" spans="1:8" x14ac:dyDescent="0.25">
      <c r="A184" s="140" t="str">
        <f>IF(results!A126=0,"",results!A126)</f>
        <v/>
      </c>
      <c r="B184" s="131" t="str">
        <f>IF(results!B126=0,"",results!B126)</f>
        <v/>
      </c>
      <c r="C184" s="131" t="str">
        <f>IF(results!C126=0,"",results!C126)</f>
        <v/>
      </c>
      <c r="D184" s="131" t="str">
        <f>IF(results!D126=0,"",results!D126)</f>
        <v/>
      </c>
      <c r="E184" s="131" t="str">
        <f>IF(results!E126=0,"",results!E126)</f>
        <v/>
      </c>
      <c r="F184" s="131" t="str">
        <f>results!$X$3</f>
        <v>/BMD</v>
      </c>
      <c r="G184" s="141" t="str">
        <f>results!X126</f>
        <v/>
      </c>
      <c r="H184" s="143" t="str">
        <f>IFERROR(VLOOKUP(Base[[#This Row],[Résultats Demi Dilution]],$K$2:$L$62,2),"")</f>
        <v/>
      </c>
    </row>
    <row r="185" spans="1:8" x14ac:dyDescent="0.25">
      <c r="A185" s="140" t="str">
        <f>IF(results!A127=0,"",results!A127)</f>
        <v/>
      </c>
      <c r="B185" s="131" t="str">
        <f>IF(results!B127=0,"",results!B127)</f>
        <v/>
      </c>
      <c r="C185" s="131" t="str">
        <f>IF(results!C127=0,"",results!C127)</f>
        <v/>
      </c>
      <c r="D185" s="131" t="str">
        <f>IF(results!D127=0,"",results!D127)</f>
        <v/>
      </c>
      <c r="E185" s="131" t="str">
        <f>IF(results!E127=0,"",results!E127)</f>
        <v/>
      </c>
      <c r="F185" s="131" t="str">
        <f>results!$X$3</f>
        <v>/BMD</v>
      </c>
      <c r="G185" s="141" t="str">
        <f>results!X127</f>
        <v/>
      </c>
      <c r="H185" s="143" t="str">
        <f>IFERROR(VLOOKUP(Base[[#This Row],[Résultats Demi Dilution]],$K$2:$L$62,2),"")</f>
        <v/>
      </c>
    </row>
    <row r="186" spans="1:8" x14ac:dyDescent="0.25">
      <c r="A186" s="140" t="str">
        <f>IF(results!A128=0,"",results!A128)</f>
        <v/>
      </c>
      <c r="B186" s="131" t="str">
        <f>IF(results!B128=0,"",results!B128)</f>
        <v/>
      </c>
      <c r="C186" s="131" t="str">
        <f>IF(results!C128=0,"",results!C128)</f>
        <v/>
      </c>
      <c r="D186" s="131" t="str">
        <f>IF(results!D128=0,"",results!D128)</f>
        <v/>
      </c>
      <c r="E186" s="131" t="str">
        <f>IF(results!E128=0,"",results!E128)</f>
        <v/>
      </c>
      <c r="F186" s="131" t="str">
        <f>results!$X$3</f>
        <v>/BMD</v>
      </c>
      <c r="G186" s="141" t="str">
        <f>results!X128</f>
        <v/>
      </c>
      <c r="H186" s="143" t="str">
        <f>IFERROR(VLOOKUP(Base[[#This Row],[Résultats Demi Dilution]],$K$2:$L$62,2),"")</f>
        <v/>
      </c>
    </row>
    <row r="187" spans="1:8" x14ac:dyDescent="0.25">
      <c r="A187" s="140" t="str">
        <f>IF(results!A129=0,"",results!A129)</f>
        <v/>
      </c>
      <c r="B187" s="131" t="str">
        <f>IF(results!B129=0,"",results!B129)</f>
        <v/>
      </c>
      <c r="C187" s="131" t="str">
        <f>IF(results!C129=0,"",results!C129)</f>
        <v/>
      </c>
      <c r="D187" s="131" t="str">
        <f>IF(results!D129=0,"",results!D129)</f>
        <v/>
      </c>
      <c r="E187" s="131" t="str">
        <f>IF(results!E129=0,"",results!E129)</f>
        <v/>
      </c>
      <c r="F187" s="131" t="str">
        <f>results!$X$3</f>
        <v>/BMD</v>
      </c>
      <c r="G187" s="141" t="str">
        <f>results!X129</f>
        <v/>
      </c>
      <c r="H187" s="143" t="str">
        <f>IFERROR(VLOOKUP(Base[[#This Row],[Résultats Demi Dilution]],$K$2:$L$62,2),"")</f>
        <v/>
      </c>
    </row>
    <row r="188" spans="1:8" x14ac:dyDescent="0.25">
      <c r="A188" s="140" t="str">
        <f>IF(results!A130=0,"",results!A130)</f>
        <v/>
      </c>
      <c r="B188" s="131" t="str">
        <f>IF(results!B130=0,"",results!B130)</f>
        <v/>
      </c>
      <c r="C188" s="131" t="str">
        <f>IF(results!C130=0,"",results!C130)</f>
        <v/>
      </c>
      <c r="D188" s="131" t="str">
        <f>IF(results!D130=0,"",results!D130)</f>
        <v/>
      </c>
      <c r="E188" s="131" t="str">
        <f>IF(results!E130=0,"",results!E130)</f>
        <v/>
      </c>
      <c r="F188" s="131" t="str">
        <f>results!$X$3</f>
        <v>/BMD</v>
      </c>
      <c r="G188" s="141" t="str">
        <f>results!X130</f>
        <v/>
      </c>
      <c r="H188" s="143" t="str">
        <f>IFERROR(VLOOKUP(Base[[#This Row],[Résultats Demi Dilution]],$K$2:$L$62,2),"")</f>
        <v/>
      </c>
    </row>
    <row r="189" spans="1:8" x14ac:dyDescent="0.25">
      <c r="A189" s="140" t="str">
        <f>IF(results!A131=0,"",results!A131)</f>
        <v/>
      </c>
      <c r="B189" s="131" t="str">
        <f>IF(results!B131=0,"",results!B131)</f>
        <v/>
      </c>
      <c r="C189" s="131" t="str">
        <f>IF(results!C131=0,"",results!C131)</f>
        <v/>
      </c>
      <c r="D189" s="131" t="str">
        <f>IF(results!D131=0,"",results!D131)</f>
        <v/>
      </c>
      <c r="E189" s="131" t="str">
        <f>IF(results!E131=0,"",results!E131)</f>
        <v/>
      </c>
      <c r="F189" s="131" t="str">
        <f>results!$X$3</f>
        <v>/BMD</v>
      </c>
      <c r="G189" s="141" t="str">
        <f>results!X131</f>
        <v/>
      </c>
      <c r="H189" s="143" t="str">
        <f>IFERROR(VLOOKUP(Base[[#This Row],[Résultats Demi Dilution]],$K$2:$L$62,2),"")</f>
        <v/>
      </c>
    </row>
    <row r="190" spans="1:8" x14ac:dyDescent="0.25">
      <c r="A190" s="140" t="str">
        <f>IF(results!A132=0,"",results!A132)</f>
        <v/>
      </c>
      <c r="B190" s="131" t="str">
        <f>IF(results!B132=0,"",results!B132)</f>
        <v/>
      </c>
      <c r="C190" s="131" t="str">
        <f>IF(results!C132=0,"",results!C132)</f>
        <v/>
      </c>
      <c r="D190" s="131" t="str">
        <f>IF(results!D132=0,"",results!D132)</f>
        <v/>
      </c>
      <c r="E190" s="131" t="str">
        <f>IF(results!E132=0,"",results!E132)</f>
        <v/>
      </c>
      <c r="F190" s="131" t="str">
        <f>results!$X$3</f>
        <v>/BMD</v>
      </c>
      <c r="G190" s="141" t="str">
        <f>results!X132</f>
        <v/>
      </c>
      <c r="H190" s="143" t="str">
        <f>IFERROR(VLOOKUP(Base[[#This Row],[Résultats Demi Dilution]],$K$2:$L$62,2),"")</f>
        <v/>
      </c>
    </row>
    <row r="191" spans="1:8" x14ac:dyDescent="0.25">
      <c r="A191" s="140" t="str">
        <f>IF(results!A133=0,"",results!A133)</f>
        <v/>
      </c>
      <c r="B191" s="131" t="str">
        <f>IF(results!B133=0,"",results!B133)</f>
        <v/>
      </c>
      <c r="C191" s="131" t="str">
        <f>IF(results!C133=0,"",results!C133)</f>
        <v/>
      </c>
      <c r="D191" s="131" t="str">
        <f>IF(results!D133=0,"",results!D133)</f>
        <v/>
      </c>
      <c r="E191" s="131" t="str">
        <f>IF(results!E133=0,"",results!E133)</f>
        <v/>
      </c>
      <c r="F191" s="131" t="str">
        <f>results!$X$3</f>
        <v>/BMD</v>
      </c>
      <c r="G191" s="141" t="str">
        <f>results!X133</f>
        <v/>
      </c>
      <c r="H191" s="143" t="str">
        <f>IFERROR(VLOOKUP(Base[[#This Row],[Résultats Demi Dilution]],$K$2:$L$62,2),"")</f>
        <v/>
      </c>
    </row>
    <row r="192" spans="1:8" x14ac:dyDescent="0.25">
      <c r="A192" s="140" t="str">
        <f>IF(results!A134=0,"",results!A134)</f>
        <v/>
      </c>
      <c r="B192" s="131" t="str">
        <f>IF(results!B134=0,"",results!B134)</f>
        <v/>
      </c>
      <c r="C192" s="131" t="str">
        <f>IF(results!C134=0,"",results!C134)</f>
        <v/>
      </c>
      <c r="D192" s="131" t="str">
        <f>IF(results!D134=0,"",results!D134)</f>
        <v/>
      </c>
      <c r="E192" s="131" t="str">
        <f>IF(results!E134=0,"",results!E134)</f>
        <v/>
      </c>
      <c r="F192" s="131" t="str">
        <f>results!$X$3</f>
        <v>/BMD</v>
      </c>
      <c r="G192" s="141" t="str">
        <f>results!X134</f>
        <v/>
      </c>
      <c r="H192" s="143" t="str">
        <f>IFERROR(VLOOKUP(Base[[#This Row],[Résultats Demi Dilution]],$K$2:$L$62,2),"")</f>
        <v/>
      </c>
    </row>
    <row r="193" spans="1:8" x14ac:dyDescent="0.25">
      <c r="A193" s="140" t="str">
        <f>IF(results!A135=0,"",results!A135)</f>
        <v/>
      </c>
      <c r="B193" s="131" t="str">
        <f>IF(results!B135=0,"",results!B135)</f>
        <v/>
      </c>
      <c r="C193" s="131" t="str">
        <f>IF(results!C135=0,"",results!C135)</f>
        <v/>
      </c>
      <c r="D193" s="131" t="str">
        <f>IF(results!D135=0,"",results!D135)</f>
        <v/>
      </c>
      <c r="E193" s="131" t="str">
        <f>IF(results!E135=0,"",results!E135)</f>
        <v/>
      </c>
      <c r="F193" s="131" t="str">
        <f>results!$X$3</f>
        <v>/BMD</v>
      </c>
      <c r="G193" s="141" t="str">
        <f>results!X135</f>
        <v/>
      </c>
      <c r="H193" s="143" t="str">
        <f>IFERROR(VLOOKUP(Base[[#This Row],[Résultats Demi Dilution]],$K$2:$L$62,2),"")</f>
        <v/>
      </c>
    </row>
    <row r="194" spans="1:8" x14ac:dyDescent="0.25">
      <c r="A194" s="140" t="str">
        <f>IF(results!A136=0,"",results!A136)</f>
        <v/>
      </c>
      <c r="B194" s="131" t="str">
        <f>IF(results!B136=0,"",results!B136)</f>
        <v/>
      </c>
      <c r="C194" s="131" t="str">
        <f>IF(results!C136=0,"",results!C136)</f>
        <v/>
      </c>
      <c r="D194" s="131" t="str">
        <f>IF(results!D136=0,"",results!D136)</f>
        <v/>
      </c>
      <c r="E194" s="131" t="str">
        <f>IF(results!E136=0,"",results!E136)</f>
        <v/>
      </c>
      <c r="F194" s="131" t="str">
        <f>results!$X$3</f>
        <v>/BMD</v>
      </c>
      <c r="G194" s="141" t="str">
        <f>results!X136</f>
        <v/>
      </c>
      <c r="H194" s="143" t="str">
        <f>IFERROR(VLOOKUP(Base[[#This Row],[Résultats Demi Dilution]],$K$2:$L$62,2),"")</f>
        <v/>
      </c>
    </row>
    <row r="195" spans="1:8" x14ac:dyDescent="0.25">
      <c r="A195" s="140" t="str">
        <f>IF(results!A137=0,"",results!A137)</f>
        <v/>
      </c>
      <c r="B195" s="131" t="str">
        <f>IF(results!B137=0,"",results!B137)</f>
        <v/>
      </c>
      <c r="C195" s="131" t="str">
        <f>IF(results!C137=0,"",results!C137)</f>
        <v/>
      </c>
      <c r="D195" s="131" t="str">
        <f>IF(results!D137=0,"",results!D137)</f>
        <v/>
      </c>
      <c r="E195" s="131" t="str">
        <f>IF(results!E137=0,"",results!E137)</f>
        <v/>
      </c>
      <c r="F195" s="131" t="str">
        <f>results!$X$3</f>
        <v>/BMD</v>
      </c>
      <c r="G195" s="141" t="str">
        <f>results!X137</f>
        <v/>
      </c>
      <c r="H195" s="143" t="str">
        <f>IFERROR(VLOOKUP(Base[[#This Row],[Résultats Demi Dilution]],$K$2:$L$62,2),"")</f>
        <v/>
      </c>
    </row>
    <row r="196" spans="1:8" x14ac:dyDescent="0.25">
      <c r="A196" s="140" t="str">
        <f>IF(results!A138=0,"",results!A138)</f>
        <v/>
      </c>
      <c r="B196" s="131" t="str">
        <f>IF(results!B138=0,"",results!B138)</f>
        <v/>
      </c>
      <c r="C196" s="131" t="str">
        <f>IF(results!C138=0,"",results!C138)</f>
        <v/>
      </c>
      <c r="D196" s="131" t="str">
        <f>IF(results!D138=0,"",results!D138)</f>
        <v/>
      </c>
      <c r="E196" s="131" t="str">
        <f>IF(results!E138=0,"",results!E138)</f>
        <v/>
      </c>
      <c r="F196" s="131" t="str">
        <f>results!$X$3</f>
        <v>/BMD</v>
      </c>
      <c r="G196" s="141" t="str">
        <f>results!X138</f>
        <v/>
      </c>
      <c r="H196" s="143" t="str">
        <f>IFERROR(VLOOKUP(Base[[#This Row],[Résultats Demi Dilution]],$K$2:$L$62,2),"")</f>
        <v/>
      </c>
    </row>
    <row r="197" spans="1:8" x14ac:dyDescent="0.25">
      <c r="A197" s="140" t="str">
        <f>IF(results!A139=0,"",results!A139)</f>
        <v/>
      </c>
      <c r="B197" s="131" t="str">
        <f>IF(results!B139=0,"",results!B139)</f>
        <v/>
      </c>
      <c r="C197" s="131" t="str">
        <f>IF(results!C139=0,"",results!C139)</f>
        <v/>
      </c>
      <c r="D197" s="131" t="str">
        <f>IF(results!D139=0,"",results!D139)</f>
        <v/>
      </c>
      <c r="E197" s="131" t="str">
        <f>IF(results!E139=0,"",results!E139)</f>
        <v/>
      </c>
      <c r="F197" s="131" t="str">
        <f>results!$X$3</f>
        <v>/BMD</v>
      </c>
      <c r="G197" s="141" t="str">
        <f>results!X139</f>
        <v/>
      </c>
      <c r="H197" s="143" t="str">
        <f>IFERROR(VLOOKUP(Base[[#This Row],[Résultats Demi Dilution]],$K$2:$L$62,2),"")</f>
        <v/>
      </c>
    </row>
    <row r="198" spans="1:8" x14ac:dyDescent="0.25">
      <c r="A198" s="140" t="str">
        <f>IF(results!A140=0,"",results!A140)</f>
        <v/>
      </c>
      <c r="B198" s="131" t="str">
        <f>IF(results!B140=0,"",results!B140)</f>
        <v/>
      </c>
      <c r="C198" s="131" t="str">
        <f>IF(results!C140=0,"",results!C140)</f>
        <v/>
      </c>
      <c r="D198" s="131" t="str">
        <f>IF(results!D140=0,"",results!D140)</f>
        <v/>
      </c>
      <c r="E198" s="131" t="str">
        <f>IF(results!E140=0,"",results!E140)</f>
        <v/>
      </c>
      <c r="F198" s="131" t="str">
        <f>results!$X$3</f>
        <v>/BMD</v>
      </c>
      <c r="G198" s="141" t="str">
        <f>results!X140</f>
        <v/>
      </c>
      <c r="H198" s="143" t="str">
        <f>IFERROR(VLOOKUP(Base[[#This Row],[Résultats Demi Dilution]],$K$2:$L$62,2),"")</f>
        <v/>
      </c>
    </row>
    <row r="199" spans="1:8" x14ac:dyDescent="0.25">
      <c r="A199" s="140" t="str">
        <f>IF(results!A141=0,"",results!A141)</f>
        <v/>
      </c>
      <c r="B199" s="131" t="str">
        <f>IF(results!B141=0,"",results!B141)</f>
        <v/>
      </c>
      <c r="C199" s="131" t="str">
        <f>IF(results!C141=0,"",results!C141)</f>
        <v/>
      </c>
      <c r="D199" s="131" t="str">
        <f>IF(results!D141=0,"",results!D141)</f>
        <v/>
      </c>
      <c r="E199" s="131" t="str">
        <f>IF(results!E141=0,"",results!E141)</f>
        <v/>
      </c>
      <c r="F199" s="131" t="str">
        <f>results!$X$3</f>
        <v>/BMD</v>
      </c>
      <c r="G199" s="141" t="str">
        <f>results!X141</f>
        <v/>
      </c>
      <c r="H199" s="143" t="str">
        <f>IFERROR(VLOOKUP(Base[[#This Row],[Résultats Demi Dilution]],$K$2:$L$62,2),"")</f>
        <v/>
      </c>
    </row>
    <row r="200" spans="1:8" x14ac:dyDescent="0.25">
      <c r="A200" s="140" t="str">
        <f>IF(results!A142=0,"",results!A142)</f>
        <v/>
      </c>
      <c r="B200" s="131" t="str">
        <f>IF(results!B142=0,"",results!B142)</f>
        <v/>
      </c>
      <c r="C200" s="131" t="str">
        <f>IF(results!C142=0,"",results!C142)</f>
        <v/>
      </c>
      <c r="D200" s="131" t="str">
        <f>IF(results!D142=0,"",results!D142)</f>
        <v/>
      </c>
      <c r="E200" s="131" t="str">
        <f>IF(results!E142=0,"",results!E142)</f>
        <v/>
      </c>
      <c r="F200" s="131" t="str">
        <f>results!$X$3</f>
        <v>/BMD</v>
      </c>
      <c r="G200" s="141" t="str">
        <f>results!X142</f>
        <v/>
      </c>
      <c r="H200" s="143" t="str">
        <f>IFERROR(VLOOKUP(Base[[#This Row],[Résultats Demi Dilution]],$K$2:$L$62,2),"")</f>
        <v/>
      </c>
    </row>
    <row r="201" spans="1:8" x14ac:dyDescent="0.25">
      <c r="A201" s="140" t="str">
        <f>IF(results!A143=0,"",results!A143)</f>
        <v/>
      </c>
      <c r="B201" s="131" t="str">
        <f>IF(results!B143=0,"",results!B143)</f>
        <v/>
      </c>
      <c r="C201" s="131" t="str">
        <f>IF(results!C143=0,"",results!C143)</f>
        <v/>
      </c>
      <c r="D201" s="131" t="str">
        <f>IF(results!D143=0,"",results!D143)</f>
        <v/>
      </c>
      <c r="E201" s="131" t="str">
        <f>IF(results!E143=0,"",results!E143)</f>
        <v/>
      </c>
      <c r="F201" s="131" t="str">
        <f>results!$X$3</f>
        <v>/BMD</v>
      </c>
      <c r="G201" s="141" t="str">
        <f>results!X143</f>
        <v/>
      </c>
      <c r="H201" s="143" t="str">
        <f>IFERROR(VLOOKUP(Base[[#This Row],[Résultats Demi Dilution]],$K$2:$L$62,2),"")</f>
        <v/>
      </c>
    </row>
    <row r="202" spans="1:8" x14ac:dyDescent="0.25">
      <c r="A202" s="140" t="str">
        <f>IF(results!A144=0,"",results!A144)</f>
        <v/>
      </c>
      <c r="B202" s="131" t="str">
        <f>IF(results!B144=0,"",results!B144)</f>
        <v/>
      </c>
      <c r="C202" s="131" t="str">
        <f>IF(results!C144=0,"",results!C144)</f>
        <v/>
      </c>
      <c r="D202" s="131" t="str">
        <f>IF(results!D144=0,"",results!D144)</f>
        <v/>
      </c>
      <c r="E202" s="131" t="str">
        <f>IF(results!E144=0,"",results!E144)</f>
        <v/>
      </c>
      <c r="F202" s="131" t="str">
        <f>results!$X$3</f>
        <v>/BMD</v>
      </c>
      <c r="G202" s="141" t="str">
        <f>results!X144</f>
        <v/>
      </c>
      <c r="H202" s="143" t="str">
        <f>IFERROR(VLOOKUP(Base[[#This Row],[Résultats Demi Dilution]],$K$2:$L$62,2),"")</f>
        <v/>
      </c>
    </row>
    <row r="203" spans="1:8" x14ac:dyDescent="0.25">
      <c r="A203" s="140" t="str">
        <f>IF(results!A145=0,"",results!A145)</f>
        <v/>
      </c>
      <c r="B203" s="131" t="str">
        <f>IF(results!B145=0,"",results!B145)</f>
        <v/>
      </c>
      <c r="C203" s="131" t="str">
        <f>IF(results!C145=0,"",results!C145)</f>
        <v/>
      </c>
      <c r="D203" s="131" t="str">
        <f>IF(results!D145=0,"",results!D145)</f>
        <v/>
      </c>
      <c r="E203" s="131" t="str">
        <f>IF(results!E145=0,"",results!E145)</f>
        <v/>
      </c>
      <c r="F203" s="131" t="str">
        <f>results!$X$3</f>
        <v>/BMD</v>
      </c>
      <c r="G203" s="141" t="str">
        <f>results!X145</f>
        <v/>
      </c>
      <c r="H203" s="143" t="str">
        <f>IFERROR(VLOOKUP(Base[[#This Row],[Résultats Demi Dilution]],$K$2:$L$62,2),"")</f>
        <v/>
      </c>
    </row>
    <row r="204" spans="1:8" x14ac:dyDescent="0.25">
      <c r="A204" s="140" t="str">
        <f>IF(results!A146=0,"",results!A146)</f>
        <v/>
      </c>
      <c r="B204" s="131" t="str">
        <f>IF(results!B146=0,"",results!B146)</f>
        <v/>
      </c>
      <c r="C204" s="131" t="str">
        <f>IF(results!C146=0,"",results!C146)</f>
        <v/>
      </c>
      <c r="D204" s="131" t="str">
        <f>IF(results!D146=0,"",results!D146)</f>
        <v/>
      </c>
      <c r="E204" s="131" t="str">
        <f>IF(results!E146=0,"",results!E146)</f>
        <v/>
      </c>
      <c r="F204" s="131" t="str">
        <f>results!$X$3</f>
        <v>/BMD</v>
      </c>
      <c r="G204" s="141" t="str">
        <f>results!X146</f>
        <v/>
      </c>
      <c r="H204" s="143" t="str">
        <f>IFERROR(VLOOKUP(Base[[#This Row],[Résultats Demi Dilution]],$K$2:$L$62,2),"")</f>
        <v/>
      </c>
    </row>
    <row r="205" spans="1:8" x14ac:dyDescent="0.25">
      <c r="A205" s="140" t="str">
        <f>IF(results!A147=0,"",results!A147)</f>
        <v/>
      </c>
      <c r="B205" s="131" t="str">
        <f>IF(results!B147=0,"",results!B147)</f>
        <v/>
      </c>
      <c r="C205" s="131" t="str">
        <f>IF(results!C147=0,"",results!C147)</f>
        <v/>
      </c>
      <c r="D205" s="131" t="str">
        <f>IF(results!D147=0,"",results!D147)</f>
        <v/>
      </c>
      <c r="E205" s="131" t="str">
        <f>IF(results!E147=0,"",results!E147)</f>
        <v/>
      </c>
      <c r="F205" s="131" t="str">
        <f>results!$X$3</f>
        <v>/BMD</v>
      </c>
      <c r="G205" s="141" t="str">
        <f>results!X147</f>
        <v/>
      </c>
      <c r="H205" s="143" t="str">
        <f>IFERROR(VLOOKUP(Base[[#This Row],[Résultats Demi Dilution]],$K$2:$L$62,2),"")</f>
        <v/>
      </c>
    </row>
    <row r="206" spans="1:8" x14ac:dyDescent="0.25">
      <c r="A206" s="140" t="str">
        <f>IF(results!A148=0,"",results!A148)</f>
        <v/>
      </c>
      <c r="B206" s="131" t="str">
        <f>IF(results!B148=0,"",results!B148)</f>
        <v/>
      </c>
      <c r="C206" s="131" t="str">
        <f>IF(results!C148=0,"",results!C148)</f>
        <v/>
      </c>
      <c r="D206" s="131" t="str">
        <f>IF(results!D148=0,"",results!D148)</f>
        <v/>
      </c>
      <c r="E206" s="131" t="str">
        <f>IF(results!E148=0,"",results!E148)</f>
        <v/>
      </c>
      <c r="F206" s="131" t="str">
        <f>results!$X$3</f>
        <v>/BMD</v>
      </c>
      <c r="G206" s="141" t="str">
        <f>results!X148</f>
        <v/>
      </c>
      <c r="H206" s="143" t="str">
        <f>IFERROR(VLOOKUP(Base[[#This Row],[Résultats Demi Dilution]],$K$2:$L$62,2),"")</f>
        <v/>
      </c>
    </row>
    <row r="207" spans="1:8" x14ac:dyDescent="0.25">
      <c r="A207" s="140" t="str">
        <f>IF(results!A149=0,"",results!A149)</f>
        <v/>
      </c>
      <c r="B207" s="131" t="str">
        <f>IF(results!B149=0,"",results!B149)</f>
        <v/>
      </c>
      <c r="C207" s="131" t="str">
        <f>IF(results!C149=0,"",results!C149)</f>
        <v/>
      </c>
      <c r="D207" s="131" t="str">
        <f>IF(results!D149=0,"",results!D149)</f>
        <v/>
      </c>
      <c r="E207" s="131" t="str">
        <f>IF(results!E149=0,"",results!E149)</f>
        <v/>
      </c>
      <c r="F207" s="131" t="str">
        <f>results!$X$3</f>
        <v>/BMD</v>
      </c>
      <c r="G207" s="141" t="str">
        <f>results!X149</f>
        <v/>
      </c>
      <c r="H207" s="143" t="str">
        <f>IFERROR(VLOOKUP(Base[[#This Row],[Résultats Demi Dilution]],$K$2:$L$62,2),"")</f>
        <v/>
      </c>
    </row>
    <row r="208" spans="1:8" x14ac:dyDescent="0.25">
      <c r="A208" s="140" t="str">
        <f>IF(results!A150=0,"",results!A150)</f>
        <v/>
      </c>
      <c r="B208" s="131" t="str">
        <f>IF(results!B150=0,"",results!B150)</f>
        <v/>
      </c>
      <c r="C208" s="131" t="str">
        <f>IF(results!C150=0,"",results!C150)</f>
        <v/>
      </c>
      <c r="D208" s="131" t="str">
        <f>IF(results!D150=0,"",results!D150)</f>
        <v/>
      </c>
      <c r="E208" s="131" t="str">
        <f>IF(results!E150=0,"",results!E150)</f>
        <v/>
      </c>
      <c r="F208" s="131" t="str">
        <f>results!$X$3</f>
        <v>/BMD</v>
      </c>
      <c r="G208" s="141" t="str">
        <f>results!X150</f>
        <v/>
      </c>
      <c r="H208" s="143" t="str">
        <f>IFERROR(VLOOKUP(Base[[#This Row],[Résultats Demi Dilution]],$K$2:$L$62,2),"")</f>
        <v/>
      </c>
    </row>
    <row r="209" spans="1:8" x14ac:dyDescent="0.25">
      <c r="A209" s="140" t="str">
        <f>IF(results!A151=0,"",results!A151)</f>
        <v/>
      </c>
      <c r="B209" s="131" t="str">
        <f>IF(results!B151=0,"",results!B151)</f>
        <v/>
      </c>
      <c r="C209" s="131" t="str">
        <f>IF(results!C151=0,"",results!C151)</f>
        <v/>
      </c>
      <c r="D209" s="131" t="str">
        <f>IF(results!D151=0,"",results!D151)</f>
        <v/>
      </c>
      <c r="E209" s="131" t="str">
        <f>IF(results!E151=0,"",results!E151)</f>
        <v/>
      </c>
      <c r="F209" s="131" t="str">
        <f>results!$X$3</f>
        <v>/BMD</v>
      </c>
      <c r="G209" s="141" t="str">
        <f>results!X151</f>
        <v/>
      </c>
      <c r="H209" s="143" t="str">
        <f>IFERROR(VLOOKUP(Base[[#This Row],[Résultats Demi Dilution]],$K$2:$L$62,2),"")</f>
        <v/>
      </c>
    </row>
    <row r="210" spans="1:8" x14ac:dyDescent="0.25">
      <c r="A210" s="140" t="str">
        <f>IF(results!A152=0,"",results!A152)</f>
        <v/>
      </c>
      <c r="B210" s="131" t="str">
        <f>IF(results!B152=0,"",results!B152)</f>
        <v/>
      </c>
      <c r="C210" s="131" t="str">
        <f>IF(results!C152=0,"",results!C152)</f>
        <v/>
      </c>
      <c r="D210" s="131" t="str">
        <f>IF(results!D152=0,"",results!D152)</f>
        <v/>
      </c>
      <c r="E210" s="131" t="str">
        <f>IF(results!E152=0,"",results!E152)</f>
        <v/>
      </c>
      <c r="F210" s="131" t="str">
        <f>results!$X$3</f>
        <v>/BMD</v>
      </c>
      <c r="G210" s="141" t="str">
        <f>results!X152</f>
        <v/>
      </c>
      <c r="H210" s="143" t="str">
        <f>IFERROR(VLOOKUP(Base[[#This Row],[Résultats Demi Dilution]],$K$2:$L$62,2),"")</f>
        <v/>
      </c>
    </row>
    <row r="211" spans="1:8" x14ac:dyDescent="0.25">
      <c r="A211" s="140" t="str">
        <f>IF(results!A153=0,"",results!A153)</f>
        <v/>
      </c>
      <c r="B211" s="131" t="str">
        <f>IF(results!B153=0,"",results!B153)</f>
        <v/>
      </c>
      <c r="C211" s="131" t="str">
        <f>IF(results!C153=0,"",results!C153)</f>
        <v/>
      </c>
      <c r="D211" s="131" t="str">
        <f>IF(results!D153=0,"",results!D153)</f>
        <v/>
      </c>
      <c r="E211" s="131" t="str">
        <f>IF(results!E153=0,"",results!E153)</f>
        <v/>
      </c>
      <c r="F211" s="131" t="str">
        <f>results!$X$3</f>
        <v>/BMD</v>
      </c>
      <c r="G211" s="141" t="str">
        <f>results!X153</f>
        <v/>
      </c>
      <c r="H211" s="143" t="str">
        <f>IFERROR(VLOOKUP(Base[[#This Row],[Résultats Demi Dilution]],$K$2:$L$62,2),"")</f>
        <v/>
      </c>
    </row>
    <row r="212" spans="1:8" x14ac:dyDescent="0.25">
      <c r="A212" s="140" t="str">
        <f>IF(results!A154=0,"",results!A154)</f>
        <v/>
      </c>
      <c r="B212" s="131" t="str">
        <f>IF(results!B154=0,"",results!B154)</f>
        <v/>
      </c>
      <c r="C212" s="131" t="str">
        <f>IF(results!C154=0,"",results!C154)</f>
        <v/>
      </c>
      <c r="D212" s="131" t="str">
        <f>IF(results!D154=0,"",results!D154)</f>
        <v/>
      </c>
      <c r="E212" s="131" t="str">
        <f>IF(results!E154=0,"",results!E154)</f>
        <v/>
      </c>
      <c r="F212" s="131" t="str">
        <f>results!$X$3</f>
        <v>/BMD</v>
      </c>
      <c r="G212" s="141" t="str">
        <f>results!X154</f>
        <v/>
      </c>
      <c r="H212" s="143" t="str">
        <f>IFERROR(VLOOKUP(Base[[#This Row],[Résultats Demi Dilution]],$K$2:$L$62,2),"")</f>
        <v/>
      </c>
    </row>
    <row r="213" spans="1:8" x14ac:dyDescent="0.25">
      <c r="A213" s="140" t="str">
        <f>IF(results!A155=0,"",results!A155)</f>
        <v/>
      </c>
      <c r="B213" s="131" t="str">
        <f>IF(results!B155=0,"",results!B155)</f>
        <v/>
      </c>
      <c r="C213" s="131" t="str">
        <f>IF(results!C155=0,"",results!C155)</f>
        <v/>
      </c>
      <c r="D213" s="131" t="str">
        <f>IF(results!D155=0,"",results!D155)</f>
        <v/>
      </c>
      <c r="E213" s="131" t="str">
        <f>IF(results!E155=0,"",results!E155)</f>
        <v/>
      </c>
      <c r="F213" s="131" t="str">
        <f>results!$X$3</f>
        <v>/BMD</v>
      </c>
      <c r="G213" s="141" t="str">
        <f>results!X155</f>
        <v/>
      </c>
      <c r="H213" s="143" t="str">
        <f>IFERROR(VLOOKUP(Base[[#This Row],[Résultats Demi Dilution]],$K$2:$L$62,2),"")</f>
        <v/>
      </c>
    </row>
    <row r="214" spans="1:8" x14ac:dyDescent="0.25">
      <c r="A214" s="140" t="str">
        <f>IF(results!A156=0,"",results!A156)</f>
        <v/>
      </c>
      <c r="B214" s="131" t="str">
        <f>IF(results!B156=0,"",results!B156)</f>
        <v/>
      </c>
      <c r="C214" s="131" t="str">
        <f>IF(results!C156=0,"",results!C156)</f>
        <v/>
      </c>
      <c r="D214" s="131" t="str">
        <f>IF(results!D156=0,"",results!D156)</f>
        <v/>
      </c>
      <c r="E214" s="131" t="str">
        <f>IF(results!E156=0,"",results!E156)</f>
        <v/>
      </c>
      <c r="F214" s="131" t="str">
        <f>results!$X$3</f>
        <v>/BMD</v>
      </c>
      <c r="G214" s="141" t="str">
        <f>results!X156</f>
        <v/>
      </c>
      <c r="H214" s="143" t="str">
        <f>IFERROR(VLOOKUP(Base[[#This Row],[Résultats Demi Dilution]],$K$2:$L$62,2),"")</f>
        <v/>
      </c>
    </row>
    <row r="215" spans="1:8" x14ac:dyDescent="0.25">
      <c r="A215" s="140" t="str">
        <f>IF(results!A157=0,"",results!A157)</f>
        <v/>
      </c>
      <c r="B215" s="131" t="str">
        <f>IF(results!B157=0,"",results!B157)</f>
        <v/>
      </c>
      <c r="C215" s="131" t="str">
        <f>IF(results!C157=0,"",results!C157)</f>
        <v/>
      </c>
      <c r="D215" s="131" t="str">
        <f>IF(results!D157=0,"",results!D157)</f>
        <v/>
      </c>
      <c r="E215" s="131" t="str">
        <f>IF(results!E157=0,"",results!E157)</f>
        <v/>
      </c>
      <c r="F215" s="131" t="str">
        <f>results!$X$3</f>
        <v>/BMD</v>
      </c>
      <c r="G215" s="141" t="str">
        <f>results!X157</f>
        <v/>
      </c>
      <c r="H215" s="143" t="str">
        <f>IFERROR(VLOOKUP(Base[[#This Row],[Résultats Demi Dilution]],$K$2:$L$62,2),"")</f>
        <v/>
      </c>
    </row>
    <row r="216" spans="1:8" x14ac:dyDescent="0.25">
      <c r="A216" s="140" t="str">
        <f>IF(results!A158=0,"",results!A158)</f>
        <v/>
      </c>
      <c r="B216" s="131" t="str">
        <f>IF(results!B158=0,"",results!B158)</f>
        <v/>
      </c>
      <c r="C216" s="131" t="str">
        <f>IF(results!C158=0,"",results!C158)</f>
        <v/>
      </c>
      <c r="D216" s="131" t="str">
        <f>IF(results!D158=0,"",results!D158)</f>
        <v/>
      </c>
      <c r="E216" s="131" t="str">
        <f>IF(results!E158=0,"",results!E158)</f>
        <v/>
      </c>
      <c r="F216" s="131" t="str">
        <f>results!$X$3</f>
        <v>/BMD</v>
      </c>
      <c r="G216" s="141" t="str">
        <f>results!X158</f>
        <v/>
      </c>
      <c r="H216" s="143" t="str">
        <f>IFERROR(VLOOKUP(Base[[#This Row],[Résultats Demi Dilution]],$K$2:$L$62,2),"")</f>
        <v/>
      </c>
    </row>
    <row r="217" spans="1:8" x14ac:dyDescent="0.25">
      <c r="A217" s="140" t="str">
        <f>IF(results!A159=0,"",results!A159)</f>
        <v/>
      </c>
      <c r="B217" s="131" t="str">
        <f>IF(results!B159=0,"",results!B159)</f>
        <v/>
      </c>
      <c r="C217" s="131" t="str">
        <f>IF(results!C159=0,"",results!C159)</f>
        <v/>
      </c>
      <c r="D217" s="131" t="str">
        <f>IF(results!D159=0,"",results!D159)</f>
        <v/>
      </c>
      <c r="E217" s="131" t="str">
        <f>IF(results!E159=0,"",results!E159)</f>
        <v/>
      </c>
      <c r="F217" s="131" t="str">
        <f>results!$X$3</f>
        <v>/BMD</v>
      </c>
      <c r="G217" s="141" t="str">
        <f>results!X159</f>
        <v/>
      </c>
      <c r="H217" s="143" t="str">
        <f>IFERROR(VLOOKUP(Base[[#This Row],[Résultats Demi Dilution]],$K$2:$L$62,2),"")</f>
        <v/>
      </c>
    </row>
    <row r="218" spans="1:8" x14ac:dyDescent="0.25">
      <c r="A218" s="140" t="str">
        <f>IF(results!A160=0,"",results!A160)</f>
        <v/>
      </c>
      <c r="B218" s="131" t="str">
        <f>IF(results!B160=0,"",results!B160)</f>
        <v/>
      </c>
      <c r="C218" s="131" t="str">
        <f>IF(results!C160=0,"",results!C160)</f>
        <v/>
      </c>
      <c r="D218" s="131" t="str">
        <f>IF(results!D160=0,"",results!D160)</f>
        <v/>
      </c>
      <c r="E218" s="131" t="str">
        <f>IF(results!E160=0,"",results!E160)</f>
        <v/>
      </c>
      <c r="F218" s="131" t="str">
        <f>results!$X$3</f>
        <v>/BMD</v>
      </c>
      <c r="G218" s="141" t="str">
        <f>results!X160</f>
        <v/>
      </c>
      <c r="H218" s="143" t="str">
        <f>IFERROR(VLOOKUP(Base[[#This Row],[Résultats Demi Dilution]],$K$2:$L$62,2),"")</f>
        <v/>
      </c>
    </row>
    <row r="219" spans="1:8" x14ac:dyDescent="0.25">
      <c r="A219" s="140" t="str">
        <f>IF(results!A161=0,"",results!A161)</f>
        <v/>
      </c>
      <c r="B219" s="131" t="str">
        <f>IF(results!B161=0,"",results!B161)</f>
        <v/>
      </c>
      <c r="C219" s="131" t="str">
        <f>IF(results!C161=0,"",results!C161)</f>
        <v/>
      </c>
      <c r="D219" s="131" t="str">
        <f>IF(results!D161=0,"",results!D161)</f>
        <v/>
      </c>
      <c r="E219" s="131" t="str">
        <f>IF(results!E161=0,"",results!E161)</f>
        <v/>
      </c>
      <c r="F219" s="131" t="str">
        <f>results!$X$3</f>
        <v>/BMD</v>
      </c>
      <c r="G219" s="141" t="str">
        <f>results!X161</f>
        <v/>
      </c>
      <c r="H219" s="143" t="str">
        <f>IFERROR(VLOOKUP(Base[[#This Row],[Résultats Demi Dilution]],$K$2:$L$62,2),"")</f>
        <v/>
      </c>
    </row>
    <row r="220" spans="1:8" x14ac:dyDescent="0.25">
      <c r="A220" s="140" t="str">
        <f>IF(results!A162=0,"",results!A162)</f>
        <v/>
      </c>
      <c r="B220" s="131" t="str">
        <f>IF(results!B162=0,"",results!B162)</f>
        <v/>
      </c>
      <c r="C220" s="131" t="str">
        <f>IF(results!C162=0,"",results!C162)</f>
        <v/>
      </c>
      <c r="D220" s="131" t="str">
        <f>IF(results!D162=0,"",results!D162)</f>
        <v/>
      </c>
      <c r="E220" s="131" t="str">
        <f>IF(results!E162=0,"",results!E162)</f>
        <v/>
      </c>
      <c r="F220" s="131" t="str">
        <f>results!$X$3</f>
        <v>/BMD</v>
      </c>
      <c r="G220" s="141" t="str">
        <f>results!X162</f>
        <v/>
      </c>
      <c r="H220" s="143" t="str">
        <f>IFERROR(VLOOKUP(Base[[#This Row],[Résultats Demi Dilution]],$K$2:$L$62,2),"")</f>
        <v/>
      </c>
    </row>
    <row r="221" spans="1:8" x14ac:dyDescent="0.25">
      <c r="A221" s="140" t="str">
        <f>IF(results!A163=0,"",results!A163)</f>
        <v/>
      </c>
      <c r="B221" s="131" t="str">
        <f>IF(results!B163=0,"",results!B163)</f>
        <v/>
      </c>
      <c r="C221" s="131" t="str">
        <f>IF(results!C163=0,"",results!C163)</f>
        <v/>
      </c>
      <c r="D221" s="131" t="str">
        <f>IF(results!D163=0,"",results!D163)</f>
        <v/>
      </c>
      <c r="E221" s="131" t="str">
        <f>IF(results!E163=0,"",results!E163)</f>
        <v/>
      </c>
      <c r="F221" s="131" t="str">
        <f>results!$X$3</f>
        <v>/BMD</v>
      </c>
      <c r="G221" s="141" t="str">
        <f>results!X163</f>
        <v/>
      </c>
      <c r="H221" s="143" t="str">
        <f>IFERROR(VLOOKUP(Base[[#This Row],[Résultats Demi Dilution]],$K$2:$L$62,2),"")</f>
        <v/>
      </c>
    </row>
    <row r="222" spans="1:8" x14ac:dyDescent="0.25">
      <c r="A222" s="140" t="str">
        <f>IF(results!A164=0,"",results!A164)</f>
        <v/>
      </c>
      <c r="B222" s="131" t="str">
        <f>IF(results!B164=0,"",results!B164)</f>
        <v/>
      </c>
      <c r="C222" s="131" t="str">
        <f>IF(results!C164=0,"",results!C164)</f>
        <v/>
      </c>
      <c r="D222" s="131" t="str">
        <f>IF(results!D164=0,"",results!D164)</f>
        <v/>
      </c>
      <c r="E222" s="131" t="str">
        <f>IF(results!E164=0,"",results!E164)</f>
        <v/>
      </c>
      <c r="F222" s="131" t="str">
        <f>results!$X$3</f>
        <v>/BMD</v>
      </c>
      <c r="G222" s="141" t="str">
        <f>results!X164</f>
        <v/>
      </c>
      <c r="H222" s="143" t="str">
        <f>IFERROR(VLOOKUP(Base[[#This Row],[Résultats Demi Dilution]],$K$2:$L$62,2),"")</f>
        <v/>
      </c>
    </row>
    <row r="223" spans="1:8" x14ac:dyDescent="0.25">
      <c r="A223" s="140" t="str">
        <f>IF(results!A165=0,"",results!A165)</f>
        <v/>
      </c>
      <c r="B223" s="131" t="str">
        <f>IF(results!B165=0,"",results!B165)</f>
        <v/>
      </c>
      <c r="C223" s="131" t="str">
        <f>IF(results!C165=0,"",results!C165)</f>
        <v/>
      </c>
      <c r="D223" s="131" t="str">
        <f>IF(results!D165=0,"",results!D165)</f>
        <v/>
      </c>
      <c r="E223" s="131" t="str">
        <f>IF(results!E165=0,"",results!E165)</f>
        <v/>
      </c>
      <c r="F223" s="131" t="str">
        <f>results!$X$3</f>
        <v>/BMD</v>
      </c>
      <c r="G223" s="141" t="str">
        <f>results!X165</f>
        <v/>
      </c>
      <c r="H223" s="143" t="str">
        <f>IFERROR(VLOOKUP(Base[[#This Row],[Résultats Demi Dilution]],$K$2:$L$62,2),"")</f>
        <v/>
      </c>
    </row>
    <row r="224" spans="1:8" x14ac:dyDescent="0.25">
      <c r="A224" s="140" t="str">
        <f>IF(results!A166=0,"",results!A166)</f>
        <v/>
      </c>
      <c r="B224" s="131" t="str">
        <f>IF(results!B166=0,"",results!B166)</f>
        <v/>
      </c>
      <c r="C224" s="131" t="str">
        <f>IF(results!C166=0,"",results!C166)</f>
        <v/>
      </c>
      <c r="D224" s="131" t="str">
        <f>IF(results!D166=0,"",results!D166)</f>
        <v/>
      </c>
      <c r="E224" s="131" t="str">
        <f>IF(results!E166=0,"",results!E166)</f>
        <v/>
      </c>
      <c r="F224" s="131" t="str">
        <f>results!$X$3</f>
        <v>/BMD</v>
      </c>
      <c r="G224" s="141" t="str">
        <f>results!X166</f>
        <v/>
      </c>
      <c r="H224" s="143" t="str">
        <f>IFERROR(VLOOKUP(Base[[#This Row],[Résultats Demi Dilution]],$K$2:$L$62,2),"")</f>
        <v/>
      </c>
    </row>
    <row r="225" spans="1:8" x14ac:dyDescent="0.25">
      <c r="A225" s="140" t="str">
        <f>IF(results!A167=0,"",results!A167)</f>
        <v/>
      </c>
      <c r="B225" s="131" t="str">
        <f>IF(results!B167=0,"",results!B167)</f>
        <v/>
      </c>
      <c r="C225" s="131" t="str">
        <f>IF(results!C167=0,"",results!C167)</f>
        <v/>
      </c>
      <c r="D225" s="131" t="str">
        <f>IF(results!D167=0,"",results!D167)</f>
        <v/>
      </c>
      <c r="E225" s="131" t="str">
        <f>IF(results!E167=0,"",results!E167)</f>
        <v/>
      </c>
      <c r="F225" s="131" t="str">
        <f>results!$X$3</f>
        <v>/BMD</v>
      </c>
      <c r="G225" s="141" t="str">
        <f>results!X167</f>
        <v/>
      </c>
      <c r="H225" s="143" t="str">
        <f>IFERROR(VLOOKUP(Base[[#This Row],[Résultats Demi Dilution]],$K$2:$L$62,2),"")</f>
        <v/>
      </c>
    </row>
    <row r="226" spans="1:8" x14ac:dyDescent="0.25">
      <c r="A226" s="140" t="str">
        <f>IF(results!A168=0,"",results!A168)</f>
        <v/>
      </c>
      <c r="B226" s="131" t="str">
        <f>IF(results!B168=0,"",results!B168)</f>
        <v/>
      </c>
      <c r="C226" s="131" t="str">
        <f>IF(results!C168=0,"",results!C168)</f>
        <v/>
      </c>
      <c r="D226" s="131" t="str">
        <f>IF(results!D168=0,"",results!D168)</f>
        <v/>
      </c>
      <c r="E226" s="131" t="str">
        <f>IF(results!E168=0,"",results!E168)</f>
        <v/>
      </c>
      <c r="F226" s="131" t="str">
        <f>results!$X$3</f>
        <v>/BMD</v>
      </c>
      <c r="G226" s="141" t="str">
        <f>results!X168</f>
        <v/>
      </c>
      <c r="H226" s="143" t="str">
        <f>IFERROR(VLOOKUP(Base[[#This Row],[Résultats Demi Dilution]],$K$2:$L$62,2),"")</f>
        <v/>
      </c>
    </row>
    <row r="227" spans="1:8" x14ac:dyDescent="0.25">
      <c r="A227" s="140" t="str">
        <f>IF(results!A169=0,"",results!A169)</f>
        <v/>
      </c>
      <c r="B227" s="131" t="str">
        <f>IF(results!B169=0,"",results!B169)</f>
        <v/>
      </c>
      <c r="C227" s="131" t="str">
        <f>IF(results!C169=0,"",results!C169)</f>
        <v/>
      </c>
      <c r="D227" s="131" t="str">
        <f>IF(results!D169=0,"",results!D169)</f>
        <v/>
      </c>
      <c r="E227" s="131" t="str">
        <f>IF(results!E169=0,"",results!E169)</f>
        <v/>
      </c>
      <c r="F227" s="131" t="str">
        <f>results!$X$3</f>
        <v>/BMD</v>
      </c>
      <c r="G227" s="141" t="str">
        <f>results!X169</f>
        <v/>
      </c>
      <c r="H227" s="143" t="str">
        <f>IFERROR(VLOOKUP(Base[[#This Row],[Résultats Demi Dilution]],$K$2:$L$62,2),"")</f>
        <v/>
      </c>
    </row>
    <row r="228" spans="1:8" x14ac:dyDescent="0.25">
      <c r="A228" s="140" t="str">
        <f>IF(results!A170=0,"",results!A170)</f>
        <v/>
      </c>
      <c r="B228" s="131" t="str">
        <f>IF(results!B170=0,"",results!B170)</f>
        <v/>
      </c>
      <c r="C228" s="131" t="str">
        <f>IF(results!C170=0,"",results!C170)</f>
        <v/>
      </c>
      <c r="D228" s="131" t="str">
        <f>IF(results!D170=0,"",results!D170)</f>
        <v/>
      </c>
      <c r="E228" s="131" t="str">
        <f>IF(results!E170=0,"",results!E170)</f>
        <v/>
      </c>
      <c r="F228" s="131" t="str">
        <f>results!$X$3</f>
        <v>/BMD</v>
      </c>
      <c r="G228" s="141" t="str">
        <f>results!X170</f>
        <v/>
      </c>
      <c r="H228" s="143" t="str">
        <f>IFERROR(VLOOKUP(Base[[#This Row],[Résultats Demi Dilution]],$K$2:$L$62,2),"")</f>
        <v/>
      </c>
    </row>
    <row r="229" spans="1:8" x14ac:dyDescent="0.25">
      <c r="A229" s="140" t="str">
        <f>IF(results!A171=0,"",results!A171)</f>
        <v/>
      </c>
      <c r="B229" s="131" t="str">
        <f>IF(results!B171=0,"",results!B171)</f>
        <v/>
      </c>
      <c r="C229" s="131" t="str">
        <f>IF(results!C171=0,"",results!C171)</f>
        <v/>
      </c>
      <c r="D229" s="131" t="str">
        <f>IF(results!D171=0,"",results!D171)</f>
        <v/>
      </c>
      <c r="E229" s="131" t="str">
        <f>IF(results!E171=0,"",results!E171)</f>
        <v/>
      </c>
      <c r="F229" s="131" t="str">
        <f>results!$X$3</f>
        <v>/BMD</v>
      </c>
      <c r="G229" s="141" t="str">
        <f>results!X171</f>
        <v/>
      </c>
      <c r="H229" s="143" t="str">
        <f>IFERROR(VLOOKUP(Base[[#This Row],[Résultats Demi Dilution]],$K$2:$L$62,2),"")</f>
        <v/>
      </c>
    </row>
    <row r="230" spans="1:8" x14ac:dyDescent="0.25">
      <c r="A230" s="140" t="str">
        <f>IF(results!A172=0,"",results!A172)</f>
        <v/>
      </c>
      <c r="B230" s="131" t="str">
        <f>IF(results!B172=0,"",results!B172)</f>
        <v/>
      </c>
      <c r="C230" s="131" t="str">
        <f>IF(results!C172=0,"",results!C172)</f>
        <v/>
      </c>
      <c r="D230" s="131" t="str">
        <f>IF(results!D172=0,"",results!D172)</f>
        <v/>
      </c>
      <c r="E230" s="131" t="str">
        <f>IF(results!E172=0,"",results!E172)</f>
        <v/>
      </c>
      <c r="F230" s="131" t="str">
        <f>results!$X$3</f>
        <v>/BMD</v>
      </c>
      <c r="G230" s="141" t="str">
        <f>results!X172</f>
        <v/>
      </c>
      <c r="H230" s="143" t="str">
        <f>IFERROR(VLOOKUP(Base[[#This Row],[Résultats Demi Dilution]],$K$2:$L$62,2),"")</f>
        <v/>
      </c>
    </row>
    <row r="231" spans="1:8" x14ac:dyDescent="0.25">
      <c r="A231" s="140" t="str">
        <f>IF(results!A173=0,"",results!A173)</f>
        <v/>
      </c>
      <c r="B231" s="131" t="str">
        <f>IF(results!B173=0,"",results!B173)</f>
        <v/>
      </c>
      <c r="C231" s="131" t="str">
        <f>IF(results!C173=0,"",results!C173)</f>
        <v/>
      </c>
      <c r="D231" s="131" t="str">
        <f>IF(results!D173=0,"",results!D173)</f>
        <v/>
      </c>
      <c r="E231" s="131" t="str">
        <f>IF(results!E173=0,"",results!E173)</f>
        <v/>
      </c>
      <c r="F231" s="131" t="str">
        <f>results!$X$3</f>
        <v>/BMD</v>
      </c>
      <c r="G231" s="141" t="str">
        <f>results!X173</f>
        <v/>
      </c>
      <c r="H231" s="143" t="str">
        <f>IFERROR(VLOOKUP(Base[[#This Row],[Résultats Demi Dilution]],$K$2:$L$62,2),"")</f>
        <v/>
      </c>
    </row>
    <row r="232" spans="1:8" x14ac:dyDescent="0.25">
      <c r="A232" s="140" t="str">
        <f>IF(results!A174=0,"",results!A174)</f>
        <v/>
      </c>
      <c r="B232" s="131" t="str">
        <f>IF(results!B174=0,"",results!B174)</f>
        <v/>
      </c>
      <c r="C232" s="131" t="str">
        <f>IF(results!C174=0,"",results!C174)</f>
        <v/>
      </c>
      <c r="D232" s="131" t="str">
        <f>IF(results!D174=0,"",results!D174)</f>
        <v/>
      </c>
      <c r="E232" s="131" t="str">
        <f>IF(results!E174=0,"",results!E174)</f>
        <v/>
      </c>
      <c r="F232" s="131" t="str">
        <f>results!$X$3</f>
        <v>/BMD</v>
      </c>
      <c r="G232" s="141" t="str">
        <f>results!X174</f>
        <v/>
      </c>
      <c r="H232" s="143" t="str">
        <f>IFERROR(VLOOKUP(Base[[#This Row],[Résultats Demi Dilution]],$K$2:$L$62,2),"")</f>
        <v/>
      </c>
    </row>
    <row r="233" spans="1:8" x14ac:dyDescent="0.25">
      <c r="A233" s="140" t="str">
        <f>IF(results!A175=0,"",results!A175)</f>
        <v/>
      </c>
      <c r="B233" s="131" t="str">
        <f>IF(results!B175=0,"",results!B175)</f>
        <v/>
      </c>
      <c r="C233" s="131" t="str">
        <f>IF(results!C175=0,"",results!C175)</f>
        <v/>
      </c>
      <c r="D233" s="131" t="str">
        <f>IF(results!D175=0,"",results!D175)</f>
        <v/>
      </c>
      <c r="E233" s="131" t="str">
        <f>IF(results!E175=0,"",results!E175)</f>
        <v/>
      </c>
      <c r="F233" s="131" t="str">
        <f>results!$X$3</f>
        <v>/BMD</v>
      </c>
      <c r="G233" s="141" t="str">
        <f>results!X175</f>
        <v/>
      </c>
      <c r="H233" s="143" t="str">
        <f>IFERROR(VLOOKUP(Base[[#This Row],[Résultats Demi Dilution]],$K$2:$L$62,2),"")</f>
        <v/>
      </c>
    </row>
    <row r="234" spans="1:8" x14ac:dyDescent="0.25">
      <c r="A234" s="140" t="str">
        <f>IF(results!A176=0,"",results!A176)</f>
        <v/>
      </c>
      <c r="B234" s="131" t="str">
        <f>IF(results!B176=0,"",results!B176)</f>
        <v/>
      </c>
      <c r="C234" s="131" t="str">
        <f>IF(results!C176=0,"",results!C176)</f>
        <v/>
      </c>
      <c r="D234" s="131" t="str">
        <f>IF(results!D176=0,"",results!D176)</f>
        <v/>
      </c>
      <c r="E234" s="131" t="str">
        <f>IF(results!E176=0,"",results!E176)</f>
        <v/>
      </c>
      <c r="F234" s="131" t="str">
        <f>results!$X$3</f>
        <v>/BMD</v>
      </c>
      <c r="G234" s="141" t="str">
        <f>results!X176</f>
        <v/>
      </c>
      <c r="H234" s="143" t="str">
        <f>IFERROR(VLOOKUP(Base[[#This Row],[Résultats Demi Dilution]],$K$2:$L$62,2),"")</f>
        <v/>
      </c>
    </row>
    <row r="235" spans="1:8" x14ac:dyDescent="0.25">
      <c r="A235" s="140" t="str">
        <f>IF(results!A177=0,"",results!A177)</f>
        <v/>
      </c>
      <c r="B235" s="131" t="str">
        <f>IF(results!B177=0,"",results!B177)</f>
        <v/>
      </c>
      <c r="C235" s="131" t="str">
        <f>IF(results!C177=0,"",results!C177)</f>
        <v/>
      </c>
      <c r="D235" s="131" t="str">
        <f>IF(results!D177=0,"",results!D177)</f>
        <v/>
      </c>
      <c r="E235" s="131" t="str">
        <f>IF(results!E177=0,"",results!E177)</f>
        <v/>
      </c>
      <c r="F235" s="131" t="str">
        <f>results!$X$3</f>
        <v>/BMD</v>
      </c>
      <c r="G235" s="141" t="str">
        <f>results!X177</f>
        <v/>
      </c>
      <c r="H235" s="143" t="str">
        <f>IFERROR(VLOOKUP(Base[[#This Row],[Résultats Demi Dilution]],$K$2:$L$62,2),"")</f>
        <v/>
      </c>
    </row>
    <row r="236" spans="1:8" x14ac:dyDescent="0.25">
      <c r="A236" s="140" t="str">
        <f>IF(results!A178=0,"",results!A178)</f>
        <v/>
      </c>
      <c r="B236" s="131" t="str">
        <f>IF(results!B178=0,"",results!B178)</f>
        <v/>
      </c>
      <c r="C236" s="131" t="str">
        <f>IF(results!C178=0,"",results!C178)</f>
        <v/>
      </c>
      <c r="D236" s="131" t="str">
        <f>IF(results!D178=0,"",results!D178)</f>
        <v/>
      </c>
      <c r="E236" s="131" t="str">
        <f>IF(results!E178=0,"",results!E178)</f>
        <v/>
      </c>
      <c r="F236" s="131" t="str">
        <f>results!$X$3</f>
        <v>/BMD</v>
      </c>
      <c r="G236" s="141" t="str">
        <f>results!X178</f>
        <v/>
      </c>
      <c r="H236" s="143" t="str">
        <f>IFERROR(VLOOKUP(Base[[#This Row],[Résultats Demi Dilution]],$K$2:$L$62,2),"")</f>
        <v/>
      </c>
    </row>
    <row r="237" spans="1:8" x14ac:dyDescent="0.25">
      <c r="A237" s="140" t="str">
        <f>IF(results!A179=0,"",results!A179)</f>
        <v/>
      </c>
      <c r="B237" s="131" t="str">
        <f>IF(results!B179=0,"",results!B179)</f>
        <v/>
      </c>
      <c r="C237" s="131" t="str">
        <f>IF(results!C179=0,"",results!C179)</f>
        <v/>
      </c>
      <c r="D237" s="131" t="str">
        <f>IF(results!D179=0,"",results!D179)</f>
        <v/>
      </c>
      <c r="E237" s="131" t="str">
        <f>IF(results!E179=0,"",results!E179)</f>
        <v/>
      </c>
      <c r="F237" s="131" t="str">
        <f>results!$X$3</f>
        <v>/BMD</v>
      </c>
      <c r="G237" s="141" t="str">
        <f>results!X179</f>
        <v/>
      </c>
      <c r="H237" s="143" t="str">
        <f>IFERROR(VLOOKUP(Base[[#This Row],[Résultats Demi Dilution]],$K$2:$L$62,2),"")</f>
        <v/>
      </c>
    </row>
    <row r="238" spans="1:8" x14ac:dyDescent="0.25">
      <c r="A238" s="140" t="str">
        <f>IF(results!A180=0,"",results!A180)</f>
        <v/>
      </c>
      <c r="B238" s="131" t="str">
        <f>IF(results!B180=0,"",results!B180)</f>
        <v/>
      </c>
      <c r="C238" s="131" t="str">
        <f>IF(results!C180=0,"",results!C180)</f>
        <v/>
      </c>
      <c r="D238" s="131" t="str">
        <f>IF(results!D180=0,"",results!D180)</f>
        <v/>
      </c>
      <c r="E238" s="131" t="str">
        <f>IF(results!E180=0,"",results!E180)</f>
        <v/>
      </c>
      <c r="F238" s="131" t="str">
        <f>results!$X$3</f>
        <v>/BMD</v>
      </c>
      <c r="G238" s="141" t="str">
        <f>results!X180</f>
        <v/>
      </c>
      <c r="H238" s="143" t="str">
        <f>IFERROR(VLOOKUP(Base[[#This Row],[Résultats Demi Dilution]],$K$2:$L$62,2),"")</f>
        <v/>
      </c>
    </row>
    <row r="239" spans="1:8" x14ac:dyDescent="0.25">
      <c r="A239" s="140" t="str">
        <f>IF(results!A181=0,"",results!A181)</f>
        <v/>
      </c>
      <c r="B239" s="131" t="str">
        <f>IF(results!B181=0,"",results!B181)</f>
        <v/>
      </c>
      <c r="C239" s="131" t="str">
        <f>IF(results!C181=0,"",results!C181)</f>
        <v/>
      </c>
      <c r="D239" s="131" t="str">
        <f>IF(results!D181=0,"",results!D181)</f>
        <v/>
      </c>
      <c r="E239" s="131" t="str">
        <f>IF(results!E181=0,"",results!E181)</f>
        <v/>
      </c>
      <c r="F239" s="131" t="str">
        <f>results!$X$3</f>
        <v>/BMD</v>
      </c>
      <c r="G239" s="141" t="str">
        <f>results!X181</f>
        <v/>
      </c>
      <c r="H239" s="143" t="str">
        <f>IFERROR(VLOOKUP(Base[[#This Row],[Résultats Demi Dilution]],$K$2:$L$62,2),"")</f>
        <v/>
      </c>
    </row>
    <row r="240" spans="1:8" x14ac:dyDescent="0.25">
      <c r="A240" s="140" t="str">
        <f>IF(results!A182=0,"",results!A182)</f>
        <v/>
      </c>
      <c r="B240" s="131" t="str">
        <f>IF(results!B182=0,"",results!B182)</f>
        <v/>
      </c>
      <c r="C240" s="131" t="str">
        <f>IF(results!C182=0,"",results!C182)</f>
        <v/>
      </c>
      <c r="D240" s="131" t="str">
        <f>IF(results!D182=0,"",results!D182)</f>
        <v/>
      </c>
      <c r="E240" s="131" t="str">
        <f>IF(results!E182=0,"",results!E182)</f>
        <v/>
      </c>
      <c r="F240" s="131" t="str">
        <f>results!$X$3</f>
        <v>/BMD</v>
      </c>
      <c r="G240" s="141" t="str">
        <f>results!X182</f>
        <v/>
      </c>
      <c r="H240" s="143" t="str">
        <f>IFERROR(VLOOKUP(Base[[#This Row],[Résultats Demi Dilution]],$K$2:$L$62,2),"")</f>
        <v/>
      </c>
    </row>
    <row r="241" spans="1:8" x14ac:dyDescent="0.25">
      <c r="A241" s="140" t="str">
        <f>IF(results!A183=0,"",results!A183)</f>
        <v/>
      </c>
      <c r="B241" s="131" t="str">
        <f>IF(results!B183=0,"",results!B183)</f>
        <v/>
      </c>
      <c r="C241" s="131" t="str">
        <f>IF(results!C183=0,"",results!C183)</f>
        <v/>
      </c>
      <c r="D241" s="131" t="str">
        <f>IF(results!D183=0,"",results!D183)</f>
        <v/>
      </c>
      <c r="E241" s="131" t="str">
        <f>IF(results!E183=0,"",results!E183)</f>
        <v/>
      </c>
      <c r="F241" s="131" t="str">
        <f>results!$X$3</f>
        <v>/BMD</v>
      </c>
      <c r="G241" s="141" t="str">
        <f>results!X183</f>
        <v/>
      </c>
      <c r="H241" s="143" t="str">
        <f>IFERROR(VLOOKUP(Base[[#This Row],[Résultats Demi Dilution]],$K$2:$L$62,2),"")</f>
        <v/>
      </c>
    </row>
    <row r="242" spans="1:8" x14ac:dyDescent="0.25">
      <c r="A242" s="140" t="str">
        <f>IF(results!A184=0,"",results!A184)</f>
        <v/>
      </c>
      <c r="B242" s="131" t="str">
        <f>IF(results!B184=0,"",results!B184)</f>
        <v/>
      </c>
      <c r="C242" s="131" t="str">
        <f>IF(results!C184=0,"",results!C184)</f>
        <v/>
      </c>
      <c r="D242" s="131" t="str">
        <f>IF(results!D184=0,"",results!D184)</f>
        <v/>
      </c>
      <c r="E242" s="131" t="str">
        <f>IF(results!E184=0,"",results!E184)</f>
        <v/>
      </c>
      <c r="F242" s="131" t="str">
        <f>results!$X$3</f>
        <v>/BMD</v>
      </c>
      <c r="G242" s="141" t="str">
        <f>results!X184</f>
        <v/>
      </c>
      <c r="H242" s="143" t="str">
        <f>IFERROR(VLOOKUP(Base[[#This Row],[Résultats Demi Dilution]],$K$2:$L$62,2),"")</f>
        <v/>
      </c>
    </row>
    <row r="243" spans="1:8" x14ac:dyDescent="0.25">
      <c r="A243" s="140" t="str">
        <f>IF(results!A185=0,"",results!A185)</f>
        <v/>
      </c>
      <c r="B243" s="131" t="str">
        <f>IF(results!B185=0,"",results!B185)</f>
        <v/>
      </c>
      <c r="C243" s="131" t="str">
        <f>IF(results!C185=0,"",results!C185)</f>
        <v/>
      </c>
      <c r="D243" s="131" t="str">
        <f>IF(results!D185=0,"",results!D185)</f>
        <v/>
      </c>
      <c r="E243" s="131" t="str">
        <f>IF(results!E185=0,"",results!E185)</f>
        <v/>
      </c>
      <c r="F243" s="131" t="str">
        <f>results!$X$3</f>
        <v>/BMD</v>
      </c>
      <c r="G243" s="141" t="str">
        <f>results!X185</f>
        <v/>
      </c>
      <c r="H243" s="143" t="str">
        <f>IFERROR(VLOOKUP(Base[[#This Row],[Résultats Demi Dilution]],$K$2:$L$62,2),"")</f>
        <v/>
      </c>
    </row>
    <row r="244" spans="1:8" x14ac:dyDescent="0.25">
      <c r="A244" s="140" t="str">
        <f>IF(results!A186=0,"",results!A186)</f>
        <v/>
      </c>
      <c r="B244" s="131" t="str">
        <f>IF(results!B186=0,"",results!B186)</f>
        <v/>
      </c>
      <c r="C244" s="131" t="str">
        <f>IF(results!C186=0,"",results!C186)</f>
        <v/>
      </c>
      <c r="D244" s="131" t="str">
        <f>IF(results!D186=0,"",results!D186)</f>
        <v/>
      </c>
      <c r="E244" s="131" t="str">
        <f>IF(results!E186=0,"",results!E186)</f>
        <v/>
      </c>
      <c r="F244" s="131" t="str">
        <f>results!$X$3</f>
        <v>/BMD</v>
      </c>
      <c r="G244" s="141" t="str">
        <f>results!X186</f>
        <v/>
      </c>
      <c r="H244" s="143" t="str">
        <f>IFERROR(VLOOKUP(Base[[#This Row],[Résultats Demi Dilution]],$K$2:$L$62,2),"")</f>
        <v/>
      </c>
    </row>
    <row r="245" spans="1:8" x14ac:dyDescent="0.25">
      <c r="A245" s="140" t="str">
        <f>IF(results!A187=0,"",results!A187)</f>
        <v/>
      </c>
      <c r="B245" s="131" t="str">
        <f>IF(results!B187=0,"",results!B187)</f>
        <v/>
      </c>
      <c r="C245" s="131" t="str">
        <f>IF(results!C187=0,"",results!C187)</f>
        <v/>
      </c>
      <c r="D245" s="131" t="str">
        <f>IF(results!D187=0,"",results!D187)</f>
        <v/>
      </c>
      <c r="E245" s="131" t="str">
        <f>IF(results!E187=0,"",results!E187)</f>
        <v/>
      </c>
      <c r="F245" s="131" t="str">
        <f>results!$X$3</f>
        <v>/BMD</v>
      </c>
      <c r="G245" s="141" t="str">
        <f>results!X187</f>
        <v/>
      </c>
      <c r="H245" s="143" t="str">
        <f>IFERROR(VLOOKUP(Base[[#This Row],[Résultats Demi Dilution]],$K$2:$L$62,2),"")</f>
        <v/>
      </c>
    </row>
    <row r="246" spans="1:8" x14ac:dyDescent="0.25">
      <c r="A246" s="140" t="str">
        <f>IF(results!A188=0,"",results!A188)</f>
        <v/>
      </c>
      <c r="B246" s="131" t="str">
        <f>IF(results!B188=0,"",results!B188)</f>
        <v/>
      </c>
      <c r="C246" s="131" t="str">
        <f>IF(results!C188=0,"",results!C188)</f>
        <v/>
      </c>
      <c r="D246" s="131" t="str">
        <f>IF(results!D188=0,"",results!D188)</f>
        <v/>
      </c>
      <c r="E246" s="131" t="str">
        <f>IF(results!E188=0,"",results!E188)</f>
        <v/>
      </c>
      <c r="F246" s="131" t="str">
        <f>results!$X$3</f>
        <v>/BMD</v>
      </c>
      <c r="G246" s="141" t="str">
        <f>results!X188</f>
        <v/>
      </c>
      <c r="H246" s="143" t="str">
        <f>IFERROR(VLOOKUP(Base[[#This Row],[Résultats Demi Dilution]],$K$2:$L$62,2),"")</f>
        <v/>
      </c>
    </row>
    <row r="247" spans="1:8" x14ac:dyDescent="0.25">
      <c r="A247" s="140" t="str">
        <f>IF(results!A189=0,"",results!A189)</f>
        <v/>
      </c>
      <c r="B247" s="131" t="str">
        <f>IF(results!B189=0,"",results!B189)</f>
        <v/>
      </c>
      <c r="C247" s="131" t="str">
        <f>IF(results!C189=0,"",results!C189)</f>
        <v/>
      </c>
      <c r="D247" s="131" t="str">
        <f>IF(results!D189=0,"",results!D189)</f>
        <v/>
      </c>
      <c r="E247" s="131" t="str">
        <f>IF(results!E189=0,"",results!E189)</f>
        <v/>
      </c>
      <c r="F247" s="131" t="str">
        <f>results!$X$3</f>
        <v>/BMD</v>
      </c>
      <c r="G247" s="141" t="str">
        <f>results!X189</f>
        <v/>
      </c>
      <c r="H247" s="143" t="str">
        <f>IFERROR(VLOOKUP(Base[[#This Row],[Résultats Demi Dilution]],$K$2:$L$62,2),"")</f>
        <v/>
      </c>
    </row>
    <row r="248" spans="1:8" x14ac:dyDescent="0.25">
      <c r="A248" s="140" t="str">
        <f>IF(results!A190=0,"",results!A190)</f>
        <v/>
      </c>
      <c r="B248" s="131" t="str">
        <f>IF(results!B190=0,"",results!B190)</f>
        <v/>
      </c>
      <c r="C248" s="131" t="str">
        <f>IF(results!C190=0,"",results!C190)</f>
        <v/>
      </c>
      <c r="D248" s="131" t="str">
        <f>IF(results!D190=0,"",results!D190)</f>
        <v/>
      </c>
      <c r="E248" s="131" t="str">
        <f>IF(results!E190=0,"",results!E190)</f>
        <v/>
      </c>
      <c r="F248" s="131" t="str">
        <f>results!$X$3</f>
        <v>/BMD</v>
      </c>
      <c r="G248" s="141" t="str">
        <f>results!X190</f>
        <v/>
      </c>
      <c r="H248" s="143" t="str">
        <f>IFERROR(VLOOKUP(Base[[#This Row],[Résultats Demi Dilution]],$K$2:$L$62,2),"")</f>
        <v/>
      </c>
    </row>
    <row r="249" spans="1:8" x14ac:dyDescent="0.25">
      <c r="A249" s="140" t="str">
        <f>IF(results!A191=0,"",results!A191)</f>
        <v/>
      </c>
      <c r="B249" s="131" t="str">
        <f>IF(results!B191=0,"",results!B191)</f>
        <v/>
      </c>
      <c r="C249" s="131" t="str">
        <f>IF(results!C191=0,"",results!C191)</f>
        <v/>
      </c>
      <c r="D249" s="131" t="str">
        <f>IF(results!D191=0,"",results!D191)</f>
        <v/>
      </c>
      <c r="E249" s="131" t="str">
        <f>IF(results!E191=0,"",results!E191)</f>
        <v/>
      </c>
      <c r="F249" s="131" t="str">
        <f>results!$X$3</f>
        <v>/BMD</v>
      </c>
      <c r="G249" s="141" t="str">
        <f>results!X191</f>
        <v/>
      </c>
      <c r="H249" s="143" t="str">
        <f>IFERROR(VLOOKUP(Base[[#This Row],[Résultats Demi Dilution]],$K$2:$L$62,2),"")</f>
        <v/>
      </c>
    </row>
    <row r="250" spans="1:8" x14ac:dyDescent="0.25">
      <c r="A250" s="140" t="str">
        <f>IF(results!A192=0,"",results!A192)</f>
        <v/>
      </c>
      <c r="B250" s="131" t="str">
        <f>IF(results!B192=0,"",results!B192)</f>
        <v/>
      </c>
      <c r="C250" s="131" t="str">
        <f>IF(results!C192=0,"",results!C192)</f>
        <v/>
      </c>
      <c r="D250" s="131" t="str">
        <f>IF(results!D192=0,"",results!D192)</f>
        <v/>
      </c>
      <c r="E250" s="131" t="str">
        <f>IF(results!E192=0,"",results!E192)</f>
        <v/>
      </c>
      <c r="F250" s="131" t="str">
        <f>results!$X$3</f>
        <v>/BMD</v>
      </c>
      <c r="G250" s="141" t="str">
        <f>results!X192</f>
        <v/>
      </c>
      <c r="H250" s="143" t="str">
        <f>IFERROR(VLOOKUP(Base[[#This Row],[Résultats Demi Dilution]],$K$2:$L$62,2),"")</f>
        <v/>
      </c>
    </row>
    <row r="251" spans="1:8" x14ac:dyDescent="0.25">
      <c r="A251" s="140" t="str">
        <f>IF(results!A193=0,"",results!A193)</f>
        <v/>
      </c>
      <c r="B251" s="131" t="str">
        <f>IF(results!B193=0,"",results!B193)</f>
        <v/>
      </c>
      <c r="C251" s="131" t="str">
        <f>IF(results!C193=0,"",results!C193)</f>
        <v/>
      </c>
      <c r="D251" s="131" t="str">
        <f>IF(results!D193=0,"",results!D193)</f>
        <v/>
      </c>
      <c r="E251" s="131" t="str">
        <f>IF(results!E193=0,"",results!E193)</f>
        <v/>
      </c>
      <c r="F251" s="131" t="str">
        <f>results!$X$3</f>
        <v>/BMD</v>
      </c>
      <c r="G251" s="141" t="str">
        <f>results!X193</f>
        <v/>
      </c>
      <c r="H251" s="143" t="str">
        <f>IFERROR(VLOOKUP(Base[[#This Row],[Résultats Demi Dilution]],$K$2:$L$62,2),"")</f>
        <v/>
      </c>
    </row>
    <row r="252" spans="1:8" x14ac:dyDescent="0.25">
      <c r="A252" s="140" t="str">
        <f>IF(results!A194=0,"",results!A194)</f>
        <v/>
      </c>
      <c r="B252" s="131" t="str">
        <f>IF(results!B194=0,"",results!B194)</f>
        <v/>
      </c>
      <c r="C252" s="131" t="str">
        <f>IF(results!C194=0,"",results!C194)</f>
        <v/>
      </c>
      <c r="D252" s="131" t="str">
        <f>IF(results!D194=0,"",results!D194)</f>
        <v/>
      </c>
      <c r="E252" s="131" t="str">
        <f>IF(results!E194=0,"",results!E194)</f>
        <v/>
      </c>
      <c r="F252" s="131" t="str">
        <f>results!$X$3</f>
        <v>/BMD</v>
      </c>
      <c r="G252" s="141" t="str">
        <f>results!X194</f>
        <v/>
      </c>
      <c r="H252" s="143" t="str">
        <f>IFERROR(VLOOKUP(Base[[#This Row],[Résultats Demi Dilution]],$K$2:$L$62,2),"")</f>
        <v/>
      </c>
    </row>
    <row r="253" spans="1:8" x14ac:dyDescent="0.25">
      <c r="A253" s="140" t="str">
        <f>IF(results!A195=0,"",results!A195)</f>
        <v/>
      </c>
      <c r="B253" s="131" t="str">
        <f>IF(results!B195=0,"",results!B195)</f>
        <v/>
      </c>
      <c r="C253" s="131" t="str">
        <f>IF(results!C195=0,"",results!C195)</f>
        <v/>
      </c>
      <c r="D253" s="131" t="str">
        <f>IF(results!D195=0,"",results!D195)</f>
        <v/>
      </c>
      <c r="E253" s="131" t="str">
        <f>IF(results!E195=0,"",results!E195)</f>
        <v/>
      </c>
      <c r="F253" s="131" t="str">
        <f>results!$X$3</f>
        <v>/BMD</v>
      </c>
      <c r="G253" s="141" t="str">
        <f>results!X195</f>
        <v/>
      </c>
      <c r="H253" s="143" t="str">
        <f>IFERROR(VLOOKUP(Base[[#This Row],[Résultats Demi Dilution]],$K$2:$L$62,2),"")</f>
        <v/>
      </c>
    </row>
    <row r="254" spans="1:8" x14ac:dyDescent="0.25">
      <c r="A254" s="140" t="str">
        <f>IF(results!A196=0,"",results!A196)</f>
        <v/>
      </c>
      <c r="B254" s="131" t="str">
        <f>IF(results!B196=0,"",results!B196)</f>
        <v/>
      </c>
      <c r="C254" s="131" t="str">
        <f>IF(results!C196=0,"",results!C196)</f>
        <v/>
      </c>
      <c r="D254" s="131" t="str">
        <f>IF(results!D196=0,"",results!D196)</f>
        <v/>
      </c>
      <c r="E254" s="131" t="str">
        <f>IF(results!E196=0,"",results!E196)</f>
        <v/>
      </c>
      <c r="F254" s="131" t="str">
        <f>results!$X$3</f>
        <v>/BMD</v>
      </c>
      <c r="G254" s="141" t="str">
        <f>results!X196</f>
        <v/>
      </c>
      <c r="H254" s="143" t="str">
        <f>IFERROR(VLOOKUP(Base[[#This Row],[Résultats Demi Dilution]],$K$2:$L$62,2),"")</f>
        <v/>
      </c>
    </row>
    <row r="255" spans="1:8" x14ac:dyDescent="0.25">
      <c r="A255" s="140" t="str">
        <f>IF(results!A197=0,"",results!A197)</f>
        <v/>
      </c>
      <c r="B255" s="131" t="str">
        <f>IF(results!B197=0,"",results!B197)</f>
        <v/>
      </c>
      <c r="C255" s="131" t="str">
        <f>IF(results!C197=0,"",results!C197)</f>
        <v/>
      </c>
      <c r="D255" s="131" t="str">
        <f>IF(results!D197=0,"",results!D197)</f>
        <v/>
      </c>
      <c r="E255" s="131" t="str">
        <f>IF(results!E197=0,"",results!E197)</f>
        <v/>
      </c>
      <c r="F255" s="131" t="str">
        <f>results!$X$3</f>
        <v>/BMD</v>
      </c>
      <c r="G255" s="141" t="str">
        <f>results!X197</f>
        <v/>
      </c>
      <c r="H255" s="143" t="str">
        <f>IFERROR(VLOOKUP(Base[[#This Row],[Résultats Demi Dilution]],$K$2:$L$62,2),"")</f>
        <v/>
      </c>
    </row>
    <row r="256" spans="1:8" x14ac:dyDescent="0.25">
      <c r="A256" s="140" t="str">
        <f>IF(results!A198=0,"",results!A198)</f>
        <v/>
      </c>
      <c r="B256" s="131" t="str">
        <f>IF(results!B198=0,"",results!B198)</f>
        <v/>
      </c>
      <c r="C256" s="131" t="str">
        <f>IF(results!C198=0,"",results!C198)</f>
        <v/>
      </c>
      <c r="D256" s="131" t="str">
        <f>IF(results!D198=0,"",results!D198)</f>
        <v/>
      </c>
      <c r="E256" s="131" t="str">
        <f>IF(results!E198=0,"",results!E198)</f>
        <v/>
      </c>
      <c r="F256" s="131" t="str">
        <f>results!$X$3</f>
        <v>/BMD</v>
      </c>
      <c r="G256" s="141" t="str">
        <f>results!X198</f>
        <v/>
      </c>
      <c r="H256" s="143" t="str">
        <f>IFERROR(VLOOKUP(Base[[#This Row],[Résultats Demi Dilution]],$K$2:$L$62,2),"")</f>
        <v/>
      </c>
    </row>
    <row r="257" spans="1:8" x14ac:dyDescent="0.25">
      <c r="A257" s="140" t="str">
        <f>IF(results!A199=0,"",results!A199)</f>
        <v/>
      </c>
      <c r="B257" s="131" t="str">
        <f>IF(results!B199=0,"",results!B199)</f>
        <v/>
      </c>
      <c r="C257" s="131" t="str">
        <f>IF(results!C199=0,"",results!C199)</f>
        <v/>
      </c>
      <c r="D257" s="131" t="str">
        <f>IF(results!D199=0,"",results!D199)</f>
        <v/>
      </c>
      <c r="E257" s="131" t="str">
        <f>IF(results!E199=0,"",results!E199)</f>
        <v/>
      </c>
      <c r="F257" s="131" t="str">
        <f>results!$X$3</f>
        <v>/BMD</v>
      </c>
      <c r="G257" s="141" t="str">
        <f>results!X199</f>
        <v/>
      </c>
      <c r="H257" s="143" t="str">
        <f>IFERROR(VLOOKUP(Base[[#This Row],[Résultats Demi Dilution]],$K$2:$L$62,2),"")</f>
        <v/>
      </c>
    </row>
    <row r="258" spans="1:8" x14ac:dyDescent="0.25">
      <c r="A258" s="140" t="str">
        <f>IF(results!A200=0,"",results!A200)</f>
        <v/>
      </c>
      <c r="B258" s="131" t="str">
        <f>IF(results!B200=0,"",results!B200)</f>
        <v/>
      </c>
      <c r="C258" s="131" t="str">
        <f>IF(results!C200=0,"",results!C200)</f>
        <v/>
      </c>
      <c r="D258" s="131" t="str">
        <f>IF(results!D200=0,"",results!D200)</f>
        <v/>
      </c>
      <c r="E258" s="131" t="str">
        <f>IF(results!E200=0,"",results!E200)</f>
        <v/>
      </c>
      <c r="F258" s="131" t="str">
        <f>results!$X$3</f>
        <v>/BMD</v>
      </c>
      <c r="G258" s="141" t="str">
        <f>results!X200</f>
        <v/>
      </c>
      <c r="H258" s="143" t="str">
        <f>IFERROR(VLOOKUP(Base[[#This Row],[Résultats Demi Dilution]],$K$2:$L$62,2),"")</f>
        <v/>
      </c>
    </row>
    <row r="259" spans="1:8" x14ac:dyDescent="0.25">
      <c r="A259" s="140" t="str">
        <f>IF(results!A201=0,"",results!A201)</f>
        <v/>
      </c>
      <c r="B259" s="131" t="str">
        <f>IF(results!B201=0,"",results!B201)</f>
        <v/>
      </c>
      <c r="C259" s="131" t="str">
        <f>IF(results!C201=0,"",results!C201)</f>
        <v/>
      </c>
      <c r="D259" s="131" t="str">
        <f>IF(results!D201=0,"",results!D201)</f>
        <v/>
      </c>
      <c r="E259" s="131" t="str">
        <f>IF(results!E201=0,"",results!E201)</f>
        <v/>
      </c>
      <c r="F259" s="131" t="str">
        <f>results!$X$3</f>
        <v>/BMD</v>
      </c>
      <c r="G259" s="141" t="str">
        <f>results!X201</f>
        <v/>
      </c>
      <c r="H259" s="143" t="str">
        <f>IFERROR(VLOOKUP(Base[[#This Row],[Résultats Demi Dilution]],$K$2:$L$62,2),"")</f>
        <v/>
      </c>
    </row>
    <row r="260" spans="1:8" x14ac:dyDescent="0.25">
      <c r="A260" s="140" t="str">
        <f>IF(results!A202=0,"",results!A202)</f>
        <v/>
      </c>
      <c r="B260" s="131" t="str">
        <f>IF(results!B202=0,"",results!B202)</f>
        <v/>
      </c>
      <c r="C260" s="131" t="str">
        <f>IF(results!C202=0,"",results!C202)</f>
        <v/>
      </c>
      <c r="D260" s="131" t="str">
        <f>IF(results!D202=0,"",results!D202)</f>
        <v/>
      </c>
      <c r="E260" s="131" t="str">
        <f>IF(results!E202=0,"",results!E202)</f>
        <v/>
      </c>
      <c r="F260" s="131" t="str">
        <f>results!$X$3</f>
        <v>/BMD</v>
      </c>
      <c r="G260" s="141" t="str">
        <f>results!X202</f>
        <v/>
      </c>
      <c r="H260" s="143" t="str">
        <f>IFERROR(VLOOKUP(Base[[#This Row],[Résultats Demi Dilution]],$K$2:$L$62,2),"")</f>
        <v/>
      </c>
    </row>
    <row r="261" spans="1:8" x14ac:dyDescent="0.25">
      <c r="A261" s="140" t="str">
        <f>IF(results!A203=0,"",results!A203)</f>
        <v/>
      </c>
      <c r="B261" s="131" t="str">
        <f>IF(results!B203=0,"",results!B203)</f>
        <v/>
      </c>
      <c r="C261" s="131" t="str">
        <f>IF(results!C203=0,"",results!C203)</f>
        <v/>
      </c>
      <c r="D261" s="131" t="str">
        <f>IF(results!D203=0,"",results!D203)</f>
        <v/>
      </c>
      <c r="E261" s="131" t="str">
        <f>IF(results!E203=0,"",results!E203)</f>
        <v/>
      </c>
      <c r="F261" s="131" t="str">
        <f>results!$X$3</f>
        <v>/BMD</v>
      </c>
      <c r="G261" s="141" t="str">
        <f>results!X203</f>
        <v/>
      </c>
      <c r="H261" s="143" t="str">
        <f>IFERROR(VLOOKUP(Base[[#This Row],[Résultats Demi Dilution]],$K$2:$L$62,2),"")</f>
        <v/>
      </c>
    </row>
    <row r="262" spans="1:8" x14ac:dyDescent="0.25">
      <c r="A262" s="140" t="str">
        <f>IF(results!A204=0,"",results!A204)</f>
        <v/>
      </c>
      <c r="B262" s="131" t="str">
        <f>IF(results!B204=0,"",results!B204)</f>
        <v/>
      </c>
      <c r="C262" s="131" t="str">
        <f>IF(results!C204=0,"",results!C204)</f>
        <v/>
      </c>
      <c r="D262" s="131" t="str">
        <f>IF(results!D204=0,"",results!D204)</f>
        <v/>
      </c>
      <c r="E262" s="131" t="str">
        <f>IF(results!E204=0,"",results!E204)</f>
        <v/>
      </c>
      <c r="F262" s="131" t="str">
        <f>results!$X$3</f>
        <v>/BMD</v>
      </c>
      <c r="G262" s="141" t="str">
        <f>results!X204</f>
        <v/>
      </c>
      <c r="H262" s="143" t="str">
        <f>IFERROR(VLOOKUP(Base[[#This Row],[Résultats Demi Dilution]],$K$2:$L$62,2),"")</f>
        <v/>
      </c>
    </row>
    <row r="263" spans="1:8" x14ac:dyDescent="0.25">
      <c r="A263" s="140" t="str">
        <f>IF(results!A205=0,"",results!A205)</f>
        <v/>
      </c>
      <c r="B263" s="131" t="str">
        <f>IF(results!B205=0,"",results!B205)</f>
        <v/>
      </c>
      <c r="C263" s="131" t="str">
        <f>IF(results!C205=0,"",results!C205)</f>
        <v/>
      </c>
      <c r="D263" s="131" t="str">
        <f>IF(results!D205=0,"",results!D205)</f>
        <v/>
      </c>
      <c r="E263" s="131" t="str">
        <f>IF(results!E205=0,"",results!E205)</f>
        <v/>
      </c>
      <c r="F263" s="131" t="str">
        <f>results!$X$3</f>
        <v>/BMD</v>
      </c>
      <c r="G263" s="141" t="str">
        <f>results!X205</f>
        <v/>
      </c>
      <c r="H263" s="143" t="str">
        <f>IFERROR(VLOOKUP(Base[[#This Row],[Résultats Demi Dilution]],$K$2:$L$62,2),"")</f>
        <v/>
      </c>
    </row>
    <row r="264" spans="1:8" x14ac:dyDescent="0.25">
      <c r="A264" s="140" t="str">
        <f>IF(results!A206=0,"",results!A206)</f>
        <v/>
      </c>
      <c r="B264" s="131" t="str">
        <f>IF(results!B206=0,"",results!B206)</f>
        <v/>
      </c>
      <c r="C264" s="131" t="str">
        <f>IF(results!C206=0,"",results!C206)</f>
        <v/>
      </c>
      <c r="D264" s="131" t="str">
        <f>IF(results!D206=0,"",results!D206)</f>
        <v/>
      </c>
      <c r="E264" s="131" t="str">
        <f>IF(results!E206=0,"",results!E206)</f>
        <v/>
      </c>
      <c r="F264" s="131" t="str">
        <f>results!$X$3</f>
        <v>/BMD</v>
      </c>
      <c r="G264" s="141" t="str">
        <f>results!X206</f>
        <v/>
      </c>
      <c r="H264" s="143" t="str">
        <f>IFERROR(VLOOKUP(Base[[#This Row],[Résultats Demi Dilution]],$K$2:$L$62,2),"")</f>
        <v/>
      </c>
    </row>
    <row r="265" spans="1:8" x14ac:dyDescent="0.25">
      <c r="A265" s="140" t="str">
        <f>IF(results!A207=0,"",results!A207)</f>
        <v/>
      </c>
      <c r="B265" s="131" t="str">
        <f>IF(results!B207=0,"",results!B207)</f>
        <v/>
      </c>
      <c r="C265" s="131" t="str">
        <f>IF(results!C207=0,"",results!C207)</f>
        <v/>
      </c>
      <c r="D265" s="131" t="str">
        <f>IF(results!D207=0,"",results!D207)</f>
        <v/>
      </c>
      <c r="E265" s="131" t="str">
        <f>IF(results!E207=0,"",results!E207)</f>
        <v/>
      </c>
      <c r="F265" s="131" t="str">
        <f>results!$X$3</f>
        <v>/BMD</v>
      </c>
      <c r="G265" s="141" t="str">
        <f>results!X207</f>
        <v/>
      </c>
      <c r="H265" s="143" t="str">
        <f>IFERROR(VLOOKUP(Base[[#This Row],[Résultats Demi Dilution]],$K$2:$L$62,2),"")</f>
        <v/>
      </c>
    </row>
    <row r="266" spans="1:8" x14ac:dyDescent="0.25">
      <c r="A266" s="140" t="str">
        <f>IF(results!A208=0,"",results!A208)</f>
        <v/>
      </c>
      <c r="B266" s="131" t="str">
        <f>IF(results!B208=0,"",results!B208)</f>
        <v/>
      </c>
      <c r="C266" s="131" t="str">
        <f>IF(results!C208=0,"",results!C208)</f>
        <v/>
      </c>
      <c r="D266" s="131" t="str">
        <f>IF(results!D208=0,"",results!D208)</f>
        <v/>
      </c>
      <c r="E266" s="131" t="str">
        <f>IF(results!E208=0,"",results!E208)</f>
        <v/>
      </c>
      <c r="F266" s="131" t="str">
        <f>results!$X$3</f>
        <v>/BMD</v>
      </c>
      <c r="G266" s="141" t="str">
        <f>results!X208</f>
        <v/>
      </c>
      <c r="H266" s="143" t="str">
        <f>IFERROR(VLOOKUP(Base[[#This Row],[Résultats Demi Dilution]],$K$2:$L$62,2),"")</f>
        <v/>
      </c>
    </row>
    <row r="267" spans="1:8" x14ac:dyDescent="0.25">
      <c r="A267" s="140" t="str">
        <f>IF(results!A209=0,"",results!A209)</f>
        <v/>
      </c>
      <c r="B267" s="131" t="str">
        <f>IF(results!B209=0,"",results!B209)</f>
        <v/>
      </c>
      <c r="C267" s="131" t="str">
        <f>IF(results!C209=0,"",results!C209)</f>
        <v/>
      </c>
      <c r="D267" s="131" t="str">
        <f>IF(results!D209=0,"",results!D209)</f>
        <v/>
      </c>
      <c r="E267" s="131" t="str">
        <f>IF(results!E209=0,"",results!E209)</f>
        <v/>
      </c>
      <c r="F267" s="131" t="str">
        <f>results!$X$3</f>
        <v>/BMD</v>
      </c>
      <c r="G267" s="141" t="str">
        <f>results!X209</f>
        <v/>
      </c>
      <c r="H267" s="143" t="str">
        <f>IFERROR(VLOOKUP(Base[[#This Row],[Résultats Demi Dilution]],$K$2:$L$62,2),"")</f>
        <v/>
      </c>
    </row>
    <row r="268" spans="1:8" x14ac:dyDescent="0.25">
      <c r="A268" s="140" t="str">
        <f>IF(results!A210=0,"",results!A210)</f>
        <v/>
      </c>
      <c r="B268" s="131" t="str">
        <f>IF(results!B210=0,"",results!B210)</f>
        <v/>
      </c>
      <c r="C268" s="131" t="str">
        <f>IF(results!C210=0,"",results!C210)</f>
        <v/>
      </c>
      <c r="D268" s="131" t="str">
        <f>IF(results!D210=0,"",results!D210)</f>
        <v/>
      </c>
      <c r="E268" s="131" t="str">
        <f>IF(results!E210=0,"",results!E210)</f>
        <v/>
      </c>
      <c r="F268" s="131" t="str">
        <f>results!$X$3</f>
        <v>/BMD</v>
      </c>
      <c r="G268" s="141" t="str">
        <f>results!X210</f>
        <v/>
      </c>
      <c r="H268" s="143" t="str">
        <f>IFERROR(VLOOKUP(Base[[#This Row],[Résultats Demi Dilution]],$K$2:$L$62,2),"")</f>
        <v/>
      </c>
    </row>
    <row r="269" spans="1:8" x14ac:dyDescent="0.25">
      <c r="A269" s="140" t="str">
        <f>IF(results!A211=0,"",results!A211)</f>
        <v/>
      </c>
      <c r="B269" s="131" t="str">
        <f>IF(results!B211=0,"",results!B211)</f>
        <v/>
      </c>
      <c r="C269" s="131" t="str">
        <f>IF(results!C211=0,"",results!C211)</f>
        <v/>
      </c>
      <c r="D269" s="131" t="str">
        <f>IF(results!D211=0,"",results!D211)</f>
        <v/>
      </c>
      <c r="E269" s="131" t="str">
        <f>IF(results!E211=0,"",results!E211)</f>
        <v/>
      </c>
      <c r="F269" s="131" t="str">
        <f>results!$X$3</f>
        <v>/BMD</v>
      </c>
      <c r="G269" s="141" t="str">
        <f>results!X211</f>
        <v/>
      </c>
      <c r="H269" s="143" t="str">
        <f>IFERROR(VLOOKUP(Base[[#This Row],[Résultats Demi Dilution]],$K$2:$L$62,2),"")</f>
        <v/>
      </c>
    </row>
    <row r="270" spans="1:8" x14ac:dyDescent="0.25">
      <c r="A270" s="140" t="str">
        <f>IF(results!A212=0,"",results!A212)</f>
        <v/>
      </c>
      <c r="B270" s="131" t="str">
        <f>IF(results!B212=0,"",results!B212)</f>
        <v/>
      </c>
      <c r="C270" s="131" t="str">
        <f>IF(results!C212=0,"",results!C212)</f>
        <v/>
      </c>
      <c r="D270" s="131" t="str">
        <f>IF(results!D212=0,"",results!D212)</f>
        <v/>
      </c>
      <c r="E270" s="131" t="str">
        <f>IF(results!E212=0,"",results!E212)</f>
        <v/>
      </c>
      <c r="F270" s="131" t="str">
        <f>results!$X$3</f>
        <v>/BMD</v>
      </c>
      <c r="G270" s="141" t="str">
        <f>results!X212</f>
        <v/>
      </c>
      <c r="H270" s="143" t="str">
        <f>IFERROR(VLOOKUP(Base[[#This Row],[Résultats Demi Dilution]],$K$2:$L$62,2),"")</f>
        <v/>
      </c>
    </row>
    <row r="271" spans="1:8" x14ac:dyDescent="0.25">
      <c r="A271" s="140" t="str">
        <f>IF(results!A213=0,"",results!A213)</f>
        <v/>
      </c>
      <c r="B271" s="131" t="str">
        <f>IF(results!B213=0,"",results!B213)</f>
        <v/>
      </c>
      <c r="C271" s="131" t="str">
        <f>IF(results!C213=0,"",results!C213)</f>
        <v/>
      </c>
      <c r="D271" s="131" t="str">
        <f>IF(results!D213=0,"",results!D213)</f>
        <v/>
      </c>
      <c r="E271" s="131" t="str">
        <f>IF(results!E213=0,"",results!E213)</f>
        <v/>
      </c>
      <c r="F271" s="131" t="str">
        <f>results!$X$3</f>
        <v>/BMD</v>
      </c>
      <c r="G271" s="141" t="str">
        <f>results!X213</f>
        <v/>
      </c>
      <c r="H271" s="143" t="str">
        <f>IFERROR(VLOOKUP(Base[[#This Row],[Résultats Demi Dilution]],$K$2:$L$62,2),"")</f>
        <v/>
      </c>
    </row>
    <row r="272" spans="1:8" x14ac:dyDescent="0.25">
      <c r="A272" s="140" t="str">
        <f>IF(results!A214=0,"",results!A214)</f>
        <v/>
      </c>
      <c r="B272" s="131" t="str">
        <f>IF(results!B214=0,"",results!B214)</f>
        <v/>
      </c>
      <c r="C272" s="131" t="str">
        <f>IF(results!C214=0,"",results!C214)</f>
        <v/>
      </c>
      <c r="D272" s="131" t="str">
        <f>IF(results!D214=0,"",results!D214)</f>
        <v/>
      </c>
      <c r="E272" s="131" t="str">
        <f>IF(results!E214=0,"",results!E214)</f>
        <v/>
      </c>
      <c r="F272" s="131" t="str">
        <f>results!$X$3</f>
        <v>/BMD</v>
      </c>
      <c r="G272" s="141" t="str">
        <f>results!X214</f>
        <v/>
      </c>
      <c r="H272" s="143" t="str">
        <f>IFERROR(VLOOKUP(Base[[#This Row],[Résultats Demi Dilution]],$K$2:$L$62,2),"")</f>
        <v/>
      </c>
    </row>
    <row r="273" spans="1:8" x14ac:dyDescent="0.25">
      <c r="A273" s="140" t="str">
        <f>IF(results!A215=0,"",results!A215)</f>
        <v/>
      </c>
      <c r="B273" s="131" t="str">
        <f>IF(results!B215=0,"",results!B215)</f>
        <v/>
      </c>
      <c r="C273" s="131" t="str">
        <f>IF(results!C215=0,"",results!C215)</f>
        <v/>
      </c>
      <c r="D273" s="131" t="str">
        <f>IF(results!D215=0,"",results!D215)</f>
        <v/>
      </c>
      <c r="E273" s="131" t="str">
        <f>IF(results!E215=0,"",results!E215)</f>
        <v/>
      </c>
      <c r="F273" s="131" t="str">
        <f>results!$X$3</f>
        <v>/BMD</v>
      </c>
      <c r="G273" s="141" t="str">
        <f>results!X215</f>
        <v/>
      </c>
      <c r="H273" s="143" t="str">
        <f>IFERROR(VLOOKUP(Base[[#This Row],[Résultats Demi Dilution]],$K$2:$L$62,2),"")</f>
        <v/>
      </c>
    </row>
    <row r="274" spans="1:8" x14ac:dyDescent="0.25">
      <c r="A274" s="140" t="str">
        <f>IF(results!A216=0,"",results!A216)</f>
        <v/>
      </c>
      <c r="B274" s="131" t="str">
        <f>IF(results!B216=0,"",results!B216)</f>
        <v/>
      </c>
      <c r="C274" s="131" t="str">
        <f>IF(results!C216=0,"",results!C216)</f>
        <v/>
      </c>
      <c r="D274" s="131" t="str">
        <f>IF(results!D216=0,"",results!D216)</f>
        <v/>
      </c>
      <c r="E274" s="131" t="str">
        <f>IF(results!E216=0,"",results!E216)</f>
        <v/>
      </c>
      <c r="F274" s="131" t="str">
        <f>results!$X$3</f>
        <v>/BMD</v>
      </c>
      <c r="G274" s="141" t="str">
        <f>results!X216</f>
        <v/>
      </c>
      <c r="H274" s="143" t="str">
        <f>IFERROR(VLOOKUP(Base[[#This Row],[Résultats Demi Dilution]],$K$2:$L$62,2),"")</f>
        <v/>
      </c>
    </row>
    <row r="275" spans="1:8" x14ac:dyDescent="0.25">
      <c r="A275" s="140" t="str">
        <f>IF(results!A217=0,"",results!A217)</f>
        <v/>
      </c>
      <c r="B275" s="131" t="str">
        <f>IF(results!B217=0,"",results!B217)</f>
        <v/>
      </c>
      <c r="C275" s="131" t="str">
        <f>IF(results!C217=0,"",results!C217)</f>
        <v/>
      </c>
      <c r="D275" s="131" t="str">
        <f>IF(results!D217=0,"",results!D217)</f>
        <v/>
      </c>
      <c r="E275" s="131" t="str">
        <f>IF(results!E217=0,"",results!E217)</f>
        <v/>
      </c>
      <c r="F275" s="131" t="str">
        <f>results!$X$3</f>
        <v>/BMD</v>
      </c>
      <c r="G275" s="141" t="str">
        <f>results!X217</f>
        <v/>
      </c>
      <c r="H275" s="143" t="str">
        <f>IFERROR(VLOOKUP(Base[[#This Row],[Résultats Demi Dilution]],$K$2:$L$62,2),"")</f>
        <v/>
      </c>
    </row>
    <row r="276" spans="1:8" x14ac:dyDescent="0.25">
      <c r="A276" s="140" t="str">
        <f>IF(results!A218=0,"",results!A218)</f>
        <v/>
      </c>
      <c r="B276" s="131" t="str">
        <f>IF(results!B218=0,"",results!B218)</f>
        <v/>
      </c>
      <c r="C276" s="131" t="str">
        <f>IF(results!C218=0,"",results!C218)</f>
        <v/>
      </c>
      <c r="D276" s="131" t="str">
        <f>IF(results!D218=0,"",results!D218)</f>
        <v/>
      </c>
      <c r="E276" s="131" t="str">
        <f>IF(results!E218=0,"",results!E218)</f>
        <v/>
      </c>
      <c r="F276" s="131" t="str">
        <f>results!$X$3</f>
        <v>/BMD</v>
      </c>
      <c r="G276" s="141" t="str">
        <f>results!X218</f>
        <v/>
      </c>
      <c r="H276" s="143" t="str">
        <f>IFERROR(VLOOKUP(Base[[#This Row],[Résultats Demi Dilution]],$K$2:$L$62,2),"")</f>
        <v/>
      </c>
    </row>
    <row r="277" spans="1:8" x14ac:dyDescent="0.25">
      <c r="A277" s="140" t="str">
        <f>IF(results!A219=0,"",results!A219)</f>
        <v/>
      </c>
      <c r="B277" s="131" t="str">
        <f>IF(results!B219=0,"",results!B219)</f>
        <v/>
      </c>
      <c r="C277" s="131" t="str">
        <f>IF(results!C219=0,"",results!C219)</f>
        <v/>
      </c>
      <c r="D277" s="131" t="str">
        <f>IF(results!D219=0,"",results!D219)</f>
        <v/>
      </c>
      <c r="E277" s="131" t="str">
        <f>IF(results!E219=0,"",results!E219)</f>
        <v/>
      </c>
      <c r="F277" s="131" t="str">
        <f>results!$X$3</f>
        <v>/BMD</v>
      </c>
      <c r="G277" s="141" t="str">
        <f>results!X219</f>
        <v/>
      </c>
      <c r="H277" s="143" t="str">
        <f>IFERROR(VLOOKUP(Base[[#This Row],[Résultats Demi Dilution]],$K$2:$L$62,2),"")</f>
        <v/>
      </c>
    </row>
    <row r="278" spans="1:8" x14ac:dyDescent="0.25">
      <c r="A278" s="140" t="str">
        <f>IF(results!A220=0,"",results!A220)</f>
        <v/>
      </c>
      <c r="B278" s="131" t="str">
        <f>IF(results!B220=0,"",results!B220)</f>
        <v/>
      </c>
      <c r="C278" s="131" t="str">
        <f>IF(results!C220=0,"",results!C220)</f>
        <v/>
      </c>
      <c r="D278" s="131" t="str">
        <f>IF(results!D220=0,"",results!D220)</f>
        <v/>
      </c>
      <c r="E278" s="131" t="str">
        <f>IF(results!E220=0,"",results!E220)</f>
        <v/>
      </c>
      <c r="F278" s="131" t="str">
        <f>results!$X$3</f>
        <v>/BMD</v>
      </c>
      <c r="G278" s="141" t="str">
        <f>results!X220</f>
        <v/>
      </c>
      <c r="H278" s="143" t="str">
        <f>IFERROR(VLOOKUP(Base[[#This Row],[Résultats Demi Dilution]],$K$2:$L$62,2),"")</f>
        <v/>
      </c>
    </row>
    <row r="279" spans="1:8" x14ac:dyDescent="0.25">
      <c r="A279" s="140" t="str">
        <f>IF(results!A221=0,"",results!A221)</f>
        <v/>
      </c>
      <c r="B279" s="131" t="str">
        <f>IF(results!B221=0,"",results!B221)</f>
        <v/>
      </c>
      <c r="C279" s="131" t="str">
        <f>IF(results!C221=0,"",results!C221)</f>
        <v/>
      </c>
      <c r="D279" s="131" t="str">
        <f>IF(results!D221=0,"",results!D221)</f>
        <v/>
      </c>
      <c r="E279" s="131" t="str">
        <f>IF(results!E221=0,"",results!E221)</f>
        <v/>
      </c>
      <c r="F279" s="131" t="str">
        <f>results!$X$3</f>
        <v>/BMD</v>
      </c>
      <c r="G279" s="141" t="str">
        <f>results!X221</f>
        <v/>
      </c>
      <c r="H279" s="143" t="str">
        <f>IFERROR(VLOOKUP(Base[[#This Row],[Résultats Demi Dilution]],$K$2:$L$62,2),"")</f>
        <v/>
      </c>
    </row>
    <row r="280" spans="1:8" x14ac:dyDescent="0.25">
      <c r="A280" s="140" t="str">
        <f>IF(results!A222=0,"",results!A222)</f>
        <v/>
      </c>
      <c r="B280" s="131" t="str">
        <f>IF(results!B222=0,"",results!B222)</f>
        <v/>
      </c>
      <c r="C280" s="131" t="str">
        <f>IF(results!C222=0,"",results!C222)</f>
        <v/>
      </c>
      <c r="D280" s="131" t="str">
        <f>IF(results!D222=0,"",results!D222)</f>
        <v/>
      </c>
      <c r="E280" s="131" t="str">
        <f>IF(results!E222=0,"",results!E222)</f>
        <v/>
      </c>
      <c r="F280" s="131" t="str">
        <f>results!$X$3</f>
        <v>/BMD</v>
      </c>
      <c r="G280" s="141" t="str">
        <f>results!X222</f>
        <v/>
      </c>
      <c r="H280" s="143" t="str">
        <f>IFERROR(VLOOKUP(Base[[#This Row],[Résultats Demi Dilution]],$K$2:$L$62,2),"")</f>
        <v/>
      </c>
    </row>
    <row r="281" spans="1:8" x14ac:dyDescent="0.25">
      <c r="A281" s="140" t="str">
        <f>IF(results!A223=0,"",results!A223)</f>
        <v/>
      </c>
      <c r="B281" s="131" t="str">
        <f>IF(results!B223=0,"",results!B223)</f>
        <v/>
      </c>
      <c r="C281" s="131" t="str">
        <f>IF(results!C223=0,"",results!C223)</f>
        <v/>
      </c>
      <c r="D281" s="131" t="str">
        <f>IF(results!D223=0,"",results!D223)</f>
        <v/>
      </c>
      <c r="E281" s="131" t="str">
        <f>IF(results!E223=0,"",results!E223)</f>
        <v/>
      </c>
      <c r="F281" s="131" t="str">
        <f>results!$X$3</f>
        <v>/BMD</v>
      </c>
      <c r="G281" s="141" t="str">
        <f>results!X223</f>
        <v/>
      </c>
      <c r="H281" s="143" t="str">
        <f>IFERROR(VLOOKUP(Base[[#This Row],[Résultats Demi Dilution]],$K$2:$L$62,2),"")</f>
        <v/>
      </c>
    </row>
    <row r="282" spans="1:8" x14ac:dyDescent="0.25">
      <c r="A282" s="140" t="str">
        <f>IF(results!A224=0,"",results!A224)</f>
        <v/>
      </c>
      <c r="B282" s="131" t="str">
        <f>IF(results!B224=0,"",results!B224)</f>
        <v/>
      </c>
      <c r="C282" s="131" t="str">
        <f>IF(results!C224=0,"",results!C224)</f>
        <v/>
      </c>
      <c r="D282" s="131" t="str">
        <f>IF(results!D224=0,"",results!D224)</f>
        <v/>
      </c>
      <c r="E282" s="131" t="str">
        <f>IF(results!E224=0,"",results!E224)</f>
        <v/>
      </c>
      <c r="F282" s="131" t="str">
        <f>results!$X$3</f>
        <v>/BMD</v>
      </c>
      <c r="G282" s="141" t="str">
        <f>results!X224</f>
        <v/>
      </c>
      <c r="H282" s="143" t="str">
        <f>IFERROR(VLOOKUP(Base[[#This Row],[Résultats Demi Dilution]],$K$2:$L$62,2),"")</f>
        <v/>
      </c>
    </row>
    <row r="283" spans="1:8" x14ac:dyDescent="0.25">
      <c r="A283" s="140" t="str">
        <f>IF(results!A225=0,"",results!A225)</f>
        <v/>
      </c>
      <c r="B283" s="131" t="str">
        <f>IF(results!B225=0,"",results!B225)</f>
        <v/>
      </c>
      <c r="C283" s="131" t="str">
        <f>IF(results!C225=0,"",results!C225)</f>
        <v/>
      </c>
      <c r="D283" s="131" t="str">
        <f>IF(results!D225=0,"",results!D225)</f>
        <v/>
      </c>
      <c r="E283" s="131" t="str">
        <f>IF(results!E225=0,"",results!E225)</f>
        <v/>
      </c>
      <c r="F283" s="131" t="str">
        <f>results!$X$3</f>
        <v>/BMD</v>
      </c>
      <c r="G283" s="141" t="str">
        <f>results!X225</f>
        <v/>
      </c>
      <c r="H283" s="143" t="str">
        <f>IFERROR(VLOOKUP(Base[[#This Row],[Résultats Demi Dilution]],$K$2:$L$62,2),"")</f>
        <v/>
      </c>
    </row>
    <row r="284" spans="1:8" x14ac:dyDescent="0.25">
      <c r="A284" s="140" t="str">
        <f>IF(results!A226=0,"",results!A226)</f>
        <v/>
      </c>
      <c r="B284" s="131" t="str">
        <f>IF(results!B226=0,"",results!B226)</f>
        <v/>
      </c>
      <c r="C284" s="131" t="str">
        <f>IF(results!C226=0,"",results!C226)</f>
        <v/>
      </c>
      <c r="D284" s="131" t="str">
        <f>IF(results!D226=0,"",results!D226)</f>
        <v/>
      </c>
      <c r="E284" s="131" t="str">
        <f>IF(results!E226=0,"",results!E226)</f>
        <v/>
      </c>
      <c r="F284" s="131" t="str">
        <f>results!$X$3</f>
        <v>/BMD</v>
      </c>
      <c r="G284" s="141" t="str">
        <f>results!X226</f>
        <v/>
      </c>
      <c r="H284" s="143" t="str">
        <f>IFERROR(VLOOKUP(Base[[#This Row],[Résultats Demi Dilution]],$K$2:$L$62,2),"")</f>
        <v/>
      </c>
    </row>
    <row r="285" spans="1:8" x14ac:dyDescent="0.25">
      <c r="A285" s="140" t="str">
        <f>IF(results!A227=0,"",results!A227)</f>
        <v/>
      </c>
      <c r="B285" s="131" t="str">
        <f>IF(results!B227=0,"",results!B227)</f>
        <v/>
      </c>
      <c r="C285" s="131" t="str">
        <f>IF(results!C227=0,"",results!C227)</f>
        <v/>
      </c>
      <c r="D285" s="131" t="str">
        <f>IF(results!D227=0,"",results!D227)</f>
        <v/>
      </c>
      <c r="E285" s="131" t="str">
        <f>IF(results!E227=0,"",results!E227)</f>
        <v/>
      </c>
      <c r="F285" s="131" t="str">
        <f>results!$X$3</f>
        <v>/BMD</v>
      </c>
      <c r="G285" s="141" t="str">
        <f>results!X227</f>
        <v/>
      </c>
      <c r="H285" s="143" t="str">
        <f>IFERROR(VLOOKUP(Base[[#This Row],[Résultats Demi Dilution]],$K$2:$L$62,2),"")</f>
        <v/>
      </c>
    </row>
    <row r="286" spans="1:8" x14ac:dyDescent="0.25">
      <c r="A286" s="140" t="str">
        <f>IF(results!A228=0,"",results!A228)</f>
        <v/>
      </c>
      <c r="B286" s="131" t="str">
        <f>IF(results!B228=0,"",results!B228)</f>
        <v/>
      </c>
      <c r="C286" s="131" t="str">
        <f>IF(results!C228=0,"",results!C228)</f>
        <v/>
      </c>
      <c r="D286" s="131" t="str">
        <f>IF(results!D228=0,"",results!D228)</f>
        <v/>
      </c>
      <c r="E286" s="131" t="str">
        <f>IF(results!E228=0,"",results!E228)</f>
        <v/>
      </c>
      <c r="F286" s="131" t="str">
        <f>results!$X$3</f>
        <v>/BMD</v>
      </c>
      <c r="G286" s="141" t="str">
        <f>results!X228</f>
        <v/>
      </c>
      <c r="H286" s="143" t="str">
        <f>IFERROR(VLOOKUP(Base[[#This Row],[Résultats Demi Dilution]],$K$2:$L$62,2),"")</f>
        <v/>
      </c>
    </row>
    <row r="287" spans="1:8" x14ac:dyDescent="0.25">
      <c r="A287" s="140" t="str">
        <f>IF(results!A229=0,"",results!A229)</f>
        <v/>
      </c>
      <c r="B287" s="131" t="str">
        <f>IF(results!B229=0,"",results!B229)</f>
        <v/>
      </c>
      <c r="C287" s="131" t="str">
        <f>IF(results!C229=0,"",results!C229)</f>
        <v/>
      </c>
      <c r="D287" s="131" t="str">
        <f>IF(results!D229=0,"",results!D229)</f>
        <v/>
      </c>
      <c r="E287" s="131" t="str">
        <f>IF(results!E229=0,"",results!E229)</f>
        <v/>
      </c>
      <c r="F287" s="131" t="str">
        <f>results!$X$3</f>
        <v>/BMD</v>
      </c>
      <c r="G287" s="141" t="str">
        <f>results!X229</f>
        <v/>
      </c>
      <c r="H287" s="143" t="str">
        <f>IFERROR(VLOOKUP(Base[[#This Row],[Résultats Demi Dilution]],$K$2:$L$62,2),"")</f>
        <v/>
      </c>
    </row>
    <row r="288" spans="1:8" x14ac:dyDescent="0.25">
      <c r="A288" s="140" t="str">
        <f>IF(results!A230=0,"",results!A230)</f>
        <v/>
      </c>
      <c r="B288" s="131" t="str">
        <f>IF(results!B230=0,"",results!B230)</f>
        <v/>
      </c>
      <c r="C288" s="131" t="str">
        <f>IF(results!C230=0,"",results!C230)</f>
        <v/>
      </c>
      <c r="D288" s="131" t="str">
        <f>IF(results!D230=0,"",results!D230)</f>
        <v/>
      </c>
      <c r="E288" s="131" t="str">
        <f>IF(results!E230=0,"",results!E230)</f>
        <v/>
      </c>
      <c r="F288" s="131" t="str">
        <f>results!$X$3</f>
        <v>/BMD</v>
      </c>
      <c r="G288" s="141" t="str">
        <f>results!X230</f>
        <v/>
      </c>
      <c r="H288" s="143" t="str">
        <f>IFERROR(VLOOKUP(Base[[#This Row],[Résultats Demi Dilution]],$K$2:$L$62,2),"")</f>
        <v/>
      </c>
    </row>
    <row r="289" spans="1:8" x14ac:dyDescent="0.25">
      <c r="A289" s="140" t="str">
        <f>IF(results!A231=0,"",results!A231)</f>
        <v/>
      </c>
      <c r="B289" s="131" t="str">
        <f>IF(results!B231=0,"",results!B231)</f>
        <v/>
      </c>
      <c r="C289" s="131" t="str">
        <f>IF(results!C231=0,"",results!C231)</f>
        <v/>
      </c>
      <c r="D289" s="131" t="str">
        <f>IF(results!D231=0,"",results!D231)</f>
        <v/>
      </c>
      <c r="E289" s="131" t="str">
        <f>IF(results!E231=0,"",results!E231)</f>
        <v/>
      </c>
      <c r="F289" s="131" t="str">
        <f>results!$X$3</f>
        <v>/BMD</v>
      </c>
      <c r="G289" s="141" t="str">
        <f>results!X231</f>
        <v/>
      </c>
      <c r="H289" s="143" t="str">
        <f>IFERROR(VLOOKUP(Base[[#This Row],[Résultats Demi Dilution]],$K$2:$L$62,2),"")</f>
        <v/>
      </c>
    </row>
    <row r="290" spans="1:8" x14ac:dyDescent="0.25">
      <c r="A290" s="140" t="str">
        <f>IF(results!A232=0,"",results!A232)</f>
        <v/>
      </c>
      <c r="B290" s="131" t="str">
        <f>IF(results!B232=0,"",results!B232)</f>
        <v/>
      </c>
      <c r="C290" s="131" t="str">
        <f>IF(results!C232=0,"",results!C232)</f>
        <v/>
      </c>
      <c r="D290" s="131" t="str">
        <f>IF(results!D232=0,"",results!D232)</f>
        <v/>
      </c>
      <c r="E290" s="131" t="str">
        <f>IF(results!E232=0,"",results!E232)</f>
        <v/>
      </c>
      <c r="F290" s="131" t="str">
        <f>results!$X$3</f>
        <v>/BMD</v>
      </c>
      <c r="G290" s="141" t="str">
        <f>results!X232</f>
        <v/>
      </c>
      <c r="H290" s="143" t="str">
        <f>IFERROR(VLOOKUP(Base[[#This Row],[Résultats Demi Dilution]],$K$2:$L$62,2),"")</f>
        <v/>
      </c>
    </row>
    <row r="291" spans="1:8" x14ac:dyDescent="0.25">
      <c r="A291" s="140" t="str">
        <f>IF(results!A233=0,"",results!A233)</f>
        <v/>
      </c>
      <c r="B291" s="131" t="str">
        <f>IF(results!B233=0,"",results!B233)</f>
        <v/>
      </c>
      <c r="C291" s="131" t="str">
        <f>IF(results!C233=0,"",results!C233)</f>
        <v/>
      </c>
      <c r="D291" s="131" t="str">
        <f>IF(results!D233=0,"",results!D233)</f>
        <v/>
      </c>
      <c r="E291" s="131" t="str">
        <f>IF(results!E233=0,"",results!E233)</f>
        <v/>
      </c>
      <c r="F291" s="131" t="str">
        <f>results!$X$3</f>
        <v>/BMD</v>
      </c>
      <c r="G291" s="141" t="str">
        <f>results!X233</f>
        <v/>
      </c>
      <c r="H291" s="143" t="str">
        <f>IFERROR(VLOOKUP(Base[[#This Row],[Résultats Demi Dilution]],$K$2:$L$62,2),"")</f>
        <v/>
      </c>
    </row>
    <row r="292" spans="1:8" x14ac:dyDescent="0.25">
      <c r="A292" s="140" t="str">
        <f>IF(results!A234=0,"",results!A234)</f>
        <v/>
      </c>
      <c r="B292" s="131" t="str">
        <f>IF(results!B234=0,"",results!B234)</f>
        <v/>
      </c>
      <c r="C292" s="131" t="str">
        <f>IF(results!C234=0,"",results!C234)</f>
        <v/>
      </c>
      <c r="D292" s="131" t="str">
        <f>IF(results!D234=0,"",results!D234)</f>
        <v/>
      </c>
      <c r="E292" s="131" t="str">
        <f>IF(results!E234=0,"",results!E234)</f>
        <v/>
      </c>
      <c r="F292" s="131" t="str">
        <f>results!$X$3</f>
        <v>/BMD</v>
      </c>
      <c r="G292" s="141" t="str">
        <f>results!X234</f>
        <v/>
      </c>
      <c r="H292" s="143" t="str">
        <f>IFERROR(VLOOKUP(Base[[#This Row],[Résultats Demi Dilution]],$K$2:$L$62,2),"")</f>
        <v/>
      </c>
    </row>
    <row r="293" spans="1:8" x14ac:dyDescent="0.25">
      <c r="A293" s="140" t="str">
        <f>IF(results!A235=0,"",results!A235)</f>
        <v/>
      </c>
      <c r="B293" s="131" t="str">
        <f>IF(results!B235=0,"",results!B235)</f>
        <v/>
      </c>
      <c r="C293" s="131" t="str">
        <f>IF(results!C235=0,"",results!C235)</f>
        <v/>
      </c>
      <c r="D293" s="131" t="str">
        <f>IF(results!D235=0,"",results!D235)</f>
        <v/>
      </c>
      <c r="E293" s="131" t="str">
        <f>IF(results!E235=0,"",results!E235)</f>
        <v/>
      </c>
      <c r="F293" s="131" t="str">
        <f>results!$X$3</f>
        <v>/BMD</v>
      </c>
      <c r="G293" s="141" t="str">
        <f>results!X235</f>
        <v/>
      </c>
      <c r="H293" s="143" t="str">
        <f>IFERROR(VLOOKUP(Base[[#This Row],[Résultats Demi Dilution]],$K$2:$L$62,2),"")</f>
        <v/>
      </c>
    </row>
    <row r="294" spans="1:8" x14ac:dyDescent="0.25">
      <c r="A294" s="140" t="str">
        <f>IF(results!A236=0,"",results!A236)</f>
        <v/>
      </c>
      <c r="B294" s="131" t="str">
        <f>IF(results!B236=0,"",results!B236)</f>
        <v/>
      </c>
      <c r="C294" s="131" t="str">
        <f>IF(results!C236=0,"",results!C236)</f>
        <v/>
      </c>
      <c r="D294" s="131" t="str">
        <f>IF(results!D236=0,"",results!D236)</f>
        <v/>
      </c>
      <c r="E294" s="131" t="str">
        <f>IF(results!E236=0,"",results!E236)</f>
        <v/>
      </c>
      <c r="F294" s="131" t="str">
        <f>results!$X$3</f>
        <v>/BMD</v>
      </c>
      <c r="G294" s="141" t="str">
        <f>results!X236</f>
        <v/>
      </c>
      <c r="H294" s="143" t="str">
        <f>IFERROR(VLOOKUP(Base[[#This Row],[Résultats Demi Dilution]],$K$2:$L$62,2),"")</f>
        <v/>
      </c>
    </row>
    <row r="295" spans="1:8" x14ac:dyDescent="0.25">
      <c r="A295" s="140" t="str">
        <f>IF(results!A237=0,"",results!A237)</f>
        <v/>
      </c>
      <c r="B295" s="131" t="str">
        <f>IF(results!B237=0,"",results!B237)</f>
        <v/>
      </c>
      <c r="C295" s="131" t="str">
        <f>IF(results!C237=0,"",results!C237)</f>
        <v/>
      </c>
      <c r="D295" s="131" t="str">
        <f>IF(results!D237=0,"",results!D237)</f>
        <v/>
      </c>
      <c r="E295" s="131" t="str">
        <f>IF(results!E237=0,"",results!E237)</f>
        <v/>
      </c>
      <c r="F295" s="131" t="str">
        <f>results!$X$3</f>
        <v>/BMD</v>
      </c>
      <c r="G295" s="141" t="str">
        <f>results!X237</f>
        <v/>
      </c>
      <c r="H295" s="143" t="str">
        <f>IFERROR(VLOOKUP(Base[[#This Row],[Résultats Demi Dilution]],$K$2:$L$62,2),"")</f>
        <v/>
      </c>
    </row>
    <row r="296" spans="1:8" x14ac:dyDescent="0.25">
      <c r="A296" s="140" t="str">
        <f>IF(results!A238=0,"",results!A238)</f>
        <v/>
      </c>
      <c r="B296" s="131" t="str">
        <f>IF(results!B238=0,"",results!B238)</f>
        <v/>
      </c>
      <c r="C296" s="131" t="str">
        <f>IF(results!C238=0,"",results!C238)</f>
        <v/>
      </c>
      <c r="D296" s="131" t="str">
        <f>IF(results!D238=0,"",results!D238)</f>
        <v/>
      </c>
      <c r="E296" s="131" t="str">
        <f>IF(results!E238=0,"",results!E238)</f>
        <v/>
      </c>
      <c r="F296" s="131" t="str">
        <f>results!$X$3</f>
        <v>/BMD</v>
      </c>
      <c r="G296" s="141" t="str">
        <f>results!X238</f>
        <v/>
      </c>
      <c r="H296" s="143" t="str">
        <f>IFERROR(VLOOKUP(Base[[#This Row],[Résultats Demi Dilution]],$K$2:$L$62,2),"")</f>
        <v/>
      </c>
    </row>
    <row r="297" spans="1:8" x14ac:dyDescent="0.25">
      <c r="A297" s="140" t="str">
        <f>IF(results!A239=0,"",results!A239)</f>
        <v/>
      </c>
      <c r="B297" s="131" t="str">
        <f>IF(results!B239=0,"",results!B239)</f>
        <v/>
      </c>
      <c r="C297" s="131" t="str">
        <f>IF(results!C239=0,"",results!C239)</f>
        <v/>
      </c>
      <c r="D297" s="131" t="str">
        <f>IF(results!D239=0,"",results!D239)</f>
        <v/>
      </c>
      <c r="E297" s="131" t="str">
        <f>IF(results!E239=0,"",results!E239)</f>
        <v/>
      </c>
      <c r="F297" s="131" t="str">
        <f>results!$X$3</f>
        <v>/BMD</v>
      </c>
      <c r="G297" s="141" t="str">
        <f>results!X239</f>
        <v/>
      </c>
      <c r="H297" s="143" t="str">
        <f>IFERROR(VLOOKUP(Base[[#This Row],[Résultats Demi Dilution]],$K$2:$L$62,2),"")</f>
        <v/>
      </c>
    </row>
    <row r="298" spans="1:8" x14ac:dyDescent="0.25">
      <c r="A298" s="140" t="str">
        <f>IF(results!A240=0,"",results!A240)</f>
        <v/>
      </c>
      <c r="B298" s="131" t="str">
        <f>IF(results!B240=0,"",results!B240)</f>
        <v/>
      </c>
      <c r="C298" s="131" t="str">
        <f>IF(results!C240=0,"",results!C240)</f>
        <v/>
      </c>
      <c r="D298" s="131" t="str">
        <f>IF(results!D240=0,"",results!D240)</f>
        <v/>
      </c>
      <c r="E298" s="131" t="str">
        <f>IF(results!E240=0,"",results!E240)</f>
        <v/>
      </c>
      <c r="F298" s="131" t="str">
        <f>results!$X$3</f>
        <v>/BMD</v>
      </c>
      <c r="G298" s="141" t="str">
        <f>results!X240</f>
        <v/>
      </c>
      <c r="H298" s="143" t="str">
        <f>IFERROR(VLOOKUP(Base[[#This Row],[Résultats Demi Dilution]],$K$2:$L$62,2),"")</f>
        <v/>
      </c>
    </row>
    <row r="299" spans="1:8" x14ac:dyDescent="0.25">
      <c r="A299" s="140" t="str">
        <f>IF(results!A241=0,"",results!A241)</f>
        <v/>
      </c>
      <c r="B299" s="131" t="str">
        <f>IF(results!B241=0,"",results!B241)</f>
        <v/>
      </c>
      <c r="C299" s="131" t="str">
        <f>IF(results!C241=0,"",results!C241)</f>
        <v/>
      </c>
      <c r="D299" s="131" t="str">
        <f>IF(results!D241=0,"",results!D241)</f>
        <v/>
      </c>
      <c r="E299" s="131" t="str">
        <f>IF(results!E241=0,"",results!E241)</f>
        <v/>
      </c>
      <c r="F299" s="131" t="str">
        <f>results!$X$3</f>
        <v>/BMD</v>
      </c>
      <c r="G299" s="141" t="str">
        <f>results!X241</f>
        <v/>
      </c>
      <c r="H299" s="143" t="str">
        <f>IFERROR(VLOOKUP(Base[[#This Row],[Résultats Demi Dilution]],$K$2:$L$62,2),"")</f>
        <v/>
      </c>
    </row>
    <row r="300" spans="1:8" x14ac:dyDescent="0.25">
      <c r="A300" s="140" t="str">
        <f>IF(results!A242=0,"",results!A242)</f>
        <v/>
      </c>
      <c r="B300" s="131" t="str">
        <f>IF(results!B242=0,"",results!B242)</f>
        <v/>
      </c>
      <c r="C300" s="131" t="str">
        <f>IF(results!C242=0,"",results!C242)</f>
        <v/>
      </c>
      <c r="D300" s="131" t="str">
        <f>IF(results!D242=0,"",results!D242)</f>
        <v/>
      </c>
      <c r="E300" s="131" t="str">
        <f>IF(results!E242=0,"",results!E242)</f>
        <v/>
      </c>
      <c r="F300" s="131" t="str">
        <f>results!$X$3</f>
        <v>/BMD</v>
      </c>
      <c r="G300" s="141" t="str">
        <f>results!X242</f>
        <v/>
      </c>
      <c r="H300" s="143" t="str">
        <f>IFERROR(VLOOKUP(Base[[#This Row],[Résultats Demi Dilution]],$K$2:$L$62,2),"")</f>
        <v/>
      </c>
    </row>
    <row r="301" spans="1:8" x14ac:dyDescent="0.25">
      <c r="A301" s="140" t="str">
        <f>IF(results!A243=0,"",results!A243)</f>
        <v/>
      </c>
      <c r="B301" s="131" t="str">
        <f>IF(results!B243=0,"",results!B243)</f>
        <v/>
      </c>
      <c r="C301" s="131" t="str">
        <f>IF(results!C243=0,"",results!C243)</f>
        <v/>
      </c>
      <c r="D301" s="131" t="str">
        <f>IF(results!D243=0,"",results!D243)</f>
        <v/>
      </c>
      <c r="E301" s="131" t="str">
        <f>IF(results!E243=0,"",results!E243)</f>
        <v/>
      </c>
      <c r="F301" s="131" t="str">
        <f>results!$X$3</f>
        <v>/BMD</v>
      </c>
      <c r="G301" s="141" t="str">
        <f>results!X243</f>
        <v/>
      </c>
      <c r="H301" s="143" t="str">
        <f>IFERROR(VLOOKUP(Base[[#This Row],[Résultats Demi Dilution]],$K$2:$L$62,2),"")</f>
        <v/>
      </c>
    </row>
    <row r="302" spans="1:8" x14ac:dyDescent="0.25">
      <c r="A302" s="140" t="str">
        <f>IF(results!A244=0,"",results!A244)</f>
        <v/>
      </c>
      <c r="B302" s="131" t="str">
        <f>IF(results!B244=0,"",results!B244)</f>
        <v/>
      </c>
      <c r="C302" s="131" t="str">
        <f>IF(results!C244=0,"",results!C244)</f>
        <v/>
      </c>
      <c r="D302" s="131" t="str">
        <f>IF(results!D244=0,"",results!D244)</f>
        <v/>
      </c>
      <c r="E302" s="131" t="str">
        <f>IF(results!E244=0,"",results!E244)</f>
        <v/>
      </c>
      <c r="F302" s="131" t="str">
        <f>results!$X$3</f>
        <v>/BMD</v>
      </c>
      <c r="G302" s="141" t="str">
        <f>results!X244</f>
        <v/>
      </c>
      <c r="H302" s="143" t="str">
        <f>IFERROR(VLOOKUP(Base[[#This Row],[Résultats Demi Dilution]],$K$2:$L$62,2),"")</f>
        <v/>
      </c>
    </row>
    <row r="303" spans="1:8" x14ac:dyDescent="0.25">
      <c r="A303" s="140" t="str">
        <f>IF(results!A245=0,"",results!A245)</f>
        <v/>
      </c>
      <c r="B303" s="131" t="str">
        <f>IF(results!B245=0,"",results!B245)</f>
        <v/>
      </c>
      <c r="C303" s="131" t="str">
        <f>IF(results!C245=0,"",results!C245)</f>
        <v/>
      </c>
      <c r="D303" s="131" t="str">
        <f>IF(results!D245=0,"",results!D245)</f>
        <v/>
      </c>
      <c r="E303" s="131" t="str">
        <f>IF(results!E245=0,"",results!E245)</f>
        <v/>
      </c>
      <c r="F303" s="131" t="str">
        <f>results!$X$3</f>
        <v>/BMD</v>
      </c>
      <c r="G303" s="141" t="str">
        <f>results!X245</f>
        <v/>
      </c>
      <c r="H303" s="143" t="str">
        <f>IFERROR(VLOOKUP(Base[[#This Row],[Résultats Demi Dilution]],$K$2:$L$62,2),"")</f>
        <v/>
      </c>
    </row>
    <row r="304" spans="1:8" x14ac:dyDescent="0.25">
      <c r="A304" s="140" t="str">
        <f>IF(results!A246=0,"",results!A246)</f>
        <v/>
      </c>
      <c r="B304" s="131" t="str">
        <f>IF(results!B246=0,"",results!B246)</f>
        <v/>
      </c>
      <c r="C304" s="131" t="str">
        <f>IF(results!C246=0,"",results!C246)</f>
        <v/>
      </c>
      <c r="D304" s="131" t="str">
        <f>IF(results!D246=0,"",results!D246)</f>
        <v/>
      </c>
      <c r="E304" s="131" t="str">
        <f>IF(results!E246=0,"",results!E246)</f>
        <v/>
      </c>
      <c r="F304" s="131" t="str">
        <f>results!$X$3</f>
        <v>/BMD</v>
      </c>
      <c r="G304" s="141" t="str">
        <f>results!X246</f>
        <v/>
      </c>
      <c r="H304" s="143" t="str">
        <f>IFERROR(VLOOKUP(Base[[#This Row],[Résultats Demi Dilution]],$K$2:$L$62,2),"")</f>
        <v/>
      </c>
    </row>
    <row r="305" spans="1:8" x14ac:dyDescent="0.25">
      <c r="A305" s="140" t="str">
        <f>IF(results!A247=0,"",results!A247)</f>
        <v/>
      </c>
      <c r="B305" s="131" t="str">
        <f>IF(results!B247=0,"",results!B247)</f>
        <v/>
      </c>
      <c r="C305" s="131" t="str">
        <f>IF(results!C247=0,"",results!C247)</f>
        <v/>
      </c>
      <c r="D305" s="131" t="str">
        <f>IF(results!D247=0,"",results!D247)</f>
        <v/>
      </c>
      <c r="E305" s="131" t="str">
        <f>IF(results!E247=0,"",results!E247)</f>
        <v/>
      </c>
      <c r="F305" s="131" t="str">
        <f>results!$X$3</f>
        <v>/BMD</v>
      </c>
      <c r="G305" s="141" t="str">
        <f>results!X247</f>
        <v/>
      </c>
      <c r="H305" s="143" t="str">
        <f>IFERROR(VLOOKUP(Base[[#This Row],[Résultats Demi Dilution]],$K$2:$L$62,2),"")</f>
        <v/>
      </c>
    </row>
    <row r="306" spans="1:8" x14ac:dyDescent="0.25">
      <c r="A306" s="140" t="str">
        <f>IF(results!A248=0,"",results!A248)</f>
        <v/>
      </c>
      <c r="B306" s="131" t="str">
        <f>IF(results!B248=0,"",results!B248)</f>
        <v/>
      </c>
      <c r="C306" s="131" t="str">
        <f>IF(results!C248=0,"",results!C248)</f>
        <v/>
      </c>
      <c r="D306" s="131" t="str">
        <f>IF(results!D248=0,"",results!D248)</f>
        <v/>
      </c>
      <c r="E306" s="131" t="str">
        <f>IF(results!E248=0,"",results!E248)</f>
        <v/>
      </c>
      <c r="F306" s="131" t="str">
        <f>results!$X$3</f>
        <v>/BMD</v>
      </c>
      <c r="G306" s="141" t="str">
        <f>results!X248</f>
        <v/>
      </c>
      <c r="H306" s="143" t="str">
        <f>IFERROR(VLOOKUP(Base[[#This Row],[Résultats Demi Dilution]],$K$2:$L$62,2),"")</f>
        <v/>
      </c>
    </row>
    <row r="307" spans="1:8" x14ac:dyDescent="0.25">
      <c r="A307" s="140" t="str">
        <f>IF(results!A249=0,"",results!A249)</f>
        <v/>
      </c>
      <c r="B307" s="131" t="str">
        <f>IF(results!B249=0,"",results!B249)</f>
        <v/>
      </c>
      <c r="C307" s="131" t="str">
        <f>IF(results!C249=0,"",results!C249)</f>
        <v/>
      </c>
      <c r="D307" s="131" t="str">
        <f>IF(results!D249=0,"",results!D249)</f>
        <v/>
      </c>
      <c r="E307" s="131" t="str">
        <f>IF(results!E249=0,"",results!E249)</f>
        <v/>
      </c>
      <c r="F307" s="131" t="str">
        <f>results!$X$3</f>
        <v>/BMD</v>
      </c>
      <c r="G307" s="141" t="str">
        <f>results!X249</f>
        <v/>
      </c>
      <c r="H307" s="143" t="str">
        <f>IFERROR(VLOOKUP(Base[[#This Row],[Résultats Demi Dilution]],$K$2:$L$62,2),"")</f>
        <v/>
      </c>
    </row>
    <row r="308" spans="1:8" x14ac:dyDescent="0.25">
      <c r="A308" s="140" t="str">
        <f>IF(results!A250=0,"",results!A250)</f>
        <v/>
      </c>
      <c r="B308" s="131" t="str">
        <f>IF(results!B250=0,"",results!B250)</f>
        <v/>
      </c>
      <c r="C308" s="131" t="str">
        <f>IF(results!C250=0,"",results!C250)</f>
        <v/>
      </c>
      <c r="D308" s="131" t="str">
        <f>IF(results!D250=0,"",results!D250)</f>
        <v/>
      </c>
      <c r="E308" s="131" t="str">
        <f>IF(results!E250=0,"",results!E250)</f>
        <v/>
      </c>
      <c r="F308" s="131" t="str">
        <f>results!$X$3</f>
        <v>/BMD</v>
      </c>
      <c r="G308" s="141" t="str">
        <f>results!X250</f>
        <v/>
      </c>
      <c r="H308" s="143" t="str">
        <f>IFERROR(VLOOKUP(Base[[#This Row],[Résultats Demi Dilution]],$K$2:$L$62,2),"")</f>
        <v/>
      </c>
    </row>
    <row r="309" spans="1:8" x14ac:dyDescent="0.25">
      <c r="A309" s="140" t="str">
        <f>IF(results!A251=0,"",results!A251)</f>
        <v/>
      </c>
      <c r="B309" s="131" t="str">
        <f>IF(results!B251=0,"",results!B251)</f>
        <v/>
      </c>
      <c r="C309" s="131" t="str">
        <f>IF(results!C251=0,"",results!C251)</f>
        <v/>
      </c>
      <c r="D309" s="131" t="str">
        <f>IF(results!D251=0,"",results!D251)</f>
        <v/>
      </c>
      <c r="E309" s="131" t="str">
        <f>IF(results!E251=0,"",results!E251)</f>
        <v/>
      </c>
      <c r="F309" s="131" t="str">
        <f>results!$X$3</f>
        <v>/BMD</v>
      </c>
      <c r="G309" s="141" t="str">
        <f>results!X251</f>
        <v/>
      </c>
      <c r="H309" s="143" t="str">
        <f>IFERROR(VLOOKUP(Base[[#This Row],[Résultats Demi Dilution]],$K$2:$L$62,2),"")</f>
        <v/>
      </c>
    </row>
    <row r="310" spans="1:8" x14ac:dyDescent="0.25">
      <c r="A310" s="140" t="str">
        <f>IF(results!A252=0,"",results!A252)</f>
        <v/>
      </c>
      <c r="B310" s="131" t="str">
        <f>IF(results!B252=0,"",results!B252)</f>
        <v/>
      </c>
      <c r="C310" s="131" t="str">
        <f>IF(results!C252=0,"",results!C252)</f>
        <v/>
      </c>
      <c r="D310" s="131" t="str">
        <f>IF(results!D252=0,"",results!D252)</f>
        <v/>
      </c>
      <c r="E310" s="131" t="str">
        <f>IF(results!E252=0,"",results!E252)</f>
        <v/>
      </c>
      <c r="F310" s="131" t="str">
        <f>results!$X$3</f>
        <v>/BMD</v>
      </c>
      <c r="G310" s="141" t="str">
        <f>results!X252</f>
        <v/>
      </c>
      <c r="H310" s="143" t="str">
        <f>IFERROR(VLOOKUP(Base[[#This Row],[Résultats Demi Dilution]],$K$2:$L$62,2),"")</f>
        <v/>
      </c>
    </row>
    <row r="311" spans="1:8" x14ac:dyDescent="0.25">
      <c r="A311" s="140" t="str">
        <f>IF(results!A253=0,"",results!A253)</f>
        <v/>
      </c>
      <c r="B311" s="131" t="str">
        <f>IF(results!B253=0,"",results!B253)</f>
        <v/>
      </c>
      <c r="C311" s="131" t="str">
        <f>IF(results!C253=0,"",results!C253)</f>
        <v/>
      </c>
      <c r="D311" s="131" t="str">
        <f>IF(results!D253=0,"",results!D253)</f>
        <v/>
      </c>
      <c r="E311" s="131" t="str">
        <f>IF(results!E253=0,"",results!E253)</f>
        <v/>
      </c>
      <c r="F311" s="131" t="str">
        <f>results!$X$3</f>
        <v>/BMD</v>
      </c>
      <c r="G311" s="141" t="str">
        <f>results!X253</f>
        <v/>
      </c>
      <c r="H311" s="143" t="str">
        <f>IFERROR(VLOOKUP(Base[[#This Row],[Résultats Demi Dilution]],$K$2:$L$62,2),"")</f>
        <v/>
      </c>
    </row>
    <row r="312" spans="1:8" x14ac:dyDescent="0.25">
      <c r="A312" s="140" t="str">
        <f>IF(results!A254=0,"",results!A254)</f>
        <v/>
      </c>
      <c r="B312" s="131" t="str">
        <f>IF(results!B254=0,"",results!B254)</f>
        <v/>
      </c>
      <c r="C312" s="131" t="str">
        <f>IF(results!C254=0,"",results!C254)</f>
        <v/>
      </c>
      <c r="D312" s="131" t="str">
        <f>IF(results!D254=0,"",results!D254)</f>
        <v/>
      </c>
      <c r="E312" s="131" t="str">
        <f>IF(results!E254=0,"",results!E254)</f>
        <v/>
      </c>
      <c r="F312" s="131" t="str">
        <f>results!$X$3</f>
        <v>/BMD</v>
      </c>
      <c r="G312" s="141" t="str">
        <f>results!X254</f>
        <v/>
      </c>
      <c r="H312" s="143" t="str">
        <f>IFERROR(VLOOKUP(Base[[#This Row],[Résultats Demi Dilution]],$K$2:$L$62,2),"")</f>
        <v/>
      </c>
    </row>
    <row r="313" spans="1:8" x14ac:dyDescent="0.25">
      <c r="A313" s="140" t="str">
        <f>IF(results!A255=0,"",results!A255)</f>
        <v/>
      </c>
      <c r="B313" s="131" t="str">
        <f>IF(results!B255=0,"",results!B255)</f>
        <v/>
      </c>
      <c r="C313" s="131" t="str">
        <f>IF(results!C255=0,"",results!C255)</f>
        <v/>
      </c>
      <c r="D313" s="131" t="str">
        <f>IF(results!D255=0,"",results!D255)</f>
        <v/>
      </c>
      <c r="E313" s="131" t="str">
        <f>IF(results!E255=0,"",results!E255)</f>
        <v/>
      </c>
      <c r="F313" s="131" t="str">
        <f>results!$X$3</f>
        <v>/BMD</v>
      </c>
      <c r="G313" s="141" t="str">
        <f>results!X255</f>
        <v/>
      </c>
      <c r="H313" s="143" t="str">
        <f>IFERROR(VLOOKUP(Base[[#This Row],[Résultats Demi Dilution]],$K$2:$L$62,2),"")</f>
        <v/>
      </c>
    </row>
    <row r="314" spans="1:8" x14ac:dyDescent="0.25">
      <c r="A314" s="140" t="str">
        <f>IF(results!A256=0,"",results!A256)</f>
        <v/>
      </c>
      <c r="B314" s="131" t="str">
        <f>IF(results!B256=0,"",results!B256)</f>
        <v/>
      </c>
      <c r="C314" s="131" t="str">
        <f>IF(results!C256=0,"",results!C256)</f>
        <v/>
      </c>
      <c r="D314" s="131" t="str">
        <f>IF(results!D256=0,"",results!D256)</f>
        <v/>
      </c>
      <c r="E314" s="131" t="str">
        <f>IF(results!E256=0,"",results!E256)</f>
        <v/>
      </c>
      <c r="F314" s="131" t="str">
        <f>results!$X$3</f>
        <v>/BMD</v>
      </c>
      <c r="G314" s="141" t="str">
        <f>results!X256</f>
        <v/>
      </c>
      <c r="H314" s="143" t="str">
        <f>IFERROR(VLOOKUP(Base[[#This Row],[Résultats Demi Dilution]],$K$2:$L$62,2),"")</f>
        <v/>
      </c>
    </row>
    <row r="315" spans="1:8" x14ac:dyDescent="0.25">
      <c r="A315" s="140" t="str">
        <f>IF(results!A257=0,"",results!A257)</f>
        <v/>
      </c>
      <c r="B315" s="131" t="str">
        <f>IF(results!B257=0,"",results!B257)</f>
        <v/>
      </c>
      <c r="C315" s="131" t="str">
        <f>IF(results!C257=0,"",results!C257)</f>
        <v/>
      </c>
      <c r="D315" s="131" t="str">
        <f>IF(results!D257=0,"",results!D257)</f>
        <v/>
      </c>
      <c r="E315" s="131" t="str">
        <f>IF(results!E257=0,"",results!E257)</f>
        <v/>
      </c>
      <c r="F315" s="131" t="str">
        <f>results!$X$3</f>
        <v>/BMD</v>
      </c>
      <c r="G315" s="141" t="str">
        <f>results!X257</f>
        <v/>
      </c>
      <c r="H315" s="143" t="str">
        <f>IFERROR(VLOOKUP(Base[[#This Row],[Résultats Demi Dilution]],$K$2:$L$62,2),"")</f>
        <v/>
      </c>
    </row>
    <row r="316" spans="1:8" x14ac:dyDescent="0.25">
      <c r="A316" s="140" t="str">
        <f>IF(results!A258=0,"",results!A258)</f>
        <v/>
      </c>
      <c r="B316" s="131" t="str">
        <f>IF(results!B258=0,"",results!B258)</f>
        <v/>
      </c>
      <c r="C316" s="131" t="str">
        <f>IF(results!C258=0,"",results!C258)</f>
        <v/>
      </c>
      <c r="D316" s="131" t="str">
        <f>IF(results!D258=0,"",results!D258)</f>
        <v/>
      </c>
      <c r="E316" s="131" t="str">
        <f>IF(results!E258=0,"",results!E258)</f>
        <v/>
      </c>
      <c r="F316" s="131" t="str">
        <f>results!$X$3</f>
        <v>/BMD</v>
      </c>
      <c r="G316" s="141" t="str">
        <f>results!X258</f>
        <v/>
      </c>
      <c r="H316" s="143" t="str">
        <f>IFERROR(VLOOKUP(Base[[#This Row],[Résultats Demi Dilution]],$K$2:$L$62,2),"")</f>
        <v/>
      </c>
    </row>
    <row r="317" spans="1:8" x14ac:dyDescent="0.25">
      <c r="A317" s="140" t="str">
        <f>IF(results!A259=0,"",results!A259)</f>
        <v/>
      </c>
      <c r="B317" s="131" t="str">
        <f>IF(results!B259=0,"",results!B259)</f>
        <v/>
      </c>
      <c r="C317" s="131" t="str">
        <f>IF(results!C259=0,"",results!C259)</f>
        <v/>
      </c>
      <c r="D317" s="131" t="str">
        <f>IF(results!D259=0,"",results!D259)</f>
        <v/>
      </c>
      <c r="E317" s="131" t="str">
        <f>IF(results!E259=0,"",results!E259)</f>
        <v/>
      </c>
      <c r="F317" s="131" t="str">
        <f>results!$X$3</f>
        <v>/BMD</v>
      </c>
      <c r="G317" s="141" t="str">
        <f>results!X259</f>
        <v/>
      </c>
      <c r="H317" s="143" t="str">
        <f>IFERROR(VLOOKUP(Base[[#This Row],[Résultats Demi Dilution]],$K$2:$L$62,2),"")</f>
        <v/>
      </c>
    </row>
    <row r="318" spans="1:8" x14ac:dyDescent="0.25">
      <c r="A318" s="140" t="str">
        <f>IF(results!A260=0,"",results!A260)</f>
        <v/>
      </c>
      <c r="B318" s="131" t="str">
        <f>IF(results!B260=0,"",results!B260)</f>
        <v/>
      </c>
      <c r="C318" s="131" t="str">
        <f>IF(results!C260=0,"",results!C260)</f>
        <v/>
      </c>
      <c r="D318" s="131" t="str">
        <f>IF(results!D260=0,"",results!D260)</f>
        <v/>
      </c>
      <c r="E318" s="131" t="str">
        <f>IF(results!E260=0,"",results!E260)</f>
        <v/>
      </c>
      <c r="F318" s="131" t="str">
        <f>results!$X$3</f>
        <v>/BMD</v>
      </c>
      <c r="G318" s="141" t="str">
        <f>results!X260</f>
        <v/>
      </c>
      <c r="H318" s="143" t="str">
        <f>IFERROR(VLOOKUP(Base[[#This Row],[Résultats Demi Dilution]],$K$2:$L$62,2),"")</f>
        <v/>
      </c>
    </row>
    <row r="319" spans="1:8" x14ac:dyDescent="0.25">
      <c r="A319" s="140" t="str">
        <f>IF(results!A261=0,"",results!A261)</f>
        <v/>
      </c>
      <c r="B319" s="131" t="str">
        <f>IF(results!B261=0,"",results!B261)</f>
        <v/>
      </c>
      <c r="C319" s="131" t="str">
        <f>IF(results!C261=0,"",results!C261)</f>
        <v/>
      </c>
      <c r="D319" s="131" t="str">
        <f>IF(results!D261=0,"",results!D261)</f>
        <v/>
      </c>
      <c r="E319" s="131" t="str">
        <f>IF(results!E261=0,"",results!E261)</f>
        <v/>
      </c>
      <c r="F319" s="131" t="str">
        <f>results!$X$3</f>
        <v>/BMD</v>
      </c>
      <c r="G319" s="141" t="str">
        <f>results!X261</f>
        <v/>
      </c>
      <c r="H319" s="143" t="str">
        <f>IFERROR(VLOOKUP(Base[[#This Row],[Résultats Demi Dilution]],$K$2:$L$62,2),"")</f>
        <v/>
      </c>
    </row>
    <row r="320" spans="1:8" x14ac:dyDescent="0.25">
      <c r="A320" s="140" t="str">
        <f>IF(results!A262=0,"",results!A262)</f>
        <v/>
      </c>
      <c r="B320" s="131" t="str">
        <f>IF(results!B262=0,"",results!B262)</f>
        <v/>
      </c>
      <c r="C320" s="131" t="str">
        <f>IF(results!C262=0,"",results!C262)</f>
        <v/>
      </c>
      <c r="D320" s="131" t="str">
        <f>IF(results!D262=0,"",results!D262)</f>
        <v/>
      </c>
      <c r="E320" s="131" t="str">
        <f>IF(results!E262=0,"",results!E262)</f>
        <v/>
      </c>
      <c r="F320" s="131" t="str">
        <f>results!$X$3</f>
        <v>/BMD</v>
      </c>
      <c r="G320" s="141" t="str">
        <f>results!X262</f>
        <v/>
      </c>
      <c r="H320" s="143" t="str">
        <f>IFERROR(VLOOKUP(Base[[#This Row],[Résultats Demi Dilution]],$K$2:$L$62,2),"")</f>
        <v/>
      </c>
    </row>
    <row r="321" spans="1:8" x14ac:dyDescent="0.25">
      <c r="A321" s="140" t="str">
        <f>IF(results!A263=0,"",results!A263)</f>
        <v/>
      </c>
      <c r="B321" s="131" t="str">
        <f>IF(results!B263=0,"",results!B263)</f>
        <v/>
      </c>
      <c r="C321" s="131" t="str">
        <f>IF(results!C263=0,"",results!C263)</f>
        <v/>
      </c>
      <c r="D321" s="131" t="str">
        <f>IF(results!D263=0,"",results!D263)</f>
        <v/>
      </c>
      <c r="E321" s="131" t="str">
        <f>IF(results!E263=0,"",results!E263)</f>
        <v/>
      </c>
      <c r="F321" s="131" t="str">
        <f>results!$X$3</f>
        <v>/BMD</v>
      </c>
      <c r="G321" s="141" t="str">
        <f>results!X263</f>
        <v/>
      </c>
      <c r="H321" s="143" t="str">
        <f>IFERROR(VLOOKUP(Base[[#This Row],[Résultats Demi Dilution]],$K$2:$L$62,2),"")</f>
        <v/>
      </c>
    </row>
    <row r="322" spans="1:8" x14ac:dyDescent="0.25">
      <c r="A322" s="140" t="str">
        <f>IF(results!A264=0,"",results!A264)</f>
        <v/>
      </c>
      <c r="B322" s="131" t="str">
        <f>IF(results!B264=0,"",results!B264)</f>
        <v/>
      </c>
      <c r="C322" s="131" t="str">
        <f>IF(results!C264=0,"",results!C264)</f>
        <v/>
      </c>
      <c r="D322" s="131" t="str">
        <f>IF(results!D264=0,"",results!D264)</f>
        <v/>
      </c>
      <c r="E322" s="131" t="str">
        <f>IF(results!E264=0,"",results!E264)</f>
        <v/>
      </c>
      <c r="F322" s="131" t="str">
        <f>results!$X$3</f>
        <v>/BMD</v>
      </c>
      <c r="G322" s="141" t="str">
        <f>results!X264</f>
        <v/>
      </c>
      <c r="H322" s="143" t="str">
        <f>IFERROR(VLOOKUP(Base[[#This Row],[Résultats Demi Dilution]],$K$2:$L$62,2),"")</f>
        <v/>
      </c>
    </row>
    <row r="323" spans="1:8" x14ac:dyDescent="0.25">
      <c r="A323" s="140" t="str">
        <f>IF(results!A265=0,"",results!A265)</f>
        <v/>
      </c>
      <c r="B323" s="131" t="str">
        <f>IF(results!B265=0,"",results!B265)</f>
        <v/>
      </c>
      <c r="C323" s="131" t="str">
        <f>IF(results!C265=0,"",results!C265)</f>
        <v/>
      </c>
      <c r="D323" s="131" t="str">
        <f>IF(results!D265=0,"",results!D265)</f>
        <v/>
      </c>
      <c r="E323" s="131" t="str">
        <f>IF(results!E265=0,"",results!E265)</f>
        <v/>
      </c>
      <c r="F323" s="131" t="str">
        <f>results!$X$3</f>
        <v>/BMD</v>
      </c>
      <c r="G323" s="141" t="str">
        <f>results!X265</f>
        <v/>
      </c>
      <c r="H323" s="143" t="str">
        <f>IFERROR(VLOOKUP(Base[[#This Row],[Résultats Demi Dilution]],$K$2:$L$62,2),"")</f>
        <v/>
      </c>
    </row>
    <row r="324" spans="1:8" x14ac:dyDescent="0.25">
      <c r="A324" s="140" t="str">
        <f>IF(results!A266=0,"",results!A266)</f>
        <v/>
      </c>
      <c r="B324" s="131" t="str">
        <f>IF(results!B266=0,"",results!B266)</f>
        <v/>
      </c>
      <c r="C324" s="131" t="str">
        <f>IF(results!C266=0,"",results!C266)</f>
        <v/>
      </c>
      <c r="D324" s="131" t="str">
        <f>IF(results!D266=0,"",results!D266)</f>
        <v/>
      </c>
      <c r="E324" s="131" t="str">
        <f>IF(results!E266=0,"",results!E266)</f>
        <v/>
      </c>
      <c r="F324" s="131" t="str">
        <f>results!$X$3</f>
        <v>/BMD</v>
      </c>
      <c r="G324" s="141" t="str">
        <f>results!X266</f>
        <v/>
      </c>
      <c r="H324" s="143" t="str">
        <f>IFERROR(VLOOKUP(Base[[#This Row],[Résultats Demi Dilution]],$K$2:$L$62,2),"")</f>
        <v/>
      </c>
    </row>
    <row r="325" spans="1:8" x14ac:dyDescent="0.25">
      <c r="A325" s="140" t="str">
        <f>IF(results!A267=0,"",results!A267)</f>
        <v/>
      </c>
      <c r="B325" s="131" t="str">
        <f>IF(results!B267=0,"",results!B267)</f>
        <v/>
      </c>
      <c r="C325" s="131" t="str">
        <f>IF(results!C267=0,"",results!C267)</f>
        <v/>
      </c>
      <c r="D325" s="131" t="str">
        <f>IF(results!D267=0,"",results!D267)</f>
        <v/>
      </c>
      <c r="E325" s="131" t="str">
        <f>IF(results!E267=0,"",results!E267)</f>
        <v/>
      </c>
      <c r="F325" s="131" t="str">
        <f>results!$X$3</f>
        <v>/BMD</v>
      </c>
      <c r="G325" s="141" t="str">
        <f>results!X267</f>
        <v/>
      </c>
      <c r="H325" s="143" t="str">
        <f>IFERROR(VLOOKUP(Base[[#This Row],[Résultats Demi Dilution]],$K$2:$L$62,2),"")</f>
        <v/>
      </c>
    </row>
    <row r="326" spans="1:8" x14ac:dyDescent="0.25">
      <c r="A326" s="140" t="str">
        <f>IF(results!A268=0,"",results!A268)</f>
        <v/>
      </c>
      <c r="B326" s="131" t="str">
        <f>IF(results!B268=0,"",results!B268)</f>
        <v/>
      </c>
      <c r="C326" s="131" t="str">
        <f>IF(results!C268=0,"",results!C268)</f>
        <v/>
      </c>
      <c r="D326" s="131" t="str">
        <f>IF(results!D268=0,"",results!D268)</f>
        <v/>
      </c>
      <c r="E326" s="131" t="str">
        <f>IF(results!E268=0,"",results!E268)</f>
        <v/>
      </c>
      <c r="F326" s="131" t="str">
        <f>results!$X$3</f>
        <v>/BMD</v>
      </c>
      <c r="G326" s="141" t="str">
        <f>results!X268</f>
        <v/>
      </c>
      <c r="H326" s="143" t="str">
        <f>IFERROR(VLOOKUP(Base[[#This Row],[Résultats Demi Dilution]],$K$2:$L$62,2),"")</f>
        <v/>
      </c>
    </row>
    <row r="327" spans="1:8" x14ac:dyDescent="0.25">
      <c r="A327" s="140" t="str">
        <f>IF(results!A269=0,"",results!A269)</f>
        <v/>
      </c>
      <c r="B327" s="131" t="str">
        <f>IF(results!B269=0,"",results!B269)</f>
        <v/>
      </c>
      <c r="C327" s="131" t="str">
        <f>IF(results!C269=0,"",results!C269)</f>
        <v/>
      </c>
      <c r="D327" s="131" t="str">
        <f>IF(results!D269=0,"",results!D269)</f>
        <v/>
      </c>
      <c r="E327" s="131" t="str">
        <f>IF(results!E269=0,"",results!E269)</f>
        <v/>
      </c>
      <c r="F327" s="131" t="str">
        <f>results!$X$3</f>
        <v>/BMD</v>
      </c>
      <c r="G327" s="141" t="str">
        <f>results!X269</f>
        <v/>
      </c>
      <c r="H327" s="143" t="str">
        <f>IFERROR(VLOOKUP(Base[[#This Row],[Résultats Demi Dilution]],$K$2:$L$62,2),"")</f>
        <v/>
      </c>
    </row>
    <row r="328" spans="1:8" x14ac:dyDescent="0.25">
      <c r="A328" s="140" t="str">
        <f>IF(results!A270=0,"",results!A270)</f>
        <v/>
      </c>
      <c r="B328" s="131" t="str">
        <f>IF(results!B270=0,"",results!B270)</f>
        <v/>
      </c>
      <c r="C328" s="131" t="str">
        <f>IF(results!C270=0,"",results!C270)</f>
        <v/>
      </c>
      <c r="D328" s="131" t="str">
        <f>IF(results!D270=0,"",results!D270)</f>
        <v/>
      </c>
      <c r="E328" s="131" t="str">
        <f>IF(results!E270=0,"",results!E270)</f>
        <v/>
      </c>
      <c r="F328" s="131" t="str">
        <f>results!$X$3</f>
        <v>/BMD</v>
      </c>
      <c r="G328" s="141" t="str">
        <f>results!X270</f>
        <v/>
      </c>
      <c r="H328" s="143" t="str">
        <f>IFERROR(VLOOKUP(Base[[#This Row],[Résultats Demi Dilution]],$K$2:$L$62,2),"")</f>
        <v/>
      </c>
    </row>
    <row r="329" spans="1:8" x14ac:dyDescent="0.25">
      <c r="A329" s="140" t="str">
        <f>IF(results!A271=0,"",results!A271)</f>
        <v/>
      </c>
      <c r="B329" s="131" t="str">
        <f>IF(results!B271=0,"",results!B271)</f>
        <v/>
      </c>
      <c r="C329" s="131" t="str">
        <f>IF(results!C271=0,"",results!C271)</f>
        <v/>
      </c>
      <c r="D329" s="131" t="str">
        <f>IF(results!D271=0,"",results!D271)</f>
        <v/>
      </c>
      <c r="E329" s="131" t="str">
        <f>IF(results!E271=0,"",results!E271)</f>
        <v/>
      </c>
      <c r="F329" s="131" t="str">
        <f>results!$X$3</f>
        <v>/BMD</v>
      </c>
      <c r="G329" s="141" t="str">
        <f>results!X271</f>
        <v/>
      </c>
      <c r="H329" s="143" t="str">
        <f>IFERROR(VLOOKUP(Base[[#This Row],[Résultats Demi Dilution]],$K$2:$L$62,2),"")</f>
        <v/>
      </c>
    </row>
    <row r="330" spans="1:8" x14ac:dyDescent="0.25">
      <c r="A330" s="140" t="str">
        <f>IF(results!A272=0,"",results!A272)</f>
        <v/>
      </c>
      <c r="B330" s="131" t="str">
        <f>IF(results!B272=0,"",results!B272)</f>
        <v/>
      </c>
      <c r="C330" s="131" t="str">
        <f>IF(results!C272=0,"",results!C272)</f>
        <v/>
      </c>
      <c r="D330" s="131" t="str">
        <f>IF(results!D272=0,"",results!D272)</f>
        <v/>
      </c>
      <c r="E330" s="131" t="str">
        <f>IF(results!E272=0,"",results!E272)</f>
        <v/>
      </c>
      <c r="F330" s="131" t="str">
        <f>results!$X$3</f>
        <v>/BMD</v>
      </c>
      <c r="G330" s="141" t="str">
        <f>results!X272</f>
        <v/>
      </c>
      <c r="H330" s="143" t="str">
        <f>IFERROR(VLOOKUP(Base[[#This Row],[Résultats Demi Dilution]],$K$2:$L$62,2),"")</f>
        <v/>
      </c>
    </row>
    <row r="331" spans="1:8" x14ac:dyDescent="0.25">
      <c r="A331" s="140" t="str">
        <f>IF(results!A273=0,"",results!A273)</f>
        <v/>
      </c>
      <c r="B331" s="131" t="str">
        <f>IF(results!B273=0,"",results!B273)</f>
        <v/>
      </c>
      <c r="C331" s="131" t="str">
        <f>IF(results!C273=0,"",results!C273)</f>
        <v/>
      </c>
      <c r="D331" s="131" t="str">
        <f>IF(results!D273=0,"",results!D273)</f>
        <v/>
      </c>
      <c r="E331" s="131" t="str">
        <f>IF(results!E273=0,"",results!E273)</f>
        <v/>
      </c>
      <c r="F331" s="131" t="str">
        <f>results!$X$3</f>
        <v>/BMD</v>
      </c>
      <c r="G331" s="141" t="str">
        <f>results!X273</f>
        <v/>
      </c>
      <c r="H331" s="143" t="str">
        <f>IFERROR(VLOOKUP(Base[[#This Row],[Résultats Demi Dilution]],$K$2:$L$62,2),"")</f>
        <v/>
      </c>
    </row>
    <row r="332" spans="1:8" x14ac:dyDescent="0.25">
      <c r="A332" s="140" t="str">
        <f>IF(results!A274=0,"",results!A274)</f>
        <v/>
      </c>
      <c r="B332" s="131" t="str">
        <f>IF(results!B274=0,"",results!B274)</f>
        <v/>
      </c>
      <c r="C332" s="131" t="str">
        <f>IF(results!C274=0,"",results!C274)</f>
        <v/>
      </c>
      <c r="D332" s="131" t="str">
        <f>IF(results!D274=0,"",results!D274)</f>
        <v/>
      </c>
      <c r="E332" s="131" t="str">
        <f>IF(results!E274=0,"",results!E274)</f>
        <v/>
      </c>
      <c r="F332" s="131" t="str">
        <f>results!$X$3</f>
        <v>/BMD</v>
      </c>
      <c r="G332" s="141" t="str">
        <f>results!X274</f>
        <v/>
      </c>
      <c r="H332" s="143" t="str">
        <f>IFERROR(VLOOKUP(Base[[#This Row],[Résultats Demi Dilution]],$K$2:$L$62,2),"")</f>
        <v/>
      </c>
    </row>
    <row r="333" spans="1:8" x14ac:dyDescent="0.25">
      <c r="A333" s="140" t="str">
        <f>IF(results!A275=0,"",results!A275)</f>
        <v/>
      </c>
      <c r="B333" s="131" t="str">
        <f>IF(results!B275=0,"",results!B275)</f>
        <v/>
      </c>
      <c r="C333" s="131" t="str">
        <f>IF(results!C275=0,"",results!C275)</f>
        <v/>
      </c>
      <c r="D333" s="131" t="str">
        <f>IF(results!D275=0,"",results!D275)</f>
        <v/>
      </c>
      <c r="E333" s="131" t="str">
        <f>IF(results!E275=0,"",results!E275)</f>
        <v/>
      </c>
      <c r="F333" s="131" t="str">
        <f>results!$X$3</f>
        <v>/BMD</v>
      </c>
      <c r="G333" s="141" t="str">
        <f>results!X275</f>
        <v/>
      </c>
      <c r="H333" s="143" t="str">
        <f>IFERROR(VLOOKUP(Base[[#This Row],[Résultats Demi Dilution]],$K$2:$L$62,2),"")</f>
        <v/>
      </c>
    </row>
    <row r="334" spans="1:8" x14ac:dyDescent="0.25">
      <c r="A334" s="140" t="str">
        <f>IF(results!A276=0,"",results!A276)</f>
        <v/>
      </c>
      <c r="B334" s="131" t="str">
        <f>IF(results!B276=0,"",results!B276)</f>
        <v/>
      </c>
      <c r="C334" s="131" t="str">
        <f>IF(results!C276=0,"",results!C276)</f>
        <v/>
      </c>
      <c r="D334" s="131" t="str">
        <f>IF(results!D276=0,"",results!D276)</f>
        <v/>
      </c>
      <c r="E334" s="131" t="str">
        <f>IF(results!E276=0,"",results!E276)</f>
        <v/>
      </c>
      <c r="F334" s="131" t="str">
        <f>results!$X$3</f>
        <v>/BMD</v>
      </c>
      <c r="G334" s="141" t="str">
        <f>results!X276</f>
        <v/>
      </c>
      <c r="H334" s="143" t="str">
        <f>IFERROR(VLOOKUP(Base[[#This Row],[Résultats Demi Dilution]],$K$2:$L$62,2),"")</f>
        <v/>
      </c>
    </row>
    <row r="335" spans="1:8" x14ac:dyDescent="0.25">
      <c r="A335" s="140" t="str">
        <f>IF(results!A277=0,"",results!A277)</f>
        <v/>
      </c>
      <c r="B335" s="131" t="str">
        <f>IF(results!B277=0,"",results!B277)</f>
        <v/>
      </c>
      <c r="C335" s="131" t="str">
        <f>IF(results!C277=0,"",results!C277)</f>
        <v/>
      </c>
      <c r="D335" s="131" t="str">
        <f>IF(results!D277=0,"",results!D277)</f>
        <v/>
      </c>
      <c r="E335" s="131" t="str">
        <f>IF(results!E277=0,"",results!E277)</f>
        <v/>
      </c>
      <c r="F335" s="131" t="str">
        <f>results!$X$3</f>
        <v>/BMD</v>
      </c>
      <c r="G335" s="141" t="str">
        <f>results!X277</f>
        <v/>
      </c>
      <c r="H335" s="143" t="str">
        <f>IFERROR(VLOOKUP(Base[[#This Row],[Résultats Demi Dilution]],$K$2:$L$62,2),"")</f>
        <v/>
      </c>
    </row>
    <row r="336" spans="1:8" x14ac:dyDescent="0.25">
      <c r="A336" s="140" t="str">
        <f>IF(results!A278=0,"",results!A278)</f>
        <v/>
      </c>
      <c r="B336" s="131" t="str">
        <f>IF(results!B278=0,"",results!B278)</f>
        <v/>
      </c>
      <c r="C336" s="131" t="str">
        <f>IF(results!C278=0,"",results!C278)</f>
        <v/>
      </c>
      <c r="D336" s="131" t="str">
        <f>IF(results!D278=0,"",results!D278)</f>
        <v/>
      </c>
      <c r="E336" s="131" t="str">
        <f>IF(results!E278=0,"",results!E278)</f>
        <v/>
      </c>
      <c r="F336" s="131" t="str">
        <f>results!$X$3</f>
        <v>/BMD</v>
      </c>
      <c r="G336" s="141" t="str">
        <f>results!X278</f>
        <v/>
      </c>
      <c r="H336" s="143" t="str">
        <f>IFERROR(VLOOKUP(Base[[#This Row],[Résultats Demi Dilution]],$K$2:$L$62,2),"")</f>
        <v/>
      </c>
    </row>
    <row r="337" spans="1:8" x14ac:dyDescent="0.25">
      <c r="A337" s="140" t="str">
        <f>IF(results!A279=0,"",results!A279)</f>
        <v/>
      </c>
      <c r="B337" s="131" t="str">
        <f>IF(results!B279=0,"",results!B279)</f>
        <v/>
      </c>
      <c r="C337" s="131" t="str">
        <f>IF(results!C279=0,"",results!C279)</f>
        <v/>
      </c>
      <c r="D337" s="131" t="str">
        <f>IF(results!D279=0,"",results!D279)</f>
        <v/>
      </c>
      <c r="E337" s="131" t="str">
        <f>IF(results!E279=0,"",results!E279)</f>
        <v/>
      </c>
      <c r="F337" s="131" t="str">
        <f>results!$X$3</f>
        <v>/BMD</v>
      </c>
      <c r="G337" s="141" t="str">
        <f>results!X279</f>
        <v/>
      </c>
      <c r="H337" s="143" t="str">
        <f>IFERROR(VLOOKUP(Base[[#This Row],[Résultats Demi Dilution]],$K$2:$L$62,2),"")</f>
        <v/>
      </c>
    </row>
    <row r="338" spans="1:8" x14ac:dyDescent="0.25">
      <c r="A338" s="140" t="str">
        <f>IF(results!A280=0,"",results!A280)</f>
        <v/>
      </c>
      <c r="B338" s="131" t="str">
        <f>IF(results!B280=0,"",results!B280)</f>
        <v/>
      </c>
      <c r="C338" s="131" t="str">
        <f>IF(results!C280=0,"",results!C280)</f>
        <v/>
      </c>
      <c r="D338" s="131" t="str">
        <f>IF(results!D280=0,"",results!D280)</f>
        <v/>
      </c>
      <c r="E338" s="131" t="str">
        <f>IF(results!E280=0,"",results!E280)</f>
        <v/>
      </c>
      <c r="F338" s="131" t="str">
        <f>results!$X$3</f>
        <v>/BMD</v>
      </c>
      <c r="G338" s="141" t="str">
        <f>results!X280</f>
        <v/>
      </c>
      <c r="H338" s="143" t="str">
        <f>IFERROR(VLOOKUP(Base[[#This Row],[Résultats Demi Dilution]],$K$2:$L$62,2),"")</f>
        <v/>
      </c>
    </row>
    <row r="339" spans="1:8" x14ac:dyDescent="0.25">
      <c r="A339" s="140" t="str">
        <f>IF(results!A281=0,"",results!A281)</f>
        <v/>
      </c>
      <c r="B339" s="131" t="str">
        <f>IF(results!B281=0,"",results!B281)</f>
        <v/>
      </c>
      <c r="C339" s="131" t="str">
        <f>IF(results!C281=0,"",results!C281)</f>
        <v/>
      </c>
      <c r="D339" s="131" t="str">
        <f>IF(results!D281=0,"",results!D281)</f>
        <v/>
      </c>
      <c r="E339" s="131" t="str">
        <f>IF(results!E281=0,"",results!E281)</f>
        <v/>
      </c>
      <c r="F339" s="131" t="str">
        <f>results!$X$3</f>
        <v>/BMD</v>
      </c>
      <c r="G339" s="141" t="str">
        <f>results!X281</f>
        <v/>
      </c>
      <c r="H339" s="143" t="str">
        <f>IFERROR(VLOOKUP(Base[[#This Row],[Résultats Demi Dilution]],$K$2:$L$62,2),"")</f>
        <v/>
      </c>
    </row>
    <row r="340" spans="1:8" x14ac:dyDescent="0.25">
      <c r="A340" s="140" t="str">
        <f>IF(results!A282=0,"",results!A282)</f>
        <v/>
      </c>
      <c r="B340" s="131" t="str">
        <f>IF(results!B282=0,"",results!B282)</f>
        <v/>
      </c>
      <c r="C340" s="131" t="str">
        <f>IF(results!C282=0,"",results!C282)</f>
        <v/>
      </c>
      <c r="D340" s="131" t="str">
        <f>IF(results!D282=0,"",results!D282)</f>
        <v/>
      </c>
      <c r="E340" s="131" t="str">
        <f>IF(results!E282=0,"",results!E282)</f>
        <v/>
      </c>
      <c r="F340" s="131" t="str">
        <f>results!$X$3</f>
        <v>/BMD</v>
      </c>
      <c r="G340" s="141" t="str">
        <f>results!X282</f>
        <v/>
      </c>
      <c r="H340" s="143" t="str">
        <f>IFERROR(VLOOKUP(Base[[#This Row],[Résultats Demi Dilution]],$K$2:$L$62,2),"")</f>
        <v/>
      </c>
    </row>
    <row r="341" spans="1:8" x14ac:dyDescent="0.25">
      <c r="A341" s="140" t="str">
        <f>IF(results!A283=0,"",results!A283)</f>
        <v/>
      </c>
      <c r="B341" s="131" t="str">
        <f>IF(results!B283=0,"",results!B283)</f>
        <v/>
      </c>
      <c r="C341" s="131" t="str">
        <f>IF(results!C283=0,"",results!C283)</f>
        <v/>
      </c>
      <c r="D341" s="131" t="str">
        <f>IF(results!D283=0,"",results!D283)</f>
        <v/>
      </c>
      <c r="E341" s="131" t="str">
        <f>IF(results!E283=0,"",results!E283)</f>
        <v/>
      </c>
      <c r="F341" s="131" t="str">
        <f>results!$X$3</f>
        <v>/BMD</v>
      </c>
      <c r="G341" s="141" t="str">
        <f>results!X283</f>
        <v/>
      </c>
      <c r="H341" s="143" t="str">
        <f>IFERROR(VLOOKUP(Base[[#This Row],[Résultats Demi Dilution]],$K$2:$L$62,2),"")</f>
        <v/>
      </c>
    </row>
    <row r="342" spans="1:8" x14ac:dyDescent="0.25">
      <c r="A342" s="140" t="str">
        <f>IF(results!A284=0,"",results!A284)</f>
        <v/>
      </c>
      <c r="B342" s="131" t="str">
        <f>IF(results!B284=0,"",results!B284)</f>
        <v/>
      </c>
      <c r="C342" s="131" t="str">
        <f>IF(results!C284=0,"",results!C284)</f>
        <v/>
      </c>
      <c r="D342" s="131" t="str">
        <f>IF(results!D284=0,"",results!D284)</f>
        <v/>
      </c>
      <c r="E342" s="131" t="str">
        <f>IF(results!E284=0,"",results!E284)</f>
        <v/>
      </c>
      <c r="F342" s="131" t="str">
        <f>results!$X$3</f>
        <v>/BMD</v>
      </c>
      <c r="G342" s="141" t="str">
        <f>results!X284</f>
        <v/>
      </c>
      <c r="H342" s="143" t="str">
        <f>IFERROR(VLOOKUP(Base[[#This Row],[Résultats Demi Dilution]],$K$2:$L$62,2),"")</f>
        <v/>
      </c>
    </row>
    <row r="343" spans="1:8" x14ac:dyDescent="0.25">
      <c r="A343" s="140" t="str">
        <f>IF(results!A285=0,"",results!A285)</f>
        <v/>
      </c>
      <c r="B343" s="131" t="str">
        <f>IF(results!B285=0,"",results!B285)</f>
        <v/>
      </c>
      <c r="C343" s="131" t="str">
        <f>IF(results!C285=0,"",results!C285)</f>
        <v/>
      </c>
      <c r="D343" s="131" t="str">
        <f>IF(results!D285=0,"",results!D285)</f>
        <v/>
      </c>
      <c r="E343" s="131" t="str">
        <f>IF(results!E285=0,"",results!E285)</f>
        <v/>
      </c>
      <c r="F343" s="131" t="str">
        <f>results!$X$3</f>
        <v>/BMD</v>
      </c>
      <c r="G343" s="141" t="str">
        <f>results!X285</f>
        <v/>
      </c>
      <c r="H343" s="143" t="str">
        <f>IFERROR(VLOOKUP(Base[[#This Row],[Résultats Demi Dilution]],$K$2:$L$62,2),"")</f>
        <v/>
      </c>
    </row>
    <row r="344" spans="1:8" x14ac:dyDescent="0.25">
      <c r="A344" s="140" t="str">
        <f>IF(results!A286=0,"",results!A286)</f>
        <v/>
      </c>
      <c r="B344" s="131" t="str">
        <f>IF(results!B286=0,"",results!B286)</f>
        <v/>
      </c>
      <c r="C344" s="131" t="str">
        <f>IF(results!C286=0,"",results!C286)</f>
        <v/>
      </c>
      <c r="D344" s="131" t="str">
        <f>IF(results!D286=0,"",results!D286)</f>
        <v/>
      </c>
      <c r="E344" s="131" t="str">
        <f>IF(results!E286=0,"",results!E286)</f>
        <v/>
      </c>
      <c r="F344" s="131" t="str">
        <f>results!$X$3</f>
        <v>/BMD</v>
      </c>
      <c r="G344" s="141" t="str">
        <f>results!X286</f>
        <v/>
      </c>
      <c r="H344" s="143" t="str">
        <f>IFERROR(VLOOKUP(Base[[#This Row],[Résultats Demi Dilution]],$K$2:$L$62,2),"")</f>
        <v/>
      </c>
    </row>
    <row r="345" spans="1:8" x14ac:dyDescent="0.25">
      <c r="A345" s="140" t="str">
        <f>IF(results!A287=0,"",results!A287)</f>
        <v/>
      </c>
      <c r="B345" s="131" t="str">
        <f>IF(results!B287=0,"",results!B287)</f>
        <v/>
      </c>
      <c r="C345" s="131" t="str">
        <f>IF(results!C287=0,"",results!C287)</f>
        <v/>
      </c>
      <c r="D345" s="131" t="str">
        <f>IF(results!D287=0,"",results!D287)</f>
        <v/>
      </c>
      <c r="E345" s="131" t="str">
        <f>IF(results!E287=0,"",results!E287)</f>
        <v/>
      </c>
      <c r="F345" s="131" t="str">
        <f>results!$X$3</f>
        <v>/BMD</v>
      </c>
      <c r="G345" s="141" t="str">
        <f>results!X287</f>
        <v/>
      </c>
      <c r="H345" s="143" t="str">
        <f>IFERROR(VLOOKUP(Base[[#This Row],[Résultats Demi Dilution]],$K$2:$L$62,2),"")</f>
        <v/>
      </c>
    </row>
    <row r="346" spans="1:8" x14ac:dyDescent="0.25">
      <c r="A346" s="140" t="str">
        <f>IF(results!A288=0,"",results!A288)</f>
        <v/>
      </c>
      <c r="B346" s="131" t="str">
        <f>IF(results!B288=0,"",results!B288)</f>
        <v/>
      </c>
      <c r="C346" s="131" t="str">
        <f>IF(results!C288=0,"",results!C288)</f>
        <v/>
      </c>
      <c r="D346" s="131" t="str">
        <f>IF(results!D288=0,"",results!D288)</f>
        <v/>
      </c>
      <c r="E346" s="131" t="str">
        <f>IF(results!E288=0,"",results!E288)</f>
        <v/>
      </c>
      <c r="F346" s="131" t="str">
        <f>results!$X$3</f>
        <v>/BMD</v>
      </c>
      <c r="G346" s="141" t="str">
        <f>results!X288</f>
        <v/>
      </c>
      <c r="H346" s="143" t="str">
        <f>IFERROR(VLOOKUP(Base[[#This Row],[Résultats Demi Dilution]],$K$2:$L$62,2),"")</f>
        <v/>
      </c>
    </row>
    <row r="347" spans="1:8" x14ac:dyDescent="0.25">
      <c r="A347" s="140" t="str">
        <f>IF(results!A289=0,"",results!A289)</f>
        <v/>
      </c>
      <c r="B347" s="131" t="str">
        <f>IF(results!B289=0,"",results!B289)</f>
        <v/>
      </c>
      <c r="C347" s="131" t="str">
        <f>IF(results!C289=0,"",results!C289)</f>
        <v/>
      </c>
      <c r="D347" s="131" t="str">
        <f>IF(results!D289=0,"",results!D289)</f>
        <v/>
      </c>
      <c r="E347" s="131" t="str">
        <f>IF(results!E289=0,"",results!E289)</f>
        <v/>
      </c>
      <c r="F347" s="131" t="str">
        <f>results!$X$3</f>
        <v>/BMD</v>
      </c>
      <c r="G347" s="141" t="str">
        <f>results!X289</f>
        <v/>
      </c>
      <c r="H347" s="143" t="str">
        <f>IFERROR(VLOOKUP(Base[[#This Row],[Résultats Demi Dilution]],$K$2:$L$62,2),"")</f>
        <v/>
      </c>
    </row>
    <row r="348" spans="1:8" x14ac:dyDescent="0.25">
      <c r="A348" s="140" t="str">
        <f>IF(results!A290=0,"",results!A290)</f>
        <v/>
      </c>
      <c r="B348" s="131" t="str">
        <f>IF(results!B290=0,"",results!B290)</f>
        <v/>
      </c>
      <c r="C348" s="131" t="str">
        <f>IF(results!C290=0,"",results!C290)</f>
        <v/>
      </c>
      <c r="D348" s="131" t="str">
        <f>IF(results!D290=0,"",results!D290)</f>
        <v/>
      </c>
      <c r="E348" s="131" t="str">
        <f>IF(results!E290=0,"",results!E290)</f>
        <v/>
      </c>
      <c r="F348" s="131" t="str">
        <f>results!$X$3</f>
        <v>/BMD</v>
      </c>
      <c r="G348" s="141" t="str">
        <f>results!X290</f>
        <v/>
      </c>
      <c r="H348" s="143" t="str">
        <f>IFERROR(VLOOKUP(Base[[#This Row],[Résultats Demi Dilution]],$K$2:$L$62,2),"")</f>
        <v/>
      </c>
    </row>
    <row r="349" spans="1:8" x14ac:dyDescent="0.25">
      <c r="A349" s="140" t="str">
        <f>IF(results!A291=0,"",results!A291)</f>
        <v/>
      </c>
      <c r="B349" s="131" t="str">
        <f>IF(results!B291=0,"",results!B291)</f>
        <v/>
      </c>
      <c r="C349" s="131" t="str">
        <f>IF(results!C291=0,"",results!C291)</f>
        <v/>
      </c>
      <c r="D349" s="131" t="str">
        <f>IF(results!D291=0,"",results!D291)</f>
        <v/>
      </c>
      <c r="E349" s="131" t="str">
        <f>IF(results!E291=0,"",results!E291)</f>
        <v/>
      </c>
      <c r="F349" s="131" t="str">
        <f>results!$X$3</f>
        <v>/BMD</v>
      </c>
      <c r="G349" s="141" t="str">
        <f>results!X291</f>
        <v/>
      </c>
      <c r="H349" s="143" t="str">
        <f>IFERROR(VLOOKUP(Base[[#This Row],[Résultats Demi Dilution]],$K$2:$L$62,2),"")</f>
        <v/>
      </c>
    </row>
    <row r="350" spans="1:8" x14ac:dyDescent="0.25">
      <c r="A350" s="140" t="str">
        <f>IF(results!A292=0,"",results!A292)</f>
        <v/>
      </c>
      <c r="B350" s="131" t="str">
        <f>IF(results!B292=0,"",results!B292)</f>
        <v/>
      </c>
      <c r="C350" s="131" t="str">
        <f>IF(results!C292=0,"",results!C292)</f>
        <v/>
      </c>
      <c r="D350" s="131" t="str">
        <f>IF(results!D292=0,"",results!D292)</f>
        <v/>
      </c>
      <c r="E350" s="131" t="str">
        <f>IF(results!E292=0,"",results!E292)</f>
        <v/>
      </c>
      <c r="F350" s="131" t="str">
        <f>results!$X$3</f>
        <v>/BMD</v>
      </c>
      <c r="G350" s="141" t="str">
        <f>results!X292</f>
        <v/>
      </c>
      <c r="H350" s="143" t="str">
        <f>IFERROR(VLOOKUP(Base[[#This Row],[Résultats Demi Dilution]],$K$2:$L$62,2),"")</f>
        <v/>
      </c>
    </row>
    <row r="351" spans="1:8" x14ac:dyDescent="0.25">
      <c r="A351" s="140" t="str">
        <f>IF(results!A293=0,"",results!A293)</f>
        <v/>
      </c>
      <c r="B351" s="131" t="str">
        <f>IF(results!B293=0,"",results!B293)</f>
        <v/>
      </c>
      <c r="C351" s="131" t="str">
        <f>IF(results!C293=0,"",results!C293)</f>
        <v/>
      </c>
      <c r="D351" s="131" t="str">
        <f>IF(results!D293=0,"",results!D293)</f>
        <v/>
      </c>
      <c r="E351" s="131" t="str">
        <f>IF(results!E293=0,"",results!E293)</f>
        <v/>
      </c>
      <c r="F351" s="131" t="str">
        <f>results!$X$3</f>
        <v>/BMD</v>
      </c>
      <c r="G351" s="141" t="str">
        <f>results!X293</f>
        <v/>
      </c>
      <c r="H351" s="143" t="str">
        <f>IFERROR(VLOOKUP(Base[[#This Row],[Résultats Demi Dilution]],$K$2:$L$62,2),"")</f>
        <v/>
      </c>
    </row>
    <row r="352" spans="1:8" x14ac:dyDescent="0.25">
      <c r="A352" s="140" t="str">
        <f>IF(results!A294=0,"",results!A294)</f>
        <v/>
      </c>
      <c r="B352" s="131" t="str">
        <f>IF(results!B294=0,"",results!B294)</f>
        <v/>
      </c>
      <c r="C352" s="131" t="str">
        <f>IF(results!C294=0,"",results!C294)</f>
        <v/>
      </c>
      <c r="D352" s="131" t="str">
        <f>IF(results!D294=0,"",results!D294)</f>
        <v/>
      </c>
      <c r="E352" s="131" t="str">
        <f>IF(results!E294=0,"",results!E294)</f>
        <v/>
      </c>
      <c r="F352" s="131" t="str">
        <f>results!$X$3</f>
        <v>/BMD</v>
      </c>
      <c r="G352" s="141" t="str">
        <f>results!X294</f>
        <v/>
      </c>
      <c r="H352" s="143" t="str">
        <f>IFERROR(VLOOKUP(Base[[#This Row],[Résultats Demi Dilution]],$K$2:$L$62,2),"")</f>
        <v/>
      </c>
    </row>
    <row r="353" spans="1:8" x14ac:dyDescent="0.25">
      <c r="A353" s="140" t="str">
        <f>IF(results!A295=0,"",results!A295)</f>
        <v/>
      </c>
      <c r="B353" s="131" t="str">
        <f>IF(results!B295=0,"",results!B295)</f>
        <v/>
      </c>
      <c r="C353" s="131" t="str">
        <f>IF(results!C295=0,"",results!C295)</f>
        <v/>
      </c>
      <c r="D353" s="131" t="str">
        <f>IF(results!D295=0,"",results!D295)</f>
        <v/>
      </c>
      <c r="E353" s="131" t="str">
        <f>IF(results!E295=0,"",results!E295)</f>
        <v/>
      </c>
      <c r="F353" s="131" t="str">
        <f>results!$X$3</f>
        <v>/BMD</v>
      </c>
      <c r="G353" s="141" t="str">
        <f>results!X295</f>
        <v/>
      </c>
      <c r="H353" s="143" t="str">
        <f>IFERROR(VLOOKUP(Base[[#This Row],[Résultats Demi Dilution]],$K$2:$L$62,2),"")</f>
        <v/>
      </c>
    </row>
    <row r="354" spans="1:8" x14ac:dyDescent="0.25">
      <c r="A354" s="140" t="str">
        <f>IF(results!A296=0,"",results!A296)</f>
        <v/>
      </c>
      <c r="B354" s="131" t="str">
        <f>IF(results!B296=0,"",results!B296)</f>
        <v/>
      </c>
      <c r="C354" s="131" t="str">
        <f>IF(results!C296=0,"",results!C296)</f>
        <v/>
      </c>
      <c r="D354" s="131" t="str">
        <f>IF(results!D296=0,"",results!D296)</f>
        <v/>
      </c>
      <c r="E354" s="131" t="str">
        <f>IF(results!E296=0,"",results!E296)</f>
        <v/>
      </c>
      <c r="F354" s="131" t="str">
        <f>results!$X$3</f>
        <v>/BMD</v>
      </c>
      <c r="G354" s="141" t="str">
        <f>results!X296</f>
        <v/>
      </c>
      <c r="H354" s="143" t="str">
        <f>IFERROR(VLOOKUP(Base[[#This Row],[Résultats Demi Dilution]],$K$2:$L$62,2),"")</f>
        <v/>
      </c>
    </row>
    <row r="355" spans="1:8" x14ac:dyDescent="0.25">
      <c r="A355" s="140" t="str">
        <f>IF(results!A297=0,"",results!A297)</f>
        <v/>
      </c>
      <c r="B355" s="131" t="str">
        <f>IF(results!B297=0,"",results!B297)</f>
        <v/>
      </c>
      <c r="C355" s="131" t="str">
        <f>IF(results!C297=0,"",results!C297)</f>
        <v/>
      </c>
      <c r="D355" s="131" t="str">
        <f>IF(results!D297=0,"",results!D297)</f>
        <v/>
      </c>
      <c r="E355" s="131" t="str">
        <f>IF(results!E297=0,"",results!E297)</f>
        <v/>
      </c>
      <c r="F355" s="131" t="str">
        <f>results!$X$3</f>
        <v>/BMD</v>
      </c>
      <c r="G355" s="141" t="str">
        <f>results!X297</f>
        <v/>
      </c>
      <c r="H355" s="143" t="str">
        <f>IFERROR(VLOOKUP(Base[[#This Row],[Résultats Demi Dilution]],$K$2:$L$62,2),"")</f>
        <v/>
      </c>
    </row>
    <row r="356" spans="1:8" x14ac:dyDescent="0.25">
      <c r="A356" s="140" t="str">
        <f>IF(results!A298=0,"",results!A298)</f>
        <v/>
      </c>
      <c r="B356" s="131" t="str">
        <f>IF(results!B298=0,"",results!B298)</f>
        <v/>
      </c>
      <c r="C356" s="131" t="str">
        <f>IF(results!C298=0,"",results!C298)</f>
        <v/>
      </c>
      <c r="D356" s="131" t="str">
        <f>IF(results!D298=0,"",results!D298)</f>
        <v/>
      </c>
      <c r="E356" s="131" t="str">
        <f>IF(results!E298=0,"",results!E298)</f>
        <v/>
      </c>
      <c r="F356" s="131" t="str">
        <f>results!$X$3</f>
        <v>/BMD</v>
      </c>
      <c r="G356" s="141" t="str">
        <f>results!X298</f>
        <v/>
      </c>
      <c r="H356" s="143" t="str">
        <f>IFERROR(VLOOKUP(Base[[#This Row],[Résultats Demi Dilution]],$K$2:$L$62,2),"")</f>
        <v/>
      </c>
    </row>
    <row r="357" spans="1:8" x14ac:dyDescent="0.25">
      <c r="A357" s="140" t="str">
        <f>IF(results!A299=0,"",results!A299)</f>
        <v/>
      </c>
      <c r="B357" s="131" t="str">
        <f>IF(results!B299=0,"",results!B299)</f>
        <v/>
      </c>
      <c r="C357" s="131" t="str">
        <f>IF(results!C299=0,"",results!C299)</f>
        <v/>
      </c>
      <c r="D357" s="131" t="str">
        <f>IF(results!D299=0,"",results!D299)</f>
        <v/>
      </c>
      <c r="E357" s="131" t="str">
        <f>IF(results!E299=0,"",results!E299)</f>
        <v/>
      </c>
      <c r="F357" s="131" t="str">
        <f>results!$X$3</f>
        <v>/BMD</v>
      </c>
      <c r="G357" s="141" t="str">
        <f>results!X299</f>
        <v/>
      </c>
      <c r="H357" s="143" t="str">
        <f>IFERROR(VLOOKUP(Base[[#This Row],[Résultats Demi Dilution]],$K$2:$L$62,2),"")</f>
        <v/>
      </c>
    </row>
    <row r="358" spans="1:8" x14ac:dyDescent="0.25">
      <c r="A358" s="140" t="str">
        <f>IF(results!A300=0,"",results!A300)</f>
        <v/>
      </c>
      <c r="B358" s="131" t="str">
        <f>IF(results!B300=0,"",results!B300)</f>
        <v/>
      </c>
      <c r="C358" s="131" t="str">
        <f>IF(results!C300=0,"",results!C300)</f>
        <v/>
      </c>
      <c r="D358" s="131" t="str">
        <f>IF(results!D300=0,"",results!D300)</f>
        <v/>
      </c>
      <c r="E358" s="131" t="str">
        <f>IF(results!E300=0,"",results!E300)</f>
        <v/>
      </c>
      <c r="F358" s="131" t="str">
        <f>results!$X$3</f>
        <v>/BMD</v>
      </c>
      <c r="G358" s="141" t="str">
        <f>results!X300</f>
        <v/>
      </c>
      <c r="H358" s="143" t="str">
        <f>IFERROR(VLOOKUP(Base[[#This Row],[Résultats Demi Dilution]],$K$2:$L$62,2),"")</f>
        <v/>
      </c>
    </row>
    <row r="359" spans="1:8" ht="15.75" thickBot="1" x14ac:dyDescent="0.3">
      <c r="A359" s="144" t="str">
        <f>IF(results!A301=0,"",results!A301)</f>
        <v/>
      </c>
      <c r="B359" s="135" t="str">
        <f>IF(results!B301=0,"",results!B301)</f>
        <v/>
      </c>
      <c r="C359" s="135" t="str">
        <f>IF(results!C301=0,"",results!C301)</f>
        <v/>
      </c>
      <c r="D359" s="135" t="str">
        <f>IF(results!D301=0,"",results!D301)</f>
        <v/>
      </c>
      <c r="E359" s="135" t="str">
        <f>IF(results!E301=0,"",results!E301)</f>
        <v/>
      </c>
      <c r="F359" s="135" t="str">
        <f>results!$X$3</f>
        <v>/BMD</v>
      </c>
      <c r="G359" s="145" t="str">
        <f>results!X301</f>
        <v/>
      </c>
      <c r="H359" s="145" t="str">
        <f>IFERROR(VLOOKUP(Base[[#This Row],[Résultats Demi Dilution]],$K$2:$L$62,2),"")</f>
        <v/>
      </c>
    </row>
    <row r="360" spans="1:8" x14ac:dyDescent="0.25">
      <c r="A360" s="137" t="str">
        <f>IF(results!A5=0,"",results!A5)</f>
        <v/>
      </c>
      <c r="B360" s="127" t="str">
        <f>IF(results!B5=0,"",results!B5)</f>
        <v/>
      </c>
      <c r="C360" s="127" t="str">
        <f>IF(results!C5=0,"",results!C5)</f>
        <v/>
      </c>
      <c r="D360" s="127" t="str">
        <f>IF(results!D5=0,"",results!D5)</f>
        <v/>
      </c>
      <c r="E360" s="127" t="str">
        <f>IF(results!E5=0,"",results!E5)</f>
        <v/>
      </c>
      <c r="F360" s="127" t="str">
        <f>results!$Y$3</f>
        <v>/BMD</v>
      </c>
      <c r="G360" s="138" t="str">
        <f>results!Y5</f>
        <v/>
      </c>
      <c r="H360" s="143" t="str">
        <f>IFERROR(VLOOKUP(Base[[#This Row],[Résultats Demi Dilution]],$K$2:$L$62,2),"")</f>
        <v/>
      </c>
    </row>
    <row r="361" spans="1:8" x14ac:dyDescent="0.25">
      <c r="A361" s="140" t="str">
        <f>IF(results!A6=0,"",results!A6)</f>
        <v/>
      </c>
      <c r="B361" s="131" t="str">
        <f>IF(results!B6=0,"",results!B6)</f>
        <v/>
      </c>
      <c r="C361" s="131" t="str">
        <f>IF(results!C6=0,"",results!C6)</f>
        <v/>
      </c>
      <c r="D361" s="131" t="str">
        <f>IF(results!D6=0,"",results!D6)</f>
        <v/>
      </c>
      <c r="E361" s="131" t="str">
        <f>IF(results!E6=0,"",results!E6)</f>
        <v/>
      </c>
      <c r="F361" s="131" t="str">
        <f>results!$Y$3</f>
        <v>/BMD</v>
      </c>
      <c r="G361" s="141" t="str">
        <f>results!Y6</f>
        <v/>
      </c>
      <c r="H361" s="143" t="str">
        <f>IFERROR(VLOOKUP(Base[[#This Row],[Résultats Demi Dilution]],$K$2:$L$62,2),"")</f>
        <v/>
      </c>
    </row>
    <row r="362" spans="1:8" x14ac:dyDescent="0.25">
      <c r="A362" s="140" t="str">
        <f>IF(results!A7=0,"",results!A7)</f>
        <v/>
      </c>
      <c r="B362" s="131" t="str">
        <f>IF(results!B7=0,"",results!B7)</f>
        <v/>
      </c>
      <c r="C362" s="131" t="str">
        <f>IF(results!C7=0,"",results!C7)</f>
        <v/>
      </c>
      <c r="D362" s="131" t="str">
        <f>IF(results!D7=0,"",results!D7)</f>
        <v/>
      </c>
      <c r="E362" s="131" t="str">
        <f>IF(results!E7=0,"",results!E7)</f>
        <v/>
      </c>
      <c r="F362" s="131" t="str">
        <f>results!$Y$3</f>
        <v>/BMD</v>
      </c>
      <c r="G362" s="141" t="str">
        <f>results!Y7</f>
        <v/>
      </c>
      <c r="H362" s="143" t="str">
        <f>IFERROR(VLOOKUP(Base[[#This Row],[Résultats Demi Dilution]],$K$2:$L$62,2),"")</f>
        <v/>
      </c>
    </row>
    <row r="363" spans="1:8" x14ac:dyDescent="0.25">
      <c r="A363" s="140" t="str">
        <f>IF(results!A8=0,"",results!A8)</f>
        <v/>
      </c>
      <c r="B363" s="131" t="str">
        <f>IF(results!B8=0,"",results!B8)</f>
        <v/>
      </c>
      <c r="C363" s="131" t="str">
        <f>IF(results!C8=0,"",results!C8)</f>
        <v/>
      </c>
      <c r="D363" s="131" t="str">
        <f>IF(results!D8=0,"",results!D8)</f>
        <v/>
      </c>
      <c r="E363" s="131" t="str">
        <f>IF(results!E8=0,"",results!E8)</f>
        <v/>
      </c>
      <c r="F363" s="131" t="str">
        <f>results!$Y$3</f>
        <v>/BMD</v>
      </c>
      <c r="G363" s="141" t="str">
        <f>results!Y8</f>
        <v/>
      </c>
      <c r="H363" s="143" t="str">
        <f>IFERROR(VLOOKUP(Base[[#This Row],[Résultats Demi Dilution]],$K$2:$L$62,2),"")</f>
        <v/>
      </c>
    </row>
    <row r="364" spans="1:8" x14ac:dyDescent="0.25">
      <c r="A364" s="140" t="str">
        <f>IF(results!A9=0,"",results!A9)</f>
        <v/>
      </c>
      <c r="B364" s="131" t="str">
        <f>IF(results!B9=0,"",results!B9)</f>
        <v/>
      </c>
      <c r="C364" s="131" t="str">
        <f>IF(results!C9=0,"",results!C9)</f>
        <v/>
      </c>
      <c r="D364" s="131" t="str">
        <f>IF(results!D9=0,"",results!D9)</f>
        <v/>
      </c>
      <c r="E364" s="131" t="str">
        <f>IF(results!E9=0,"",results!E9)</f>
        <v/>
      </c>
      <c r="F364" s="131" t="str">
        <f>results!$Y$3</f>
        <v>/BMD</v>
      </c>
      <c r="G364" s="141" t="str">
        <f>results!Y9</f>
        <v/>
      </c>
      <c r="H364" s="143" t="str">
        <f>IFERROR(VLOOKUP(Base[[#This Row],[Résultats Demi Dilution]],$K$2:$L$62,2),"")</f>
        <v/>
      </c>
    </row>
    <row r="365" spans="1:8" x14ac:dyDescent="0.25">
      <c r="A365" s="140" t="str">
        <f>IF(results!A10=0,"",results!A10)</f>
        <v/>
      </c>
      <c r="B365" s="131" t="str">
        <f>IF(results!B10=0,"",results!B10)</f>
        <v/>
      </c>
      <c r="C365" s="131" t="str">
        <f>IF(results!C10=0,"",results!C10)</f>
        <v/>
      </c>
      <c r="D365" s="131" t="str">
        <f>IF(results!D10=0,"",results!D10)</f>
        <v/>
      </c>
      <c r="E365" s="131" t="str">
        <f>IF(results!E10=0,"",results!E10)</f>
        <v/>
      </c>
      <c r="F365" s="131" t="str">
        <f>results!$Y$3</f>
        <v>/BMD</v>
      </c>
      <c r="G365" s="141" t="str">
        <f>results!Y10</f>
        <v/>
      </c>
      <c r="H365" s="143" t="str">
        <f>IFERROR(VLOOKUP(Base[[#This Row],[Résultats Demi Dilution]],$K$2:$L$62,2),"")</f>
        <v/>
      </c>
    </row>
    <row r="366" spans="1:8" x14ac:dyDescent="0.25">
      <c r="A366" s="140" t="str">
        <f>IF(results!A11=0,"",results!A11)</f>
        <v/>
      </c>
      <c r="B366" s="131" t="str">
        <f>IF(results!B11=0,"",results!B11)</f>
        <v/>
      </c>
      <c r="C366" s="131" t="str">
        <f>IF(results!C11=0,"",results!C11)</f>
        <v/>
      </c>
      <c r="D366" s="131" t="str">
        <f>IF(results!D11=0,"",results!D11)</f>
        <v/>
      </c>
      <c r="E366" s="131" t="str">
        <f>IF(results!E11=0,"",results!E11)</f>
        <v/>
      </c>
      <c r="F366" s="131" t="str">
        <f>results!$Y$3</f>
        <v>/BMD</v>
      </c>
      <c r="G366" s="141" t="str">
        <f>results!Y11</f>
        <v/>
      </c>
      <c r="H366" s="143" t="str">
        <f>IFERROR(VLOOKUP(Base[[#This Row],[Résultats Demi Dilution]],$K$2:$L$62,2),"")</f>
        <v/>
      </c>
    </row>
    <row r="367" spans="1:8" x14ac:dyDescent="0.25">
      <c r="A367" s="140" t="str">
        <f>IF(results!A12=0,"",results!A12)</f>
        <v/>
      </c>
      <c r="B367" s="131" t="str">
        <f>IF(results!B12=0,"",results!B12)</f>
        <v/>
      </c>
      <c r="C367" s="131" t="str">
        <f>IF(results!C12=0,"",results!C12)</f>
        <v/>
      </c>
      <c r="D367" s="131" t="str">
        <f>IF(results!D12=0,"",results!D12)</f>
        <v/>
      </c>
      <c r="E367" s="131" t="str">
        <f>IF(results!E12=0,"",results!E12)</f>
        <v/>
      </c>
      <c r="F367" s="131" t="str">
        <f>results!$Y$3</f>
        <v>/BMD</v>
      </c>
      <c r="G367" s="141" t="str">
        <f>results!Y12</f>
        <v/>
      </c>
      <c r="H367" s="143" t="str">
        <f>IFERROR(VLOOKUP(Base[[#This Row],[Résultats Demi Dilution]],$K$2:$L$62,2),"")</f>
        <v/>
      </c>
    </row>
    <row r="368" spans="1:8" x14ac:dyDescent="0.25">
      <c r="A368" s="140" t="str">
        <f>IF(results!A13=0,"",results!A13)</f>
        <v/>
      </c>
      <c r="B368" s="131" t="str">
        <f>IF(results!B13=0,"",results!B13)</f>
        <v/>
      </c>
      <c r="C368" s="131" t="str">
        <f>IF(results!C13=0,"",results!C13)</f>
        <v/>
      </c>
      <c r="D368" s="131" t="str">
        <f>IF(results!D13=0,"",results!D13)</f>
        <v/>
      </c>
      <c r="E368" s="131" t="str">
        <f>IF(results!E13=0,"",results!E13)</f>
        <v/>
      </c>
      <c r="F368" s="131" t="str">
        <f>results!$Y$3</f>
        <v>/BMD</v>
      </c>
      <c r="G368" s="141" t="str">
        <f>results!Y13</f>
        <v/>
      </c>
      <c r="H368" s="143" t="str">
        <f>IFERROR(VLOOKUP(Base[[#This Row],[Résultats Demi Dilution]],$K$2:$L$62,2),"")</f>
        <v/>
      </c>
    </row>
    <row r="369" spans="1:8" x14ac:dyDescent="0.25">
      <c r="A369" s="140" t="str">
        <f>IF(results!A14=0,"",results!A14)</f>
        <v/>
      </c>
      <c r="B369" s="131" t="str">
        <f>IF(results!B14=0,"",results!B14)</f>
        <v/>
      </c>
      <c r="C369" s="131" t="str">
        <f>IF(results!C14=0,"",results!C14)</f>
        <v/>
      </c>
      <c r="D369" s="131" t="str">
        <f>IF(results!D14=0,"",results!D14)</f>
        <v/>
      </c>
      <c r="E369" s="131" t="str">
        <f>IF(results!E14=0,"",results!E14)</f>
        <v/>
      </c>
      <c r="F369" s="131" t="str">
        <f>results!$Y$3</f>
        <v>/BMD</v>
      </c>
      <c r="G369" s="141" t="str">
        <f>results!Y14</f>
        <v/>
      </c>
      <c r="H369" s="143" t="str">
        <f>IFERROR(VLOOKUP(Base[[#This Row],[Résultats Demi Dilution]],$K$2:$L$62,2),"")</f>
        <v/>
      </c>
    </row>
    <row r="370" spans="1:8" x14ac:dyDescent="0.25">
      <c r="A370" s="140" t="str">
        <f>IF(results!A15=0,"",results!A15)</f>
        <v/>
      </c>
      <c r="B370" s="131" t="str">
        <f>IF(results!B15=0,"",results!B15)</f>
        <v/>
      </c>
      <c r="C370" s="131" t="str">
        <f>IF(results!C15=0,"",results!C15)</f>
        <v/>
      </c>
      <c r="D370" s="131" t="str">
        <f>IF(results!D15=0,"",results!D15)</f>
        <v/>
      </c>
      <c r="E370" s="131" t="str">
        <f>IF(results!E15=0,"",results!E15)</f>
        <v/>
      </c>
      <c r="F370" s="131" t="str">
        <f>results!$Y$3</f>
        <v>/BMD</v>
      </c>
      <c r="G370" s="141" t="str">
        <f>results!Y15</f>
        <v/>
      </c>
      <c r="H370" s="143" t="str">
        <f>IFERROR(VLOOKUP(Base[[#This Row],[Résultats Demi Dilution]],$K$2:$L$62,2),"")</f>
        <v/>
      </c>
    </row>
    <row r="371" spans="1:8" x14ac:dyDescent="0.25">
      <c r="A371" s="140" t="str">
        <f>IF(results!A16=0,"",results!A16)</f>
        <v/>
      </c>
      <c r="B371" s="131" t="str">
        <f>IF(results!B16=0,"",results!B16)</f>
        <v/>
      </c>
      <c r="C371" s="131" t="str">
        <f>IF(results!C16=0,"",results!C16)</f>
        <v/>
      </c>
      <c r="D371" s="131" t="str">
        <f>IF(results!D16=0,"",results!D16)</f>
        <v/>
      </c>
      <c r="E371" s="131" t="str">
        <f>IF(results!E16=0,"",results!E16)</f>
        <v/>
      </c>
      <c r="F371" s="131" t="str">
        <f>results!$Y$3</f>
        <v>/BMD</v>
      </c>
      <c r="G371" s="141" t="str">
        <f>results!Y16</f>
        <v/>
      </c>
      <c r="H371" s="143" t="str">
        <f>IFERROR(VLOOKUP(Base[[#This Row],[Résultats Demi Dilution]],$K$2:$L$62,2),"")</f>
        <v/>
      </c>
    </row>
    <row r="372" spans="1:8" x14ac:dyDescent="0.25">
      <c r="A372" s="140" t="str">
        <f>IF(results!A17=0,"",results!A17)</f>
        <v/>
      </c>
      <c r="B372" s="131" t="str">
        <f>IF(results!B17=0,"",results!B17)</f>
        <v/>
      </c>
      <c r="C372" s="131" t="str">
        <f>IF(results!C17=0,"",results!C17)</f>
        <v/>
      </c>
      <c r="D372" s="131" t="str">
        <f>IF(results!D17=0,"",results!D17)</f>
        <v/>
      </c>
      <c r="E372" s="131" t="str">
        <f>IF(results!E17=0,"",results!E17)</f>
        <v/>
      </c>
      <c r="F372" s="131" t="str">
        <f>results!$Y$3</f>
        <v>/BMD</v>
      </c>
      <c r="G372" s="141" t="str">
        <f>results!Y17</f>
        <v/>
      </c>
      <c r="H372" s="143" t="str">
        <f>IFERROR(VLOOKUP(Base[[#This Row],[Résultats Demi Dilution]],$K$2:$L$62,2),"")</f>
        <v/>
      </c>
    </row>
    <row r="373" spans="1:8" x14ac:dyDescent="0.25">
      <c r="A373" s="140" t="str">
        <f>IF(results!A18=0,"",results!A18)</f>
        <v/>
      </c>
      <c r="B373" s="131" t="str">
        <f>IF(results!B18=0,"",results!B18)</f>
        <v/>
      </c>
      <c r="C373" s="131" t="str">
        <f>IF(results!C18=0,"",results!C18)</f>
        <v/>
      </c>
      <c r="D373" s="131" t="str">
        <f>IF(results!D18=0,"",results!D18)</f>
        <v/>
      </c>
      <c r="E373" s="131" t="str">
        <f>IF(results!E18=0,"",results!E18)</f>
        <v/>
      </c>
      <c r="F373" s="131" t="str">
        <f>results!$Y$3</f>
        <v>/BMD</v>
      </c>
      <c r="G373" s="141" t="str">
        <f>results!Y18</f>
        <v/>
      </c>
      <c r="H373" s="143" t="str">
        <f>IFERROR(VLOOKUP(Base[[#This Row],[Résultats Demi Dilution]],$K$2:$L$62,2),"")</f>
        <v/>
      </c>
    </row>
    <row r="374" spans="1:8" x14ac:dyDescent="0.25">
      <c r="A374" s="140" t="str">
        <f>IF(results!A19=0,"",results!A19)</f>
        <v/>
      </c>
      <c r="B374" s="131" t="str">
        <f>IF(results!B19=0,"",results!B19)</f>
        <v/>
      </c>
      <c r="C374" s="131" t="str">
        <f>IF(results!C19=0,"",results!C19)</f>
        <v/>
      </c>
      <c r="D374" s="131" t="str">
        <f>IF(results!D19=0,"",results!D19)</f>
        <v/>
      </c>
      <c r="E374" s="131" t="str">
        <f>IF(results!E19=0,"",results!E19)</f>
        <v/>
      </c>
      <c r="F374" s="131" t="str">
        <f>results!$Y$3</f>
        <v>/BMD</v>
      </c>
      <c r="G374" s="141" t="str">
        <f>results!Y19</f>
        <v/>
      </c>
      <c r="H374" s="143" t="str">
        <f>IFERROR(VLOOKUP(Base[[#This Row],[Résultats Demi Dilution]],$K$2:$L$62,2),"")</f>
        <v/>
      </c>
    </row>
    <row r="375" spans="1:8" x14ac:dyDescent="0.25">
      <c r="A375" s="140" t="str">
        <f>IF(results!A20=0,"",results!A20)</f>
        <v/>
      </c>
      <c r="B375" s="131" t="str">
        <f>IF(results!B20=0,"",results!B20)</f>
        <v/>
      </c>
      <c r="C375" s="131" t="str">
        <f>IF(results!C20=0,"",results!C20)</f>
        <v/>
      </c>
      <c r="D375" s="131" t="str">
        <f>IF(results!D20=0,"",results!D20)</f>
        <v/>
      </c>
      <c r="E375" s="131" t="str">
        <f>IF(results!E20=0,"",results!E20)</f>
        <v/>
      </c>
      <c r="F375" s="131" t="str">
        <f>results!$Y$3</f>
        <v>/BMD</v>
      </c>
      <c r="G375" s="141" t="str">
        <f>results!Y20</f>
        <v/>
      </c>
      <c r="H375" s="143" t="str">
        <f>IFERROR(VLOOKUP(Base[[#This Row],[Résultats Demi Dilution]],$K$2:$L$62,2),"")</f>
        <v/>
      </c>
    </row>
    <row r="376" spans="1:8" x14ac:dyDescent="0.25">
      <c r="A376" s="140" t="str">
        <f>IF(results!A21=0,"",results!A21)</f>
        <v/>
      </c>
      <c r="B376" s="131" t="str">
        <f>IF(results!B21=0,"",results!B21)</f>
        <v/>
      </c>
      <c r="C376" s="131" t="str">
        <f>IF(results!C21=0,"",results!C21)</f>
        <v/>
      </c>
      <c r="D376" s="131" t="str">
        <f>IF(results!D21=0,"",results!D21)</f>
        <v/>
      </c>
      <c r="E376" s="131" t="str">
        <f>IF(results!E21=0,"",results!E21)</f>
        <v/>
      </c>
      <c r="F376" s="131" t="str">
        <f>results!$Y$3</f>
        <v>/BMD</v>
      </c>
      <c r="G376" s="141" t="str">
        <f>results!Y21</f>
        <v/>
      </c>
      <c r="H376" s="143" t="str">
        <f>IFERROR(VLOOKUP(Base[[#This Row],[Résultats Demi Dilution]],$K$2:$L$62,2),"")</f>
        <v/>
      </c>
    </row>
    <row r="377" spans="1:8" x14ac:dyDescent="0.25">
      <c r="A377" s="140" t="str">
        <f>IF(results!A22=0,"",results!A22)</f>
        <v/>
      </c>
      <c r="B377" s="131" t="str">
        <f>IF(results!B22=0,"",results!B22)</f>
        <v/>
      </c>
      <c r="C377" s="131" t="str">
        <f>IF(results!C22=0,"",results!C22)</f>
        <v/>
      </c>
      <c r="D377" s="131" t="str">
        <f>IF(results!D22=0,"",results!D22)</f>
        <v/>
      </c>
      <c r="E377" s="131" t="str">
        <f>IF(results!E22=0,"",results!E22)</f>
        <v/>
      </c>
      <c r="F377" s="131" t="str">
        <f>results!$Y$3</f>
        <v>/BMD</v>
      </c>
      <c r="G377" s="141" t="str">
        <f>results!Y22</f>
        <v/>
      </c>
      <c r="H377" s="143" t="str">
        <f>IFERROR(VLOOKUP(Base[[#This Row],[Résultats Demi Dilution]],$K$2:$L$62,2),"")</f>
        <v/>
      </c>
    </row>
    <row r="378" spans="1:8" x14ac:dyDescent="0.25">
      <c r="A378" s="140" t="str">
        <f>IF(results!A23=0,"",results!A23)</f>
        <v/>
      </c>
      <c r="B378" s="131" t="str">
        <f>IF(results!B23=0,"",results!B23)</f>
        <v/>
      </c>
      <c r="C378" s="131" t="str">
        <f>IF(results!C23=0,"",results!C23)</f>
        <v/>
      </c>
      <c r="D378" s="131" t="str">
        <f>IF(results!D23=0,"",results!D23)</f>
        <v/>
      </c>
      <c r="E378" s="131" t="str">
        <f>IF(results!E23=0,"",results!E23)</f>
        <v/>
      </c>
      <c r="F378" s="131" t="str">
        <f>results!$Y$3</f>
        <v>/BMD</v>
      </c>
      <c r="G378" s="141" t="str">
        <f>results!Y23</f>
        <v/>
      </c>
      <c r="H378" s="143" t="str">
        <f>IFERROR(VLOOKUP(Base[[#This Row],[Résultats Demi Dilution]],$K$2:$L$62,2),"")</f>
        <v/>
      </c>
    </row>
    <row r="379" spans="1:8" x14ac:dyDescent="0.25">
      <c r="A379" s="140" t="str">
        <f>IF(results!A24=0,"",results!A24)</f>
        <v/>
      </c>
      <c r="B379" s="131" t="str">
        <f>IF(results!B24=0,"",results!B24)</f>
        <v/>
      </c>
      <c r="C379" s="131" t="str">
        <f>IF(results!C24=0,"",results!C24)</f>
        <v/>
      </c>
      <c r="D379" s="131" t="str">
        <f>IF(results!D24=0,"",results!D24)</f>
        <v/>
      </c>
      <c r="E379" s="131" t="str">
        <f>IF(results!E24=0,"",results!E24)</f>
        <v/>
      </c>
      <c r="F379" s="131" t="str">
        <f>results!$Y$3</f>
        <v>/BMD</v>
      </c>
      <c r="G379" s="141" t="str">
        <f>results!Y24</f>
        <v/>
      </c>
      <c r="H379" s="143" t="str">
        <f>IFERROR(VLOOKUP(Base[[#This Row],[Résultats Demi Dilution]],$K$2:$L$62,2),"")</f>
        <v/>
      </c>
    </row>
    <row r="380" spans="1:8" x14ac:dyDescent="0.25">
      <c r="A380" s="140" t="str">
        <f>IF(results!A25=0,"",results!A25)</f>
        <v/>
      </c>
      <c r="B380" s="131" t="str">
        <f>IF(results!B25=0,"",results!B25)</f>
        <v/>
      </c>
      <c r="C380" s="131" t="str">
        <f>IF(results!C25=0,"",results!C25)</f>
        <v/>
      </c>
      <c r="D380" s="131" t="str">
        <f>IF(results!D25=0,"",results!D25)</f>
        <v/>
      </c>
      <c r="E380" s="131" t="str">
        <f>IF(results!E25=0,"",results!E25)</f>
        <v/>
      </c>
      <c r="F380" s="131" t="str">
        <f>results!$Y$3</f>
        <v>/BMD</v>
      </c>
      <c r="G380" s="141" t="str">
        <f>results!Y25</f>
        <v/>
      </c>
      <c r="H380" s="143" t="str">
        <f>IFERROR(VLOOKUP(Base[[#This Row],[Résultats Demi Dilution]],$K$2:$L$62,2),"")</f>
        <v/>
      </c>
    </row>
    <row r="381" spans="1:8" x14ac:dyDescent="0.25">
      <c r="A381" s="140" t="str">
        <f>IF(results!A26=0,"",results!A26)</f>
        <v/>
      </c>
      <c r="B381" s="131" t="str">
        <f>IF(results!B26=0,"",results!B26)</f>
        <v/>
      </c>
      <c r="C381" s="131" t="str">
        <f>IF(results!C26=0,"",results!C26)</f>
        <v/>
      </c>
      <c r="D381" s="131" t="str">
        <f>IF(results!D26=0,"",results!D26)</f>
        <v/>
      </c>
      <c r="E381" s="131" t="str">
        <f>IF(results!E26=0,"",results!E26)</f>
        <v/>
      </c>
      <c r="F381" s="131" t="str">
        <f>results!$Y$3</f>
        <v>/BMD</v>
      </c>
      <c r="G381" s="141" t="str">
        <f>results!Y26</f>
        <v/>
      </c>
      <c r="H381" s="143" t="str">
        <f>IFERROR(VLOOKUP(Base[[#This Row],[Résultats Demi Dilution]],$K$2:$L$62,2),"")</f>
        <v/>
      </c>
    </row>
    <row r="382" spans="1:8" x14ac:dyDescent="0.25">
      <c r="A382" s="140" t="str">
        <f>IF(results!A27=0,"",results!A27)</f>
        <v/>
      </c>
      <c r="B382" s="131" t="str">
        <f>IF(results!B27=0,"",results!B27)</f>
        <v/>
      </c>
      <c r="C382" s="131" t="str">
        <f>IF(results!C27=0,"",results!C27)</f>
        <v/>
      </c>
      <c r="D382" s="131" t="str">
        <f>IF(results!D27=0,"",results!D27)</f>
        <v/>
      </c>
      <c r="E382" s="131" t="str">
        <f>IF(results!E27=0,"",results!E27)</f>
        <v/>
      </c>
      <c r="F382" s="131" t="str">
        <f>results!$Y$3</f>
        <v>/BMD</v>
      </c>
      <c r="G382" s="141" t="str">
        <f>results!Y27</f>
        <v/>
      </c>
      <c r="H382" s="143" t="str">
        <f>IFERROR(VLOOKUP(Base[[#This Row],[Résultats Demi Dilution]],$K$2:$L$62,2),"")</f>
        <v/>
      </c>
    </row>
    <row r="383" spans="1:8" x14ac:dyDescent="0.25">
      <c r="A383" s="140" t="str">
        <f>IF(results!A28=0,"",results!A28)</f>
        <v/>
      </c>
      <c r="B383" s="131" t="str">
        <f>IF(results!B28=0,"",results!B28)</f>
        <v/>
      </c>
      <c r="C383" s="131" t="str">
        <f>IF(results!C28=0,"",results!C28)</f>
        <v/>
      </c>
      <c r="D383" s="131" t="str">
        <f>IF(results!D28=0,"",results!D28)</f>
        <v/>
      </c>
      <c r="E383" s="131" t="str">
        <f>IF(results!E28=0,"",results!E28)</f>
        <v/>
      </c>
      <c r="F383" s="131" t="str">
        <f>results!$Y$3</f>
        <v>/BMD</v>
      </c>
      <c r="G383" s="141" t="str">
        <f>results!Y28</f>
        <v/>
      </c>
      <c r="H383" s="143" t="str">
        <f>IFERROR(VLOOKUP(Base[[#This Row],[Résultats Demi Dilution]],$K$2:$L$62,2),"")</f>
        <v/>
      </c>
    </row>
    <row r="384" spans="1:8" x14ac:dyDescent="0.25">
      <c r="A384" s="140" t="str">
        <f>IF(results!A29=0,"",results!A29)</f>
        <v/>
      </c>
      <c r="B384" s="131" t="str">
        <f>IF(results!B29=0,"",results!B29)</f>
        <v/>
      </c>
      <c r="C384" s="131" t="str">
        <f>IF(results!C29=0,"",results!C29)</f>
        <v/>
      </c>
      <c r="D384" s="131" t="str">
        <f>IF(results!D29=0,"",results!D29)</f>
        <v/>
      </c>
      <c r="E384" s="131" t="str">
        <f>IF(results!E29=0,"",results!E29)</f>
        <v/>
      </c>
      <c r="F384" s="131" t="str">
        <f>results!$Y$3</f>
        <v>/BMD</v>
      </c>
      <c r="G384" s="141" t="str">
        <f>results!Y29</f>
        <v/>
      </c>
      <c r="H384" s="143" t="str">
        <f>IFERROR(VLOOKUP(Base[[#This Row],[Résultats Demi Dilution]],$K$2:$L$62,2),"")</f>
        <v/>
      </c>
    </row>
    <row r="385" spans="1:8" x14ac:dyDescent="0.25">
      <c r="A385" s="140" t="str">
        <f>IF(results!A30=0,"",results!A30)</f>
        <v/>
      </c>
      <c r="B385" s="131" t="str">
        <f>IF(results!B30=0,"",results!B30)</f>
        <v/>
      </c>
      <c r="C385" s="131" t="str">
        <f>IF(results!C30=0,"",results!C30)</f>
        <v/>
      </c>
      <c r="D385" s="131" t="str">
        <f>IF(results!D30=0,"",results!D30)</f>
        <v/>
      </c>
      <c r="E385" s="131" t="str">
        <f>IF(results!E30=0,"",results!E30)</f>
        <v/>
      </c>
      <c r="F385" s="131" t="str">
        <f>results!$Y$3</f>
        <v>/BMD</v>
      </c>
      <c r="G385" s="141" t="str">
        <f>results!Y30</f>
        <v/>
      </c>
      <c r="H385" s="143" t="str">
        <f>IFERROR(VLOOKUP(Base[[#This Row],[Résultats Demi Dilution]],$K$2:$L$62,2),"")</f>
        <v/>
      </c>
    </row>
    <row r="386" spans="1:8" x14ac:dyDescent="0.25">
      <c r="A386" s="140" t="str">
        <f>IF(results!A31=0,"",results!A31)</f>
        <v/>
      </c>
      <c r="B386" s="131" t="str">
        <f>IF(results!B31=0,"",results!B31)</f>
        <v/>
      </c>
      <c r="C386" s="131" t="str">
        <f>IF(results!C31=0,"",results!C31)</f>
        <v/>
      </c>
      <c r="D386" s="131" t="str">
        <f>IF(results!D31=0,"",results!D31)</f>
        <v/>
      </c>
      <c r="E386" s="131" t="str">
        <f>IF(results!E31=0,"",results!E31)</f>
        <v/>
      </c>
      <c r="F386" s="131" t="str">
        <f>results!$Y$3</f>
        <v>/BMD</v>
      </c>
      <c r="G386" s="141" t="str">
        <f>results!Y31</f>
        <v/>
      </c>
      <c r="H386" s="143" t="str">
        <f>IFERROR(VLOOKUP(Base[[#This Row],[Résultats Demi Dilution]],$K$2:$L$62,2),"")</f>
        <v/>
      </c>
    </row>
    <row r="387" spans="1:8" x14ac:dyDescent="0.25">
      <c r="A387" s="140" t="str">
        <f>IF(results!A32=0,"",results!A32)</f>
        <v/>
      </c>
      <c r="B387" s="131" t="str">
        <f>IF(results!B32=0,"",results!B32)</f>
        <v/>
      </c>
      <c r="C387" s="131" t="str">
        <f>IF(results!C32=0,"",results!C32)</f>
        <v/>
      </c>
      <c r="D387" s="131" t="str">
        <f>IF(results!D32=0,"",results!D32)</f>
        <v/>
      </c>
      <c r="E387" s="131" t="str">
        <f>IF(results!E32=0,"",results!E32)</f>
        <v/>
      </c>
      <c r="F387" s="131" t="str">
        <f>results!$Y$3</f>
        <v>/BMD</v>
      </c>
      <c r="G387" s="141" t="str">
        <f>results!Y32</f>
        <v/>
      </c>
      <c r="H387" s="143" t="str">
        <f>IFERROR(VLOOKUP(Base[[#This Row],[Résultats Demi Dilution]],$K$2:$L$62,2),"")</f>
        <v/>
      </c>
    </row>
    <row r="388" spans="1:8" x14ac:dyDescent="0.25">
      <c r="A388" s="140" t="str">
        <f>IF(results!A33=0,"",results!A33)</f>
        <v/>
      </c>
      <c r="B388" s="131" t="str">
        <f>IF(results!B33=0,"",results!B33)</f>
        <v/>
      </c>
      <c r="C388" s="131" t="str">
        <f>IF(results!C33=0,"",results!C33)</f>
        <v/>
      </c>
      <c r="D388" s="131" t="str">
        <f>IF(results!D33=0,"",results!D33)</f>
        <v/>
      </c>
      <c r="E388" s="131" t="str">
        <f>IF(results!E33=0,"",results!E33)</f>
        <v/>
      </c>
      <c r="F388" s="131" t="str">
        <f>results!$Y$3</f>
        <v>/BMD</v>
      </c>
      <c r="G388" s="141" t="str">
        <f>results!Y33</f>
        <v/>
      </c>
      <c r="H388" s="143" t="str">
        <f>IFERROR(VLOOKUP(Base[[#This Row],[Résultats Demi Dilution]],$K$2:$L$62,2),"")</f>
        <v/>
      </c>
    </row>
    <row r="389" spans="1:8" x14ac:dyDescent="0.25">
      <c r="A389" s="140" t="str">
        <f>IF(results!A34=0,"",results!A34)</f>
        <v/>
      </c>
      <c r="B389" s="131" t="str">
        <f>IF(results!B34=0,"",results!B34)</f>
        <v/>
      </c>
      <c r="C389" s="131" t="str">
        <f>IF(results!C34=0,"",results!C34)</f>
        <v/>
      </c>
      <c r="D389" s="131" t="str">
        <f>IF(results!D34=0,"",results!D34)</f>
        <v/>
      </c>
      <c r="E389" s="131" t="str">
        <f>IF(results!E34=0,"",results!E34)</f>
        <v/>
      </c>
      <c r="F389" s="131" t="str">
        <f>results!$Y$3</f>
        <v>/BMD</v>
      </c>
      <c r="G389" s="141" t="str">
        <f>results!Y34</f>
        <v/>
      </c>
      <c r="H389" s="143" t="str">
        <f>IFERROR(VLOOKUP(Base[[#This Row],[Résultats Demi Dilution]],$K$2:$L$62,2),"")</f>
        <v/>
      </c>
    </row>
    <row r="390" spans="1:8" x14ac:dyDescent="0.25">
      <c r="A390" s="140" t="str">
        <f>IF(results!A35=0,"",results!A35)</f>
        <v/>
      </c>
      <c r="B390" s="131" t="str">
        <f>IF(results!B35=0,"",results!B35)</f>
        <v/>
      </c>
      <c r="C390" s="131" t="str">
        <f>IF(results!C35=0,"",results!C35)</f>
        <v/>
      </c>
      <c r="D390" s="131" t="str">
        <f>IF(results!D35=0,"",results!D35)</f>
        <v/>
      </c>
      <c r="E390" s="131" t="str">
        <f>IF(results!E35=0,"",results!E35)</f>
        <v/>
      </c>
      <c r="F390" s="131" t="str">
        <f>results!$Y$3</f>
        <v>/BMD</v>
      </c>
      <c r="G390" s="141" t="str">
        <f>results!Y35</f>
        <v/>
      </c>
      <c r="H390" s="143" t="str">
        <f>IFERROR(VLOOKUP(Base[[#This Row],[Résultats Demi Dilution]],$K$2:$L$62,2),"")</f>
        <v/>
      </c>
    </row>
    <row r="391" spans="1:8" x14ac:dyDescent="0.25">
      <c r="A391" s="140" t="str">
        <f>IF(results!A36=0,"",results!A36)</f>
        <v/>
      </c>
      <c r="B391" s="131" t="str">
        <f>IF(results!B36=0,"",results!B36)</f>
        <v/>
      </c>
      <c r="C391" s="131" t="str">
        <f>IF(results!C36=0,"",results!C36)</f>
        <v/>
      </c>
      <c r="D391" s="131" t="str">
        <f>IF(results!D36=0,"",results!D36)</f>
        <v/>
      </c>
      <c r="E391" s="131" t="str">
        <f>IF(results!E36=0,"",results!E36)</f>
        <v/>
      </c>
      <c r="F391" s="131" t="str">
        <f>results!$Y$3</f>
        <v>/BMD</v>
      </c>
      <c r="G391" s="141" t="str">
        <f>results!Y36</f>
        <v/>
      </c>
      <c r="H391" s="143" t="str">
        <f>IFERROR(VLOOKUP(Base[[#This Row],[Résultats Demi Dilution]],$K$2:$L$62,2),"")</f>
        <v/>
      </c>
    </row>
    <row r="392" spans="1:8" x14ac:dyDescent="0.25">
      <c r="A392" s="140" t="str">
        <f>IF(results!A37=0,"",results!A37)</f>
        <v/>
      </c>
      <c r="B392" s="131" t="str">
        <f>IF(results!B37=0,"",results!B37)</f>
        <v/>
      </c>
      <c r="C392" s="131" t="str">
        <f>IF(results!C37=0,"",results!C37)</f>
        <v/>
      </c>
      <c r="D392" s="131" t="str">
        <f>IF(results!D37=0,"",results!D37)</f>
        <v/>
      </c>
      <c r="E392" s="131" t="str">
        <f>IF(results!E37=0,"",results!E37)</f>
        <v/>
      </c>
      <c r="F392" s="131" t="str">
        <f>results!$Y$3</f>
        <v>/BMD</v>
      </c>
      <c r="G392" s="141" t="str">
        <f>results!Y37</f>
        <v/>
      </c>
      <c r="H392" s="143" t="str">
        <f>IFERROR(VLOOKUP(Base[[#This Row],[Résultats Demi Dilution]],$K$2:$L$62,2),"")</f>
        <v/>
      </c>
    </row>
    <row r="393" spans="1:8" x14ac:dyDescent="0.25">
      <c r="A393" s="140" t="str">
        <f>IF(results!A38=0,"",results!A38)</f>
        <v/>
      </c>
      <c r="B393" s="131" t="str">
        <f>IF(results!B38=0,"",results!B38)</f>
        <v/>
      </c>
      <c r="C393" s="131" t="str">
        <f>IF(results!C38=0,"",results!C38)</f>
        <v/>
      </c>
      <c r="D393" s="131" t="str">
        <f>IF(results!D38=0,"",results!D38)</f>
        <v/>
      </c>
      <c r="E393" s="131" t="str">
        <f>IF(results!E38=0,"",results!E38)</f>
        <v/>
      </c>
      <c r="F393" s="131" t="str">
        <f>results!$Y$3</f>
        <v>/BMD</v>
      </c>
      <c r="G393" s="141" t="str">
        <f>results!Y38</f>
        <v/>
      </c>
      <c r="H393" s="143" t="str">
        <f>IFERROR(VLOOKUP(Base[[#This Row],[Résultats Demi Dilution]],$K$2:$L$62,2),"")</f>
        <v/>
      </c>
    </row>
    <row r="394" spans="1:8" x14ac:dyDescent="0.25">
      <c r="A394" s="140" t="str">
        <f>IF(results!A39=0,"",results!A39)</f>
        <v/>
      </c>
      <c r="B394" s="131" t="str">
        <f>IF(results!B39=0,"",results!B39)</f>
        <v/>
      </c>
      <c r="C394" s="131" t="str">
        <f>IF(results!C39=0,"",results!C39)</f>
        <v/>
      </c>
      <c r="D394" s="131" t="str">
        <f>IF(results!D39=0,"",results!D39)</f>
        <v/>
      </c>
      <c r="E394" s="131" t="str">
        <f>IF(results!E39=0,"",results!E39)</f>
        <v/>
      </c>
      <c r="F394" s="131" t="str">
        <f>results!$Y$3</f>
        <v>/BMD</v>
      </c>
      <c r="G394" s="141" t="str">
        <f>results!Y39</f>
        <v/>
      </c>
      <c r="H394" s="143" t="str">
        <f>IFERROR(VLOOKUP(Base[[#This Row],[Résultats Demi Dilution]],$K$2:$L$62,2),"")</f>
        <v/>
      </c>
    </row>
    <row r="395" spans="1:8" x14ac:dyDescent="0.25">
      <c r="A395" s="140" t="str">
        <f>IF(results!A40=0,"",results!A40)</f>
        <v/>
      </c>
      <c r="B395" s="131" t="str">
        <f>IF(results!B40=0,"",results!B40)</f>
        <v/>
      </c>
      <c r="C395" s="131" t="str">
        <f>IF(results!C40=0,"",results!C40)</f>
        <v/>
      </c>
      <c r="D395" s="131" t="str">
        <f>IF(results!D40=0,"",results!D40)</f>
        <v/>
      </c>
      <c r="E395" s="131" t="str">
        <f>IF(results!E40=0,"",results!E40)</f>
        <v/>
      </c>
      <c r="F395" s="131" t="str">
        <f>results!$Y$3</f>
        <v>/BMD</v>
      </c>
      <c r="G395" s="141" t="str">
        <f>results!Y40</f>
        <v/>
      </c>
      <c r="H395" s="143" t="str">
        <f>IFERROR(VLOOKUP(Base[[#This Row],[Résultats Demi Dilution]],$K$2:$L$62,2),"")</f>
        <v/>
      </c>
    </row>
    <row r="396" spans="1:8" x14ac:dyDescent="0.25">
      <c r="A396" s="140" t="str">
        <f>IF(results!A41=0,"",results!A41)</f>
        <v/>
      </c>
      <c r="B396" s="131" t="str">
        <f>IF(results!B41=0,"",results!B41)</f>
        <v/>
      </c>
      <c r="C396" s="131" t="str">
        <f>IF(results!C41=0,"",results!C41)</f>
        <v/>
      </c>
      <c r="D396" s="131" t="str">
        <f>IF(results!D41=0,"",results!D41)</f>
        <v/>
      </c>
      <c r="E396" s="131" t="str">
        <f>IF(results!E41=0,"",results!E41)</f>
        <v/>
      </c>
      <c r="F396" s="131" t="str">
        <f>results!$Y$3</f>
        <v>/BMD</v>
      </c>
      <c r="G396" s="141" t="str">
        <f>results!Y41</f>
        <v/>
      </c>
      <c r="H396" s="143" t="str">
        <f>IFERROR(VLOOKUP(Base[[#This Row],[Résultats Demi Dilution]],$K$2:$L$62,2),"")</f>
        <v/>
      </c>
    </row>
    <row r="397" spans="1:8" x14ac:dyDescent="0.25">
      <c r="A397" s="140" t="str">
        <f>IF(results!A42=0,"",results!A42)</f>
        <v/>
      </c>
      <c r="B397" s="131" t="str">
        <f>IF(results!B42=0,"",results!B42)</f>
        <v/>
      </c>
      <c r="C397" s="131" t="str">
        <f>IF(results!C42=0,"",results!C42)</f>
        <v/>
      </c>
      <c r="D397" s="131" t="str">
        <f>IF(results!D42=0,"",results!D42)</f>
        <v/>
      </c>
      <c r="E397" s="131" t="str">
        <f>IF(results!E42=0,"",results!E42)</f>
        <v/>
      </c>
      <c r="F397" s="131" t="str">
        <f>results!$Y$3</f>
        <v>/BMD</v>
      </c>
      <c r="G397" s="141" t="str">
        <f>results!Y42</f>
        <v/>
      </c>
      <c r="H397" s="143" t="str">
        <f>IFERROR(VLOOKUP(Base[[#This Row],[Résultats Demi Dilution]],$K$2:$L$62,2),"")</f>
        <v/>
      </c>
    </row>
    <row r="398" spans="1:8" x14ac:dyDescent="0.25">
      <c r="A398" s="140" t="str">
        <f>IF(results!A43=0,"",results!A43)</f>
        <v/>
      </c>
      <c r="B398" s="131" t="str">
        <f>IF(results!B43=0,"",results!B43)</f>
        <v/>
      </c>
      <c r="C398" s="131" t="str">
        <f>IF(results!C43=0,"",results!C43)</f>
        <v/>
      </c>
      <c r="D398" s="131" t="str">
        <f>IF(results!D43=0,"",results!D43)</f>
        <v/>
      </c>
      <c r="E398" s="131" t="str">
        <f>IF(results!E43=0,"",results!E43)</f>
        <v/>
      </c>
      <c r="F398" s="131" t="str">
        <f>results!$Y$3</f>
        <v>/BMD</v>
      </c>
      <c r="G398" s="141" t="str">
        <f>results!Y43</f>
        <v/>
      </c>
      <c r="H398" s="143" t="str">
        <f>IFERROR(VLOOKUP(Base[[#This Row],[Résultats Demi Dilution]],$K$2:$L$62,2),"")</f>
        <v/>
      </c>
    </row>
    <row r="399" spans="1:8" x14ac:dyDescent="0.25">
      <c r="A399" s="140" t="str">
        <f>IF(results!A44=0,"",results!A44)</f>
        <v/>
      </c>
      <c r="B399" s="131" t="str">
        <f>IF(results!B44=0,"",results!B44)</f>
        <v/>
      </c>
      <c r="C399" s="131" t="str">
        <f>IF(results!C44=0,"",results!C44)</f>
        <v/>
      </c>
      <c r="D399" s="131" t="str">
        <f>IF(results!D44=0,"",results!D44)</f>
        <v/>
      </c>
      <c r="E399" s="131" t="str">
        <f>IF(results!E44=0,"",results!E44)</f>
        <v/>
      </c>
      <c r="F399" s="131" t="str">
        <f>results!$Y$3</f>
        <v>/BMD</v>
      </c>
      <c r="G399" s="141" t="str">
        <f>results!Y44</f>
        <v/>
      </c>
      <c r="H399" s="143" t="str">
        <f>IFERROR(VLOOKUP(Base[[#This Row],[Résultats Demi Dilution]],$K$2:$L$62,2),"")</f>
        <v/>
      </c>
    </row>
    <row r="400" spans="1:8" x14ac:dyDescent="0.25">
      <c r="A400" s="140" t="str">
        <f>IF(results!A45=0,"",results!A45)</f>
        <v/>
      </c>
      <c r="B400" s="131" t="str">
        <f>IF(results!B45=0,"",results!B45)</f>
        <v/>
      </c>
      <c r="C400" s="131" t="str">
        <f>IF(results!C45=0,"",results!C45)</f>
        <v/>
      </c>
      <c r="D400" s="131" t="str">
        <f>IF(results!D45=0,"",results!D45)</f>
        <v/>
      </c>
      <c r="E400" s="131" t="str">
        <f>IF(results!E45=0,"",results!E45)</f>
        <v/>
      </c>
      <c r="F400" s="131" t="str">
        <f>results!$Y$3</f>
        <v>/BMD</v>
      </c>
      <c r="G400" s="141" t="str">
        <f>results!Y45</f>
        <v/>
      </c>
      <c r="H400" s="143" t="str">
        <f>IFERROR(VLOOKUP(Base[[#This Row],[Résultats Demi Dilution]],$K$2:$L$62,2),"")</f>
        <v/>
      </c>
    </row>
    <row r="401" spans="1:8" x14ac:dyDescent="0.25">
      <c r="A401" s="140" t="str">
        <f>IF(results!A46=0,"",results!A46)</f>
        <v/>
      </c>
      <c r="B401" s="131" t="str">
        <f>IF(results!B46=0,"",results!B46)</f>
        <v/>
      </c>
      <c r="C401" s="131" t="str">
        <f>IF(results!C46=0,"",results!C46)</f>
        <v/>
      </c>
      <c r="D401" s="131" t="str">
        <f>IF(results!D46=0,"",results!D46)</f>
        <v/>
      </c>
      <c r="E401" s="131" t="str">
        <f>IF(results!E46=0,"",results!E46)</f>
        <v/>
      </c>
      <c r="F401" s="131" t="str">
        <f>results!$Y$3</f>
        <v>/BMD</v>
      </c>
      <c r="G401" s="141" t="str">
        <f>results!Y46</f>
        <v/>
      </c>
      <c r="H401" s="143" t="str">
        <f>IFERROR(VLOOKUP(Base[[#This Row],[Résultats Demi Dilution]],$K$2:$L$62,2),"")</f>
        <v/>
      </c>
    </row>
    <row r="402" spans="1:8" x14ac:dyDescent="0.25">
      <c r="A402" s="140" t="str">
        <f>IF(results!A47=0,"",results!A47)</f>
        <v/>
      </c>
      <c r="B402" s="131" t="str">
        <f>IF(results!B47=0,"",results!B47)</f>
        <v/>
      </c>
      <c r="C402" s="131" t="str">
        <f>IF(results!C47=0,"",results!C47)</f>
        <v/>
      </c>
      <c r="D402" s="131" t="str">
        <f>IF(results!D47=0,"",results!D47)</f>
        <v/>
      </c>
      <c r="E402" s="131" t="str">
        <f>IF(results!E47=0,"",results!E47)</f>
        <v/>
      </c>
      <c r="F402" s="131" t="str">
        <f>results!$Y$3</f>
        <v>/BMD</v>
      </c>
      <c r="G402" s="141" t="str">
        <f>results!Y47</f>
        <v/>
      </c>
      <c r="H402" s="143" t="str">
        <f>IFERROR(VLOOKUP(Base[[#This Row],[Résultats Demi Dilution]],$K$2:$L$62,2),"")</f>
        <v/>
      </c>
    </row>
    <row r="403" spans="1:8" x14ac:dyDescent="0.25">
      <c r="A403" s="140" t="str">
        <f>IF(results!A48=0,"",results!A48)</f>
        <v/>
      </c>
      <c r="B403" s="131" t="str">
        <f>IF(results!B48=0,"",results!B48)</f>
        <v/>
      </c>
      <c r="C403" s="131" t="str">
        <f>IF(results!C48=0,"",results!C48)</f>
        <v/>
      </c>
      <c r="D403" s="131" t="str">
        <f>IF(results!D48=0,"",results!D48)</f>
        <v/>
      </c>
      <c r="E403" s="131" t="str">
        <f>IF(results!E48=0,"",results!E48)</f>
        <v/>
      </c>
      <c r="F403" s="131" t="str">
        <f>results!$Y$3</f>
        <v>/BMD</v>
      </c>
      <c r="G403" s="141" t="str">
        <f>results!Y48</f>
        <v/>
      </c>
      <c r="H403" s="143" t="str">
        <f>IFERROR(VLOOKUP(Base[[#This Row],[Résultats Demi Dilution]],$K$2:$L$62,2),"")</f>
        <v/>
      </c>
    </row>
    <row r="404" spans="1:8" x14ac:dyDescent="0.25">
      <c r="A404" s="140" t="str">
        <f>IF(results!A49=0,"",results!A49)</f>
        <v/>
      </c>
      <c r="B404" s="131" t="str">
        <f>IF(results!B49=0,"",results!B49)</f>
        <v/>
      </c>
      <c r="C404" s="131" t="str">
        <f>IF(results!C49=0,"",results!C49)</f>
        <v/>
      </c>
      <c r="D404" s="131" t="str">
        <f>IF(results!D49=0,"",results!D49)</f>
        <v/>
      </c>
      <c r="E404" s="131" t="str">
        <f>IF(results!E49=0,"",results!E49)</f>
        <v/>
      </c>
      <c r="F404" s="131" t="str">
        <f>results!$Y$3</f>
        <v>/BMD</v>
      </c>
      <c r="G404" s="141" t="str">
        <f>results!Y49</f>
        <v/>
      </c>
      <c r="H404" s="143" t="str">
        <f>IFERROR(VLOOKUP(Base[[#This Row],[Résultats Demi Dilution]],$K$2:$L$62,2),"")</f>
        <v/>
      </c>
    </row>
    <row r="405" spans="1:8" x14ac:dyDescent="0.25">
      <c r="A405" s="140" t="str">
        <f>IF(results!A50=0,"",results!A50)</f>
        <v/>
      </c>
      <c r="B405" s="131" t="str">
        <f>IF(results!B50=0,"",results!B50)</f>
        <v/>
      </c>
      <c r="C405" s="131" t="str">
        <f>IF(results!C50=0,"",results!C50)</f>
        <v/>
      </c>
      <c r="D405" s="131" t="str">
        <f>IF(results!D50=0,"",results!D50)</f>
        <v/>
      </c>
      <c r="E405" s="131" t="str">
        <f>IF(results!E50=0,"",results!E50)</f>
        <v/>
      </c>
      <c r="F405" s="131" t="str">
        <f>results!$Y$3</f>
        <v>/BMD</v>
      </c>
      <c r="G405" s="141" t="str">
        <f>results!Y50</f>
        <v/>
      </c>
      <c r="H405" s="143" t="str">
        <f>IFERROR(VLOOKUP(Base[[#This Row],[Résultats Demi Dilution]],$K$2:$L$62,2),"")</f>
        <v/>
      </c>
    </row>
    <row r="406" spans="1:8" x14ac:dyDescent="0.25">
      <c r="A406" s="140" t="str">
        <f>IF(results!A51=0,"",results!A51)</f>
        <v/>
      </c>
      <c r="B406" s="131" t="str">
        <f>IF(results!B51=0,"",results!B51)</f>
        <v/>
      </c>
      <c r="C406" s="131" t="str">
        <f>IF(results!C51=0,"",results!C51)</f>
        <v/>
      </c>
      <c r="D406" s="131" t="str">
        <f>IF(results!D51=0,"",results!D51)</f>
        <v/>
      </c>
      <c r="E406" s="131" t="str">
        <f>IF(results!E51=0,"",results!E51)</f>
        <v/>
      </c>
      <c r="F406" s="131" t="str">
        <f>results!$Y$3</f>
        <v>/BMD</v>
      </c>
      <c r="G406" s="141" t="str">
        <f>results!Y51</f>
        <v/>
      </c>
      <c r="H406" s="143" t="str">
        <f>IFERROR(VLOOKUP(Base[[#This Row],[Résultats Demi Dilution]],$K$2:$L$62,2),"")</f>
        <v/>
      </c>
    </row>
    <row r="407" spans="1:8" x14ac:dyDescent="0.25">
      <c r="A407" s="140" t="str">
        <f>IF(results!A52=0,"",results!A52)</f>
        <v/>
      </c>
      <c r="B407" s="131" t="str">
        <f>IF(results!B52=0,"",results!B52)</f>
        <v/>
      </c>
      <c r="C407" s="131" t="str">
        <f>IF(results!C52=0,"",results!C52)</f>
        <v/>
      </c>
      <c r="D407" s="131" t="str">
        <f>IF(results!D52=0,"",results!D52)</f>
        <v/>
      </c>
      <c r="E407" s="131" t="str">
        <f>IF(results!E52=0,"",results!E52)</f>
        <v/>
      </c>
      <c r="F407" s="131" t="str">
        <f>results!$Y$3</f>
        <v>/BMD</v>
      </c>
      <c r="G407" s="141" t="str">
        <f>results!Y52</f>
        <v/>
      </c>
      <c r="H407" s="143" t="str">
        <f>IFERROR(VLOOKUP(Base[[#This Row],[Résultats Demi Dilution]],$K$2:$L$62,2),"")</f>
        <v/>
      </c>
    </row>
    <row r="408" spans="1:8" x14ac:dyDescent="0.25">
      <c r="A408" s="140" t="str">
        <f>IF(results!A53=0,"",results!A53)</f>
        <v/>
      </c>
      <c r="B408" s="131" t="str">
        <f>IF(results!B53=0,"",results!B53)</f>
        <v/>
      </c>
      <c r="C408" s="131" t="str">
        <f>IF(results!C53=0,"",results!C53)</f>
        <v/>
      </c>
      <c r="D408" s="131" t="str">
        <f>IF(results!D53=0,"",results!D53)</f>
        <v/>
      </c>
      <c r="E408" s="131" t="str">
        <f>IF(results!E53=0,"",results!E53)</f>
        <v/>
      </c>
      <c r="F408" s="131" t="str">
        <f>results!$Y$3</f>
        <v>/BMD</v>
      </c>
      <c r="G408" s="141" t="str">
        <f>results!Y53</f>
        <v/>
      </c>
      <c r="H408" s="143" t="str">
        <f>IFERROR(VLOOKUP(Base[[#This Row],[Résultats Demi Dilution]],$K$2:$L$62,2),"")</f>
        <v/>
      </c>
    </row>
    <row r="409" spans="1:8" x14ac:dyDescent="0.25">
      <c r="A409" s="140" t="str">
        <f>IF(results!A54=0,"",results!A54)</f>
        <v/>
      </c>
      <c r="B409" s="131" t="str">
        <f>IF(results!B54=0,"",results!B54)</f>
        <v/>
      </c>
      <c r="C409" s="131" t="str">
        <f>IF(results!C54=0,"",results!C54)</f>
        <v/>
      </c>
      <c r="D409" s="131" t="str">
        <f>IF(results!D54=0,"",results!D54)</f>
        <v/>
      </c>
      <c r="E409" s="131" t="str">
        <f>IF(results!E54=0,"",results!E54)</f>
        <v/>
      </c>
      <c r="F409" s="131" t="str">
        <f>results!$Y$3</f>
        <v>/BMD</v>
      </c>
      <c r="G409" s="141" t="str">
        <f>results!Y54</f>
        <v/>
      </c>
      <c r="H409" s="143" t="str">
        <f>IFERROR(VLOOKUP(Base[[#This Row],[Résultats Demi Dilution]],$K$2:$L$62,2),"")</f>
        <v/>
      </c>
    </row>
    <row r="410" spans="1:8" x14ac:dyDescent="0.25">
      <c r="A410" s="140" t="str">
        <f>IF(results!A55=0,"",results!A55)</f>
        <v/>
      </c>
      <c r="B410" s="131" t="str">
        <f>IF(results!B55=0,"",results!B55)</f>
        <v/>
      </c>
      <c r="C410" s="131" t="str">
        <f>IF(results!C55=0,"",results!C55)</f>
        <v/>
      </c>
      <c r="D410" s="131" t="str">
        <f>IF(results!D55=0,"",results!D55)</f>
        <v/>
      </c>
      <c r="E410" s="131" t="str">
        <f>IF(results!E55=0,"",results!E55)</f>
        <v/>
      </c>
      <c r="F410" s="131" t="str">
        <f>results!$Y$3</f>
        <v>/BMD</v>
      </c>
      <c r="G410" s="141" t="str">
        <f>results!Y55</f>
        <v/>
      </c>
      <c r="H410" s="143" t="str">
        <f>IFERROR(VLOOKUP(Base[[#This Row],[Résultats Demi Dilution]],$K$2:$L$62,2),"")</f>
        <v/>
      </c>
    </row>
    <row r="411" spans="1:8" x14ac:dyDescent="0.25">
      <c r="A411" s="140" t="str">
        <f>IF(results!A56=0,"",results!A56)</f>
        <v/>
      </c>
      <c r="B411" s="131" t="str">
        <f>IF(results!B56=0,"",results!B56)</f>
        <v/>
      </c>
      <c r="C411" s="131" t="str">
        <f>IF(results!C56=0,"",results!C56)</f>
        <v/>
      </c>
      <c r="D411" s="131" t="str">
        <f>IF(results!D56=0,"",results!D56)</f>
        <v/>
      </c>
      <c r="E411" s="131" t="str">
        <f>IF(results!E56=0,"",results!E56)</f>
        <v/>
      </c>
      <c r="F411" s="131" t="str">
        <f>results!$Y$3</f>
        <v>/BMD</v>
      </c>
      <c r="G411" s="141" t="str">
        <f>results!Y56</f>
        <v/>
      </c>
      <c r="H411" s="143" t="str">
        <f>IFERROR(VLOOKUP(Base[[#This Row],[Résultats Demi Dilution]],$K$2:$L$62,2),"")</f>
        <v/>
      </c>
    </row>
    <row r="412" spans="1:8" x14ac:dyDescent="0.25">
      <c r="A412" s="140" t="str">
        <f>IF(results!A57=0,"",results!A57)</f>
        <v/>
      </c>
      <c r="B412" s="131" t="str">
        <f>IF(results!B57=0,"",results!B57)</f>
        <v/>
      </c>
      <c r="C412" s="131" t="str">
        <f>IF(results!C57=0,"",results!C57)</f>
        <v/>
      </c>
      <c r="D412" s="131" t="str">
        <f>IF(results!D57=0,"",results!D57)</f>
        <v/>
      </c>
      <c r="E412" s="131" t="str">
        <f>IF(results!E57=0,"",results!E57)</f>
        <v/>
      </c>
      <c r="F412" s="131" t="str">
        <f>results!$Y$3</f>
        <v>/BMD</v>
      </c>
      <c r="G412" s="141" t="str">
        <f>results!Y57</f>
        <v/>
      </c>
      <c r="H412" s="143" t="str">
        <f>IFERROR(VLOOKUP(Base[[#This Row],[Résultats Demi Dilution]],$K$2:$L$62,2),"")</f>
        <v/>
      </c>
    </row>
    <row r="413" spans="1:8" x14ac:dyDescent="0.25">
      <c r="A413" s="140" t="str">
        <f>IF(results!A58=0,"",results!A58)</f>
        <v/>
      </c>
      <c r="B413" s="131" t="str">
        <f>IF(results!B58=0,"",results!B58)</f>
        <v/>
      </c>
      <c r="C413" s="131" t="str">
        <f>IF(results!C58=0,"",results!C58)</f>
        <v/>
      </c>
      <c r="D413" s="131" t="str">
        <f>IF(results!D58=0,"",results!D58)</f>
        <v/>
      </c>
      <c r="E413" s="131" t="str">
        <f>IF(results!E58=0,"",results!E58)</f>
        <v/>
      </c>
      <c r="F413" s="131" t="str">
        <f>results!$Y$3</f>
        <v>/BMD</v>
      </c>
      <c r="G413" s="141" t="str">
        <f>results!Y58</f>
        <v/>
      </c>
      <c r="H413" s="143" t="str">
        <f>IFERROR(VLOOKUP(Base[[#This Row],[Résultats Demi Dilution]],$K$2:$L$62,2),"")</f>
        <v/>
      </c>
    </row>
    <row r="414" spans="1:8" x14ac:dyDescent="0.25">
      <c r="A414" s="140" t="str">
        <f>IF(results!A59=0,"",results!A59)</f>
        <v/>
      </c>
      <c r="B414" s="131" t="str">
        <f>IF(results!B59=0,"",results!B59)</f>
        <v/>
      </c>
      <c r="C414" s="131" t="str">
        <f>IF(results!C59=0,"",results!C59)</f>
        <v/>
      </c>
      <c r="D414" s="131" t="str">
        <f>IF(results!D59=0,"",results!D59)</f>
        <v/>
      </c>
      <c r="E414" s="131" t="str">
        <f>IF(results!E59=0,"",results!E59)</f>
        <v/>
      </c>
      <c r="F414" s="131" t="str">
        <f>results!$Y$3</f>
        <v>/BMD</v>
      </c>
      <c r="G414" s="141" t="str">
        <f>results!Y59</f>
        <v/>
      </c>
      <c r="H414" s="143" t="str">
        <f>IFERROR(VLOOKUP(Base[[#This Row],[Résultats Demi Dilution]],$K$2:$L$62,2),"")</f>
        <v/>
      </c>
    </row>
    <row r="415" spans="1:8" x14ac:dyDescent="0.25">
      <c r="A415" s="140" t="str">
        <f>IF(results!A60=0,"",results!A60)</f>
        <v/>
      </c>
      <c r="B415" s="131" t="str">
        <f>IF(results!B60=0,"",results!B60)</f>
        <v/>
      </c>
      <c r="C415" s="131" t="str">
        <f>IF(results!C60=0,"",results!C60)</f>
        <v/>
      </c>
      <c r="D415" s="131" t="str">
        <f>IF(results!D60=0,"",results!D60)</f>
        <v/>
      </c>
      <c r="E415" s="131" t="str">
        <f>IF(results!E60=0,"",results!E60)</f>
        <v/>
      </c>
      <c r="F415" s="131" t="str">
        <f>results!$Y$3</f>
        <v>/BMD</v>
      </c>
      <c r="G415" s="141" t="str">
        <f>results!Y60</f>
        <v/>
      </c>
      <c r="H415" s="143" t="str">
        <f>IFERROR(VLOOKUP(Base[[#This Row],[Résultats Demi Dilution]],$K$2:$L$62,2),"")</f>
        <v/>
      </c>
    </row>
    <row r="416" spans="1:8" x14ac:dyDescent="0.25">
      <c r="A416" s="140" t="str">
        <f>IF(results!A61=0,"",results!A61)</f>
        <v/>
      </c>
      <c r="B416" s="131" t="str">
        <f>IF(results!B61=0,"",results!B61)</f>
        <v/>
      </c>
      <c r="C416" s="131" t="str">
        <f>IF(results!C61=0,"",results!C61)</f>
        <v/>
      </c>
      <c r="D416" s="131" t="str">
        <f>IF(results!D61=0,"",results!D61)</f>
        <v/>
      </c>
      <c r="E416" s="131" t="str">
        <f>IF(results!E61=0,"",results!E61)</f>
        <v/>
      </c>
      <c r="F416" s="131" t="str">
        <f>results!$Y$3</f>
        <v>/BMD</v>
      </c>
      <c r="G416" s="141" t="str">
        <f>results!Y61</f>
        <v/>
      </c>
      <c r="H416" s="143" t="str">
        <f>IFERROR(VLOOKUP(Base[[#This Row],[Résultats Demi Dilution]],$K$2:$L$62,2),"")</f>
        <v/>
      </c>
    </row>
    <row r="417" spans="1:8" x14ac:dyDescent="0.25">
      <c r="A417" s="140" t="str">
        <f>IF(results!A62=0,"",results!A62)</f>
        <v/>
      </c>
      <c r="B417" s="131" t="str">
        <f>IF(results!B62=0,"",results!B62)</f>
        <v/>
      </c>
      <c r="C417" s="131" t="str">
        <f>IF(results!C62=0,"",results!C62)</f>
        <v/>
      </c>
      <c r="D417" s="131" t="str">
        <f>IF(results!D62=0,"",results!D62)</f>
        <v/>
      </c>
      <c r="E417" s="131" t="str">
        <f>IF(results!E62=0,"",results!E62)</f>
        <v/>
      </c>
      <c r="F417" s="131" t="str">
        <f>results!$Y$3</f>
        <v>/BMD</v>
      </c>
      <c r="G417" s="141" t="str">
        <f>results!Y62</f>
        <v/>
      </c>
      <c r="H417" s="143" t="str">
        <f>IFERROR(VLOOKUP(Base[[#This Row],[Résultats Demi Dilution]],$K$2:$L$62,2),"")</f>
        <v/>
      </c>
    </row>
    <row r="418" spans="1:8" x14ac:dyDescent="0.25">
      <c r="A418" s="140" t="str">
        <f>IF(results!A63=0,"",results!A63)</f>
        <v/>
      </c>
      <c r="B418" s="131" t="str">
        <f>IF(results!B63=0,"",results!B63)</f>
        <v/>
      </c>
      <c r="C418" s="131" t="str">
        <f>IF(results!C63=0,"",results!C63)</f>
        <v/>
      </c>
      <c r="D418" s="131" t="str">
        <f>IF(results!D63=0,"",results!D63)</f>
        <v/>
      </c>
      <c r="E418" s="131" t="str">
        <f>IF(results!E63=0,"",results!E63)</f>
        <v/>
      </c>
      <c r="F418" s="131" t="str">
        <f>results!$Y$3</f>
        <v>/BMD</v>
      </c>
      <c r="G418" s="141" t="str">
        <f>results!Y63</f>
        <v/>
      </c>
      <c r="H418" s="143" t="str">
        <f>IFERROR(VLOOKUP(Base[[#This Row],[Résultats Demi Dilution]],$K$2:$L$62,2),"")</f>
        <v/>
      </c>
    </row>
    <row r="419" spans="1:8" x14ac:dyDescent="0.25">
      <c r="A419" s="140" t="str">
        <f>IF(results!A64=0,"",results!A64)</f>
        <v/>
      </c>
      <c r="B419" s="131" t="str">
        <f>IF(results!B64=0,"",results!B64)</f>
        <v/>
      </c>
      <c r="C419" s="131" t="str">
        <f>IF(results!C64=0,"",results!C64)</f>
        <v/>
      </c>
      <c r="D419" s="131" t="str">
        <f>IF(results!D64=0,"",results!D64)</f>
        <v/>
      </c>
      <c r="E419" s="131" t="str">
        <f>IF(results!E64=0,"",results!E64)</f>
        <v/>
      </c>
      <c r="F419" s="131" t="str">
        <f>results!$Y$3</f>
        <v>/BMD</v>
      </c>
      <c r="G419" s="141" t="str">
        <f>results!Y64</f>
        <v/>
      </c>
      <c r="H419" s="143" t="str">
        <f>IFERROR(VLOOKUP(Base[[#This Row],[Résultats Demi Dilution]],$K$2:$L$62,2),"")</f>
        <v/>
      </c>
    </row>
    <row r="420" spans="1:8" x14ac:dyDescent="0.25">
      <c r="A420" s="140" t="str">
        <f>IF(results!A65=0,"",results!A65)</f>
        <v/>
      </c>
      <c r="B420" s="131" t="str">
        <f>IF(results!B65=0,"",results!B65)</f>
        <v/>
      </c>
      <c r="C420" s="131" t="str">
        <f>IF(results!C65=0,"",results!C65)</f>
        <v/>
      </c>
      <c r="D420" s="131" t="str">
        <f>IF(results!D65=0,"",results!D65)</f>
        <v/>
      </c>
      <c r="E420" s="131" t="str">
        <f>IF(results!E65=0,"",results!E65)</f>
        <v/>
      </c>
      <c r="F420" s="131" t="str">
        <f>results!$Y$3</f>
        <v>/BMD</v>
      </c>
      <c r="G420" s="141" t="str">
        <f>results!Y65</f>
        <v/>
      </c>
      <c r="H420" s="143" t="str">
        <f>IFERROR(VLOOKUP(Base[[#This Row],[Résultats Demi Dilution]],$K$2:$L$62,2),"")</f>
        <v/>
      </c>
    </row>
    <row r="421" spans="1:8" x14ac:dyDescent="0.25">
      <c r="A421" s="140" t="str">
        <f>IF(results!A66=0,"",results!A66)</f>
        <v/>
      </c>
      <c r="B421" s="131" t="str">
        <f>IF(results!B66=0,"",results!B66)</f>
        <v/>
      </c>
      <c r="C421" s="131" t="str">
        <f>IF(results!C66=0,"",results!C66)</f>
        <v/>
      </c>
      <c r="D421" s="131" t="str">
        <f>IF(results!D66=0,"",results!D66)</f>
        <v/>
      </c>
      <c r="E421" s="131" t="str">
        <f>IF(results!E66=0,"",results!E66)</f>
        <v/>
      </c>
      <c r="F421" s="131" t="str">
        <f>results!$Y$3</f>
        <v>/BMD</v>
      </c>
      <c r="G421" s="141" t="str">
        <f>results!Y66</f>
        <v/>
      </c>
      <c r="H421" s="143" t="str">
        <f>IFERROR(VLOOKUP(Base[[#This Row],[Résultats Demi Dilution]],$K$2:$L$62,2),"")</f>
        <v/>
      </c>
    </row>
    <row r="422" spans="1:8" x14ac:dyDescent="0.25">
      <c r="A422" s="140" t="str">
        <f>IF(results!A67=0,"",results!A67)</f>
        <v/>
      </c>
      <c r="B422" s="131" t="str">
        <f>IF(results!B67=0,"",results!B67)</f>
        <v/>
      </c>
      <c r="C422" s="131" t="str">
        <f>IF(results!C67=0,"",results!C67)</f>
        <v/>
      </c>
      <c r="D422" s="131" t="str">
        <f>IF(results!D67=0,"",results!D67)</f>
        <v/>
      </c>
      <c r="E422" s="131" t="str">
        <f>IF(results!E67=0,"",results!E67)</f>
        <v/>
      </c>
      <c r="F422" s="131" t="str">
        <f>results!$Y$3</f>
        <v>/BMD</v>
      </c>
      <c r="G422" s="141" t="str">
        <f>results!Y67</f>
        <v/>
      </c>
      <c r="H422" s="143" t="str">
        <f>IFERROR(VLOOKUP(Base[[#This Row],[Résultats Demi Dilution]],$K$2:$L$62,2),"")</f>
        <v/>
      </c>
    </row>
    <row r="423" spans="1:8" x14ac:dyDescent="0.25">
      <c r="A423" s="140" t="str">
        <f>IF(results!A68=0,"",results!A68)</f>
        <v/>
      </c>
      <c r="B423" s="131" t="str">
        <f>IF(results!B68=0,"",results!B68)</f>
        <v/>
      </c>
      <c r="C423" s="131" t="str">
        <f>IF(results!C68=0,"",results!C68)</f>
        <v/>
      </c>
      <c r="D423" s="131" t="str">
        <f>IF(results!D68=0,"",results!D68)</f>
        <v/>
      </c>
      <c r="E423" s="131" t="str">
        <f>IF(results!E68=0,"",results!E68)</f>
        <v/>
      </c>
      <c r="F423" s="131" t="str">
        <f>results!$Y$3</f>
        <v>/BMD</v>
      </c>
      <c r="G423" s="141" t="str">
        <f>results!Y68</f>
        <v/>
      </c>
      <c r="H423" s="143" t="str">
        <f>IFERROR(VLOOKUP(Base[[#This Row],[Résultats Demi Dilution]],$K$2:$L$62,2),"")</f>
        <v/>
      </c>
    </row>
    <row r="424" spans="1:8" x14ac:dyDescent="0.25">
      <c r="A424" s="140" t="str">
        <f>IF(results!A69=0,"",results!A69)</f>
        <v/>
      </c>
      <c r="B424" s="131" t="str">
        <f>IF(results!B69=0,"",results!B69)</f>
        <v/>
      </c>
      <c r="C424" s="131" t="str">
        <f>IF(results!C69=0,"",results!C69)</f>
        <v/>
      </c>
      <c r="D424" s="131" t="str">
        <f>IF(results!D69=0,"",results!D69)</f>
        <v/>
      </c>
      <c r="E424" s="131" t="str">
        <f>IF(results!E69=0,"",results!E69)</f>
        <v/>
      </c>
      <c r="F424" s="131" t="str">
        <f>results!$Y$3</f>
        <v>/BMD</v>
      </c>
      <c r="G424" s="141" t="str">
        <f>results!Y69</f>
        <v/>
      </c>
      <c r="H424" s="143" t="str">
        <f>IFERROR(VLOOKUP(Base[[#This Row],[Résultats Demi Dilution]],$K$2:$L$62,2),"")</f>
        <v/>
      </c>
    </row>
    <row r="425" spans="1:8" x14ac:dyDescent="0.25">
      <c r="A425" s="140" t="str">
        <f>IF(results!A70=0,"",results!A70)</f>
        <v/>
      </c>
      <c r="B425" s="131" t="str">
        <f>IF(results!B70=0,"",results!B70)</f>
        <v/>
      </c>
      <c r="C425" s="131" t="str">
        <f>IF(results!C70=0,"",results!C70)</f>
        <v/>
      </c>
      <c r="D425" s="131" t="str">
        <f>IF(results!D70=0,"",results!D70)</f>
        <v/>
      </c>
      <c r="E425" s="131" t="str">
        <f>IF(results!E70=0,"",results!E70)</f>
        <v/>
      </c>
      <c r="F425" s="131" t="str">
        <f>results!$Y$3</f>
        <v>/BMD</v>
      </c>
      <c r="G425" s="141" t="str">
        <f>results!Y70</f>
        <v/>
      </c>
      <c r="H425" s="143" t="str">
        <f>IFERROR(VLOOKUP(Base[[#This Row],[Résultats Demi Dilution]],$K$2:$L$62,2),"")</f>
        <v/>
      </c>
    </row>
    <row r="426" spans="1:8" x14ac:dyDescent="0.25">
      <c r="A426" s="140" t="str">
        <f>IF(results!A71=0,"",results!A71)</f>
        <v/>
      </c>
      <c r="B426" s="131" t="str">
        <f>IF(results!B71=0,"",results!B71)</f>
        <v/>
      </c>
      <c r="C426" s="131" t="str">
        <f>IF(results!C71=0,"",results!C71)</f>
        <v/>
      </c>
      <c r="D426" s="131" t="str">
        <f>IF(results!D71=0,"",results!D71)</f>
        <v/>
      </c>
      <c r="E426" s="131" t="str">
        <f>IF(results!E71=0,"",results!E71)</f>
        <v/>
      </c>
      <c r="F426" s="131" t="str">
        <f>results!$Y$3</f>
        <v>/BMD</v>
      </c>
      <c r="G426" s="141" t="str">
        <f>results!Y71</f>
        <v/>
      </c>
      <c r="H426" s="143" t="str">
        <f>IFERROR(VLOOKUP(Base[[#This Row],[Résultats Demi Dilution]],$K$2:$L$62,2),"")</f>
        <v/>
      </c>
    </row>
    <row r="427" spans="1:8" x14ac:dyDescent="0.25">
      <c r="A427" s="140" t="str">
        <f>IF(results!A72=0,"",results!A72)</f>
        <v/>
      </c>
      <c r="B427" s="131" t="str">
        <f>IF(results!B72=0,"",results!B72)</f>
        <v/>
      </c>
      <c r="C427" s="131" t="str">
        <f>IF(results!C72=0,"",results!C72)</f>
        <v/>
      </c>
      <c r="D427" s="131" t="str">
        <f>IF(results!D72=0,"",results!D72)</f>
        <v/>
      </c>
      <c r="E427" s="131" t="str">
        <f>IF(results!E72=0,"",results!E72)</f>
        <v/>
      </c>
      <c r="F427" s="131" t="str">
        <f>results!$Y$3</f>
        <v>/BMD</v>
      </c>
      <c r="G427" s="141" t="str">
        <f>results!Y72</f>
        <v/>
      </c>
      <c r="H427" s="143" t="str">
        <f>IFERROR(VLOOKUP(Base[[#This Row],[Résultats Demi Dilution]],$K$2:$L$62,2),"")</f>
        <v/>
      </c>
    </row>
    <row r="428" spans="1:8" x14ac:dyDescent="0.25">
      <c r="A428" s="140" t="str">
        <f>IF(results!A73=0,"",results!A73)</f>
        <v/>
      </c>
      <c r="B428" s="131" t="str">
        <f>IF(results!B73=0,"",results!B73)</f>
        <v/>
      </c>
      <c r="C428" s="131" t="str">
        <f>IF(results!C73=0,"",results!C73)</f>
        <v/>
      </c>
      <c r="D428" s="131" t="str">
        <f>IF(results!D73=0,"",results!D73)</f>
        <v/>
      </c>
      <c r="E428" s="131" t="str">
        <f>IF(results!E73=0,"",results!E73)</f>
        <v/>
      </c>
      <c r="F428" s="131" t="str">
        <f>results!$Y$3</f>
        <v>/BMD</v>
      </c>
      <c r="G428" s="141" t="str">
        <f>results!Y73</f>
        <v/>
      </c>
      <c r="H428" s="143" t="str">
        <f>IFERROR(VLOOKUP(Base[[#This Row],[Résultats Demi Dilution]],$K$2:$L$62,2),"")</f>
        <v/>
      </c>
    </row>
    <row r="429" spans="1:8" x14ac:dyDescent="0.25">
      <c r="A429" s="140" t="str">
        <f>IF(results!A74=0,"",results!A74)</f>
        <v/>
      </c>
      <c r="B429" s="131" t="str">
        <f>IF(results!B74=0,"",results!B74)</f>
        <v/>
      </c>
      <c r="C429" s="131" t="str">
        <f>IF(results!C74=0,"",results!C74)</f>
        <v/>
      </c>
      <c r="D429" s="131" t="str">
        <f>IF(results!D74=0,"",results!D74)</f>
        <v/>
      </c>
      <c r="E429" s="131" t="str">
        <f>IF(results!E74=0,"",results!E74)</f>
        <v/>
      </c>
      <c r="F429" s="131" t="str">
        <f>results!$Y$3</f>
        <v>/BMD</v>
      </c>
      <c r="G429" s="141" t="str">
        <f>results!Y74</f>
        <v/>
      </c>
      <c r="H429" s="143" t="str">
        <f>IFERROR(VLOOKUP(Base[[#This Row],[Résultats Demi Dilution]],$K$2:$L$62,2),"")</f>
        <v/>
      </c>
    </row>
    <row r="430" spans="1:8" x14ac:dyDescent="0.25">
      <c r="A430" s="140" t="str">
        <f>IF(results!A75=0,"",results!A75)</f>
        <v/>
      </c>
      <c r="B430" s="131" t="str">
        <f>IF(results!B75=0,"",results!B75)</f>
        <v/>
      </c>
      <c r="C430" s="131" t="str">
        <f>IF(results!C75=0,"",results!C75)</f>
        <v/>
      </c>
      <c r="D430" s="131" t="str">
        <f>IF(results!D75=0,"",results!D75)</f>
        <v/>
      </c>
      <c r="E430" s="131" t="str">
        <f>IF(results!E75=0,"",results!E75)</f>
        <v/>
      </c>
      <c r="F430" s="131" t="str">
        <f>results!$Y$3</f>
        <v>/BMD</v>
      </c>
      <c r="G430" s="141" t="str">
        <f>results!Y75</f>
        <v/>
      </c>
      <c r="H430" s="143" t="str">
        <f>IFERROR(VLOOKUP(Base[[#This Row],[Résultats Demi Dilution]],$K$2:$L$62,2),"")</f>
        <v/>
      </c>
    </row>
    <row r="431" spans="1:8" x14ac:dyDescent="0.25">
      <c r="A431" s="140" t="str">
        <f>IF(results!A76=0,"",results!A76)</f>
        <v/>
      </c>
      <c r="B431" s="131" t="str">
        <f>IF(results!B76=0,"",results!B76)</f>
        <v/>
      </c>
      <c r="C431" s="131" t="str">
        <f>IF(results!C76=0,"",results!C76)</f>
        <v/>
      </c>
      <c r="D431" s="131" t="str">
        <f>IF(results!D76=0,"",results!D76)</f>
        <v/>
      </c>
      <c r="E431" s="131" t="str">
        <f>IF(results!E76=0,"",results!E76)</f>
        <v/>
      </c>
      <c r="F431" s="131" t="str">
        <f>results!$Y$3</f>
        <v>/BMD</v>
      </c>
      <c r="G431" s="141" t="str">
        <f>results!Y76</f>
        <v/>
      </c>
      <c r="H431" s="143" t="str">
        <f>IFERROR(VLOOKUP(Base[[#This Row],[Résultats Demi Dilution]],$K$2:$L$62,2),"")</f>
        <v/>
      </c>
    </row>
    <row r="432" spans="1:8" x14ac:dyDescent="0.25">
      <c r="A432" s="140" t="str">
        <f>IF(results!A77=0,"",results!A77)</f>
        <v/>
      </c>
      <c r="B432" s="131" t="str">
        <f>IF(results!B77=0,"",results!B77)</f>
        <v/>
      </c>
      <c r="C432" s="131" t="str">
        <f>IF(results!C77=0,"",results!C77)</f>
        <v/>
      </c>
      <c r="D432" s="131" t="str">
        <f>IF(results!D77=0,"",results!D77)</f>
        <v/>
      </c>
      <c r="E432" s="131" t="str">
        <f>IF(results!E77=0,"",results!E77)</f>
        <v/>
      </c>
      <c r="F432" s="131" t="str">
        <f>results!$Y$3</f>
        <v>/BMD</v>
      </c>
      <c r="G432" s="141" t="str">
        <f>results!Y77</f>
        <v/>
      </c>
      <c r="H432" s="143" t="str">
        <f>IFERROR(VLOOKUP(Base[[#This Row],[Résultats Demi Dilution]],$K$2:$L$62,2),"")</f>
        <v/>
      </c>
    </row>
    <row r="433" spans="1:8" x14ac:dyDescent="0.25">
      <c r="A433" s="140" t="str">
        <f>IF(results!A78=0,"",results!A78)</f>
        <v/>
      </c>
      <c r="B433" s="131" t="str">
        <f>IF(results!B78=0,"",results!B78)</f>
        <v/>
      </c>
      <c r="C433" s="131" t="str">
        <f>IF(results!C78=0,"",results!C78)</f>
        <v/>
      </c>
      <c r="D433" s="131" t="str">
        <f>IF(results!D78=0,"",results!D78)</f>
        <v/>
      </c>
      <c r="E433" s="131" t="str">
        <f>IF(results!E78=0,"",results!E78)</f>
        <v/>
      </c>
      <c r="F433" s="131" t="str">
        <f>results!$Y$3</f>
        <v>/BMD</v>
      </c>
      <c r="G433" s="141" t="str">
        <f>results!Y78</f>
        <v/>
      </c>
      <c r="H433" s="143" t="str">
        <f>IFERROR(VLOOKUP(Base[[#This Row],[Résultats Demi Dilution]],$K$2:$L$62,2),"")</f>
        <v/>
      </c>
    </row>
    <row r="434" spans="1:8" x14ac:dyDescent="0.25">
      <c r="A434" s="140" t="str">
        <f>IF(results!A79=0,"",results!A79)</f>
        <v/>
      </c>
      <c r="B434" s="131" t="str">
        <f>IF(results!B79=0,"",results!B79)</f>
        <v/>
      </c>
      <c r="C434" s="131" t="str">
        <f>IF(results!C79=0,"",results!C79)</f>
        <v/>
      </c>
      <c r="D434" s="131" t="str">
        <f>IF(results!D79=0,"",results!D79)</f>
        <v/>
      </c>
      <c r="E434" s="131" t="str">
        <f>IF(results!E79=0,"",results!E79)</f>
        <v/>
      </c>
      <c r="F434" s="131" t="str">
        <f>results!$Y$3</f>
        <v>/BMD</v>
      </c>
      <c r="G434" s="141" t="str">
        <f>results!Y79</f>
        <v/>
      </c>
      <c r="H434" s="143" t="str">
        <f>IFERROR(VLOOKUP(Base[[#This Row],[Résultats Demi Dilution]],$K$2:$L$62,2),"")</f>
        <v/>
      </c>
    </row>
    <row r="435" spans="1:8" x14ac:dyDescent="0.25">
      <c r="A435" s="140" t="str">
        <f>IF(results!A80=0,"",results!A80)</f>
        <v/>
      </c>
      <c r="B435" s="131" t="str">
        <f>IF(results!B80=0,"",results!B80)</f>
        <v/>
      </c>
      <c r="C435" s="131" t="str">
        <f>IF(results!C80=0,"",results!C80)</f>
        <v/>
      </c>
      <c r="D435" s="131" t="str">
        <f>IF(results!D80=0,"",results!D80)</f>
        <v/>
      </c>
      <c r="E435" s="131" t="str">
        <f>IF(results!E80=0,"",results!E80)</f>
        <v/>
      </c>
      <c r="F435" s="131" t="str">
        <f>results!$Y$3</f>
        <v>/BMD</v>
      </c>
      <c r="G435" s="141" t="str">
        <f>results!Y80</f>
        <v/>
      </c>
      <c r="H435" s="143" t="str">
        <f>IFERROR(VLOOKUP(Base[[#This Row],[Résultats Demi Dilution]],$K$2:$L$62,2),"")</f>
        <v/>
      </c>
    </row>
    <row r="436" spans="1:8" x14ac:dyDescent="0.25">
      <c r="A436" s="140" t="str">
        <f>IF(results!A81=0,"",results!A81)</f>
        <v/>
      </c>
      <c r="B436" s="131" t="str">
        <f>IF(results!B81=0,"",results!B81)</f>
        <v/>
      </c>
      <c r="C436" s="131" t="str">
        <f>IF(results!C81=0,"",results!C81)</f>
        <v/>
      </c>
      <c r="D436" s="131" t="str">
        <f>IF(results!D81=0,"",results!D81)</f>
        <v/>
      </c>
      <c r="E436" s="131" t="str">
        <f>IF(results!E81=0,"",results!E81)</f>
        <v/>
      </c>
      <c r="F436" s="131" t="str">
        <f>results!$Y$3</f>
        <v>/BMD</v>
      </c>
      <c r="G436" s="141" t="str">
        <f>results!Y81</f>
        <v/>
      </c>
      <c r="H436" s="143" t="str">
        <f>IFERROR(VLOOKUP(Base[[#This Row],[Résultats Demi Dilution]],$K$2:$L$62,2),"")</f>
        <v/>
      </c>
    </row>
    <row r="437" spans="1:8" x14ac:dyDescent="0.25">
      <c r="A437" s="140" t="str">
        <f>IF(results!A82=0,"",results!A82)</f>
        <v/>
      </c>
      <c r="B437" s="131" t="str">
        <f>IF(results!B82=0,"",results!B82)</f>
        <v/>
      </c>
      <c r="C437" s="131" t="str">
        <f>IF(results!C82=0,"",results!C82)</f>
        <v/>
      </c>
      <c r="D437" s="131" t="str">
        <f>IF(results!D82=0,"",results!D82)</f>
        <v/>
      </c>
      <c r="E437" s="131" t="str">
        <f>IF(results!E82=0,"",results!E82)</f>
        <v/>
      </c>
      <c r="F437" s="131" t="str">
        <f>results!$Y$3</f>
        <v>/BMD</v>
      </c>
      <c r="G437" s="141" t="str">
        <f>results!Y82</f>
        <v/>
      </c>
      <c r="H437" s="143" t="str">
        <f>IFERROR(VLOOKUP(Base[[#This Row],[Résultats Demi Dilution]],$K$2:$L$62,2),"")</f>
        <v/>
      </c>
    </row>
    <row r="438" spans="1:8" x14ac:dyDescent="0.25">
      <c r="A438" s="140" t="str">
        <f>IF(results!A83=0,"",results!A83)</f>
        <v/>
      </c>
      <c r="B438" s="131" t="str">
        <f>IF(results!B83=0,"",results!B83)</f>
        <v/>
      </c>
      <c r="C438" s="131" t="str">
        <f>IF(results!C83=0,"",results!C83)</f>
        <v/>
      </c>
      <c r="D438" s="131" t="str">
        <f>IF(results!D83=0,"",results!D83)</f>
        <v/>
      </c>
      <c r="E438" s="131" t="str">
        <f>IF(results!E83=0,"",results!E83)</f>
        <v/>
      </c>
      <c r="F438" s="131" t="str">
        <f>results!$Y$3</f>
        <v>/BMD</v>
      </c>
      <c r="G438" s="141" t="str">
        <f>results!Y83</f>
        <v/>
      </c>
      <c r="H438" s="143" t="str">
        <f>IFERROR(VLOOKUP(Base[[#This Row],[Résultats Demi Dilution]],$K$2:$L$62,2),"")</f>
        <v/>
      </c>
    </row>
    <row r="439" spans="1:8" x14ac:dyDescent="0.25">
      <c r="A439" s="140" t="str">
        <f>IF(results!A84=0,"",results!A84)</f>
        <v/>
      </c>
      <c r="B439" s="131" t="str">
        <f>IF(results!B84=0,"",results!B84)</f>
        <v/>
      </c>
      <c r="C439" s="131" t="str">
        <f>IF(results!C84=0,"",results!C84)</f>
        <v/>
      </c>
      <c r="D439" s="131" t="str">
        <f>IF(results!D84=0,"",results!D84)</f>
        <v/>
      </c>
      <c r="E439" s="131" t="str">
        <f>IF(results!E84=0,"",results!E84)</f>
        <v/>
      </c>
      <c r="F439" s="131" t="str">
        <f>results!$Y$3</f>
        <v>/BMD</v>
      </c>
      <c r="G439" s="141" t="str">
        <f>results!Y84</f>
        <v/>
      </c>
      <c r="H439" s="143" t="str">
        <f>IFERROR(VLOOKUP(Base[[#This Row],[Résultats Demi Dilution]],$K$2:$L$62,2),"")</f>
        <v/>
      </c>
    </row>
    <row r="440" spans="1:8" x14ac:dyDescent="0.25">
      <c r="A440" s="140" t="str">
        <f>IF(results!A85=0,"",results!A85)</f>
        <v/>
      </c>
      <c r="B440" s="131" t="str">
        <f>IF(results!B85=0,"",results!B85)</f>
        <v/>
      </c>
      <c r="C440" s="131" t="str">
        <f>IF(results!C85=0,"",results!C85)</f>
        <v/>
      </c>
      <c r="D440" s="131" t="str">
        <f>IF(results!D85=0,"",results!D85)</f>
        <v/>
      </c>
      <c r="E440" s="131" t="str">
        <f>IF(results!E85=0,"",results!E85)</f>
        <v/>
      </c>
      <c r="F440" s="131" t="str">
        <f>results!$Y$3</f>
        <v>/BMD</v>
      </c>
      <c r="G440" s="141" t="str">
        <f>results!Y85</f>
        <v/>
      </c>
      <c r="H440" s="143" t="str">
        <f>IFERROR(VLOOKUP(Base[[#This Row],[Résultats Demi Dilution]],$K$2:$L$62,2),"")</f>
        <v/>
      </c>
    </row>
    <row r="441" spans="1:8" x14ac:dyDescent="0.25">
      <c r="A441" s="140" t="str">
        <f>IF(results!A86=0,"",results!A86)</f>
        <v/>
      </c>
      <c r="B441" s="131" t="str">
        <f>IF(results!B86=0,"",results!B86)</f>
        <v/>
      </c>
      <c r="C441" s="131" t="str">
        <f>IF(results!C86=0,"",results!C86)</f>
        <v/>
      </c>
      <c r="D441" s="131" t="str">
        <f>IF(results!D86=0,"",results!D86)</f>
        <v/>
      </c>
      <c r="E441" s="131" t="str">
        <f>IF(results!E86=0,"",results!E86)</f>
        <v/>
      </c>
      <c r="F441" s="131" t="str">
        <f>results!$Y$3</f>
        <v>/BMD</v>
      </c>
      <c r="G441" s="141" t="str">
        <f>results!Y86</f>
        <v/>
      </c>
      <c r="H441" s="143" t="str">
        <f>IFERROR(VLOOKUP(Base[[#This Row],[Résultats Demi Dilution]],$K$2:$L$62,2),"")</f>
        <v/>
      </c>
    </row>
    <row r="442" spans="1:8" x14ac:dyDescent="0.25">
      <c r="A442" s="140" t="str">
        <f>IF(results!A87=0,"",results!A87)</f>
        <v/>
      </c>
      <c r="B442" s="131" t="str">
        <f>IF(results!B87=0,"",results!B87)</f>
        <v/>
      </c>
      <c r="C442" s="131" t="str">
        <f>IF(results!C87=0,"",results!C87)</f>
        <v/>
      </c>
      <c r="D442" s="131" t="str">
        <f>IF(results!D87=0,"",results!D87)</f>
        <v/>
      </c>
      <c r="E442" s="131" t="str">
        <f>IF(results!E87=0,"",results!E87)</f>
        <v/>
      </c>
      <c r="F442" s="131" t="str">
        <f>results!$Y$3</f>
        <v>/BMD</v>
      </c>
      <c r="G442" s="141" t="str">
        <f>results!Y87</f>
        <v/>
      </c>
      <c r="H442" s="143" t="str">
        <f>IFERROR(VLOOKUP(Base[[#This Row],[Résultats Demi Dilution]],$K$2:$L$62,2),"")</f>
        <v/>
      </c>
    </row>
    <row r="443" spans="1:8" x14ac:dyDescent="0.25">
      <c r="A443" s="140" t="str">
        <f>IF(results!A88=0,"",results!A88)</f>
        <v/>
      </c>
      <c r="B443" s="131" t="str">
        <f>IF(results!B88=0,"",results!B88)</f>
        <v/>
      </c>
      <c r="C443" s="131" t="str">
        <f>IF(results!C88=0,"",results!C88)</f>
        <v/>
      </c>
      <c r="D443" s="131" t="str">
        <f>IF(results!D88=0,"",results!D88)</f>
        <v/>
      </c>
      <c r="E443" s="131" t="str">
        <f>IF(results!E88=0,"",results!E88)</f>
        <v/>
      </c>
      <c r="F443" s="131" t="str">
        <f>results!$Y$3</f>
        <v>/BMD</v>
      </c>
      <c r="G443" s="141" t="str">
        <f>results!Y88</f>
        <v/>
      </c>
      <c r="H443" s="143" t="str">
        <f>IFERROR(VLOOKUP(Base[[#This Row],[Résultats Demi Dilution]],$K$2:$L$62,2),"")</f>
        <v/>
      </c>
    </row>
    <row r="444" spans="1:8" x14ac:dyDescent="0.25">
      <c r="A444" s="140" t="str">
        <f>IF(results!A89=0,"",results!A89)</f>
        <v/>
      </c>
      <c r="B444" s="131" t="str">
        <f>IF(results!B89=0,"",results!B89)</f>
        <v/>
      </c>
      <c r="C444" s="131" t="str">
        <f>IF(results!C89=0,"",results!C89)</f>
        <v/>
      </c>
      <c r="D444" s="131" t="str">
        <f>IF(results!D89=0,"",results!D89)</f>
        <v/>
      </c>
      <c r="E444" s="131" t="str">
        <f>IF(results!E89=0,"",results!E89)</f>
        <v/>
      </c>
      <c r="F444" s="131" t="str">
        <f>results!$Y$3</f>
        <v>/BMD</v>
      </c>
      <c r="G444" s="141" t="str">
        <f>results!Y89</f>
        <v/>
      </c>
      <c r="H444" s="143" t="str">
        <f>IFERROR(VLOOKUP(Base[[#This Row],[Résultats Demi Dilution]],$K$2:$L$62,2),"")</f>
        <v/>
      </c>
    </row>
    <row r="445" spans="1:8" x14ac:dyDescent="0.25">
      <c r="A445" s="140" t="str">
        <f>IF(results!A90=0,"",results!A90)</f>
        <v/>
      </c>
      <c r="B445" s="131" t="str">
        <f>IF(results!B90=0,"",results!B90)</f>
        <v/>
      </c>
      <c r="C445" s="131" t="str">
        <f>IF(results!C90=0,"",results!C90)</f>
        <v/>
      </c>
      <c r="D445" s="131" t="str">
        <f>IF(results!D90=0,"",results!D90)</f>
        <v/>
      </c>
      <c r="E445" s="131" t="str">
        <f>IF(results!E90=0,"",results!E90)</f>
        <v/>
      </c>
      <c r="F445" s="131" t="str">
        <f>results!$Y$3</f>
        <v>/BMD</v>
      </c>
      <c r="G445" s="141" t="str">
        <f>results!Y90</f>
        <v/>
      </c>
      <c r="H445" s="143" t="str">
        <f>IFERROR(VLOOKUP(Base[[#This Row],[Résultats Demi Dilution]],$K$2:$L$62,2),"")</f>
        <v/>
      </c>
    </row>
    <row r="446" spans="1:8" x14ac:dyDescent="0.25">
      <c r="A446" s="140" t="str">
        <f>IF(results!A91=0,"",results!A91)</f>
        <v/>
      </c>
      <c r="B446" s="131" t="str">
        <f>IF(results!B91=0,"",results!B91)</f>
        <v/>
      </c>
      <c r="C446" s="131" t="str">
        <f>IF(results!C91=0,"",results!C91)</f>
        <v/>
      </c>
      <c r="D446" s="131" t="str">
        <f>IF(results!D91=0,"",results!D91)</f>
        <v/>
      </c>
      <c r="E446" s="131" t="str">
        <f>IF(results!E91=0,"",results!E91)</f>
        <v/>
      </c>
      <c r="F446" s="131" t="str">
        <f>results!$Y$3</f>
        <v>/BMD</v>
      </c>
      <c r="G446" s="141" t="str">
        <f>results!Y91</f>
        <v/>
      </c>
      <c r="H446" s="143" t="str">
        <f>IFERROR(VLOOKUP(Base[[#This Row],[Résultats Demi Dilution]],$K$2:$L$62,2),"")</f>
        <v/>
      </c>
    </row>
    <row r="447" spans="1:8" x14ac:dyDescent="0.25">
      <c r="A447" s="140" t="str">
        <f>IF(results!A92=0,"",results!A92)</f>
        <v/>
      </c>
      <c r="B447" s="131" t="str">
        <f>IF(results!B92=0,"",results!B92)</f>
        <v/>
      </c>
      <c r="C447" s="131" t="str">
        <f>IF(results!C92=0,"",results!C92)</f>
        <v/>
      </c>
      <c r="D447" s="131" t="str">
        <f>IF(results!D92=0,"",results!D92)</f>
        <v/>
      </c>
      <c r="E447" s="131" t="str">
        <f>IF(results!E92=0,"",results!E92)</f>
        <v/>
      </c>
      <c r="F447" s="131" t="str">
        <f>results!$Y$3</f>
        <v>/BMD</v>
      </c>
      <c r="G447" s="141" t="str">
        <f>results!Y92</f>
        <v/>
      </c>
      <c r="H447" s="143" t="str">
        <f>IFERROR(VLOOKUP(Base[[#This Row],[Résultats Demi Dilution]],$K$2:$L$62,2),"")</f>
        <v/>
      </c>
    </row>
    <row r="448" spans="1:8" x14ac:dyDescent="0.25">
      <c r="A448" s="140" t="str">
        <f>IF(results!A93=0,"",results!A93)</f>
        <v/>
      </c>
      <c r="B448" s="131" t="str">
        <f>IF(results!B93=0,"",results!B93)</f>
        <v/>
      </c>
      <c r="C448" s="131" t="str">
        <f>IF(results!C93=0,"",results!C93)</f>
        <v/>
      </c>
      <c r="D448" s="131" t="str">
        <f>IF(results!D93=0,"",results!D93)</f>
        <v/>
      </c>
      <c r="E448" s="131" t="str">
        <f>IF(results!E93=0,"",results!E93)</f>
        <v/>
      </c>
      <c r="F448" s="131" t="str">
        <f>results!$Y$3</f>
        <v>/BMD</v>
      </c>
      <c r="G448" s="141" t="str">
        <f>results!Y93</f>
        <v/>
      </c>
      <c r="H448" s="143" t="str">
        <f>IFERROR(VLOOKUP(Base[[#This Row],[Résultats Demi Dilution]],$K$2:$L$62,2),"")</f>
        <v/>
      </c>
    </row>
    <row r="449" spans="1:8" x14ac:dyDescent="0.25">
      <c r="A449" s="140" t="str">
        <f>IF(results!A94=0,"",results!A94)</f>
        <v/>
      </c>
      <c r="B449" s="131" t="str">
        <f>IF(results!B94=0,"",results!B94)</f>
        <v/>
      </c>
      <c r="C449" s="131" t="str">
        <f>IF(results!C94=0,"",results!C94)</f>
        <v/>
      </c>
      <c r="D449" s="131" t="str">
        <f>IF(results!D94=0,"",results!D94)</f>
        <v/>
      </c>
      <c r="E449" s="131" t="str">
        <f>IF(results!E94=0,"",results!E94)</f>
        <v/>
      </c>
      <c r="F449" s="131" t="str">
        <f>results!$Y$3</f>
        <v>/BMD</v>
      </c>
      <c r="G449" s="141" t="str">
        <f>results!Y94</f>
        <v/>
      </c>
      <c r="H449" s="143" t="str">
        <f>IFERROR(VLOOKUP(Base[[#This Row],[Résultats Demi Dilution]],$K$2:$L$62,2),"")</f>
        <v/>
      </c>
    </row>
    <row r="450" spans="1:8" x14ac:dyDescent="0.25">
      <c r="A450" s="140" t="str">
        <f>IF(results!A95=0,"",results!A95)</f>
        <v/>
      </c>
      <c r="B450" s="131" t="str">
        <f>IF(results!B95=0,"",results!B95)</f>
        <v/>
      </c>
      <c r="C450" s="131" t="str">
        <f>IF(results!C95=0,"",results!C95)</f>
        <v/>
      </c>
      <c r="D450" s="131" t="str">
        <f>IF(results!D95=0,"",results!D95)</f>
        <v/>
      </c>
      <c r="E450" s="131" t="str">
        <f>IF(results!E95=0,"",results!E95)</f>
        <v/>
      </c>
      <c r="F450" s="131" t="str">
        <f>results!$Y$3</f>
        <v>/BMD</v>
      </c>
      <c r="G450" s="141" t="str">
        <f>results!Y95</f>
        <v/>
      </c>
      <c r="H450" s="143" t="str">
        <f>IFERROR(VLOOKUP(Base[[#This Row],[Résultats Demi Dilution]],$K$2:$L$62,2),"")</f>
        <v/>
      </c>
    </row>
    <row r="451" spans="1:8" x14ac:dyDescent="0.25">
      <c r="A451" s="140" t="str">
        <f>IF(results!A96=0,"",results!A96)</f>
        <v/>
      </c>
      <c r="B451" s="131" t="str">
        <f>IF(results!B96=0,"",results!B96)</f>
        <v/>
      </c>
      <c r="C451" s="131" t="str">
        <f>IF(results!C96=0,"",results!C96)</f>
        <v/>
      </c>
      <c r="D451" s="131" t="str">
        <f>IF(results!D96=0,"",results!D96)</f>
        <v/>
      </c>
      <c r="E451" s="131" t="str">
        <f>IF(results!E96=0,"",results!E96)</f>
        <v/>
      </c>
      <c r="F451" s="131" t="str">
        <f>results!$Y$3</f>
        <v>/BMD</v>
      </c>
      <c r="G451" s="141" t="str">
        <f>results!Y96</f>
        <v/>
      </c>
      <c r="H451" s="143" t="str">
        <f>IFERROR(VLOOKUP(Base[[#This Row],[Résultats Demi Dilution]],$K$2:$L$62,2),"")</f>
        <v/>
      </c>
    </row>
    <row r="452" spans="1:8" x14ac:dyDescent="0.25">
      <c r="A452" s="140" t="str">
        <f>IF(results!A97=0,"",results!A97)</f>
        <v/>
      </c>
      <c r="B452" s="131" t="str">
        <f>IF(results!B97=0,"",results!B97)</f>
        <v/>
      </c>
      <c r="C452" s="131" t="str">
        <f>IF(results!C97=0,"",results!C97)</f>
        <v/>
      </c>
      <c r="D452" s="131" t="str">
        <f>IF(results!D97=0,"",results!D97)</f>
        <v/>
      </c>
      <c r="E452" s="131" t="str">
        <f>IF(results!E97=0,"",results!E97)</f>
        <v/>
      </c>
      <c r="F452" s="131" t="str">
        <f>results!$Y$3</f>
        <v>/BMD</v>
      </c>
      <c r="G452" s="141" t="str">
        <f>results!Y97</f>
        <v/>
      </c>
      <c r="H452" s="143" t="str">
        <f>IFERROR(VLOOKUP(Base[[#This Row],[Résultats Demi Dilution]],$K$2:$L$62,2),"")</f>
        <v/>
      </c>
    </row>
    <row r="453" spans="1:8" x14ac:dyDescent="0.25">
      <c r="A453" s="140" t="str">
        <f>IF(results!A98=0,"",results!A98)</f>
        <v/>
      </c>
      <c r="B453" s="131" t="str">
        <f>IF(results!B98=0,"",results!B98)</f>
        <v/>
      </c>
      <c r="C453" s="131" t="str">
        <f>IF(results!C98=0,"",results!C98)</f>
        <v/>
      </c>
      <c r="D453" s="131" t="str">
        <f>IF(results!D98=0,"",results!D98)</f>
        <v/>
      </c>
      <c r="E453" s="131" t="str">
        <f>IF(results!E98=0,"",results!E98)</f>
        <v/>
      </c>
      <c r="F453" s="131" t="str">
        <f>results!$Y$3</f>
        <v>/BMD</v>
      </c>
      <c r="G453" s="141" t="str">
        <f>results!Y98</f>
        <v/>
      </c>
      <c r="H453" s="143" t="str">
        <f>IFERROR(VLOOKUP(Base[[#This Row],[Résultats Demi Dilution]],$K$2:$L$62,2),"")</f>
        <v/>
      </c>
    </row>
    <row r="454" spans="1:8" x14ac:dyDescent="0.25">
      <c r="A454" s="140" t="str">
        <f>IF(results!A99=0,"",results!A99)</f>
        <v/>
      </c>
      <c r="B454" s="131" t="str">
        <f>IF(results!B99=0,"",results!B99)</f>
        <v/>
      </c>
      <c r="C454" s="131" t="str">
        <f>IF(results!C99=0,"",results!C99)</f>
        <v/>
      </c>
      <c r="D454" s="131" t="str">
        <f>IF(results!D99=0,"",results!D99)</f>
        <v/>
      </c>
      <c r="E454" s="131" t="str">
        <f>IF(results!E99=0,"",results!E99)</f>
        <v/>
      </c>
      <c r="F454" s="131" t="str">
        <f>results!$Y$3</f>
        <v>/BMD</v>
      </c>
      <c r="G454" s="141" t="str">
        <f>results!Y99</f>
        <v/>
      </c>
      <c r="H454" s="143" t="str">
        <f>IFERROR(VLOOKUP(Base[[#This Row],[Résultats Demi Dilution]],$K$2:$L$62,2),"")</f>
        <v/>
      </c>
    </row>
    <row r="455" spans="1:8" x14ac:dyDescent="0.25">
      <c r="A455" s="140" t="str">
        <f>IF(results!A100=0,"",results!A100)</f>
        <v/>
      </c>
      <c r="B455" s="131" t="str">
        <f>IF(results!B100=0,"",results!B100)</f>
        <v/>
      </c>
      <c r="C455" s="131" t="str">
        <f>IF(results!C100=0,"",results!C100)</f>
        <v/>
      </c>
      <c r="D455" s="131" t="str">
        <f>IF(results!D100=0,"",results!D100)</f>
        <v/>
      </c>
      <c r="E455" s="131" t="str">
        <f>IF(results!E100=0,"",results!E100)</f>
        <v/>
      </c>
      <c r="F455" s="131" t="str">
        <f>results!$Y$3</f>
        <v>/BMD</v>
      </c>
      <c r="G455" s="141" t="str">
        <f>results!Y100</f>
        <v/>
      </c>
      <c r="H455" s="143" t="str">
        <f>IFERROR(VLOOKUP(Base[[#This Row],[Résultats Demi Dilution]],$K$2:$L$62,2),"")</f>
        <v/>
      </c>
    </row>
    <row r="456" spans="1:8" x14ac:dyDescent="0.25">
      <c r="A456" s="140" t="str">
        <f>IF(results!A101=0,"",results!A101)</f>
        <v/>
      </c>
      <c r="B456" s="131" t="str">
        <f>IF(results!B101=0,"",results!B101)</f>
        <v/>
      </c>
      <c r="C456" s="131" t="str">
        <f>IF(results!C101=0,"",results!C101)</f>
        <v/>
      </c>
      <c r="D456" s="131" t="str">
        <f>IF(results!D101=0,"",results!D101)</f>
        <v/>
      </c>
      <c r="E456" s="131" t="str">
        <f>IF(results!E101=0,"",results!E101)</f>
        <v/>
      </c>
      <c r="F456" s="131" t="str">
        <f>results!$Y$3</f>
        <v>/BMD</v>
      </c>
      <c r="G456" s="141" t="str">
        <f>results!Y101</f>
        <v/>
      </c>
      <c r="H456" s="143" t="str">
        <f>IFERROR(VLOOKUP(Base[[#This Row],[Résultats Demi Dilution]],$K$2:$L$62,2),"")</f>
        <v/>
      </c>
    </row>
    <row r="457" spans="1:8" x14ac:dyDescent="0.25">
      <c r="A457" s="140" t="str">
        <f>IF(results!A102=0,"",results!A102)</f>
        <v/>
      </c>
      <c r="B457" s="131" t="str">
        <f>IF(results!B102=0,"",results!B102)</f>
        <v/>
      </c>
      <c r="C457" s="131" t="str">
        <f>IF(results!C102=0,"",results!C102)</f>
        <v/>
      </c>
      <c r="D457" s="131" t="str">
        <f>IF(results!D102=0,"",results!D102)</f>
        <v/>
      </c>
      <c r="E457" s="131" t="str">
        <f>IF(results!E102=0,"",results!E102)</f>
        <v/>
      </c>
      <c r="F457" s="131" t="str">
        <f>results!$Y$3</f>
        <v>/BMD</v>
      </c>
      <c r="G457" s="141" t="str">
        <f>results!Y102</f>
        <v/>
      </c>
      <c r="H457" s="143" t="str">
        <f>IFERROR(VLOOKUP(Base[[#This Row],[Résultats Demi Dilution]],$K$2:$L$62,2),"")</f>
        <v/>
      </c>
    </row>
    <row r="458" spans="1:8" x14ac:dyDescent="0.25">
      <c r="A458" s="140" t="str">
        <f>IF(results!A103=0,"",results!A103)</f>
        <v/>
      </c>
      <c r="B458" s="131" t="str">
        <f>IF(results!B103=0,"",results!B103)</f>
        <v/>
      </c>
      <c r="C458" s="131" t="str">
        <f>IF(results!C103=0,"",results!C103)</f>
        <v/>
      </c>
      <c r="D458" s="131" t="str">
        <f>IF(results!D103=0,"",results!D103)</f>
        <v/>
      </c>
      <c r="E458" s="131" t="str">
        <f>IF(results!E103=0,"",results!E103)</f>
        <v/>
      </c>
      <c r="F458" s="131" t="str">
        <f>results!$Y$3</f>
        <v>/BMD</v>
      </c>
      <c r="G458" s="141" t="str">
        <f>results!Y103</f>
        <v/>
      </c>
      <c r="H458" s="143" t="str">
        <f>IFERROR(VLOOKUP(Base[[#This Row],[Résultats Demi Dilution]],$K$2:$L$62,2),"")</f>
        <v/>
      </c>
    </row>
    <row r="459" spans="1:8" x14ac:dyDescent="0.25">
      <c r="A459" s="140" t="str">
        <f>IF(results!A104=0,"",results!A104)</f>
        <v/>
      </c>
      <c r="B459" s="131" t="str">
        <f>IF(results!B104=0,"",results!B104)</f>
        <v/>
      </c>
      <c r="C459" s="131" t="str">
        <f>IF(results!C104=0,"",results!C104)</f>
        <v/>
      </c>
      <c r="D459" s="131" t="str">
        <f>IF(results!D104=0,"",results!D104)</f>
        <v/>
      </c>
      <c r="E459" s="131" t="str">
        <f>IF(results!E104=0,"",results!E104)</f>
        <v/>
      </c>
      <c r="F459" s="131" t="str">
        <f>results!$Y$3</f>
        <v>/BMD</v>
      </c>
      <c r="G459" s="141" t="str">
        <f>results!Y104</f>
        <v/>
      </c>
      <c r="H459" s="143" t="str">
        <f>IFERROR(VLOOKUP(Base[[#This Row],[Résultats Demi Dilution]],$K$2:$L$62,2),"")</f>
        <v/>
      </c>
    </row>
    <row r="460" spans="1:8" x14ac:dyDescent="0.25">
      <c r="A460" s="140" t="str">
        <f>IF(results!A105=0,"",results!A105)</f>
        <v/>
      </c>
      <c r="B460" s="131" t="str">
        <f>IF(results!B105=0,"",results!B105)</f>
        <v/>
      </c>
      <c r="C460" s="131" t="str">
        <f>IF(results!C105=0,"",results!C105)</f>
        <v/>
      </c>
      <c r="D460" s="131" t="str">
        <f>IF(results!D105=0,"",results!D105)</f>
        <v/>
      </c>
      <c r="E460" s="131" t="str">
        <f>IF(results!E105=0,"",results!E105)</f>
        <v/>
      </c>
      <c r="F460" s="131" t="str">
        <f>results!$Y$3</f>
        <v>/BMD</v>
      </c>
      <c r="G460" s="141" t="str">
        <f>results!Y105</f>
        <v/>
      </c>
      <c r="H460" s="143" t="str">
        <f>IFERROR(VLOOKUP(Base[[#This Row],[Résultats Demi Dilution]],$K$2:$L$62,2),"")</f>
        <v/>
      </c>
    </row>
    <row r="461" spans="1:8" x14ac:dyDescent="0.25">
      <c r="A461" s="140" t="str">
        <f>IF(results!A106=0,"",results!A106)</f>
        <v/>
      </c>
      <c r="B461" s="131" t="str">
        <f>IF(results!B106=0,"",results!B106)</f>
        <v/>
      </c>
      <c r="C461" s="131" t="str">
        <f>IF(results!C106=0,"",results!C106)</f>
        <v/>
      </c>
      <c r="D461" s="131" t="str">
        <f>IF(results!D106=0,"",results!D106)</f>
        <v/>
      </c>
      <c r="E461" s="131" t="str">
        <f>IF(results!E106=0,"",results!E106)</f>
        <v/>
      </c>
      <c r="F461" s="131" t="str">
        <f>results!$Y$3</f>
        <v>/BMD</v>
      </c>
      <c r="G461" s="141" t="str">
        <f>results!Y106</f>
        <v/>
      </c>
      <c r="H461" s="143" t="str">
        <f>IFERROR(VLOOKUP(Base[[#This Row],[Résultats Demi Dilution]],$K$2:$L$62,2),"")</f>
        <v/>
      </c>
    </row>
    <row r="462" spans="1:8" x14ac:dyDescent="0.25">
      <c r="A462" s="140" t="str">
        <f>IF(results!A107=0,"",results!A107)</f>
        <v/>
      </c>
      <c r="B462" s="131" t="str">
        <f>IF(results!B107=0,"",results!B107)</f>
        <v/>
      </c>
      <c r="C462" s="131" t="str">
        <f>IF(results!C107=0,"",results!C107)</f>
        <v/>
      </c>
      <c r="D462" s="131" t="str">
        <f>IF(results!D107=0,"",results!D107)</f>
        <v/>
      </c>
      <c r="E462" s="131" t="str">
        <f>IF(results!E107=0,"",results!E107)</f>
        <v/>
      </c>
      <c r="F462" s="131" t="str">
        <f>results!$Y$3</f>
        <v>/BMD</v>
      </c>
      <c r="G462" s="141" t="str">
        <f>results!Y107</f>
        <v/>
      </c>
      <c r="H462" s="143" t="str">
        <f>IFERROR(VLOOKUP(Base[[#This Row],[Résultats Demi Dilution]],$K$2:$L$62,2),"")</f>
        <v/>
      </c>
    </row>
    <row r="463" spans="1:8" x14ac:dyDescent="0.25">
      <c r="A463" s="140" t="str">
        <f>IF(results!A108=0,"",results!A108)</f>
        <v/>
      </c>
      <c r="B463" s="131" t="str">
        <f>IF(results!B108=0,"",results!B108)</f>
        <v/>
      </c>
      <c r="C463" s="131" t="str">
        <f>IF(results!C108=0,"",results!C108)</f>
        <v/>
      </c>
      <c r="D463" s="131" t="str">
        <f>IF(results!D108=0,"",results!D108)</f>
        <v/>
      </c>
      <c r="E463" s="131" t="str">
        <f>IF(results!E108=0,"",results!E108)</f>
        <v/>
      </c>
      <c r="F463" s="131" t="str">
        <f>results!$Y$3</f>
        <v>/BMD</v>
      </c>
      <c r="G463" s="141" t="str">
        <f>results!Y108</f>
        <v/>
      </c>
      <c r="H463" s="143" t="str">
        <f>IFERROR(VLOOKUP(Base[[#This Row],[Résultats Demi Dilution]],$K$2:$L$62,2),"")</f>
        <v/>
      </c>
    </row>
    <row r="464" spans="1:8" x14ac:dyDescent="0.25">
      <c r="A464" s="140" t="str">
        <f>IF(results!A109=0,"",results!A109)</f>
        <v/>
      </c>
      <c r="B464" s="131" t="str">
        <f>IF(results!B109=0,"",results!B109)</f>
        <v/>
      </c>
      <c r="C464" s="131" t="str">
        <f>IF(results!C109=0,"",results!C109)</f>
        <v/>
      </c>
      <c r="D464" s="131" t="str">
        <f>IF(results!D109=0,"",results!D109)</f>
        <v/>
      </c>
      <c r="E464" s="131" t="str">
        <f>IF(results!E109=0,"",results!E109)</f>
        <v/>
      </c>
      <c r="F464" s="131" t="str">
        <f>results!$Y$3</f>
        <v>/BMD</v>
      </c>
      <c r="G464" s="141" t="str">
        <f>results!Y109</f>
        <v/>
      </c>
      <c r="H464" s="143" t="str">
        <f>IFERROR(VLOOKUP(Base[[#This Row],[Résultats Demi Dilution]],$K$2:$L$62,2),"")</f>
        <v/>
      </c>
    </row>
    <row r="465" spans="1:8" x14ac:dyDescent="0.25">
      <c r="A465" s="140" t="str">
        <f>IF(results!A110=0,"",results!A110)</f>
        <v/>
      </c>
      <c r="B465" s="131" t="str">
        <f>IF(results!B110=0,"",results!B110)</f>
        <v/>
      </c>
      <c r="C465" s="131" t="str">
        <f>IF(results!C110=0,"",results!C110)</f>
        <v/>
      </c>
      <c r="D465" s="131" t="str">
        <f>IF(results!D110=0,"",results!D110)</f>
        <v/>
      </c>
      <c r="E465" s="131" t="str">
        <f>IF(results!E110=0,"",results!E110)</f>
        <v/>
      </c>
      <c r="F465" s="131" t="str">
        <f>results!$Y$3</f>
        <v>/BMD</v>
      </c>
      <c r="G465" s="141" t="str">
        <f>results!Y110</f>
        <v/>
      </c>
      <c r="H465" s="143" t="str">
        <f>IFERROR(VLOOKUP(Base[[#This Row],[Résultats Demi Dilution]],$K$2:$L$62,2),"")</f>
        <v/>
      </c>
    </row>
    <row r="466" spans="1:8" x14ac:dyDescent="0.25">
      <c r="A466" s="140" t="str">
        <f>IF(results!A111=0,"",results!A111)</f>
        <v/>
      </c>
      <c r="B466" s="131" t="str">
        <f>IF(results!B111=0,"",results!B111)</f>
        <v/>
      </c>
      <c r="C466" s="131" t="str">
        <f>IF(results!C111=0,"",results!C111)</f>
        <v/>
      </c>
      <c r="D466" s="131" t="str">
        <f>IF(results!D111=0,"",results!D111)</f>
        <v/>
      </c>
      <c r="E466" s="131" t="str">
        <f>IF(results!E111=0,"",results!E111)</f>
        <v/>
      </c>
      <c r="F466" s="131" t="str">
        <f>results!$Y$3</f>
        <v>/BMD</v>
      </c>
      <c r="G466" s="141" t="str">
        <f>results!Y111</f>
        <v/>
      </c>
      <c r="H466" s="143" t="str">
        <f>IFERROR(VLOOKUP(Base[[#This Row],[Résultats Demi Dilution]],$K$2:$L$62,2),"")</f>
        <v/>
      </c>
    </row>
    <row r="467" spans="1:8" x14ac:dyDescent="0.25">
      <c r="A467" s="140" t="str">
        <f>IF(results!A112=0,"",results!A112)</f>
        <v/>
      </c>
      <c r="B467" s="131" t="str">
        <f>IF(results!B112=0,"",results!B112)</f>
        <v/>
      </c>
      <c r="C467" s="131" t="str">
        <f>IF(results!C112=0,"",results!C112)</f>
        <v/>
      </c>
      <c r="D467" s="131" t="str">
        <f>IF(results!D112=0,"",results!D112)</f>
        <v/>
      </c>
      <c r="E467" s="131" t="str">
        <f>IF(results!E112=0,"",results!E112)</f>
        <v/>
      </c>
      <c r="F467" s="131" t="str">
        <f>results!$Y$3</f>
        <v>/BMD</v>
      </c>
      <c r="G467" s="141" t="str">
        <f>results!Y112</f>
        <v/>
      </c>
      <c r="H467" s="143" t="str">
        <f>IFERROR(VLOOKUP(Base[[#This Row],[Résultats Demi Dilution]],$K$2:$L$62,2),"")</f>
        <v/>
      </c>
    </row>
    <row r="468" spans="1:8" x14ac:dyDescent="0.25">
      <c r="A468" s="140" t="str">
        <f>IF(results!A113=0,"",results!A113)</f>
        <v/>
      </c>
      <c r="B468" s="131" t="str">
        <f>IF(results!B113=0,"",results!B113)</f>
        <v/>
      </c>
      <c r="C468" s="131" t="str">
        <f>IF(results!C113=0,"",results!C113)</f>
        <v/>
      </c>
      <c r="D468" s="131" t="str">
        <f>IF(results!D113=0,"",results!D113)</f>
        <v/>
      </c>
      <c r="E468" s="131" t="str">
        <f>IF(results!E113=0,"",results!E113)</f>
        <v/>
      </c>
      <c r="F468" s="131" t="str">
        <f>results!$Y$3</f>
        <v>/BMD</v>
      </c>
      <c r="G468" s="141" t="str">
        <f>results!Y113</f>
        <v/>
      </c>
      <c r="H468" s="143" t="str">
        <f>IFERROR(VLOOKUP(Base[[#This Row],[Résultats Demi Dilution]],$K$2:$L$62,2),"")</f>
        <v/>
      </c>
    </row>
    <row r="469" spans="1:8" x14ac:dyDescent="0.25">
      <c r="A469" s="140" t="str">
        <f>IF(results!A114=0,"",results!A114)</f>
        <v/>
      </c>
      <c r="B469" s="131" t="str">
        <f>IF(results!B114=0,"",results!B114)</f>
        <v/>
      </c>
      <c r="C469" s="131" t="str">
        <f>IF(results!C114=0,"",results!C114)</f>
        <v/>
      </c>
      <c r="D469" s="131" t="str">
        <f>IF(results!D114=0,"",results!D114)</f>
        <v/>
      </c>
      <c r="E469" s="131" t="str">
        <f>IF(results!E114=0,"",results!E114)</f>
        <v/>
      </c>
      <c r="F469" s="131" t="str">
        <f>results!$Y$3</f>
        <v>/BMD</v>
      </c>
      <c r="G469" s="141" t="str">
        <f>results!Y114</f>
        <v/>
      </c>
      <c r="H469" s="143" t="str">
        <f>IFERROR(VLOOKUP(Base[[#This Row],[Résultats Demi Dilution]],$K$2:$L$62,2),"")</f>
        <v/>
      </c>
    </row>
    <row r="470" spans="1:8" x14ac:dyDescent="0.25">
      <c r="A470" s="140" t="str">
        <f>IF(results!A115=0,"",results!A115)</f>
        <v/>
      </c>
      <c r="B470" s="131" t="str">
        <f>IF(results!B115=0,"",results!B115)</f>
        <v/>
      </c>
      <c r="C470" s="131" t="str">
        <f>IF(results!C115=0,"",results!C115)</f>
        <v/>
      </c>
      <c r="D470" s="131" t="str">
        <f>IF(results!D115=0,"",results!D115)</f>
        <v/>
      </c>
      <c r="E470" s="131" t="str">
        <f>IF(results!E115=0,"",results!E115)</f>
        <v/>
      </c>
      <c r="F470" s="131" t="str">
        <f>results!$Y$3</f>
        <v>/BMD</v>
      </c>
      <c r="G470" s="141" t="str">
        <f>results!Y115</f>
        <v/>
      </c>
      <c r="H470" s="143" t="str">
        <f>IFERROR(VLOOKUP(Base[[#This Row],[Résultats Demi Dilution]],$K$2:$L$62,2),"")</f>
        <v/>
      </c>
    </row>
    <row r="471" spans="1:8" x14ac:dyDescent="0.25">
      <c r="A471" s="140" t="str">
        <f>IF(results!A116=0,"",results!A116)</f>
        <v/>
      </c>
      <c r="B471" s="131" t="str">
        <f>IF(results!B116=0,"",results!B116)</f>
        <v/>
      </c>
      <c r="C471" s="131" t="str">
        <f>IF(results!C116=0,"",results!C116)</f>
        <v/>
      </c>
      <c r="D471" s="131" t="str">
        <f>IF(results!D116=0,"",results!D116)</f>
        <v/>
      </c>
      <c r="E471" s="131" t="str">
        <f>IF(results!E116=0,"",results!E116)</f>
        <v/>
      </c>
      <c r="F471" s="131" t="str">
        <f>results!$Y$3</f>
        <v>/BMD</v>
      </c>
      <c r="G471" s="141" t="str">
        <f>results!Y116</f>
        <v/>
      </c>
      <c r="H471" s="143" t="str">
        <f>IFERROR(VLOOKUP(Base[[#This Row],[Résultats Demi Dilution]],$K$2:$L$62,2),"")</f>
        <v/>
      </c>
    </row>
    <row r="472" spans="1:8" x14ac:dyDescent="0.25">
      <c r="A472" s="140" t="str">
        <f>IF(results!A117=0,"",results!A117)</f>
        <v/>
      </c>
      <c r="B472" s="131" t="str">
        <f>IF(results!B117=0,"",results!B117)</f>
        <v/>
      </c>
      <c r="C472" s="131" t="str">
        <f>IF(results!C117=0,"",results!C117)</f>
        <v/>
      </c>
      <c r="D472" s="131" t="str">
        <f>IF(results!D117=0,"",results!D117)</f>
        <v/>
      </c>
      <c r="E472" s="131" t="str">
        <f>IF(results!E117=0,"",results!E117)</f>
        <v/>
      </c>
      <c r="F472" s="131" t="str">
        <f>results!$Y$3</f>
        <v>/BMD</v>
      </c>
      <c r="G472" s="141" t="str">
        <f>results!Y117</f>
        <v/>
      </c>
      <c r="H472" s="143" t="str">
        <f>IFERROR(VLOOKUP(Base[[#This Row],[Résultats Demi Dilution]],$K$2:$L$62,2),"")</f>
        <v/>
      </c>
    </row>
    <row r="473" spans="1:8" x14ac:dyDescent="0.25">
      <c r="A473" s="140" t="str">
        <f>IF(results!A118=0,"",results!A118)</f>
        <v/>
      </c>
      <c r="B473" s="131" t="str">
        <f>IF(results!B118=0,"",results!B118)</f>
        <v/>
      </c>
      <c r="C473" s="131" t="str">
        <f>IF(results!C118=0,"",results!C118)</f>
        <v/>
      </c>
      <c r="D473" s="131" t="str">
        <f>IF(results!D118=0,"",results!D118)</f>
        <v/>
      </c>
      <c r="E473" s="131" t="str">
        <f>IF(results!E118=0,"",results!E118)</f>
        <v/>
      </c>
      <c r="F473" s="131" t="str">
        <f>results!$Y$3</f>
        <v>/BMD</v>
      </c>
      <c r="G473" s="141" t="str">
        <f>results!Y118</f>
        <v/>
      </c>
      <c r="H473" s="143" t="str">
        <f>IFERROR(VLOOKUP(Base[[#This Row],[Résultats Demi Dilution]],$K$2:$L$62,2),"")</f>
        <v/>
      </c>
    </row>
    <row r="474" spans="1:8" x14ac:dyDescent="0.25">
      <c r="A474" s="140" t="str">
        <f>IF(results!A119=0,"",results!A119)</f>
        <v/>
      </c>
      <c r="B474" s="131" t="str">
        <f>IF(results!B119=0,"",results!B119)</f>
        <v/>
      </c>
      <c r="C474" s="131" t="str">
        <f>IF(results!C119=0,"",results!C119)</f>
        <v/>
      </c>
      <c r="D474" s="131" t="str">
        <f>IF(results!D119=0,"",results!D119)</f>
        <v/>
      </c>
      <c r="E474" s="131" t="str">
        <f>IF(results!E119=0,"",results!E119)</f>
        <v/>
      </c>
      <c r="F474" s="131" t="str">
        <f>results!$Y$3</f>
        <v>/BMD</v>
      </c>
      <c r="G474" s="141" t="str">
        <f>results!Y119</f>
        <v/>
      </c>
      <c r="H474" s="143" t="str">
        <f>IFERROR(VLOOKUP(Base[[#This Row],[Résultats Demi Dilution]],$K$2:$L$62,2),"")</f>
        <v/>
      </c>
    </row>
    <row r="475" spans="1:8" x14ac:dyDescent="0.25">
      <c r="A475" s="140" t="str">
        <f>IF(results!A120=0,"",results!A120)</f>
        <v/>
      </c>
      <c r="B475" s="131" t="str">
        <f>IF(results!B120=0,"",results!B120)</f>
        <v/>
      </c>
      <c r="C475" s="131" t="str">
        <f>IF(results!C120=0,"",results!C120)</f>
        <v/>
      </c>
      <c r="D475" s="131" t="str">
        <f>IF(results!D120=0,"",results!D120)</f>
        <v/>
      </c>
      <c r="E475" s="131" t="str">
        <f>IF(results!E120=0,"",results!E120)</f>
        <v/>
      </c>
      <c r="F475" s="131" t="str">
        <f>results!$Y$3</f>
        <v>/BMD</v>
      </c>
      <c r="G475" s="141" t="str">
        <f>results!Y120</f>
        <v/>
      </c>
      <c r="H475" s="143" t="str">
        <f>IFERROR(VLOOKUP(Base[[#This Row],[Résultats Demi Dilution]],$K$2:$L$62,2),"")</f>
        <v/>
      </c>
    </row>
    <row r="476" spans="1:8" x14ac:dyDescent="0.25">
      <c r="A476" s="140" t="str">
        <f>IF(results!A121=0,"",results!A121)</f>
        <v/>
      </c>
      <c r="B476" s="131" t="str">
        <f>IF(results!B121=0,"",results!B121)</f>
        <v/>
      </c>
      <c r="C476" s="131" t="str">
        <f>IF(results!C121=0,"",results!C121)</f>
        <v/>
      </c>
      <c r="D476" s="131" t="str">
        <f>IF(results!D121=0,"",results!D121)</f>
        <v/>
      </c>
      <c r="E476" s="131" t="str">
        <f>IF(results!E121=0,"",results!E121)</f>
        <v/>
      </c>
      <c r="F476" s="131" t="str">
        <f>results!$Y$3</f>
        <v>/BMD</v>
      </c>
      <c r="G476" s="141" t="str">
        <f>results!Y121</f>
        <v/>
      </c>
      <c r="H476" s="143" t="str">
        <f>IFERROR(VLOOKUP(Base[[#This Row],[Résultats Demi Dilution]],$K$2:$L$62,2),"")</f>
        <v/>
      </c>
    </row>
    <row r="477" spans="1:8" x14ac:dyDescent="0.25">
      <c r="A477" s="140" t="str">
        <f>IF(results!A122=0,"",results!A122)</f>
        <v/>
      </c>
      <c r="B477" s="131" t="str">
        <f>IF(results!B122=0,"",results!B122)</f>
        <v/>
      </c>
      <c r="C477" s="131" t="str">
        <f>IF(results!C122=0,"",results!C122)</f>
        <v/>
      </c>
      <c r="D477" s="131" t="str">
        <f>IF(results!D122=0,"",results!D122)</f>
        <v/>
      </c>
      <c r="E477" s="131" t="str">
        <f>IF(results!E122=0,"",results!E122)</f>
        <v/>
      </c>
      <c r="F477" s="131" t="str">
        <f>results!$Y$3</f>
        <v>/BMD</v>
      </c>
      <c r="G477" s="141" t="str">
        <f>results!Y122</f>
        <v/>
      </c>
      <c r="H477" s="143" t="str">
        <f>IFERROR(VLOOKUP(Base[[#This Row],[Résultats Demi Dilution]],$K$2:$L$62,2),"")</f>
        <v/>
      </c>
    </row>
    <row r="478" spans="1:8" x14ac:dyDescent="0.25">
      <c r="A478" s="140" t="str">
        <f>IF(results!A123=0,"",results!A123)</f>
        <v/>
      </c>
      <c r="B478" s="131" t="str">
        <f>IF(results!B123=0,"",results!B123)</f>
        <v/>
      </c>
      <c r="C478" s="131" t="str">
        <f>IF(results!C123=0,"",results!C123)</f>
        <v/>
      </c>
      <c r="D478" s="131" t="str">
        <f>IF(results!D123=0,"",results!D123)</f>
        <v/>
      </c>
      <c r="E478" s="131" t="str">
        <f>IF(results!E123=0,"",results!E123)</f>
        <v/>
      </c>
      <c r="F478" s="131" t="str">
        <f>results!$Y$3</f>
        <v>/BMD</v>
      </c>
      <c r="G478" s="141" t="str">
        <f>results!Y123</f>
        <v/>
      </c>
      <c r="H478" s="143" t="str">
        <f>IFERROR(VLOOKUP(Base[[#This Row],[Résultats Demi Dilution]],$K$2:$L$62,2),"")</f>
        <v/>
      </c>
    </row>
    <row r="479" spans="1:8" x14ac:dyDescent="0.25">
      <c r="A479" s="140" t="str">
        <f>IF(results!A124=0,"",results!A124)</f>
        <v/>
      </c>
      <c r="B479" s="131" t="str">
        <f>IF(results!B124=0,"",results!B124)</f>
        <v/>
      </c>
      <c r="C479" s="131" t="str">
        <f>IF(results!C124=0,"",results!C124)</f>
        <v/>
      </c>
      <c r="D479" s="131" t="str">
        <f>IF(results!D124=0,"",results!D124)</f>
        <v/>
      </c>
      <c r="E479" s="131" t="str">
        <f>IF(results!E124=0,"",results!E124)</f>
        <v/>
      </c>
      <c r="F479" s="131" t="str">
        <f>results!$Y$3</f>
        <v>/BMD</v>
      </c>
      <c r="G479" s="141" t="str">
        <f>results!Y124</f>
        <v/>
      </c>
      <c r="H479" s="143" t="str">
        <f>IFERROR(VLOOKUP(Base[[#This Row],[Résultats Demi Dilution]],$K$2:$L$62,2),"")</f>
        <v/>
      </c>
    </row>
    <row r="480" spans="1:8" x14ac:dyDescent="0.25">
      <c r="A480" s="140" t="str">
        <f>IF(results!A125=0,"",results!A125)</f>
        <v/>
      </c>
      <c r="B480" s="131" t="str">
        <f>IF(results!B125=0,"",results!B125)</f>
        <v/>
      </c>
      <c r="C480" s="131" t="str">
        <f>IF(results!C125=0,"",results!C125)</f>
        <v/>
      </c>
      <c r="D480" s="131" t="str">
        <f>IF(results!D125=0,"",results!D125)</f>
        <v/>
      </c>
      <c r="E480" s="131" t="str">
        <f>IF(results!E125=0,"",results!E125)</f>
        <v/>
      </c>
      <c r="F480" s="131" t="str">
        <f>results!$Y$3</f>
        <v>/BMD</v>
      </c>
      <c r="G480" s="141" t="str">
        <f>results!Y125</f>
        <v/>
      </c>
      <c r="H480" s="143" t="str">
        <f>IFERROR(VLOOKUP(Base[[#This Row],[Résultats Demi Dilution]],$K$2:$L$62,2),"")</f>
        <v/>
      </c>
    </row>
    <row r="481" spans="1:8" x14ac:dyDescent="0.25">
      <c r="A481" s="140" t="str">
        <f>IF(results!A126=0,"",results!A126)</f>
        <v/>
      </c>
      <c r="B481" s="131" t="str">
        <f>IF(results!B126=0,"",results!B126)</f>
        <v/>
      </c>
      <c r="C481" s="131" t="str">
        <f>IF(results!C126=0,"",results!C126)</f>
        <v/>
      </c>
      <c r="D481" s="131" t="str">
        <f>IF(results!D126=0,"",results!D126)</f>
        <v/>
      </c>
      <c r="E481" s="131" t="str">
        <f>IF(results!E126=0,"",results!E126)</f>
        <v/>
      </c>
      <c r="F481" s="131" t="str">
        <f>results!$Y$3</f>
        <v>/BMD</v>
      </c>
      <c r="G481" s="141" t="str">
        <f>results!Y126</f>
        <v/>
      </c>
      <c r="H481" s="143" t="str">
        <f>IFERROR(VLOOKUP(Base[[#This Row],[Résultats Demi Dilution]],$K$2:$L$62,2),"")</f>
        <v/>
      </c>
    </row>
    <row r="482" spans="1:8" x14ac:dyDescent="0.25">
      <c r="A482" s="140" t="str">
        <f>IF(results!A127=0,"",results!A127)</f>
        <v/>
      </c>
      <c r="B482" s="131" t="str">
        <f>IF(results!B127=0,"",results!B127)</f>
        <v/>
      </c>
      <c r="C482" s="131" t="str">
        <f>IF(results!C127=0,"",results!C127)</f>
        <v/>
      </c>
      <c r="D482" s="131" t="str">
        <f>IF(results!D127=0,"",results!D127)</f>
        <v/>
      </c>
      <c r="E482" s="131" t="str">
        <f>IF(results!E127=0,"",results!E127)</f>
        <v/>
      </c>
      <c r="F482" s="131" t="str">
        <f>results!$Y$3</f>
        <v>/BMD</v>
      </c>
      <c r="G482" s="141" t="str">
        <f>results!Y127</f>
        <v/>
      </c>
      <c r="H482" s="143" t="str">
        <f>IFERROR(VLOOKUP(Base[[#This Row],[Résultats Demi Dilution]],$K$2:$L$62,2),"")</f>
        <v/>
      </c>
    </row>
    <row r="483" spans="1:8" x14ac:dyDescent="0.25">
      <c r="A483" s="140" t="str">
        <f>IF(results!A128=0,"",results!A128)</f>
        <v/>
      </c>
      <c r="B483" s="131" t="str">
        <f>IF(results!B128=0,"",results!B128)</f>
        <v/>
      </c>
      <c r="C483" s="131" t="str">
        <f>IF(results!C128=0,"",results!C128)</f>
        <v/>
      </c>
      <c r="D483" s="131" t="str">
        <f>IF(results!D128=0,"",results!D128)</f>
        <v/>
      </c>
      <c r="E483" s="131" t="str">
        <f>IF(results!E128=0,"",results!E128)</f>
        <v/>
      </c>
      <c r="F483" s="131" t="str">
        <f>results!$Y$3</f>
        <v>/BMD</v>
      </c>
      <c r="G483" s="141" t="str">
        <f>results!Y128</f>
        <v/>
      </c>
      <c r="H483" s="143" t="str">
        <f>IFERROR(VLOOKUP(Base[[#This Row],[Résultats Demi Dilution]],$K$2:$L$62,2),"")</f>
        <v/>
      </c>
    </row>
    <row r="484" spans="1:8" x14ac:dyDescent="0.25">
      <c r="A484" s="140" t="str">
        <f>IF(results!A129=0,"",results!A129)</f>
        <v/>
      </c>
      <c r="B484" s="131" t="str">
        <f>IF(results!B129=0,"",results!B129)</f>
        <v/>
      </c>
      <c r="C484" s="131" t="str">
        <f>IF(results!C129=0,"",results!C129)</f>
        <v/>
      </c>
      <c r="D484" s="131" t="str">
        <f>IF(results!D129=0,"",results!D129)</f>
        <v/>
      </c>
      <c r="E484" s="131" t="str">
        <f>IF(results!E129=0,"",results!E129)</f>
        <v/>
      </c>
      <c r="F484" s="131" t="str">
        <f>results!$Y$3</f>
        <v>/BMD</v>
      </c>
      <c r="G484" s="141" t="str">
        <f>results!Y129</f>
        <v/>
      </c>
      <c r="H484" s="143" t="str">
        <f>IFERROR(VLOOKUP(Base[[#This Row],[Résultats Demi Dilution]],$K$2:$L$62,2),"")</f>
        <v/>
      </c>
    </row>
    <row r="485" spans="1:8" x14ac:dyDescent="0.25">
      <c r="A485" s="140" t="str">
        <f>IF(results!A130=0,"",results!A130)</f>
        <v/>
      </c>
      <c r="B485" s="131" t="str">
        <f>IF(results!B130=0,"",results!B130)</f>
        <v/>
      </c>
      <c r="C485" s="131" t="str">
        <f>IF(results!C130=0,"",results!C130)</f>
        <v/>
      </c>
      <c r="D485" s="131" t="str">
        <f>IF(results!D130=0,"",results!D130)</f>
        <v/>
      </c>
      <c r="E485" s="131" t="str">
        <f>IF(results!E130=0,"",results!E130)</f>
        <v/>
      </c>
      <c r="F485" s="131" t="str">
        <f>results!$Y$3</f>
        <v>/BMD</v>
      </c>
      <c r="G485" s="141" t="str">
        <f>results!Y130</f>
        <v/>
      </c>
      <c r="H485" s="143" t="str">
        <f>IFERROR(VLOOKUP(Base[[#This Row],[Résultats Demi Dilution]],$K$2:$L$62,2),"")</f>
        <v/>
      </c>
    </row>
    <row r="486" spans="1:8" x14ac:dyDescent="0.25">
      <c r="A486" s="140" t="str">
        <f>IF(results!A131=0,"",results!A131)</f>
        <v/>
      </c>
      <c r="B486" s="131" t="str">
        <f>IF(results!B131=0,"",results!B131)</f>
        <v/>
      </c>
      <c r="C486" s="131" t="str">
        <f>IF(results!C131=0,"",results!C131)</f>
        <v/>
      </c>
      <c r="D486" s="131" t="str">
        <f>IF(results!D131=0,"",results!D131)</f>
        <v/>
      </c>
      <c r="E486" s="131" t="str">
        <f>IF(results!E131=0,"",results!E131)</f>
        <v/>
      </c>
      <c r="F486" s="131" t="str">
        <f>results!$Y$3</f>
        <v>/BMD</v>
      </c>
      <c r="G486" s="141" t="str">
        <f>results!Y131</f>
        <v/>
      </c>
      <c r="H486" s="143" t="str">
        <f>IFERROR(VLOOKUP(Base[[#This Row],[Résultats Demi Dilution]],$K$2:$L$62,2),"")</f>
        <v/>
      </c>
    </row>
    <row r="487" spans="1:8" x14ac:dyDescent="0.25">
      <c r="A487" s="140" t="str">
        <f>IF(results!A132=0,"",results!A132)</f>
        <v/>
      </c>
      <c r="B487" s="131" t="str">
        <f>IF(results!B132=0,"",results!B132)</f>
        <v/>
      </c>
      <c r="C487" s="131" t="str">
        <f>IF(results!C132=0,"",results!C132)</f>
        <v/>
      </c>
      <c r="D487" s="131" t="str">
        <f>IF(results!D132=0,"",results!D132)</f>
        <v/>
      </c>
      <c r="E487" s="131" t="str">
        <f>IF(results!E132=0,"",results!E132)</f>
        <v/>
      </c>
      <c r="F487" s="131" t="str">
        <f>results!$Y$3</f>
        <v>/BMD</v>
      </c>
      <c r="G487" s="141" t="str">
        <f>results!Y132</f>
        <v/>
      </c>
      <c r="H487" s="143" t="str">
        <f>IFERROR(VLOOKUP(Base[[#This Row],[Résultats Demi Dilution]],$K$2:$L$62,2),"")</f>
        <v/>
      </c>
    </row>
    <row r="488" spans="1:8" x14ac:dyDescent="0.25">
      <c r="A488" s="140" t="str">
        <f>IF(results!A133=0,"",results!A133)</f>
        <v/>
      </c>
      <c r="B488" s="131" t="str">
        <f>IF(results!B133=0,"",results!B133)</f>
        <v/>
      </c>
      <c r="C488" s="131" t="str">
        <f>IF(results!C133=0,"",results!C133)</f>
        <v/>
      </c>
      <c r="D488" s="131" t="str">
        <f>IF(results!D133=0,"",results!D133)</f>
        <v/>
      </c>
      <c r="E488" s="131" t="str">
        <f>IF(results!E133=0,"",results!E133)</f>
        <v/>
      </c>
      <c r="F488" s="131" t="str">
        <f>results!$Y$3</f>
        <v>/BMD</v>
      </c>
      <c r="G488" s="141" t="str">
        <f>results!Y133</f>
        <v/>
      </c>
      <c r="H488" s="143" t="str">
        <f>IFERROR(VLOOKUP(Base[[#This Row],[Résultats Demi Dilution]],$K$2:$L$62,2),"")</f>
        <v/>
      </c>
    </row>
    <row r="489" spans="1:8" x14ac:dyDescent="0.25">
      <c r="A489" s="140" t="str">
        <f>IF(results!A134=0,"",results!A134)</f>
        <v/>
      </c>
      <c r="B489" s="131" t="str">
        <f>IF(results!B134=0,"",results!B134)</f>
        <v/>
      </c>
      <c r="C489" s="131" t="str">
        <f>IF(results!C134=0,"",results!C134)</f>
        <v/>
      </c>
      <c r="D489" s="131" t="str">
        <f>IF(results!D134=0,"",results!D134)</f>
        <v/>
      </c>
      <c r="E489" s="131" t="str">
        <f>IF(results!E134=0,"",results!E134)</f>
        <v/>
      </c>
      <c r="F489" s="131" t="str">
        <f>results!$Y$3</f>
        <v>/BMD</v>
      </c>
      <c r="G489" s="141" t="str">
        <f>results!Y134</f>
        <v/>
      </c>
      <c r="H489" s="143" t="str">
        <f>IFERROR(VLOOKUP(Base[[#This Row],[Résultats Demi Dilution]],$K$2:$L$62,2),"")</f>
        <v/>
      </c>
    </row>
    <row r="490" spans="1:8" x14ac:dyDescent="0.25">
      <c r="A490" s="140" t="str">
        <f>IF(results!A135=0,"",results!A135)</f>
        <v/>
      </c>
      <c r="B490" s="131" t="str">
        <f>IF(results!B135=0,"",results!B135)</f>
        <v/>
      </c>
      <c r="C490" s="131" t="str">
        <f>IF(results!C135=0,"",results!C135)</f>
        <v/>
      </c>
      <c r="D490" s="131" t="str">
        <f>IF(results!D135=0,"",results!D135)</f>
        <v/>
      </c>
      <c r="E490" s="131" t="str">
        <f>IF(results!E135=0,"",results!E135)</f>
        <v/>
      </c>
      <c r="F490" s="131" t="str">
        <f>results!$Y$3</f>
        <v>/BMD</v>
      </c>
      <c r="G490" s="141" t="str">
        <f>results!Y135</f>
        <v/>
      </c>
      <c r="H490" s="143" t="str">
        <f>IFERROR(VLOOKUP(Base[[#This Row],[Résultats Demi Dilution]],$K$2:$L$62,2),"")</f>
        <v/>
      </c>
    </row>
    <row r="491" spans="1:8" x14ac:dyDescent="0.25">
      <c r="A491" s="140" t="str">
        <f>IF(results!A136=0,"",results!A136)</f>
        <v/>
      </c>
      <c r="B491" s="131" t="str">
        <f>IF(results!B136=0,"",results!B136)</f>
        <v/>
      </c>
      <c r="C491" s="131" t="str">
        <f>IF(results!C136=0,"",results!C136)</f>
        <v/>
      </c>
      <c r="D491" s="131" t="str">
        <f>IF(results!D136=0,"",results!D136)</f>
        <v/>
      </c>
      <c r="E491" s="131" t="str">
        <f>IF(results!E136=0,"",results!E136)</f>
        <v/>
      </c>
      <c r="F491" s="131" t="str">
        <f>results!$Y$3</f>
        <v>/BMD</v>
      </c>
      <c r="G491" s="141" t="str">
        <f>results!Y136</f>
        <v/>
      </c>
      <c r="H491" s="143" t="str">
        <f>IFERROR(VLOOKUP(Base[[#This Row],[Résultats Demi Dilution]],$K$2:$L$62,2),"")</f>
        <v/>
      </c>
    </row>
    <row r="492" spans="1:8" x14ac:dyDescent="0.25">
      <c r="A492" s="140" t="str">
        <f>IF(results!A137=0,"",results!A137)</f>
        <v/>
      </c>
      <c r="B492" s="131" t="str">
        <f>IF(results!B137=0,"",results!B137)</f>
        <v/>
      </c>
      <c r="C492" s="131" t="str">
        <f>IF(results!C137=0,"",results!C137)</f>
        <v/>
      </c>
      <c r="D492" s="131" t="str">
        <f>IF(results!D137=0,"",results!D137)</f>
        <v/>
      </c>
      <c r="E492" s="131" t="str">
        <f>IF(results!E137=0,"",results!E137)</f>
        <v/>
      </c>
      <c r="F492" s="131" t="str">
        <f>results!$Y$3</f>
        <v>/BMD</v>
      </c>
      <c r="G492" s="141" t="str">
        <f>results!Y137</f>
        <v/>
      </c>
      <c r="H492" s="143" t="str">
        <f>IFERROR(VLOOKUP(Base[[#This Row],[Résultats Demi Dilution]],$K$2:$L$62,2),"")</f>
        <v/>
      </c>
    </row>
    <row r="493" spans="1:8" x14ac:dyDescent="0.25">
      <c r="A493" s="140" t="str">
        <f>IF(results!A138=0,"",results!A138)</f>
        <v/>
      </c>
      <c r="B493" s="131" t="str">
        <f>IF(results!B138=0,"",results!B138)</f>
        <v/>
      </c>
      <c r="C493" s="131" t="str">
        <f>IF(results!C138=0,"",results!C138)</f>
        <v/>
      </c>
      <c r="D493" s="131" t="str">
        <f>IF(results!D138=0,"",results!D138)</f>
        <v/>
      </c>
      <c r="E493" s="131" t="str">
        <f>IF(results!E138=0,"",results!E138)</f>
        <v/>
      </c>
      <c r="F493" s="131" t="str">
        <f>results!$Y$3</f>
        <v>/BMD</v>
      </c>
      <c r="G493" s="141" t="str">
        <f>results!Y138</f>
        <v/>
      </c>
      <c r="H493" s="143" t="str">
        <f>IFERROR(VLOOKUP(Base[[#This Row],[Résultats Demi Dilution]],$K$2:$L$62,2),"")</f>
        <v/>
      </c>
    </row>
    <row r="494" spans="1:8" x14ac:dyDescent="0.25">
      <c r="A494" s="140" t="str">
        <f>IF(results!A139=0,"",results!A139)</f>
        <v/>
      </c>
      <c r="B494" s="131" t="str">
        <f>IF(results!B139=0,"",results!B139)</f>
        <v/>
      </c>
      <c r="C494" s="131" t="str">
        <f>IF(results!C139=0,"",results!C139)</f>
        <v/>
      </c>
      <c r="D494" s="131" t="str">
        <f>IF(results!D139=0,"",results!D139)</f>
        <v/>
      </c>
      <c r="E494" s="131" t="str">
        <f>IF(results!E139=0,"",results!E139)</f>
        <v/>
      </c>
      <c r="F494" s="131" t="str">
        <f>results!$Y$3</f>
        <v>/BMD</v>
      </c>
      <c r="G494" s="141" t="str">
        <f>results!Y139</f>
        <v/>
      </c>
      <c r="H494" s="143" t="str">
        <f>IFERROR(VLOOKUP(Base[[#This Row],[Résultats Demi Dilution]],$K$2:$L$62,2),"")</f>
        <v/>
      </c>
    </row>
    <row r="495" spans="1:8" x14ac:dyDescent="0.25">
      <c r="A495" s="140" t="str">
        <f>IF(results!A140=0,"",results!A140)</f>
        <v/>
      </c>
      <c r="B495" s="131" t="str">
        <f>IF(results!B140=0,"",results!B140)</f>
        <v/>
      </c>
      <c r="C495" s="131" t="str">
        <f>IF(results!C140=0,"",results!C140)</f>
        <v/>
      </c>
      <c r="D495" s="131" t="str">
        <f>IF(results!D140=0,"",results!D140)</f>
        <v/>
      </c>
      <c r="E495" s="131" t="str">
        <f>IF(results!E140=0,"",results!E140)</f>
        <v/>
      </c>
      <c r="F495" s="131" t="str">
        <f>results!$Y$3</f>
        <v>/BMD</v>
      </c>
      <c r="G495" s="141" t="str">
        <f>results!Y140</f>
        <v/>
      </c>
      <c r="H495" s="143" t="str">
        <f>IFERROR(VLOOKUP(Base[[#This Row],[Résultats Demi Dilution]],$K$2:$L$62,2),"")</f>
        <v/>
      </c>
    </row>
    <row r="496" spans="1:8" x14ac:dyDescent="0.25">
      <c r="A496" s="140" t="str">
        <f>IF(results!A141=0,"",results!A141)</f>
        <v/>
      </c>
      <c r="B496" s="131" t="str">
        <f>IF(results!B141=0,"",results!B141)</f>
        <v/>
      </c>
      <c r="C496" s="131" t="str">
        <f>IF(results!C141=0,"",results!C141)</f>
        <v/>
      </c>
      <c r="D496" s="131" t="str">
        <f>IF(results!D141=0,"",results!D141)</f>
        <v/>
      </c>
      <c r="E496" s="131" t="str">
        <f>IF(results!E141=0,"",results!E141)</f>
        <v/>
      </c>
      <c r="F496" s="131" t="str">
        <f>results!$Y$3</f>
        <v>/BMD</v>
      </c>
      <c r="G496" s="141" t="str">
        <f>results!Y141</f>
        <v/>
      </c>
      <c r="H496" s="143" t="str">
        <f>IFERROR(VLOOKUP(Base[[#This Row],[Résultats Demi Dilution]],$K$2:$L$62,2),"")</f>
        <v/>
      </c>
    </row>
    <row r="497" spans="1:8" x14ac:dyDescent="0.25">
      <c r="A497" s="140" t="str">
        <f>IF(results!A142=0,"",results!A142)</f>
        <v/>
      </c>
      <c r="B497" s="131" t="str">
        <f>IF(results!B142=0,"",results!B142)</f>
        <v/>
      </c>
      <c r="C497" s="131" t="str">
        <f>IF(results!C142=0,"",results!C142)</f>
        <v/>
      </c>
      <c r="D497" s="131" t="str">
        <f>IF(results!D142=0,"",results!D142)</f>
        <v/>
      </c>
      <c r="E497" s="131" t="str">
        <f>IF(results!E142=0,"",results!E142)</f>
        <v/>
      </c>
      <c r="F497" s="131" t="str">
        <f>results!$Y$3</f>
        <v>/BMD</v>
      </c>
      <c r="G497" s="141" t="str">
        <f>results!Y142</f>
        <v/>
      </c>
      <c r="H497" s="143" t="str">
        <f>IFERROR(VLOOKUP(Base[[#This Row],[Résultats Demi Dilution]],$K$2:$L$62,2),"")</f>
        <v/>
      </c>
    </row>
    <row r="498" spans="1:8" x14ac:dyDescent="0.25">
      <c r="A498" s="140" t="str">
        <f>IF(results!A143=0,"",results!A143)</f>
        <v/>
      </c>
      <c r="B498" s="131" t="str">
        <f>IF(results!B143=0,"",results!B143)</f>
        <v/>
      </c>
      <c r="C498" s="131" t="str">
        <f>IF(results!C143=0,"",results!C143)</f>
        <v/>
      </c>
      <c r="D498" s="131" t="str">
        <f>IF(results!D143=0,"",results!D143)</f>
        <v/>
      </c>
      <c r="E498" s="131" t="str">
        <f>IF(results!E143=0,"",results!E143)</f>
        <v/>
      </c>
      <c r="F498" s="131" t="str">
        <f>results!$Y$3</f>
        <v>/BMD</v>
      </c>
      <c r="G498" s="141" t="str">
        <f>results!Y143</f>
        <v/>
      </c>
      <c r="H498" s="143" t="str">
        <f>IFERROR(VLOOKUP(Base[[#This Row],[Résultats Demi Dilution]],$K$2:$L$62,2),"")</f>
        <v/>
      </c>
    </row>
    <row r="499" spans="1:8" x14ac:dyDescent="0.25">
      <c r="A499" s="140" t="str">
        <f>IF(results!A144=0,"",results!A144)</f>
        <v/>
      </c>
      <c r="B499" s="131" t="str">
        <f>IF(results!B144=0,"",results!B144)</f>
        <v/>
      </c>
      <c r="C499" s="131" t="str">
        <f>IF(results!C144=0,"",results!C144)</f>
        <v/>
      </c>
      <c r="D499" s="131" t="str">
        <f>IF(results!D144=0,"",results!D144)</f>
        <v/>
      </c>
      <c r="E499" s="131" t="str">
        <f>IF(results!E144=0,"",results!E144)</f>
        <v/>
      </c>
      <c r="F499" s="131" t="str">
        <f>results!$Y$3</f>
        <v>/BMD</v>
      </c>
      <c r="G499" s="141" t="str">
        <f>results!Y144</f>
        <v/>
      </c>
      <c r="H499" s="143" t="str">
        <f>IFERROR(VLOOKUP(Base[[#This Row],[Résultats Demi Dilution]],$K$2:$L$62,2),"")</f>
        <v/>
      </c>
    </row>
    <row r="500" spans="1:8" x14ac:dyDescent="0.25">
      <c r="A500" s="140" t="str">
        <f>IF(results!A145=0,"",results!A145)</f>
        <v/>
      </c>
      <c r="B500" s="131" t="str">
        <f>IF(results!B145=0,"",results!B145)</f>
        <v/>
      </c>
      <c r="C500" s="131" t="str">
        <f>IF(results!C145=0,"",results!C145)</f>
        <v/>
      </c>
      <c r="D500" s="131" t="str">
        <f>IF(results!D145=0,"",results!D145)</f>
        <v/>
      </c>
      <c r="E500" s="131" t="str">
        <f>IF(results!E145=0,"",results!E145)</f>
        <v/>
      </c>
      <c r="F500" s="131" t="str">
        <f>results!$Y$3</f>
        <v>/BMD</v>
      </c>
      <c r="G500" s="141" t="str">
        <f>results!Y145</f>
        <v/>
      </c>
      <c r="H500" s="143" t="str">
        <f>IFERROR(VLOOKUP(Base[[#This Row],[Résultats Demi Dilution]],$K$2:$L$62,2),"")</f>
        <v/>
      </c>
    </row>
    <row r="501" spans="1:8" x14ac:dyDescent="0.25">
      <c r="A501" s="140" t="str">
        <f>IF(results!A146=0,"",results!A146)</f>
        <v/>
      </c>
      <c r="B501" s="131" t="str">
        <f>IF(results!B146=0,"",results!B146)</f>
        <v/>
      </c>
      <c r="C501" s="131" t="str">
        <f>IF(results!C146=0,"",results!C146)</f>
        <v/>
      </c>
      <c r="D501" s="131" t="str">
        <f>IF(results!D146=0,"",results!D146)</f>
        <v/>
      </c>
      <c r="E501" s="131" t="str">
        <f>IF(results!E146=0,"",results!E146)</f>
        <v/>
      </c>
      <c r="F501" s="131" t="str">
        <f>results!$Y$3</f>
        <v>/BMD</v>
      </c>
      <c r="G501" s="141" t="str">
        <f>results!Y146</f>
        <v/>
      </c>
      <c r="H501" s="143" t="str">
        <f>IFERROR(VLOOKUP(Base[[#This Row],[Résultats Demi Dilution]],$K$2:$L$62,2),"")</f>
        <v/>
      </c>
    </row>
    <row r="502" spans="1:8" x14ac:dyDescent="0.25">
      <c r="A502" s="140" t="str">
        <f>IF(results!A147=0,"",results!A147)</f>
        <v/>
      </c>
      <c r="B502" s="131" t="str">
        <f>IF(results!B147=0,"",results!B147)</f>
        <v/>
      </c>
      <c r="C502" s="131" t="str">
        <f>IF(results!C147=0,"",results!C147)</f>
        <v/>
      </c>
      <c r="D502" s="131" t="str">
        <f>IF(results!D147=0,"",results!D147)</f>
        <v/>
      </c>
      <c r="E502" s="131" t="str">
        <f>IF(results!E147=0,"",results!E147)</f>
        <v/>
      </c>
      <c r="F502" s="131" t="str">
        <f>results!$Y$3</f>
        <v>/BMD</v>
      </c>
      <c r="G502" s="141" t="str">
        <f>results!Y147</f>
        <v/>
      </c>
      <c r="H502" s="143" t="str">
        <f>IFERROR(VLOOKUP(Base[[#This Row],[Résultats Demi Dilution]],$K$2:$L$62,2),"")</f>
        <v/>
      </c>
    </row>
    <row r="503" spans="1:8" x14ac:dyDescent="0.25">
      <c r="A503" s="140" t="str">
        <f>IF(results!A148=0,"",results!A148)</f>
        <v/>
      </c>
      <c r="B503" s="131" t="str">
        <f>IF(results!B148=0,"",results!B148)</f>
        <v/>
      </c>
      <c r="C503" s="131" t="str">
        <f>IF(results!C148=0,"",results!C148)</f>
        <v/>
      </c>
      <c r="D503" s="131" t="str">
        <f>IF(results!D148=0,"",results!D148)</f>
        <v/>
      </c>
      <c r="E503" s="131" t="str">
        <f>IF(results!E148=0,"",results!E148)</f>
        <v/>
      </c>
      <c r="F503" s="131" t="str">
        <f>results!$Y$3</f>
        <v>/BMD</v>
      </c>
      <c r="G503" s="141" t="str">
        <f>results!Y148</f>
        <v/>
      </c>
      <c r="H503" s="143" t="str">
        <f>IFERROR(VLOOKUP(Base[[#This Row],[Résultats Demi Dilution]],$K$2:$L$62,2),"")</f>
        <v/>
      </c>
    </row>
    <row r="504" spans="1:8" x14ac:dyDescent="0.25">
      <c r="A504" s="140" t="str">
        <f>IF(results!A149=0,"",results!A149)</f>
        <v/>
      </c>
      <c r="B504" s="131" t="str">
        <f>IF(results!B149=0,"",results!B149)</f>
        <v/>
      </c>
      <c r="C504" s="131" t="str">
        <f>IF(results!C149=0,"",results!C149)</f>
        <v/>
      </c>
      <c r="D504" s="131" t="str">
        <f>IF(results!D149=0,"",results!D149)</f>
        <v/>
      </c>
      <c r="E504" s="131" t="str">
        <f>IF(results!E149=0,"",results!E149)</f>
        <v/>
      </c>
      <c r="F504" s="131" t="str">
        <f>results!$Y$3</f>
        <v>/BMD</v>
      </c>
      <c r="G504" s="141" t="str">
        <f>results!Y149</f>
        <v/>
      </c>
      <c r="H504" s="143" t="str">
        <f>IFERROR(VLOOKUP(Base[[#This Row],[Résultats Demi Dilution]],$K$2:$L$62,2),"")</f>
        <v/>
      </c>
    </row>
    <row r="505" spans="1:8" x14ac:dyDescent="0.25">
      <c r="A505" s="140" t="str">
        <f>IF(results!A150=0,"",results!A150)</f>
        <v/>
      </c>
      <c r="B505" s="131" t="str">
        <f>IF(results!B150=0,"",results!B150)</f>
        <v/>
      </c>
      <c r="C505" s="131" t="str">
        <f>IF(results!C150=0,"",results!C150)</f>
        <v/>
      </c>
      <c r="D505" s="131" t="str">
        <f>IF(results!D150=0,"",results!D150)</f>
        <v/>
      </c>
      <c r="E505" s="131" t="str">
        <f>IF(results!E150=0,"",results!E150)</f>
        <v/>
      </c>
      <c r="F505" s="131" t="str">
        <f>results!$Y$3</f>
        <v>/BMD</v>
      </c>
      <c r="G505" s="141" t="str">
        <f>results!Y150</f>
        <v/>
      </c>
      <c r="H505" s="143" t="str">
        <f>IFERROR(VLOOKUP(Base[[#This Row],[Résultats Demi Dilution]],$K$2:$L$62,2),"")</f>
        <v/>
      </c>
    </row>
    <row r="506" spans="1:8" x14ac:dyDescent="0.25">
      <c r="A506" s="140" t="str">
        <f>IF(results!A151=0,"",results!A151)</f>
        <v/>
      </c>
      <c r="B506" s="131" t="str">
        <f>IF(results!B151=0,"",results!B151)</f>
        <v/>
      </c>
      <c r="C506" s="131" t="str">
        <f>IF(results!C151=0,"",results!C151)</f>
        <v/>
      </c>
      <c r="D506" s="131" t="str">
        <f>IF(results!D151=0,"",results!D151)</f>
        <v/>
      </c>
      <c r="E506" s="131" t="str">
        <f>IF(results!E151=0,"",results!E151)</f>
        <v/>
      </c>
      <c r="F506" s="131" t="str">
        <f>results!$Y$3</f>
        <v>/BMD</v>
      </c>
      <c r="G506" s="141" t="str">
        <f>results!Y151</f>
        <v/>
      </c>
      <c r="H506" s="143" t="str">
        <f>IFERROR(VLOOKUP(Base[[#This Row],[Résultats Demi Dilution]],$K$2:$L$62,2),"")</f>
        <v/>
      </c>
    </row>
    <row r="507" spans="1:8" x14ac:dyDescent="0.25">
      <c r="A507" s="140" t="str">
        <f>IF(results!A152=0,"",results!A152)</f>
        <v/>
      </c>
      <c r="B507" s="131" t="str">
        <f>IF(results!B152=0,"",results!B152)</f>
        <v/>
      </c>
      <c r="C507" s="131" t="str">
        <f>IF(results!C152=0,"",results!C152)</f>
        <v/>
      </c>
      <c r="D507" s="131" t="str">
        <f>IF(results!D152=0,"",results!D152)</f>
        <v/>
      </c>
      <c r="E507" s="131" t="str">
        <f>IF(results!E152=0,"",results!E152)</f>
        <v/>
      </c>
      <c r="F507" s="131" t="str">
        <f>results!$Y$3</f>
        <v>/BMD</v>
      </c>
      <c r="G507" s="141" t="str">
        <f>results!Y152</f>
        <v/>
      </c>
      <c r="H507" s="143" t="str">
        <f>IFERROR(VLOOKUP(Base[[#This Row],[Résultats Demi Dilution]],$K$2:$L$62,2),"")</f>
        <v/>
      </c>
    </row>
    <row r="508" spans="1:8" x14ac:dyDescent="0.25">
      <c r="A508" s="140" t="str">
        <f>IF(results!A153=0,"",results!A153)</f>
        <v/>
      </c>
      <c r="B508" s="131" t="str">
        <f>IF(results!B153=0,"",results!B153)</f>
        <v/>
      </c>
      <c r="C508" s="131" t="str">
        <f>IF(results!C153=0,"",results!C153)</f>
        <v/>
      </c>
      <c r="D508" s="131" t="str">
        <f>IF(results!D153=0,"",results!D153)</f>
        <v/>
      </c>
      <c r="E508" s="131" t="str">
        <f>IF(results!E153=0,"",results!E153)</f>
        <v/>
      </c>
      <c r="F508" s="131" t="str">
        <f>results!$Y$3</f>
        <v>/BMD</v>
      </c>
      <c r="G508" s="141" t="str">
        <f>results!Y153</f>
        <v/>
      </c>
      <c r="H508" s="143" t="str">
        <f>IFERROR(VLOOKUP(Base[[#This Row],[Résultats Demi Dilution]],$K$2:$L$62,2),"")</f>
        <v/>
      </c>
    </row>
    <row r="509" spans="1:8" x14ac:dyDescent="0.25">
      <c r="A509" s="140" t="str">
        <f>IF(results!A154=0,"",results!A154)</f>
        <v/>
      </c>
      <c r="B509" s="131" t="str">
        <f>IF(results!B154=0,"",results!B154)</f>
        <v/>
      </c>
      <c r="C509" s="131" t="str">
        <f>IF(results!C154=0,"",results!C154)</f>
        <v/>
      </c>
      <c r="D509" s="131" t="str">
        <f>IF(results!D154=0,"",results!D154)</f>
        <v/>
      </c>
      <c r="E509" s="131" t="str">
        <f>IF(results!E154=0,"",results!E154)</f>
        <v/>
      </c>
      <c r="F509" s="131" t="str">
        <f>results!$Y$3</f>
        <v>/BMD</v>
      </c>
      <c r="G509" s="141" t="str">
        <f>results!Y154</f>
        <v/>
      </c>
      <c r="H509" s="143" t="str">
        <f>IFERROR(VLOOKUP(Base[[#This Row],[Résultats Demi Dilution]],$K$2:$L$62,2),"")</f>
        <v/>
      </c>
    </row>
    <row r="510" spans="1:8" x14ac:dyDescent="0.25">
      <c r="A510" s="140" t="str">
        <f>IF(results!A155=0,"",results!A155)</f>
        <v/>
      </c>
      <c r="B510" s="131" t="str">
        <f>IF(results!B155=0,"",results!B155)</f>
        <v/>
      </c>
      <c r="C510" s="131" t="str">
        <f>IF(results!C155=0,"",results!C155)</f>
        <v/>
      </c>
      <c r="D510" s="131" t="str">
        <f>IF(results!D155=0,"",results!D155)</f>
        <v/>
      </c>
      <c r="E510" s="131" t="str">
        <f>IF(results!E155=0,"",results!E155)</f>
        <v/>
      </c>
      <c r="F510" s="131" t="str">
        <f>results!$Y$3</f>
        <v>/BMD</v>
      </c>
      <c r="G510" s="141" t="str">
        <f>results!Y155</f>
        <v/>
      </c>
      <c r="H510" s="143" t="str">
        <f>IFERROR(VLOOKUP(Base[[#This Row],[Résultats Demi Dilution]],$K$2:$L$62,2),"")</f>
        <v/>
      </c>
    </row>
    <row r="511" spans="1:8" x14ac:dyDescent="0.25">
      <c r="A511" s="140" t="str">
        <f>IF(results!A156=0,"",results!A156)</f>
        <v/>
      </c>
      <c r="B511" s="131" t="str">
        <f>IF(results!B156=0,"",results!B156)</f>
        <v/>
      </c>
      <c r="C511" s="131" t="str">
        <f>IF(results!C156=0,"",results!C156)</f>
        <v/>
      </c>
      <c r="D511" s="131" t="str">
        <f>IF(results!D156=0,"",results!D156)</f>
        <v/>
      </c>
      <c r="E511" s="131" t="str">
        <f>IF(results!E156=0,"",results!E156)</f>
        <v/>
      </c>
      <c r="F511" s="131" t="str">
        <f>results!$Y$3</f>
        <v>/BMD</v>
      </c>
      <c r="G511" s="141" t="str">
        <f>results!Y156</f>
        <v/>
      </c>
      <c r="H511" s="143" t="str">
        <f>IFERROR(VLOOKUP(Base[[#This Row],[Résultats Demi Dilution]],$K$2:$L$62,2),"")</f>
        <v/>
      </c>
    </row>
    <row r="512" spans="1:8" x14ac:dyDescent="0.25">
      <c r="A512" s="140" t="str">
        <f>IF(results!A157=0,"",results!A157)</f>
        <v/>
      </c>
      <c r="B512" s="131" t="str">
        <f>IF(results!B157=0,"",results!B157)</f>
        <v/>
      </c>
      <c r="C512" s="131" t="str">
        <f>IF(results!C157=0,"",results!C157)</f>
        <v/>
      </c>
      <c r="D512" s="131" t="str">
        <f>IF(results!D157=0,"",results!D157)</f>
        <v/>
      </c>
      <c r="E512" s="131" t="str">
        <f>IF(results!E157=0,"",results!E157)</f>
        <v/>
      </c>
      <c r="F512" s="131" t="str">
        <f>results!$Y$3</f>
        <v>/BMD</v>
      </c>
      <c r="G512" s="141" t="str">
        <f>results!Y157</f>
        <v/>
      </c>
      <c r="H512" s="143" t="str">
        <f>IFERROR(VLOOKUP(Base[[#This Row],[Résultats Demi Dilution]],$K$2:$L$62,2),"")</f>
        <v/>
      </c>
    </row>
    <row r="513" spans="1:8" x14ac:dyDescent="0.25">
      <c r="A513" s="140" t="str">
        <f>IF(results!A158=0,"",results!A158)</f>
        <v/>
      </c>
      <c r="B513" s="131" t="str">
        <f>IF(results!B158=0,"",results!B158)</f>
        <v/>
      </c>
      <c r="C513" s="131" t="str">
        <f>IF(results!C158=0,"",results!C158)</f>
        <v/>
      </c>
      <c r="D513" s="131" t="str">
        <f>IF(results!D158=0,"",results!D158)</f>
        <v/>
      </c>
      <c r="E513" s="131" t="str">
        <f>IF(results!E158=0,"",results!E158)</f>
        <v/>
      </c>
      <c r="F513" s="131" t="str">
        <f>results!$Y$3</f>
        <v>/BMD</v>
      </c>
      <c r="G513" s="141" t="str">
        <f>results!Y158</f>
        <v/>
      </c>
      <c r="H513" s="143" t="str">
        <f>IFERROR(VLOOKUP(Base[[#This Row],[Résultats Demi Dilution]],$K$2:$L$62,2),"")</f>
        <v/>
      </c>
    </row>
    <row r="514" spans="1:8" x14ac:dyDescent="0.25">
      <c r="A514" s="140" t="str">
        <f>IF(results!A159=0,"",results!A159)</f>
        <v/>
      </c>
      <c r="B514" s="131" t="str">
        <f>IF(results!B159=0,"",results!B159)</f>
        <v/>
      </c>
      <c r="C514" s="131" t="str">
        <f>IF(results!C159=0,"",results!C159)</f>
        <v/>
      </c>
      <c r="D514" s="131" t="str">
        <f>IF(results!D159=0,"",results!D159)</f>
        <v/>
      </c>
      <c r="E514" s="131" t="str">
        <f>IF(results!E159=0,"",results!E159)</f>
        <v/>
      </c>
      <c r="F514" s="131" t="str">
        <f>results!$Y$3</f>
        <v>/BMD</v>
      </c>
      <c r="G514" s="141" t="str">
        <f>results!Y159</f>
        <v/>
      </c>
      <c r="H514" s="143" t="str">
        <f>IFERROR(VLOOKUP(Base[[#This Row],[Résultats Demi Dilution]],$K$2:$L$62,2),"")</f>
        <v/>
      </c>
    </row>
    <row r="515" spans="1:8" x14ac:dyDescent="0.25">
      <c r="A515" s="140" t="str">
        <f>IF(results!A160=0,"",results!A160)</f>
        <v/>
      </c>
      <c r="B515" s="131" t="str">
        <f>IF(results!B160=0,"",results!B160)</f>
        <v/>
      </c>
      <c r="C515" s="131" t="str">
        <f>IF(results!C160=0,"",results!C160)</f>
        <v/>
      </c>
      <c r="D515" s="131" t="str">
        <f>IF(results!D160=0,"",results!D160)</f>
        <v/>
      </c>
      <c r="E515" s="131" t="str">
        <f>IF(results!E160=0,"",results!E160)</f>
        <v/>
      </c>
      <c r="F515" s="131" t="str">
        <f>results!$Y$3</f>
        <v>/BMD</v>
      </c>
      <c r="G515" s="141" t="str">
        <f>results!Y160</f>
        <v/>
      </c>
      <c r="H515" s="143" t="str">
        <f>IFERROR(VLOOKUP(Base[[#This Row],[Résultats Demi Dilution]],$K$2:$L$62,2),"")</f>
        <v/>
      </c>
    </row>
    <row r="516" spans="1:8" x14ac:dyDescent="0.25">
      <c r="A516" s="140" t="str">
        <f>IF(results!A161=0,"",results!A161)</f>
        <v/>
      </c>
      <c r="B516" s="131" t="str">
        <f>IF(results!B161=0,"",results!B161)</f>
        <v/>
      </c>
      <c r="C516" s="131" t="str">
        <f>IF(results!C161=0,"",results!C161)</f>
        <v/>
      </c>
      <c r="D516" s="131" t="str">
        <f>IF(results!D161=0,"",results!D161)</f>
        <v/>
      </c>
      <c r="E516" s="131" t="str">
        <f>IF(results!E161=0,"",results!E161)</f>
        <v/>
      </c>
      <c r="F516" s="131" t="str">
        <f>results!$Y$3</f>
        <v>/BMD</v>
      </c>
      <c r="G516" s="141" t="str">
        <f>results!Y161</f>
        <v/>
      </c>
      <c r="H516" s="143" t="str">
        <f>IFERROR(VLOOKUP(Base[[#This Row],[Résultats Demi Dilution]],$K$2:$L$62,2),"")</f>
        <v/>
      </c>
    </row>
    <row r="517" spans="1:8" x14ac:dyDescent="0.25">
      <c r="A517" s="140" t="str">
        <f>IF(results!A162=0,"",results!A162)</f>
        <v/>
      </c>
      <c r="B517" s="131" t="str">
        <f>IF(results!B162=0,"",results!B162)</f>
        <v/>
      </c>
      <c r="C517" s="131" t="str">
        <f>IF(results!C162=0,"",results!C162)</f>
        <v/>
      </c>
      <c r="D517" s="131" t="str">
        <f>IF(results!D162=0,"",results!D162)</f>
        <v/>
      </c>
      <c r="E517" s="131" t="str">
        <f>IF(results!E162=0,"",results!E162)</f>
        <v/>
      </c>
      <c r="F517" s="131" t="str">
        <f>results!$Y$3</f>
        <v>/BMD</v>
      </c>
      <c r="G517" s="141" t="str">
        <f>results!Y162</f>
        <v/>
      </c>
      <c r="H517" s="143" t="str">
        <f>IFERROR(VLOOKUP(Base[[#This Row],[Résultats Demi Dilution]],$K$2:$L$62,2),"")</f>
        <v/>
      </c>
    </row>
    <row r="518" spans="1:8" x14ac:dyDescent="0.25">
      <c r="A518" s="140" t="str">
        <f>IF(results!A163=0,"",results!A163)</f>
        <v/>
      </c>
      <c r="B518" s="131" t="str">
        <f>IF(results!B163=0,"",results!B163)</f>
        <v/>
      </c>
      <c r="C518" s="131" t="str">
        <f>IF(results!C163=0,"",results!C163)</f>
        <v/>
      </c>
      <c r="D518" s="131" t="str">
        <f>IF(results!D163=0,"",results!D163)</f>
        <v/>
      </c>
      <c r="E518" s="131" t="str">
        <f>IF(results!E163=0,"",results!E163)</f>
        <v/>
      </c>
      <c r="F518" s="131" t="str">
        <f>results!$Y$3</f>
        <v>/BMD</v>
      </c>
      <c r="G518" s="141" t="str">
        <f>results!Y163</f>
        <v/>
      </c>
      <c r="H518" s="143" t="str">
        <f>IFERROR(VLOOKUP(Base[[#This Row],[Résultats Demi Dilution]],$K$2:$L$62,2),"")</f>
        <v/>
      </c>
    </row>
    <row r="519" spans="1:8" x14ac:dyDescent="0.25">
      <c r="A519" s="140" t="str">
        <f>IF(results!A164=0,"",results!A164)</f>
        <v/>
      </c>
      <c r="B519" s="131" t="str">
        <f>IF(results!B164=0,"",results!B164)</f>
        <v/>
      </c>
      <c r="C519" s="131" t="str">
        <f>IF(results!C164=0,"",results!C164)</f>
        <v/>
      </c>
      <c r="D519" s="131" t="str">
        <f>IF(results!D164=0,"",results!D164)</f>
        <v/>
      </c>
      <c r="E519" s="131" t="str">
        <f>IF(results!E164=0,"",results!E164)</f>
        <v/>
      </c>
      <c r="F519" s="131" t="str">
        <f>results!$Y$3</f>
        <v>/BMD</v>
      </c>
      <c r="G519" s="141" t="str">
        <f>results!Y164</f>
        <v/>
      </c>
      <c r="H519" s="143" t="str">
        <f>IFERROR(VLOOKUP(Base[[#This Row],[Résultats Demi Dilution]],$K$2:$L$62,2),"")</f>
        <v/>
      </c>
    </row>
    <row r="520" spans="1:8" x14ac:dyDescent="0.25">
      <c r="A520" s="140" t="str">
        <f>IF(results!A165=0,"",results!A165)</f>
        <v/>
      </c>
      <c r="B520" s="131" t="str">
        <f>IF(results!B165=0,"",results!B165)</f>
        <v/>
      </c>
      <c r="C520" s="131" t="str">
        <f>IF(results!C165=0,"",results!C165)</f>
        <v/>
      </c>
      <c r="D520" s="131" t="str">
        <f>IF(results!D165=0,"",results!D165)</f>
        <v/>
      </c>
      <c r="E520" s="131" t="str">
        <f>IF(results!E165=0,"",results!E165)</f>
        <v/>
      </c>
      <c r="F520" s="131" t="str">
        <f>results!$Y$3</f>
        <v>/BMD</v>
      </c>
      <c r="G520" s="141" t="str">
        <f>results!Y165</f>
        <v/>
      </c>
      <c r="H520" s="143" t="str">
        <f>IFERROR(VLOOKUP(Base[[#This Row],[Résultats Demi Dilution]],$K$2:$L$62,2),"")</f>
        <v/>
      </c>
    </row>
    <row r="521" spans="1:8" x14ac:dyDescent="0.25">
      <c r="A521" s="140" t="str">
        <f>IF(results!A166=0,"",results!A166)</f>
        <v/>
      </c>
      <c r="B521" s="131" t="str">
        <f>IF(results!B166=0,"",results!B166)</f>
        <v/>
      </c>
      <c r="C521" s="131" t="str">
        <f>IF(results!C166=0,"",results!C166)</f>
        <v/>
      </c>
      <c r="D521" s="131" t="str">
        <f>IF(results!D166=0,"",results!D166)</f>
        <v/>
      </c>
      <c r="E521" s="131" t="str">
        <f>IF(results!E166=0,"",results!E166)</f>
        <v/>
      </c>
      <c r="F521" s="131" t="str">
        <f>results!$Y$3</f>
        <v>/BMD</v>
      </c>
      <c r="G521" s="141" t="str">
        <f>results!Y166</f>
        <v/>
      </c>
      <c r="H521" s="143" t="str">
        <f>IFERROR(VLOOKUP(Base[[#This Row],[Résultats Demi Dilution]],$K$2:$L$62,2),"")</f>
        <v/>
      </c>
    </row>
    <row r="522" spans="1:8" x14ac:dyDescent="0.25">
      <c r="A522" s="140" t="str">
        <f>IF(results!A167=0,"",results!A167)</f>
        <v/>
      </c>
      <c r="B522" s="131" t="str">
        <f>IF(results!B167=0,"",results!B167)</f>
        <v/>
      </c>
      <c r="C522" s="131" t="str">
        <f>IF(results!C167=0,"",results!C167)</f>
        <v/>
      </c>
      <c r="D522" s="131" t="str">
        <f>IF(results!D167=0,"",results!D167)</f>
        <v/>
      </c>
      <c r="E522" s="131" t="str">
        <f>IF(results!E167=0,"",results!E167)</f>
        <v/>
      </c>
      <c r="F522" s="131" t="str">
        <f>results!$Y$3</f>
        <v>/BMD</v>
      </c>
      <c r="G522" s="141" t="str">
        <f>results!Y167</f>
        <v/>
      </c>
      <c r="H522" s="143" t="str">
        <f>IFERROR(VLOOKUP(Base[[#This Row],[Résultats Demi Dilution]],$K$2:$L$62,2),"")</f>
        <v/>
      </c>
    </row>
    <row r="523" spans="1:8" x14ac:dyDescent="0.25">
      <c r="A523" s="140" t="str">
        <f>IF(results!A168=0,"",results!A168)</f>
        <v/>
      </c>
      <c r="B523" s="131" t="str">
        <f>IF(results!B168=0,"",results!B168)</f>
        <v/>
      </c>
      <c r="C523" s="131" t="str">
        <f>IF(results!C168=0,"",results!C168)</f>
        <v/>
      </c>
      <c r="D523" s="131" t="str">
        <f>IF(results!D168=0,"",results!D168)</f>
        <v/>
      </c>
      <c r="E523" s="131" t="str">
        <f>IF(results!E168=0,"",results!E168)</f>
        <v/>
      </c>
      <c r="F523" s="131" t="str">
        <f>results!$Y$3</f>
        <v>/BMD</v>
      </c>
      <c r="G523" s="141" t="str">
        <f>results!Y168</f>
        <v/>
      </c>
      <c r="H523" s="143" t="str">
        <f>IFERROR(VLOOKUP(Base[[#This Row],[Résultats Demi Dilution]],$K$2:$L$62,2),"")</f>
        <v/>
      </c>
    </row>
    <row r="524" spans="1:8" x14ac:dyDescent="0.25">
      <c r="A524" s="140" t="str">
        <f>IF(results!A169=0,"",results!A169)</f>
        <v/>
      </c>
      <c r="B524" s="131" t="str">
        <f>IF(results!B169=0,"",results!B169)</f>
        <v/>
      </c>
      <c r="C524" s="131" t="str">
        <f>IF(results!C169=0,"",results!C169)</f>
        <v/>
      </c>
      <c r="D524" s="131" t="str">
        <f>IF(results!D169=0,"",results!D169)</f>
        <v/>
      </c>
      <c r="E524" s="131" t="str">
        <f>IF(results!E169=0,"",results!E169)</f>
        <v/>
      </c>
      <c r="F524" s="131" t="str">
        <f>results!$Y$3</f>
        <v>/BMD</v>
      </c>
      <c r="G524" s="141" t="str">
        <f>results!Y169</f>
        <v/>
      </c>
      <c r="H524" s="143" t="str">
        <f>IFERROR(VLOOKUP(Base[[#This Row],[Résultats Demi Dilution]],$K$2:$L$62,2),"")</f>
        <v/>
      </c>
    </row>
    <row r="525" spans="1:8" x14ac:dyDescent="0.25">
      <c r="A525" s="140" t="str">
        <f>IF(results!A170=0,"",results!A170)</f>
        <v/>
      </c>
      <c r="B525" s="131" t="str">
        <f>IF(results!B170=0,"",results!B170)</f>
        <v/>
      </c>
      <c r="C525" s="131" t="str">
        <f>IF(results!C170=0,"",results!C170)</f>
        <v/>
      </c>
      <c r="D525" s="131" t="str">
        <f>IF(results!D170=0,"",results!D170)</f>
        <v/>
      </c>
      <c r="E525" s="131" t="str">
        <f>IF(results!E170=0,"",results!E170)</f>
        <v/>
      </c>
      <c r="F525" s="131" t="str">
        <f>results!$Y$3</f>
        <v>/BMD</v>
      </c>
      <c r="G525" s="141" t="str">
        <f>results!Y170</f>
        <v/>
      </c>
      <c r="H525" s="143" t="str">
        <f>IFERROR(VLOOKUP(Base[[#This Row],[Résultats Demi Dilution]],$K$2:$L$62,2),"")</f>
        <v/>
      </c>
    </row>
    <row r="526" spans="1:8" x14ac:dyDescent="0.25">
      <c r="A526" s="140" t="str">
        <f>IF(results!A171=0,"",results!A171)</f>
        <v/>
      </c>
      <c r="B526" s="131" t="str">
        <f>IF(results!B171=0,"",results!B171)</f>
        <v/>
      </c>
      <c r="C526" s="131" t="str">
        <f>IF(results!C171=0,"",results!C171)</f>
        <v/>
      </c>
      <c r="D526" s="131" t="str">
        <f>IF(results!D171=0,"",results!D171)</f>
        <v/>
      </c>
      <c r="E526" s="131" t="str">
        <f>IF(results!E171=0,"",results!E171)</f>
        <v/>
      </c>
      <c r="F526" s="131" t="str">
        <f>results!$Y$3</f>
        <v>/BMD</v>
      </c>
      <c r="G526" s="141" t="str">
        <f>results!Y171</f>
        <v/>
      </c>
      <c r="H526" s="143" t="str">
        <f>IFERROR(VLOOKUP(Base[[#This Row],[Résultats Demi Dilution]],$K$2:$L$62,2),"")</f>
        <v/>
      </c>
    </row>
    <row r="527" spans="1:8" x14ac:dyDescent="0.25">
      <c r="A527" s="140" t="str">
        <f>IF(results!A172=0,"",results!A172)</f>
        <v/>
      </c>
      <c r="B527" s="131" t="str">
        <f>IF(results!B172=0,"",results!B172)</f>
        <v/>
      </c>
      <c r="C527" s="131" t="str">
        <f>IF(results!C172=0,"",results!C172)</f>
        <v/>
      </c>
      <c r="D527" s="131" t="str">
        <f>IF(results!D172=0,"",results!D172)</f>
        <v/>
      </c>
      <c r="E527" s="131" t="str">
        <f>IF(results!E172=0,"",results!E172)</f>
        <v/>
      </c>
      <c r="F527" s="131" t="str">
        <f>results!$Y$3</f>
        <v>/BMD</v>
      </c>
      <c r="G527" s="141" t="str">
        <f>results!Y172</f>
        <v/>
      </c>
      <c r="H527" s="143" t="str">
        <f>IFERROR(VLOOKUP(Base[[#This Row],[Résultats Demi Dilution]],$K$2:$L$62,2),"")</f>
        <v/>
      </c>
    </row>
    <row r="528" spans="1:8" x14ac:dyDescent="0.25">
      <c r="A528" s="140" t="str">
        <f>IF(results!A173=0,"",results!A173)</f>
        <v/>
      </c>
      <c r="B528" s="131" t="str">
        <f>IF(results!B173=0,"",results!B173)</f>
        <v/>
      </c>
      <c r="C528" s="131" t="str">
        <f>IF(results!C173=0,"",results!C173)</f>
        <v/>
      </c>
      <c r="D528" s="131" t="str">
        <f>IF(results!D173=0,"",results!D173)</f>
        <v/>
      </c>
      <c r="E528" s="131" t="str">
        <f>IF(results!E173=0,"",results!E173)</f>
        <v/>
      </c>
      <c r="F528" s="131" t="str">
        <f>results!$Y$3</f>
        <v>/BMD</v>
      </c>
      <c r="G528" s="141" t="str">
        <f>results!Y173</f>
        <v/>
      </c>
      <c r="H528" s="143" t="str">
        <f>IFERROR(VLOOKUP(Base[[#This Row],[Résultats Demi Dilution]],$K$2:$L$62,2),"")</f>
        <v/>
      </c>
    </row>
    <row r="529" spans="1:8" x14ac:dyDescent="0.25">
      <c r="A529" s="140" t="str">
        <f>IF(results!A174=0,"",results!A174)</f>
        <v/>
      </c>
      <c r="B529" s="131" t="str">
        <f>IF(results!B174=0,"",results!B174)</f>
        <v/>
      </c>
      <c r="C529" s="131" t="str">
        <f>IF(results!C174=0,"",results!C174)</f>
        <v/>
      </c>
      <c r="D529" s="131" t="str">
        <f>IF(results!D174=0,"",results!D174)</f>
        <v/>
      </c>
      <c r="E529" s="131" t="str">
        <f>IF(results!E174=0,"",results!E174)</f>
        <v/>
      </c>
      <c r="F529" s="131" t="str">
        <f>results!$Y$3</f>
        <v>/BMD</v>
      </c>
      <c r="G529" s="141" t="str">
        <f>results!Y174</f>
        <v/>
      </c>
      <c r="H529" s="143" t="str">
        <f>IFERROR(VLOOKUP(Base[[#This Row],[Résultats Demi Dilution]],$K$2:$L$62,2),"")</f>
        <v/>
      </c>
    </row>
    <row r="530" spans="1:8" x14ac:dyDescent="0.25">
      <c r="A530" s="140" t="str">
        <f>IF(results!A175=0,"",results!A175)</f>
        <v/>
      </c>
      <c r="B530" s="131" t="str">
        <f>IF(results!B175=0,"",results!B175)</f>
        <v/>
      </c>
      <c r="C530" s="131" t="str">
        <f>IF(results!C175=0,"",results!C175)</f>
        <v/>
      </c>
      <c r="D530" s="131" t="str">
        <f>IF(results!D175=0,"",results!D175)</f>
        <v/>
      </c>
      <c r="E530" s="131" t="str">
        <f>IF(results!E175=0,"",results!E175)</f>
        <v/>
      </c>
      <c r="F530" s="131" t="str">
        <f>results!$Y$3</f>
        <v>/BMD</v>
      </c>
      <c r="G530" s="141" t="str">
        <f>results!Y175</f>
        <v/>
      </c>
      <c r="H530" s="143" t="str">
        <f>IFERROR(VLOOKUP(Base[[#This Row],[Résultats Demi Dilution]],$K$2:$L$62,2),"")</f>
        <v/>
      </c>
    </row>
    <row r="531" spans="1:8" x14ac:dyDescent="0.25">
      <c r="A531" s="140" t="str">
        <f>IF(results!A176=0,"",results!A176)</f>
        <v/>
      </c>
      <c r="B531" s="131" t="str">
        <f>IF(results!B176=0,"",results!B176)</f>
        <v/>
      </c>
      <c r="C531" s="131" t="str">
        <f>IF(results!C176=0,"",results!C176)</f>
        <v/>
      </c>
      <c r="D531" s="131" t="str">
        <f>IF(results!D176=0,"",results!D176)</f>
        <v/>
      </c>
      <c r="E531" s="131" t="str">
        <f>IF(results!E176=0,"",results!E176)</f>
        <v/>
      </c>
      <c r="F531" s="131" t="str">
        <f>results!$Y$3</f>
        <v>/BMD</v>
      </c>
      <c r="G531" s="141" t="str">
        <f>results!Y176</f>
        <v/>
      </c>
      <c r="H531" s="143" t="str">
        <f>IFERROR(VLOOKUP(Base[[#This Row],[Résultats Demi Dilution]],$K$2:$L$62,2),"")</f>
        <v/>
      </c>
    </row>
    <row r="532" spans="1:8" x14ac:dyDescent="0.25">
      <c r="A532" s="140" t="str">
        <f>IF(results!A177=0,"",results!A177)</f>
        <v/>
      </c>
      <c r="B532" s="131" t="str">
        <f>IF(results!B177=0,"",results!B177)</f>
        <v/>
      </c>
      <c r="C532" s="131" t="str">
        <f>IF(results!C177=0,"",results!C177)</f>
        <v/>
      </c>
      <c r="D532" s="131" t="str">
        <f>IF(results!D177=0,"",results!D177)</f>
        <v/>
      </c>
      <c r="E532" s="131" t="str">
        <f>IF(results!E177=0,"",results!E177)</f>
        <v/>
      </c>
      <c r="F532" s="131" t="str">
        <f>results!$Y$3</f>
        <v>/BMD</v>
      </c>
      <c r="G532" s="141" t="str">
        <f>results!Y177</f>
        <v/>
      </c>
      <c r="H532" s="143" t="str">
        <f>IFERROR(VLOOKUP(Base[[#This Row],[Résultats Demi Dilution]],$K$2:$L$62,2),"")</f>
        <v/>
      </c>
    </row>
    <row r="533" spans="1:8" x14ac:dyDescent="0.25">
      <c r="A533" s="140" t="str">
        <f>IF(results!A178=0,"",results!A178)</f>
        <v/>
      </c>
      <c r="B533" s="131" t="str">
        <f>IF(results!B178=0,"",results!B178)</f>
        <v/>
      </c>
      <c r="C533" s="131" t="str">
        <f>IF(results!C178=0,"",results!C178)</f>
        <v/>
      </c>
      <c r="D533" s="131" t="str">
        <f>IF(results!D178=0,"",results!D178)</f>
        <v/>
      </c>
      <c r="E533" s="131" t="str">
        <f>IF(results!E178=0,"",results!E178)</f>
        <v/>
      </c>
      <c r="F533" s="131" t="str">
        <f>results!$Y$3</f>
        <v>/BMD</v>
      </c>
      <c r="G533" s="141" t="str">
        <f>results!Y178</f>
        <v/>
      </c>
      <c r="H533" s="143" t="str">
        <f>IFERROR(VLOOKUP(Base[[#This Row],[Résultats Demi Dilution]],$K$2:$L$62,2),"")</f>
        <v/>
      </c>
    </row>
    <row r="534" spans="1:8" x14ac:dyDescent="0.25">
      <c r="A534" s="140" t="str">
        <f>IF(results!A179=0,"",results!A179)</f>
        <v/>
      </c>
      <c r="B534" s="131" t="str">
        <f>IF(results!B179=0,"",results!B179)</f>
        <v/>
      </c>
      <c r="C534" s="131" t="str">
        <f>IF(results!C179=0,"",results!C179)</f>
        <v/>
      </c>
      <c r="D534" s="131" t="str">
        <f>IF(results!D179=0,"",results!D179)</f>
        <v/>
      </c>
      <c r="E534" s="131" t="str">
        <f>IF(results!E179=0,"",results!E179)</f>
        <v/>
      </c>
      <c r="F534" s="131" t="str">
        <f>results!$Y$3</f>
        <v>/BMD</v>
      </c>
      <c r="G534" s="141" t="str">
        <f>results!Y179</f>
        <v/>
      </c>
      <c r="H534" s="143" t="str">
        <f>IFERROR(VLOOKUP(Base[[#This Row],[Résultats Demi Dilution]],$K$2:$L$62,2),"")</f>
        <v/>
      </c>
    </row>
    <row r="535" spans="1:8" x14ac:dyDescent="0.25">
      <c r="A535" s="140" t="str">
        <f>IF(results!A180=0,"",results!A180)</f>
        <v/>
      </c>
      <c r="B535" s="131" t="str">
        <f>IF(results!B180=0,"",results!B180)</f>
        <v/>
      </c>
      <c r="C535" s="131" t="str">
        <f>IF(results!C180=0,"",results!C180)</f>
        <v/>
      </c>
      <c r="D535" s="131" t="str">
        <f>IF(results!D180=0,"",results!D180)</f>
        <v/>
      </c>
      <c r="E535" s="131" t="str">
        <f>IF(results!E180=0,"",results!E180)</f>
        <v/>
      </c>
      <c r="F535" s="131" t="str">
        <f>results!$Y$3</f>
        <v>/BMD</v>
      </c>
      <c r="G535" s="141" t="str">
        <f>results!Y180</f>
        <v/>
      </c>
      <c r="H535" s="143" t="str">
        <f>IFERROR(VLOOKUP(Base[[#This Row],[Résultats Demi Dilution]],$K$2:$L$62,2),"")</f>
        <v/>
      </c>
    </row>
    <row r="536" spans="1:8" x14ac:dyDescent="0.25">
      <c r="A536" s="140" t="str">
        <f>IF(results!A181=0,"",results!A181)</f>
        <v/>
      </c>
      <c r="B536" s="131" t="str">
        <f>IF(results!B181=0,"",results!B181)</f>
        <v/>
      </c>
      <c r="C536" s="131" t="str">
        <f>IF(results!C181=0,"",results!C181)</f>
        <v/>
      </c>
      <c r="D536" s="131" t="str">
        <f>IF(results!D181=0,"",results!D181)</f>
        <v/>
      </c>
      <c r="E536" s="131" t="str">
        <f>IF(results!E181=0,"",results!E181)</f>
        <v/>
      </c>
      <c r="F536" s="131" t="str">
        <f>results!$Y$3</f>
        <v>/BMD</v>
      </c>
      <c r="G536" s="141" t="str">
        <f>results!Y181</f>
        <v/>
      </c>
      <c r="H536" s="143" t="str">
        <f>IFERROR(VLOOKUP(Base[[#This Row],[Résultats Demi Dilution]],$K$2:$L$62,2),"")</f>
        <v/>
      </c>
    </row>
    <row r="537" spans="1:8" x14ac:dyDescent="0.25">
      <c r="A537" s="140" t="str">
        <f>IF(results!A182=0,"",results!A182)</f>
        <v/>
      </c>
      <c r="B537" s="131" t="str">
        <f>IF(results!B182=0,"",results!B182)</f>
        <v/>
      </c>
      <c r="C537" s="131" t="str">
        <f>IF(results!C182=0,"",results!C182)</f>
        <v/>
      </c>
      <c r="D537" s="131" t="str">
        <f>IF(results!D182=0,"",results!D182)</f>
        <v/>
      </c>
      <c r="E537" s="131" t="str">
        <f>IF(results!E182=0,"",results!E182)</f>
        <v/>
      </c>
      <c r="F537" s="131" t="str">
        <f>results!$Y$3</f>
        <v>/BMD</v>
      </c>
      <c r="G537" s="141" t="str">
        <f>results!Y182</f>
        <v/>
      </c>
      <c r="H537" s="143" t="str">
        <f>IFERROR(VLOOKUP(Base[[#This Row],[Résultats Demi Dilution]],$K$2:$L$62,2),"")</f>
        <v/>
      </c>
    </row>
    <row r="538" spans="1:8" x14ac:dyDescent="0.25">
      <c r="A538" s="140" t="str">
        <f>IF(results!A183=0,"",results!A183)</f>
        <v/>
      </c>
      <c r="B538" s="131" t="str">
        <f>IF(results!B183=0,"",results!B183)</f>
        <v/>
      </c>
      <c r="C538" s="131" t="str">
        <f>IF(results!C183=0,"",results!C183)</f>
        <v/>
      </c>
      <c r="D538" s="131" t="str">
        <f>IF(results!D183=0,"",results!D183)</f>
        <v/>
      </c>
      <c r="E538" s="131" t="str">
        <f>IF(results!E183=0,"",results!E183)</f>
        <v/>
      </c>
      <c r="F538" s="131" t="str">
        <f>results!$Y$3</f>
        <v>/BMD</v>
      </c>
      <c r="G538" s="141" t="str">
        <f>results!Y183</f>
        <v/>
      </c>
      <c r="H538" s="143" t="str">
        <f>IFERROR(VLOOKUP(Base[[#This Row],[Résultats Demi Dilution]],$K$2:$L$62,2),"")</f>
        <v/>
      </c>
    </row>
    <row r="539" spans="1:8" x14ac:dyDescent="0.25">
      <c r="A539" s="140" t="str">
        <f>IF(results!A184=0,"",results!A184)</f>
        <v/>
      </c>
      <c r="B539" s="131" t="str">
        <f>IF(results!B184=0,"",results!B184)</f>
        <v/>
      </c>
      <c r="C539" s="131" t="str">
        <f>IF(results!C184=0,"",results!C184)</f>
        <v/>
      </c>
      <c r="D539" s="131" t="str">
        <f>IF(results!D184=0,"",results!D184)</f>
        <v/>
      </c>
      <c r="E539" s="131" t="str">
        <f>IF(results!E184=0,"",results!E184)</f>
        <v/>
      </c>
      <c r="F539" s="131" t="str">
        <f>results!$Y$3</f>
        <v>/BMD</v>
      </c>
      <c r="G539" s="141" t="str">
        <f>results!Y184</f>
        <v/>
      </c>
      <c r="H539" s="143" t="str">
        <f>IFERROR(VLOOKUP(Base[[#This Row],[Résultats Demi Dilution]],$K$2:$L$62,2),"")</f>
        <v/>
      </c>
    </row>
    <row r="540" spans="1:8" x14ac:dyDescent="0.25">
      <c r="A540" s="140" t="str">
        <f>IF(results!A185=0,"",results!A185)</f>
        <v/>
      </c>
      <c r="B540" s="131" t="str">
        <f>IF(results!B185=0,"",results!B185)</f>
        <v/>
      </c>
      <c r="C540" s="131" t="str">
        <f>IF(results!C185=0,"",results!C185)</f>
        <v/>
      </c>
      <c r="D540" s="131" t="str">
        <f>IF(results!D185=0,"",results!D185)</f>
        <v/>
      </c>
      <c r="E540" s="131" t="str">
        <f>IF(results!E185=0,"",results!E185)</f>
        <v/>
      </c>
      <c r="F540" s="131" t="str">
        <f>results!$Y$3</f>
        <v>/BMD</v>
      </c>
      <c r="G540" s="141" t="str">
        <f>results!Y185</f>
        <v/>
      </c>
      <c r="H540" s="143" t="str">
        <f>IFERROR(VLOOKUP(Base[[#This Row],[Résultats Demi Dilution]],$K$2:$L$62,2),"")</f>
        <v/>
      </c>
    </row>
    <row r="541" spans="1:8" x14ac:dyDescent="0.25">
      <c r="A541" s="140" t="str">
        <f>IF(results!A186=0,"",results!A186)</f>
        <v/>
      </c>
      <c r="B541" s="131" t="str">
        <f>IF(results!B186=0,"",results!B186)</f>
        <v/>
      </c>
      <c r="C541" s="131" t="str">
        <f>IF(results!C186=0,"",results!C186)</f>
        <v/>
      </c>
      <c r="D541" s="131" t="str">
        <f>IF(results!D186=0,"",results!D186)</f>
        <v/>
      </c>
      <c r="E541" s="131" t="str">
        <f>IF(results!E186=0,"",results!E186)</f>
        <v/>
      </c>
      <c r="F541" s="131" t="str">
        <f>results!$Y$3</f>
        <v>/BMD</v>
      </c>
      <c r="G541" s="141" t="str">
        <f>results!Y186</f>
        <v/>
      </c>
      <c r="H541" s="143" t="str">
        <f>IFERROR(VLOOKUP(Base[[#This Row],[Résultats Demi Dilution]],$K$2:$L$62,2),"")</f>
        <v/>
      </c>
    </row>
    <row r="542" spans="1:8" x14ac:dyDescent="0.25">
      <c r="A542" s="140" t="str">
        <f>IF(results!A187=0,"",results!A187)</f>
        <v/>
      </c>
      <c r="B542" s="131" t="str">
        <f>IF(results!B187=0,"",results!B187)</f>
        <v/>
      </c>
      <c r="C542" s="131" t="str">
        <f>IF(results!C187=0,"",results!C187)</f>
        <v/>
      </c>
      <c r="D542" s="131" t="str">
        <f>IF(results!D187=0,"",results!D187)</f>
        <v/>
      </c>
      <c r="E542" s="131" t="str">
        <f>IF(results!E187=0,"",results!E187)</f>
        <v/>
      </c>
      <c r="F542" s="131" t="str">
        <f>results!$Y$3</f>
        <v>/BMD</v>
      </c>
      <c r="G542" s="141" t="str">
        <f>results!Y187</f>
        <v/>
      </c>
      <c r="H542" s="143" t="str">
        <f>IFERROR(VLOOKUP(Base[[#This Row],[Résultats Demi Dilution]],$K$2:$L$62,2),"")</f>
        <v/>
      </c>
    </row>
    <row r="543" spans="1:8" x14ac:dyDescent="0.25">
      <c r="A543" s="140" t="str">
        <f>IF(results!A188=0,"",results!A188)</f>
        <v/>
      </c>
      <c r="B543" s="131" t="str">
        <f>IF(results!B188=0,"",results!B188)</f>
        <v/>
      </c>
      <c r="C543" s="131" t="str">
        <f>IF(results!C188=0,"",results!C188)</f>
        <v/>
      </c>
      <c r="D543" s="131" t="str">
        <f>IF(results!D188=0,"",results!D188)</f>
        <v/>
      </c>
      <c r="E543" s="131" t="str">
        <f>IF(results!E188=0,"",results!E188)</f>
        <v/>
      </c>
      <c r="F543" s="131" t="str">
        <f>results!$Y$3</f>
        <v>/BMD</v>
      </c>
      <c r="G543" s="141" t="str">
        <f>results!Y188</f>
        <v/>
      </c>
      <c r="H543" s="143" t="str">
        <f>IFERROR(VLOOKUP(Base[[#This Row],[Résultats Demi Dilution]],$K$2:$L$62,2),"")</f>
        <v/>
      </c>
    </row>
    <row r="544" spans="1:8" x14ac:dyDescent="0.25">
      <c r="A544" s="140" t="str">
        <f>IF(results!A189=0,"",results!A189)</f>
        <v/>
      </c>
      <c r="B544" s="131" t="str">
        <f>IF(results!B189=0,"",results!B189)</f>
        <v/>
      </c>
      <c r="C544" s="131" t="str">
        <f>IF(results!C189=0,"",results!C189)</f>
        <v/>
      </c>
      <c r="D544" s="131" t="str">
        <f>IF(results!D189=0,"",results!D189)</f>
        <v/>
      </c>
      <c r="E544" s="131" t="str">
        <f>IF(results!E189=0,"",results!E189)</f>
        <v/>
      </c>
      <c r="F544" s="131" t="str">
        <f>results!$Y$3</f>
        <v>/BMD</v>
      </c>
      <c r="G544" s="141" t="str">
        <f>results!Y189</f>
        <v/>
      </c>
      <c r="H544" s="143" t="str">
        <f>IFERROR(VLOOKUP(Base[[#This Row],[Résultats Demi Dilution]],$K$2:$L$62,2),"")</f>
        <v/>
      </c>
    </row>
    <row r="545" spans="1:8" x14ac:dyDescent="0.25">
      <c r="A545" s="140" t="str">
        <f>IF(results!A190=0,"",results!A190)</f>
        <v/>
      </c>
      <c r="B545" s="131" t="str">
        <f>IF(results!B190=0,"",results!B190)</f>
        <v/>
      </c>
      <c r="C545" s="131" t="str">
        <f>IF(results!C190=0,"",results!C190)</f>
        <v/>
      </c>
      <c r="D545" s="131" t="str">
        <f>IF(results!D190=0,"",results!D190)</f>
        <v/>
      </c>
      <c r="E545" s="131" t="str">
        <f>IF(results!E190=0,"",results!E190)</f>
        <v/>
      </c>
      <c r="F545" s="131" t="str">
        <f>results!$Y$3</f>
        <v>/BMD</v>
      </c>
      <c r="G545" s="141" t="str">
        <f>results!Y190</f>
        <v/>
      </c>
      <c r="H545" s="143" t="str">
        <f>IFERROR(VLOOKUP(Base[[#This Row],[Résultats Demi Dilution]],$K$2:$L$62,2),"")</f>
        <v/>
      </c>
    </row>
    <row r="546" spans="1:8" x14ac:dyDescent="0.25">
      <c r="A546" s="140" t="str">
        <f>IF(results!A191=0,"",results!A191)</f>
        <v/>
      </c>
      <c r="B546" s="131" t="str">
        <f>IF(results!B191=0,"",results!B191)</f>
        <v/>
      </c>
      <c r="C546" s="131" t="str">
        <f>IF(results!C191=0,"",results!C191)</f>
        <v/>
      </c>
      <c r="D546" s="131" t="str">
        <f>IF(results!D191=0,"",results!D191)</f>
        <v/>
      </c>
      <c r="E546" s="131" t="str">
        <f>IF(results!E191=0,"",results!E191)</f>
        <v/>
      </c>
      <c r="F546" s="131" t="str">
        <f>results!$Y$3</f>
        <v>/BMD</v>
      </c>
      <c r="G546" s="141" t="str">
        <f>results!Y191</f>
        <v/>
      </c>
      <c r="H546" s="143" t="str">
        <f>IFERROR(VLOOKUP(Base[[#This Row],[Résultats Demi Dilution]],$K$2:$L$62,2),"")</f>
        <v/>
      </c>
    </row>
    <row r="547" spans="1:8" x14ac:dyDescent="0.25">
      <c r="A547" s="140" t="str">
        <f>IF(results!A192=0,"",results!A192)</f>
        <v/>
      </c>
      <c r="B547" s="131" t="str">
        <f>IF(results!B192=0,"",results!B192)</f>
        <v/>
      </c>
      <c r="C547" s="131" t="str">
        <f>IF(results!C192=0,"",results!C192)</f>
        <v/>
      </c>
      <c r="D547" s="131" t="str">
        <f>IF(results!D192=0,"",results!D192)</f>
        <v/>
      </c>
      <c r="E547" s="131" t="str">
        <f>IF(results!E192=0,"",results!E192)</f>
        <v/>
      </c>
      <c r="F547" s="131" t="str">
        <f>results!$Y$3</f>
        <v>/BMD</v>
      </c>
      <c r="G547" s="141" t="str">
        <f>results!Y192</f>
        <v/>
      </c>
      <c r="H547" s="143" t="str">
        <f>IFERROR(VLOOKUP(Base[[#This Row],[Résultats Demi Dilution]],$K$2:$L$62,2),"")</f>
        <v/>
      </c>
    </row>
    <row r="548" spans="1:8" x14ac:dyDescent="0.25">
      <c r="A548" s="140" t="str">
        <f>IF(results!A193=0,"",results!A193)</f>
        <v/>
      </c>
      <c r="B548" s="131" t="str">
        <f>IF(results!B193=0,"",results!B193)</f>
        <v/>
      </c>
      <c r="C548" s="131" t="str">
        <f>IF(results!C193=0,"",results!C193)</f>
        <v/>
      </c>
      <c r="D548" s="131" t="str">
        <f>IF(results!D193=0,"",results!D193)</f>
        <v/>
      </c>
      <c r="E548" s="131" t="str">
        <f>IF(results!E193=0,"",results!E193)</f>
        <v/>
      </c>
      <c r="F548" s="131" t="str">
        <f>results!$Y$3</f>
        <v>/BMD</v>
      </c>
      <c r="G548" s="141" t="str">
        <f>results!Y193</f>
        <v/>
      </c>
      <c r="H548" s="143" t="str">
        <f>IFERROR(VLOOKUP(Base[[#This Row],[Résultats Demi Dilution]],$K$2:$L$62,2),"")</f>
        <v/>
      </c>
    </row>
    <row r="549" spans="1:8" x14ac:dyDescent="0.25">
      <c r="A549" s="140" t="str">
        <f>IF(results!A194=0,"",results!A194)</f>
        <v/>
      </c>
      <c r="B549" s="131" t="str">
        <f>IF(results!B194=0,"",results!B194)</f>
        <v/>
      </c>
      <c r="C549" s="131" t="str">
        <f>IF(results!C194=0,"",results!C194)</f>
        <v/>
      </c>
      <c r="D549" s="131" t="str">
        <f>IF(results!D194=0,"",results!D194)</f>
        <v/>
      </c>
      <c r="E549" s="131" t="str">
        <f>IF(results!E194=0,"",results!E194)</f>
        <v/>
      </c>
      <c r="F549" s="131" t="str">
        <f>results!$Y$3</f>
        <v>/BMD</v>
      </c>
      <c r="G549" s="141" t="str">
        <f>results!Y194</f>
        <v/>
      </c>
      <c r="H549" s="143" t="str">
        <f>IFERROR(VLOOKUP(Base[[#This Row],[Résultats Demi Dilution]],$K$2:$L$62,2),"")</f>
        <v/>
      </c>
    </row>
    <row r="550" spans="1:8" x14ac:dyDescent="0.25">
      <c r="A550" s="140" t="str">
        <f>IF(results!A195=0,"",results!A195)</f>
        <v/>
      </c>
      <c r="B550" s="131" t="str">
        <f>IF(results!B195=0,"",results!B195)</f>
        <v/>
      </c>
      <c r="C550" s="131" t="str">
        <f>IF(results!C195=0,"",results!C195)</f>
        <v/>
      </c>
      <c r="D550" s="131" t="str">
        <f>IF(results!D195=0,"",results!D195)</f>
        <v/>
      </c>
      <c r="E550" s="131" t="str">
        <f>IF(results!E195=0,"",results!E195)</f>
        <v/>
      </c>
      <c r="F550" s="131" t="str">
        <f>results!$Y$3</f>
        <v>/BMD</v>
      </c>
      <c r="G550" s="141" t="str">
        <f>results!Y195</f>
        <v/>
      </c>
      <c r="H550" s="143" t="str">
        <f>IFERROR(VLOOKUP(Base[[#This Row],[Résultats Demi Dilution]],$K$2:$L$62,2),"")</f>
        <v/>
      </c>
    </row>
    <row r="551" spans="1:8" x14ac:dyDescent="0.25">
      <c r="A551" s="140" t="str">
        <f>IF(results!A196=0,"",results!A196)</f>
        <v/>
      </c>
      <c r="B551" s="131" t="str">
        <f>IF(results!B196=0,"",results!B196)</f>
        <v/>
      </c>
      <c r="C551" s="131" t="str">
        <f>IF(results!C196=0,"",results!C196)</f>
        <v/>
      </c>
      <c r="D551" s="131" t="str">
        <f>IF(results!D196=0,"",results!D196)</f>
        <v/>
      </c>
      <c r="E551" s="131" t="str">
        <f>IF(results!E196=0,"",results!E196)</f>
        <v/>
      </c>
      <c r="F551" s="131" t="str">
        <f>results!$Y$3</f>
        <v>/BMD</v>
      </c>
      <c r="G551" s="141" t="str">
        <f>results!Y196</f>
        <v/>
      </c>
      <c r="H551" s="143" t="str">
        <f>IFERROR(VLOOKUP(Base[[#This Row],[Résultats Demi Dilution]],$K$2:$L$62,2),"")</f>
        <v/>
      </c>
    </row>
    <row r="552" spans="1:8" x14ac:dyDescent="0.25">
      <c r="A552" s="140" t="str">
        <f>IF(results!A197=0,"",results!A197)</f>
        <v/>
      </c>
      <c r="B552" s="131" t="str">
        <f>IF(results!B197=0,"",results!B197)</f>
        <v/>
      </c>
      <c r="C552" s="131" t="str">
        <f>IF(results!C197=0,"",results!C197)</f>
        <v/>
      </c>
      <c r="D552" s="131" t="str">
        <f>IF(results!D197=0,"",results!D197)</f>
        <v/>
      </c>
      <c r="E552" s="131" t="str">
        <f>IF(results!E197=0,"",results!E197)</f>
        <v/>
      </c>
      <c r="F552" s="131" t="str">
        <f>results!$Y$3</f>
        <v>/BMD</v>
      </c>
      <c r="G552" s="141" t="str">
        <f>results!Y197</f>
        <v/>
      </c>
      <c r="H552" s="143" t="str">
        <f>IFERROR(VLOOKUP(Base[[#This Row],[Résultats Demi Dilution]],$K$2:$L$62,2),"")</f>
        <v/>
      </c>
    </row>
    <row r="553" spans="1:8" x14ac:dyDescent="0.25">
      <c r="A553" s="140" t="str">
        <f>IF(results!A198=0,"",results!A198)</f>
        <v/>
      </c>
      <c r="B553" s="131" t="str">
        <f>IF(results!B198=0,"",results!B198)</f>
        <v/>
      </c>
      <c r="C553" s="131" t="str">
        <f>IF(results!C198=0,"",results!C198)</f>
        <v/>
      </c>
      <c r="D553" s="131" t="str">
        <f>IF(results!D198=0,"",results!D198)</f>
        <v/>
      </c>
      <c r="E553" s="131" t="str">
        <f>IF(results!E198=0,"",results!E198)</f>
        <v/>
      </c>
      <c r="F553" s="131" t="str">
        <f>results!$Y$3</f>
        <v>/BMD</v>
      </c>
      <c r="G553" s="141" t="str">
        <f>results!Y198</f>
        <v/>
      </c>
      <c r="H553" s="143" t="str">
        <f>IFERROR(VLOOKUP(Base[[#This Row],[Résultats Demi Dilution]],$K$2:$L$62,2),"")</f>
        <v/>
      </c>
    </row>
    <row r="554" spans="1:8" x14ac:dyDescent="0.25">
      <c r="A554" s="140" t="str">
        <f>IF(results!A199=0,"",results!A199)</f>
        <v/>
      </c>
      <c r="B554" s="131" t="str">
        <f>IF(results!B199=0,"",results!B199)</f>
        <v/>
      </c>
      <c r="C554" s="131" t="str">
        <f>IF(results!C199=0,"",results!C199)</f>
        <v/>
      </c>
      <c r="D554" s="131" t="str">
        <f>IF(results!D199=0,"",results!D199)</f>
        <v/>
      </c>
      <c r="E554" s="131" t="str">
        <f>IF(results!E199=0,"",results!E199)</f>
        <v/>
      </c>
      <c r="F554" s="131" t="str">
        <f>results!$Y$3</f>
        <v>/BMD</v>
      </c>
      <c r="G554" s="141" t="str">
        <f>results!Y199</f>
        <v/>
      </c>
      <c r="H554" s="143" t="str">
        <f>IFERROR(VLOOKUP(Base[[#This Row],[Résultats Demi Dilution]],$K$2:$L$62,2),"")</f>
        <v/>
      </c>
    </row>
    <row r="555" spans="1:8" x14ac:dyDescent="0.25">
      <c r="A555" s="140" t="str">
        <f>IF(results!A200=0,"",results!A200)</f>
        <v/>
      </c>
      <c r="B555" s="131" t="str">
        <f>IF(results!B200=0,"",results!B200)</f>
        <v/>
      </c>
      <c r="C555" s="131" t="str">
        <f>IF(results!C200=0,"",results!C200)</f>
        <v/>
      </c>
      <c r="D555" s="131" t="str">
        <f>IF(results!D200=0,"",results!D200)</f>
        <v/>
      </c>
      <c r="E555" s="131" t="str">
        <f>IF(results!E200=0,"",results!E200)</f>
        <v/>
      </c>
      <c r="F555" s="131" t="str">
        <f>results!$Y$3</f>
        <v>/BMD</v>
      </c>
      <c r="G555" s="141" t="str">
        <f>results!Y200</f>
        <v/>
      </c>
      <c r="H555" s="143" t="str">
        <f>IFERROR(VLOOKUP(Base[[#This Row],[Résultats Demi Dilution]],$K$2:$L$62,2),"")</f>
        <v/>
      </c>
    </row>
    <row r="556" spans="1:8" x14ac:dyDescent="0.25">
      <c r="A556" s="140" t="str">
        <f>IF(results!A201=0,"",results!A201)</f>
        <v/>
      </c>
      <c r="B556" s="131" t="str">
        <f>IF(results!B201=0,"",results!B201)</f>
        <v/>
      </c>
      <c r="C556" s="131" t="str">
        <f>IF(results!C201=0,"",results!C201)</f>
        <v/>
      </c>
      <c r="D556" s="131" t="str">
        <f>IF(results!D201=0,"",results!D201)</f>
        <v/>
      </c>
      <c r="E556" s="131" t="str">
        <f>IF(results!E201=0,"",results!E201)</f>
        <v/>
      </c>
      <c r="F556" s="131" t="str">
        <f>results!$Y$3</f>
        <v>/BMD</v>
      </c>
      <c r="G556" s="141" t="str">
        <f>results!Y201</f>
        <v/>
      </c>
      <c r="H556" s="143" t="str">
        <f>IFERROR(VLOOKUP(Base[[#This Row],[Résultats Demi Dilution]],$K$2:$L$62,2),"")</f>
        <v/>
      </c>
    </row>
    <row r="557" spans="1:8" x14ac:dyDescent="0.25">
      <c r="A557" s="140" t="str">
        <f>IF(results!A202=0,"",results!A202)</f>
        <v/>
      </c>
      <c r="B557" s="131" t="str">
        <f>IF(results!B202=0,"",results!B202)</f>
        <v/>
      </c>
      <c r="C557" s="131" t="str">
        <f>IF(results!C202=0,"",results!C202)</f>
        <v/>
      </c>
      <c r="D557" s="131" t="str">
        <f>IF(results!D202=0,"",results!D202)</f>
        <v/>
      </c>
      <c r="E557" s="131" t="str">
        <f>IF(results!E202=0,"",results!E202)</f>
        <v/>
      </c>
      <c r="F557" s="131" t="str">
        <f>results!$Y$3</f>
        <v>/BMD</v>
      </c>
      <c r="G557" s="141" t="str">
        <f>results!Y202</f>
        <v/>
      </c>
      <c r="H557" s="143" t="str">
        <f>IFERROR(VLOOKUP(Base[[#This Row],[Résultats Demi Dilution]],$K$2:$L$62,2),"")</f>
        <v/>
      </c>
    </row>
    <row r="558" spans="1:8" x14ac:dyDescent="0.25">
      <c r="A558" s="140" t="str">
        <f>IF(results!A203=0,"",results!A203)</f>
        <v/>
      </c>
      <c r="B558" s="131" t="str">
        <f>IF(results!B203=0,"",results!B203)</f>
        <v/>
      </c>
      <c r="C558" s="131" t="str">
        <f>IF(results!C203=0,"",results!C203)</f>
        <v/>
      </c>
      <c r="D558" s="131" t="str">
        <f>IF(results!D203=0,"",results!D203)</f>
        <v/>
      </c>
      <c r="E558" s="131" t="str">
        <f>IF(results!E203=0,"",results!E203)</f>
        <v/>
      </c>
      <c r="F558" s="131" t="str">
        <f>results!$Y$3</f>
        <v>/BMD</v>
      </c>
      <c r="G558" s="141" t="str">
        <f>results!Y203</f>
        <v/>
      </c>
      <c r="H558" s="143" t="str">
        <f>IFERROR(VLOOKUP(Base[[#This Row],[Résultats Demi Dilution]],$K$2:$L$62,2),"")</f>
        <v/>
      </c>
    </row>
    <row r="559" spans="1:8" x14ac:dyDescent="0.25">
      <c r="A559" s="140" t="str">
        <f>IF(results!A204=0,"",results!A204)</f>
        <v/>
      </c>
      <c r="B559" s="131" t="str">
        <f>IF(results!B204=0,"",results!B204)</f>
        <v/>
      </c>
      <c r="C559" s="131" t="str">
        <f>IF(results!C204=0,"",results!C204)</f>
        <v/>
      </c>
      <c r="D559" s="131" t="str">
        <f>IF(results!D204=0,"",results!D204)</f>
        <v/>
      </c>
      <c r="E559" s="131" t="str">
        <f>IF(results!E204=0,"",results!E204)</f>
        <v/>
      </c>
      <c r="F559" s="131" t="str">
        <f>results!$Y$3</f>
        <v>/BMD</v>
      </c>
      <c r="G559" s="141" t="str">
        <f>results!Y204</f>
        <v/>
      </c>
      <c r="H559" s="143" t="str">
        <f>IFERROR(VLOOKUP(Base[[#This Row],[Résultats Demi Dilution]],$K$2:$L$62,2),"")</f>
        <v/>
      </c>
    </row>
    <row r="560" spans="1:8" x14ac:dyDescent="0.25">
      <c r="A560" s="140" t="str">
        <f>IF(results!A205=0,"",results!A205)</f>
        <v/>
      </c>
      <c r="B560" s="131" t="str">
        <f>IF(results!B205=0,"",results!B205)</f>
        <v/>
      </c>
      <c r="C560" s="131" t="str">
        <f>IF(results!C205=0,"",results!C205)</f>
        <v/>
      </c>
      <c r="D560" s="131" t="str">
        <f>IF(results!D205=0,"",results!D205)</f>
        <v/>
      </c>
      <c r="E560" s="131" t="str">
        <f>IF(results!E205=0,"",results!E205)</f>
        <v/>
      </c>
      <c r="F560" s="131" t="str">
        <f>results!$Y$3</f>
        <v>/BMD</v>
      </c>
      <c r="G560" s="141" t="str">
        <f>results!Y205</f>
        <v/>
      </c>
      <c r="H560" s="143" t="str">
        <f>IFERROR(VLOOKUP(Base[[#This Row],[Résultats Demi Dilution]],$K$2:$L$62,2),"")</f>
        <v/>
      </c>
    </row>
    <row r="561" spans="1:8" x14ac:dyDescent="0.25">
      <c r="A561" s="140" t="str">
        <f>IF(results!A206=0,"",results!A206)</f>
        <v/>
      </c>
      <c r="B561" s="131" t="str">
        <f>IF(results!B206=0,"",results!B206)</f>
        <v/>
      </c>
      <c r="C561" s="131" t="str">
        <f>IF(results!C206=0,"",results!C206)</f>
        <v/>
      </c>
      <c r="D561" s="131" t="str">
        <f>IF(results!D206=0,"",results!D206)</f>
        <v/>
      </c>
      <c r="E561" s="131" t="str">
        <f>IF(results!E206=0,"",results!E206)</f>
        <v/>
      </c>
      <c r="F561" s="131" t="str">
        <f>results!$Y$3</f>
        <v>/BMD</v>
      </c>
      <c r="G561" s="141" t="str">
        <f>results!Y206</f>
        <v/>
      </c>
      <c r="H561" s="143" t="str">
        <f>IFERROR(VLOOKUP(Base[[#This Row],[Résultats Demi Dilution]],$K$2:$L$62,2),"")</f>
        <v/>
      </c>
    </row>
    <row r="562" spans="1:8" x14ac:dyDescent="0.25">
      <c r="A562" s="140" t="str">
        <f>IF(results!A207=0,"",results!A207)</f>
        <v/>
      </c>
      <c r="B562" s="131" t="str">
        <f>IF(results!B207=0,"",results!B207)</f>
        <v/>
      </c>
      <c r="C562" s="131" t="str">
        <f>IF(results!C207=0,"",results!C207)</f>
        <v/>
      </c>
      <c r="D562" s="131" t="str">
        <f>IF(results!D207=0,"",results!D207)</f>
        <v/>
      </c>
      <c r="E562" s="131" t="str">
        <f>IF(results!E207=0,"",results!E207)</f>
        <v/>
      </c>
      <c r="F562" s="131" t="str">
        <f>results!$Y$3</f>
        <v>/BMD</v>
      </c>
      <c r="G562" s="141" t="str">
        <f>results!Y207</f>
        <v/>
      </c>
      <c r="H562" s="143" t="str">
        <f>IFERROR(VLOOKUP(Base[[#This Row],[Résultats Demi Dilution]],$K$2:$L$62,2),"")</f>
        <v/>
      </c>
    </row>
    <row r="563" spans="1:8" x14ac:dyDescent="0.25">
      <c r="A563" s="140" t="str">
        <f>IF(results!A208=0,"",results!A208)</f>
        <v/>
      </c>
      <c r="B563" s="131" t="str">
        <f>IF(results!B208=0,"",results!B208)</f>
        <v/>
      </c>
      <c r="C563" s="131" t="str">
        <f>IF(results!C208=0,"",results!C208)</f>
        <v/>
      </c>
      <c r="D563" s="131" t="str">
        <f>IF(results!D208=0,"",results!D208)</f>
        <v/>
      </c>
      <c r="E563" s="131" t="str">
        <f>IF(results!E208=0,"",results!E208)</f>
        <v/>
      </c>
      <c r="F563" s="131" t="str">
        <f>results!$Y$3</f>
        <v>/BMD</v>
      </c>
      <c r="G563" s="141" t="str">
        <f>results!Y208</f>
        <v/>
      </c>
      <c r="H563" s="143" t="str">
        <f>IFERROR(VLOOKUP(Base[[#This Row],[Résultats Demi Dilution]],$K$2:$L$62,2),"")</f>
        <v/>
      </c>
    </row>
    <row r="564" spans="1:8" x14ac:dyDescent="0.25">
      <c r="A564" s="140" t="str">
        <f>IF(results!A209=0,"",results!A209)</f>
        <v/>
      </c>
      <c r="B564" s="131" t="str">
        <f>IF(results!B209=0,"",results!B209)</f>
        <v/>
      </c>
      <c r="C564" s="131" t="str">
        <f>IF(results!C209=0,"",results!C209)</f>
        <v/>
      </c>
      <c r="D564" s="131" t="str">
        <f>IF(results!D209=0,"",results!D209)</f>
        <v/>
      </c>
      <c r="E564" s="131" t="str">
        <f>IF(results!E209=0,"",results!E209)</f>
        <v/>
      </c>
      <c r="F564" s="131" t="str">
        <f>results!$Y$3</f>
        <v>/BMD</v>
      </c>
      <c r="G564" s="141" t="str">
        <f>results!Y209</f>
        <v/>
      </c>
      <c r="H564" s="143" t="str">
        <f>IFERROR(VLOOKUP(Base[[#This Row],[Résultats Demi Dilution]],$K$2:$L$62,2),"")</f>
        <v/>
      </c>
    </row>
    <row r="565" spans="1:8" x14ac:dyDescent="0.25">
      <c r="A565" s="140" t="str">
        <f>IF(results!A210=0,"",results!A210)</f>
        <v/>
      </c>
      <c r="B565" s="131" t="str">
        <f>IF(results!B210=0,"",results!B210)</f>
        <v/>
      </c>
      <c r="C565" s="131" t="str">
        <f>IF(results!C210=0,"",results!C210)</f>
        <v/>
      </c>
      <c r="D565" s="131" t="str">
        <f>IF(results!D210=0,"",results!D210)</f>
        <v/>
      </c>
      <c r="E565" s="131" t="str">
        <f>IF(results!E210=0,"",results!E210)</f>
        <v/>
      </c>
      <c r="F565" s="131" t="str">
        <f>results!$Y$3</f>
        <v>/BMD</v>
      </c>
      <c r="G565" s="141" t="str">
        <f>results!Y210</f>
        <v/>
      </c>
      <c r="H565" s="143" t="str">
        <f>IFERROR(VLOOKUP(Base[[#This Row],[Résultats Demi Dilution]],$K$2:$L$62,2),"")</f>
        <v/>
      </c>
    </row>
    <row r="566" spans="1:8" x14ac:dyDescent="0.25">
      <c r="A566" s="140" t="str">
        <f>IF(results!A211=0,"",results!A211)</f>
        <v/>
      </c>
      <c r="B566" s="131" t="str">
        <f>IF(results!B211=0,"",results!B211)</f>
        <v/>
      </c>
      <c r="C566" s="131" t="str">
        <f>IF(results!C211=0,"",results!C211)</f>
        <v/>
      </c>
      <c r="D566" s="131" t="str">
        <f>IF(results!D211=0,"",results!D211)</f>
        <v/>
      </c>
      <c r="E566" s="131" t="str">
        <f>IF(results!E211=0,"",results!E211)</f>
        <v/>
      </c>
      <c r="F566" s="131" t="str">
        <f>results!$Y$3</f>
        <v>/BMD</v>
      </c>
      <c r="G566" s="141" t="str">
        <f>results!Y211</f>
        <v/>
      </c>
      <c r="H566" s="143" t="str">
        <f>IFERROR(VLOOKUP(Base[[#This Row],[Résultats Demi Dilution]],$K$2:$L$62,2),"")</f>
        <v/>
      </c>
    </row>
    <row r="567" spans="1:8" x14ac:dyDescent="0.25">
      <c r="A567" s="140" t="str">
        <f>IF(results!A212=0,"",results!A212)</f>
        <v/>
      </c>
      <c r="B567" s="131" t="str">
        <f>IF(results!B212=0,"",results!B212)</f>
        <v/>
      </c>
      <c r="C567" s="131" t="str">
        <f>IF(results!C212=0,"",results!C212)</f>
        <v/>
      </c>
      <c r="D567" s="131" t="str">
        <f>IF(results!D212=0,"",results!D212)</f>
        <v/>
      </c>
      <c r="E567" s="131" t="str">
        <f>IF(results!E212=0,"",results!E212)</f>
        <v/>
      </c>
      <c r="F567" s="131" t="str">
        <f>results!$Y$3</f>
        <v>/BMD</v>
      </c>
      <c r="G567" s="141" t="str">
        <f>results!Y212</f>
        <v/>
      </c>
      <c r="H567" s="143" t="str">
        <f>IFERROR(VLOOKUP(Base[[#This Row],[Résultats Demi Dilution]],$K$2:$L$62,2),"")</f>
        <v/>
      </c>
    </row>
    <row r="568" spans="1:8" x14ac:dyDescent="0.25">
      <c r="A568" s="140" t="str">
        <f>IF(results!A213=0,"",results!A213)</f>
        <v/>
      </c>
      <c r="B568" s="131" t="str">
        <f>IF(results!B213=0,"",results!B213)</f>
        <v/>
      </c>
      <c r="C568" s="131" t="str">
        <f>IF(results!C213=0,"",results!C213)</f>
        <v/>
      </c>
      <c r="D568" s="131" t="str">
        <f>IF(results!D213=0,"",results!D213)</f>
        <v/>
      </c>
      <c r="E568" s="131" t="str">
        <f>IF(results!E213=0,"",results!E213)</f>
        <v/>
      </c>
      <c r="F568" s="131" t="str">
        <f>results!$Y$3</f>
        <v>/BMD</v>
      </c>
      <c r="G568" s="141" t="str">
        <f>results!Y213</f>
        <v/>
      </c>
      <c r="H568" s="143" t="str">
        <f>IFERROR(VLOOKUP(Base[[#This Row],[Résultats Demi Dilution]],$K$2:$L$62,2),"")</f>
        <v/>
      </c>
    </row>
    <row r="569" spans="1:8" x14ac:dyDescent="0.25">
      <c r="A569" s="140" t="str">
        <f>IF(results!A214=0,"",results!A214)</f>
        <v/>
      </c>
      <c r="B569" s="131" t="str">
        <f>IF(results!B214=0,"",results!B214)</f>
        <v/>
      </c>
      <c r="C569" s="131" t="str">
        <f>IF(results!C214=0,"",results!C214)</f>
        <v/>
      </c>
      <c r="D569" s="131" t="str">
        <f>IF(results!D214=0,"",results!D214)</f>
        <v/>
      </c>
      <c r="E569" s="131" t="str">
        <f>IF(results!E214=0,"",results!E214)</f>
        <v/>
      </c>
      <c r="F569" s="131" t="str">
        <f>results!$Y$3</f>
        <v>/BMD</v>
      </c>
      <c r="G569" s="141" t="str">
        <f>results!Y214</f>
        <v/>
      </c>
      <c r="H569" s="143" t="str">
        <f>IFERROR(VLOOKUP(Base[[#This Row],[Résultats Demi Dilution]],$K$2:$L$62,2),"")</f>
        <v/>
      </c>
    </row>
    <row r="570" spans="1:8" x14ac:dyDescent="0.25">
      <c r="A570" s="140" t="str">
        <f>IF(results!A215=0,"",results!A215)</f>
        <v/>
      </c>
      <c r="B570" s="131" t="str">
        <f>IF(results!B215=0,"",results!B215)</f>
        <v/>
      </c>
      <c r="C570" s="131" t="str">
        <f>IF(results!C215=0,"",results!C215)</f>
        <v/>
      </c>
      <c r="D570" s="131" t="str">
        <f>IF(results!D215=0,"",results!D215)</f>
        <v/>
      </c>
      <c r="E570" s="131" t="str">
        <f>IF(results!E215=0,"",results!E215)</f>
        <v/>
      </c>
      <c r="F570" s="131" t="str">
        <f>results!$Y$3</f>
        <v>/BMD</v>
      </c>
      <c r="G570" s="141" t="str">
        <f>results!Y215</f>
        <v/>
      </c>
      <c r="H570" s="143" t="str">
        <f>IFERROR(VLOOKUP(Base[[#This Row],[Résultats Demi Dilution]],$K$2:$L$62,2),"")</f>
        <v/>
      </c>
    </row>
    <row r="571" spans="1:8" x14ac:dyDescent="0.25">
      <c r="A571" s="140" t="str">
        <f>IF(results!A216=0,"",results!A216)</f>
        <v/>
      </c>
      <c r="B571" s="131" t="str">
        <f>IF(results!B216=0,"",results!B216)</f>
        <v/>
      </c>
      <c r="C571" s="131" t="str">
        <f>IF(results!C216=0,"",results!C216)</f>
        <v/>
      </c>
      <c r="D571" s="131" t="str">
        <f>IF(results!D216=0,"",results!D216)</f>
        <v/>
      </c>
      <c r="E571" s="131" t="str">
        <f>IF(results!E216=0,"",results!E216)</f>
        <v/>
      </c>
      <c r="F571" s="131" t="str">
        <f>results!$Y$3</f>
        <v>/BMD</v>
      </c>
      <c r="G571" s="141" t="str">
        <f>results!Y216</f>
        <v/>
      </c>
      <c r="H571" s="143" t="str">
        <f>IFERROR(VLOOKUP(Base[[#This Row],[Résultats Demi Dilution]],$K$2:$L$62,2),"")</f>
        <v/>
      </c>
    </row>
    <row r="572" spans="1:8" x14ac:dyDescent="0.25">
      <c r="A572" s="140" t="str">
        <f>IF(results!A217=0,"",results!A217)</f>
        <v/>
      </c>
      <c r="B572" s="131" t="str">
        <f>IF(results!B217=0,"",results!B217)</f>
        <v/>
      </c>
      <c r="C572" s="131" t="str">
        <f>IF(results!C217=0,"",results!C217)</f>
        <v/>
      </c>
      <c r="D572" s="131" t="str">
        <f>IF(results!D217=0,"",results!D217)</f>
        <v/>
      </c>
      <c r="E572" s="131" t="str">
        <f>IF(results!E217=0,"",results!E217)</f>
        <v/>
      </c>
      <c r="F572" s="131" t="str">
        <f>results!$Y$3</f>
        <v>/BMD</v>
      </c>
      <c r="G572" s="141" t="str">
        <f>results!Y217</f>
        <v/>
      </c>
      <c r="H572" s="143" t="str">
        <f>IFERROR(VLOOKUP(Base[[#This Row],[Résultats Demi Dilution]],$K$2:$L$62,2),"")</f>
        <v/>
      </c>
    </row>
    <row r="573" spans="1:8" x14ac:dyDescent="0.25">
      <c r="A573" s="140" t="str">
        <f>IF(results!A218=0,"",results!A218)</f>
        <v/>
      </c>
      <c r="B573" s="131" t="str">
        <f>IF(results!B218=0,"",results!B218)</f>
        <v/>
      </c>
      <c r="C573" s="131" t="str">
        <f>IF(results!C218=0,"",results!C218)</f>
        <v/>
      </c>
      <c r="D573" s="131" t="str">
        <f>IF(results!D218=0,"",results!D218)</f>
        <v/>
      </c>
      <c r="E573" s="131" t="str">
        <f>IF(results!E218=0,"",results!E218)</f>
        <v/>
      </c>
      <c r="F573" s="131" t="str">
        <f>results!$Y$3</f>
        <v>/BMD</v>
      </c>
      <c r="G573" s="141" t="str">
        <f>results!Y218</f>
        <v/>
      </c>
      <c r="H573" s="143" t="str">
        <f>IFERROR(VLOOKUP(Base[[#This Row],[Résultats Demi Dilution]],$K$2:$L$62,2),"")</f>
        <v/>
      </c>
    </row>
    <row r="574" spans="1:8" x14ac:dyDescent="0.25">
      <c r="A574" s="140" t="str">
        <f>IF(results!A219=0,"",results!A219)</f>
        <v/>
      </c>
      <c r="B574" s="131" t="str">
        <f>IF(results!B219=0,"",results!B219)</f>
        <v/>
      </c>
      <c r="C574" s="131" t="str">
        <f>IF(results!C219=0,"",results!C219)</f>
        <v/>
      </c>
      <c r="D574" s="131" t="str">
        <f>IF(results!D219=0,"",results!D219)</f>
        <v/>
      </c>
      <c r="E574" s="131" t="str">
        <f>IF(results!E219=0,"",results!E219)</f>
        <v/>
      </c>
      <c r="F574" s="131" t="str">
        <f>results!$Y$3</f>
        <v>/BMD</v>
      </c>
      <c r="G574" s="141" t="str">
        <f>results!Y219</f>
        <v/>
      </c>
      <c r="H574" s="143" t="str">
        <f>IFERROR(VLOOKUP(Base[[#This Row],[Résultats Demi Dilution]],$K$2:$L$62,2),"")</f>
        <v/>
      </c>
    </row>
    <row r="575" spans="1:8" x14ac:dyDescent="0.25">
      <c r="A575" s="140" t="str">
        <f>IF(results!A220=0,"",results!A220)</f>
        <v/>
      </c>
      <c r="B575" s="131" t="str">
        <f>IF(results!B220=0,"",results!B220)</f>
        <v/>
      </c>
      <c r="C575" s="131" t="str">
        <f>IF(results!C220=0,"",results!C220)</f>
        <v/>
      </c>
      <c r="D575" s="131" t="str">
        <f>IF(results!D220=0,"",results!D220)</f>
        <v/>
      </c>
      <c r="E575" s="131" t="str">
        <f>IF(results!E220=0,"",results!E220)</f>
        <v/>
      </c>
      <c r="F575" s="131" t="str">
        <f>results!$Y$3</f>
        <v>/BMD</v>
      </c>
      <c r="G575" s="141" t="str">
        <f>results!Y220</f>
        <v/>
      </c>
      <c r="H575" s="143" t="str">
        <f>IFERROR(VLOOKUP(Base[[#This Row],[Résultats Demi Dilution]],$K$2:$L$62,2),"")</f>
        <v/>
      </c>
    </row>
    <row r="576" spans="1:8" x14ac:dyDescent="0.25">
      <c r="A576" s="140" t="str">
        <f>IF(results!A221=0,"",results!A221)</f>
        <v/>
      </c>
      <c r="B576" s="131" t="str">
        <f>IF(results!B221=0,"",results!B221)</f>
        <v/>
      </c>
      <c r="C576" s="131" t="str">
        <f>IF(results!C221=0,"",results!C221)</f>
        <v/>
      </c>
      <c r="D576" s="131" t="str">
        <f>IF(results!D221=0,"",results!D221)</f>
        <v/>
      </c>
      <c r="E576" s="131" t="str">
        <f>IF(results!E221=0,"",results!E221)</f>
        <v/>
      </c>
      <c r="F576" s="131" t="str">
        <f>results!$Y$3</f>
        <v>/BMD</v>
      </c>
      <c r="G576" s="141" t="str">
        <f>results!Y221</f>
        <v/>
      </c>
      <c r="H576" s="143" t="str">
        <f>IFERROR(VLOOKUP(Base[[#This Row],[Résultats Demi Dilution]],$K$2:$L$62,2),"")</f>
        <v/>
      </c>
    </row>
    <row r="577" spans="1:8" x14ac:dyDescent="0.25">
      <c r="A577" s="140" t="str">
        <f>IF(results!A222=0,"",results!A222)</f>
        <v/>
      </c>
      <c r="B577" s="131" t="str">
        <f>IF(results!B222=0,"",results!B222)</f>
        <v/>
      </c>
      <c r="C577" s="131" t="str">
        <f>IF(results!C222=0,"",results!C222)</f>
        <v/>
      </c>
      <c r="D577" s="131" t="str">
        <f>IF(results!D222=0,"",results!D222)</f>
        <v/>
      </c>
      <c r="E577" s="131" t="str">
        <f>IF(results!E222=0,"",results!E222)</f>
        <v/>
      </c>
      <c r="F577" s="131" t="str">
        <f>results!$Y$3</f>
        <v>/BMD</v>
      </c>
      <c r="G577" s="141" t="str">
        <f>results!Y222</f>
        <v/>
      </c>
      <c r="H577" s="143" t="str">
        <f>IFERROR(VLOOKUP(Base[[#This Row],[Résultats Demi Dilution]],$K$2:$L$62,2),"")</f>
        <v/>
      </c>
    </row>
    <row r="578" spans="1:8" x14ac:dyDescent="0.25">
      <c r="A578" s="140" t="str">
        <f>IF(results!A223=0,"",results!A223)</f>
        <v/>
      </c>
      <c r="B578" s="131" t="str">
        <f>IF(results!B223=0,"",results!B223)</f>
        <v/>
      </c>
      <c r="C578" s="131" t="str">
        <f>IF(results!C223=0,"",results!C223)</f>
        <v/>
      </c>
      <c r="D578" s="131" t="str">
        <f>IF(results!D223=0,"",results!D223)</f>
        <v/>
      </c>
      <c r="E578" s="131" t="str">
        <f>IF(results!E223=0,"",results!E223)</f>
        <v/>
      </c>
      <c r="F578" s="131" t="str">
        <f>results!$Y$3</f>
        <v>/BMD</v>
      </c>
      <c r="G578" s="141" t="str">
        <f>results!Y223</f>
        <v/>
      </c>
      <c r="H578" s="143" t="str">
        <f>IFERROR(VLOOKUP(Base[[#This Row],[Résultats Demi Dilution]],$K$2:$L$62,2),"")</f>
        <v/>
      </c>
    </row>
    <row r="579" spans="1:8" x14ac:dyDescent="0.25">
      <c r="A579" s="140" t="str">
        <f>IF(results!A224=0,"",results!A224)</f>
        <v/>
      </c>
      <c r="B579" s="131" t="str">
        <f>IF(results!B224=0,"",results!B224)</f>
        <v/>
      </c>
      <c r="C579" s="131" t="str">
        <f>IF(results!C224=0,"",results!C224)</f>
        <v/>
      </c>
      <c r="D579" s="131" t="str">
        <f>IF(results!D224=0,"",results!D224)</f>
        <v/>
      </c>
      <c r="E579" s="131" t="str">
        <f>IF(results!E224=0,"",results!E224)</f>
        <v/>
      </c>
      <c r="F579" s="131" t="str">
        <f>results!$Y$3</f>
        <v>/BMD</v>
      </c>
      <c r="G579" s="141" t="str">
        <f>results!Y224</f>
        <v/>
      </c>
      <c r="H579" s="143" t="str">
        <f>IFERROR(VLOOKUP(Base[[#This Row],[Résultats Demi Dilution]],$K$2:$L$62,2),"")</f>
        <v/>
      </c>
    </row>
    <row r="580" spans="1:8" x14ac:dyDescent="0.25">
      <c r="A580" s="140" t="str">
        <f>IF(results!A225=0,"",results!A225)</f>
        <v/>
      </c>
      <c r="B580" s="131" t="str">
        <f>IF(results!B225=0,"",results!B225)</f>
        <v/>
      </c>
      <c r="C580" s="131" t="str">
        <f>IF(results!C225=0,"",results!C225)</f>
        <v/>
      </c>
      <c r="D580" s="131" t="str">
        <f>IF(results!D225=0,"",results!D225)</f>
        <v/>
      </c>
      <c r="E580" s="131" t="str">
        <f>IF(results!E225=0,"",results!E225)</f>
        <v/>
      </c>
      <c r="F580" s="131" t="str">
        <f>results!$Y$3</f>
        <v>/BMD</v>
      </c>
      <c r="G580" s="141" t="str">
        <f>results!Y225</f>
        <v/>
      </c>
      <c r="H580" s="143" t="str">
        <f>IFERROR(VLOOKUP(Base[[#This Row],[Résultats Demi Dilution]],$K$2:$L$62,2),"")</f>
        <v/>
      </c>
    </row>
    <row r="581" spans="1:8" x14ac:dyDescent="0.25">
      <c r="A581" s="140" t="str">
        <f>IF(results!A226=0,"",results!A226)</f>
        <v/>
      </c>
      <c r="B581" s="131" t="str">
        <f>IF(results!B226=0,"",results!B226)</f>
        <v/>
      </c>
      <c r="C581" s="131" t="str">
        <f>IF(results!C226=0,"",results!C226)</f>
        <v/>
      </c>
      <c r="D581" s="131" t="str">
        <f>IF(results!D226=0,"",results!D226)</f>
        <v/>
      </c>
      <c r="E581" s="131" t="str">
        <f>IF(results!E226=0,"",results!E226)</f>
        <v/>
      </c>
      <c r="F581" s="131" t="str">
        <f>results!$Y$3</f>
        <v>/BMD</v>
      </c>
      <c r="G581" s="141" t="str">
        <f>results!Y226</f>
        <v/>
      </c>
      <c r="H581" s="143" t="str">
        <f>IFERROR(VLOOKUP(Base[[#This Row],[Résultats Demi Dilution]],$K$2:$L$62,2),"")</f>
        <v/>
      </c>
    </row>
    <row r="582" spans="1:8" x14ac:dyDescent="0.25">
      <c r="A582" s="140" t="str">
        <f>IF(results!A227=0,"",results!A227)</f>
        <v/>
      </c>
      <c r="B582" s="131" t="str">
        <f>IF(results!B227=0,"",results!B227)</f>
        <v/>
      </c>
      <c r="C582" s="131" t="str">
        <f>IF(results!C227=0,"",results!C227)</f>
        <v/>
      </c>
      <c r="D582" s="131" t="str">
        <f>IF(results!D227=0,"",results!D227)</f>
        <v/>
      </c>
      <c r="E582" s="131" t="str">
        <f>IF(results!E227=0,"",results!E227)</f>
        <v/>
      </c>
      <c r="F582" s="131" t="str">
        <f>results!$Y$3</f>
        <v>/BMD</v>
      </c>
      <c r="G582" s="141" t="str">
        <f>results!Y227</f>
        <v/>
      </c>
      <c r="H582" s="143" t="str">
        <f>IFERROR(VLOOKUP(Base[[#This Row],[Résultats Demi Dilution]],$K$2:$L$62,2),"")</f>
        <v/>
      </c>
    </row>
    <row r="583" spans="1:8" x14ac:dyDescent="0.25">
      <c r="A583" s="140" t="str">
        <f>IF(results!A228=0,"",results!A228)</f>
        <v/>
      </c>
      <c r="B583" s="131" t="str">
        <f>IF(results!B228=0,"",results!B228)</f>
        <v/>
      </c>
      <c r="C583" s="131" t="str">
        <f>IF(results!C228=0,"",results!C228)</f>
        <v/>
      </c>
      <c r="D583" s="131" t="str">
        <f>IF(results!D228=0,"",results!D228)</f>
        <v/>
      </c>
      <c r="E583" s="131" t="str">
        <f>IF(results!E228=0,"",results!E228)</f>
        <v/>
      </c>
      <c r="F583" s="131" t="str">
        <f>results!$Y$3</f>
        <v>/BMD</v>
      </c>
      <c r="G583" s="141" t="str">
        <f>results!Y228</f>
        <v/>
      </c>
      <c r="H583" s="143" t="str">
        <f>IFERROR(VLOOKUP(Base[[#This Row],[Résultats Demi Dilution]],$K$2:$L$62,2),"")</f>
        <v/>
      </c>
    </row>
    <row r="584" spans="1:8" x14ac:dyDescent="0.25">
      <c r="A584" s="140" t="str">
        <f>IF(results!A229=0,"",results!A229)</f>
        <v/>
      </c>
      <c r="B584" s="131" t="str">
        <f>IF(results!B229=0,"",results!B229)</f>
        <v/>
      </c>
      <c r="C584" s="131" t="str">
        <f>IF(results!C229=0,"",results!C229)</f>
        <v/>
      </c>
      <c r="D584" s="131" t="str">
        <f>IF(results!D229=0,"",results!D229)</f>
        <v/>
      </c>
      <c r="E584" s="131" t="str">
        <f>IF(results!E229=0,"",results!E229)</f>
        <v/>
      </c>
      <c r="F584" s="131" t="str">
        <f>results!$Y$3</f>
        <v>/BMD</v>
      </c>
      <c r="G584" s="141" t="str">
        <f>results!Y229</f>
        <v/>
      </c>
      <c r="H584" s="143" t="str">
        <f>IFERROR(VLOOKUP(Base[[#This Row],[Résultats Demi Dilution]],$K$2:$L$62,2),"")</f>
        <v/>
      </c>
    </row>
    <row r="585" spans="1:8" x14ac:dyDescent="0.25">
      <c r="A585" s="140" t="str">
        <f>IF(results!A230=0,"",results!A230)</f>
        <v/>
      </c>
      <c r="B585" s="131" t="str">
        <f>IF(results!B230=0,"",results!B230)</f>
        <v/>
      </c>
      <c r="C585" s="131" t="str">
        <f>IF(results!C230=0,"",results!C230)</f>
        <v/>
      </c>
      <c r="D585" s="131" t="str">
        <f>IF(results!D230=0,"",results!D230)</f>
        <v/>
      </c>
      <c r="E585" s="131" t="str">
        <f>IF(results!E230=0,"",results!E230)</f>
        <v/>
      </c>
      <c r="F585" s="131" t="str">
        <f>results!$Y$3</f>
        <v>/BMD</v>
      </c>
      <c r="G585" s="141" t="str">
        <f>results!Y230</f>
        <v/>
      </c>
      <c r="H585" s="143" t="str">
        <f>IFERROR(VLOOKUP(Base[[#This Row],[Résultats Demi Dilution]],$K$2:$L$62,2),"")</f>
        <v/>
      </c>
    </row>
    <row r="586" spans="1:8" x14ac:dyDescent="0.25">
      <c r="A586" s="140" t="str">
        <f>IF(results!A231=0,"",results!A231)</f>
        <v/>
      </c>
      <c r="B586" s="131" t="str">
        <f>IF(results!B231=0,"",results!B231)</f>
        <v/>
      </c>
      <c r="C586" s="131" t="str">
        <f>IF(results!C231=0,"",results!C231)</f>
        <v/>
      </c>
      <c r="D586" s="131" t="str">
        <f>IF(results!D231=0,"",results!D231)</f>
        <v/>
      </c>
      <c r="E586" s="131" t="str">
        <f>IF(results!E231=0,"",results!E231)</f>
        <v/>
      </c>
      <c r="F586" s="131" t="str">
        <f>results!$Y$3</f>
        <v>/BMD</v>
      </c>
      <c r="G586" s="141" t="str">
        <f>results!Y231</f>
        <v/>
      </c>
      <c r="H586" s="143" t="str">
        <f>IFERROR(VLOOKUP(Base[[#This Row],[Résultats Demi Dilution]],$K$2:$L$62,2),"")</f>
        <v/>
      </c>
    </row>
    <row r="587" spans="1:8" x14ac:dyDescent="0.25">
      <c r="A587" s="140" t="str">
        <f>IF(results!A232=0,"",results!A232)</f>
        <v/>
      </c>
      <c r="B587" s="131" t="str">
        <f>IF(results!B232=0,"",results!B232)</f>
        <v/>
      </c>
      <c r="C587" s="131" t="str">
        <f>IF(results!C232=0,"",results!C232)</f>
        <v/>
      </c>
      <c r="D587" s="131" t="str">
        <f>IF(results!D232=0,"",results!D232)</f>
        <v/>
      </c>
      <c r="E587" s="131" t="str">
        <f>IF(results!E232=0,"",results!E232)</f>
        <v/>
      </c>
      <c r="F587" s="131" t="str">
        <f>results!$Y$3</f>
        <v>/BMD</v>
      </c>
      <c r="G587" s="141" t="str">
        <f>results!Y232</f>
        <v/>
      </c>
      <c r="H587" s="143" t="str">
        <f>IFERROR(VLOOKUP(Base[[#This Row],[Résultats Demi Dilution]],$K$2:$L$62,2),"")</f>
        <v/>
      </c>
    </row>
    <row r="588" spans="1:8" x14ac:dyDescent="0.25">
      <c r="A588" s="140" t="str">
        <f>IF(results!A233=0,"",results!A233)</f>
        <v/>
      </c>
      <c r="B588" s="131" t="str">
        <f>IF(results!B233=0,"",results!B233)</f>
        <v/>
      </c>
      <c r="C588" s="131" t="str">
        <f>IF(results!C233=0,"",results!C233)</f>
        <v/>
      </c>
      <c r="D588" s="131" t="str">
        <f>IF(results!D233=0,"",results!D233)</f>
        <v/>
      </c>
      <c r="E588" s="131" t="str">
        <f>IF(results!E233=0,"",results!E233)</f>
        <v/>
      </c>
      <c r="F588" s="131" t="str">
        <f>results!$Y$3</f>
        <v>/BMD</v>
      </c>
      <c r="G588" s="141" t="str">
        <f>results!Y233</f>
        <v/>
      </c>
      <c r="H588" s="143" t="str">
        <f>IFERROR(VLOOKUP(Base[[#This Row],[Résultats Demi Dilution]],$K$2:$L$62,2),"")</f>
        <v/>
      </c>
    </row>
    <row r="589" spans="1:8" x14ac:dyDescent="0.25">
      <c r="A589" s="140" t="str">
        <f>IF(results!A234=0,"",results!A234)</f>
        <v/>
      </c>
      <c r="B589" s="131" t="str">
        <f>IF(results!B234=0,"",results!B234)</f>
        <v/>
      </c>
      <c r="C589" s="131" t="str">
        <f>IF(results!C234=0,"",results!C234)</f>
        <v/>
      </c>
      <c r="D589" s="131" t="str">
        <f>IF(results!D234=0,"",results!D234)</f>
        <v/>
      </c>
      <c r="E589" s="131" t="str">
        <f>IF(results!E234=0,"",results!E234)</f>
        <v/>
      </c>
      <c r="F589" s="131" t="str">
        <f>results!$Y$3</f>
        <v>/BMD</v>
      </c>
      <c r="G589" s="141" t="str">
        <f>results!Y234</f>
        <v/>
      </c>
      <c r="H589" s="143" t="str">
        <f>IFERROR(VLOOKUP(Base[[#This Row],[Résultats Demi Dilution]],$K$2:$L$62,2),"")</f>
        <v/>
      </c>
    </row>
    <row r="590" spans="1:8" x14ac:dyDescent="0.25">
      <c r="A590" s="140" t="str">
        <f>IF(results!A235=0,"",results!A235)</f>
        <v/>
      </c>
      <c r="B590" s="131" t="str">
        <f>IF(results!B235=0,"",results!B235)</f>
        <v/>
      </c>
      <c r="C590" s="131" t="str">
        <f>IF(results!C235=0,"",results!C235)</f>
        <v/>
      </c>
      <c r="D590" s="131" t="str">
        <f>IF(results!D235=0,"",results!D235)</f>
        <v/>
      </c>
      <c r="E590" s="131" t="str">
        <f>IF(results!E235=0,"",results!E235)</f>
        <v/>
      </c>
      <c r="F590" s="131" t="str">
        <f>results!$Y$3</f>
        <v>/BMD</v>
      </c>
      <c r="G590" s="141" t="str">
        <f>results!Y235</f>
        <v/>
      </c>
      <c r="H590" s="143" t="str">
        <f>IFERROR(VLOOKUP(Base[[#This Row],[Résultats Demi Dilution]],$K$2:$L$62,2),"")</f>
        <v/>
      </c>
    </row>
    <row r="591" spans="1:8" x14ac:dyDescent="0.25">
      <c r="A591" s="140" t="str">
        <f>IF(results!A236=0,"",results!A236)</f>
        <v/>
      </c>
      <c r="B591" s="131" t="str">
        <f>IF(results!B236=0,"",results!B236)</f>
        <v/>
      </c>
      <c r="C591" s="131" t="str">
        <f>IF(results!C236=0,"",results!C236)</f>
        <v/>
      </c>
      <c r="D591" s="131" t="str">
        <f>IF(results!D236=0,"",results!D236)</f>
        <v/>
      </c>
      <c r="E591" s="131" t="str">
        <f>IF(results!E236=0,"",results!E236)</f>
        <v/>
      </c>
      <c r="F591" s="131" t="str">
        <f>results!$Y$3</f>
        <v>/BMD</v>
      </c>
      <c r="G591" s="141" t="str">
        <f>results!Y236</f>
        <v/>
      </c>
      <c r="H591" s="143" t="str">
        <f>IFERROR(VLOOKUP(Base[[#This Row],[Résultats Demi Dilution]],$K$2:$L$62,2),"")</f>
        <v/>
      </c>
    </row>
    <row r="592" spans="1:8" x14ac:dyDescent="0.25">
      <c r="A592" s="140" t="str">
        <f>IF(results!A237=0,"",results!A237)</f>
        <v/>
      </c>
      <c r="B592" s="131" t="str">
        <f>IF(results!B237=0,"",results!B237)</f>
        <v/>
      </c>
      <c r="C592" s="131" t="str">
        <f>IF(results!C237=0,"",results!C237)</f>
        <v/>
      </c>
      <c r="D592" s="131" t="str">
        <f>IF(results!D237=0,"",results!D237)</f>
        <v/>
      </c>
      <c r="E592" s="131" t="str">
        <f>IF(results!E237=0,"",results!E237)</f>
        <v/>
      </c>
      <c r="F592" s="131" t="str">
        <f>results!$Y$3</f>
        <v>/BMD</v>
      </c>
      <c r="G592" s="141" t="str">
        <f>results!Y237</f>
        <v/>
      </c>
      <c r="H592" s="143" t="str">
        <f>IFERROR(VLOOKUP(Base[[#This Row],[Résultats Demi Dilution]],$K$2:$L$62,2),"")</f>
        <v/>
      </c>
    </row>
    <row r="593" spans="1:8" x14ac:dyDescent="0.25">
      <c r="A593" s="140" t="str">
        <f>IF(results!A238=0,"",results!A238)</f>
        <v/>
      </c>
      <c r="B593" s="131" t="str">
        <f>IF(results!B238=0,"",results!B238)</f>
        <v/>
      </c>
      <c r="C593" s="131" t="str">
        <f>IF(results!C238=0,"",results!C238)</f>
        <v/>
      </c>
      <c r="D593" s="131" t="str">
        <f>IF(results!D238=0,"",results!D238)</f>
        <v/>
      </c>
      <c r="E593" s="131" t="str">
        <f>IF(results!E238=0,"",results!E238)</f>
        <v/>
      </c>
      <c r="F593" s="131" t="str">
        <f>results!$Y$3</f>
        <v>/BMD</v>
      </c>
      <c r="G593" s="141" t="str">
        <f>results!Y238</f>
        <v/>
      </c>
      <c r="H593" s="143" t="str">
        <f>IFERROR(VLOOKUP(Base[[#This Row],[Résultats Demi Dilution]],$K$2:$L$62,2),"")</f>
        <v/>
      </c>
    </row>
    <row r="594" spans="1:8" x14ac:dyDescent="0.25">
      <c r="A594" s="140" t="str">
        <f>IF(results!A239=0,"",results!A239)</f>
        <v/>
      </c>
      <c r="B594" s="131" t="str">
        <f>IF(results!B239=0,"",results!B239)</f>
        <v/>
      </c>
      <c r="C594" s="131" t="str">
        <f>IF(results!C239=0,"",results!C239)</f>
        <v/>
      </c>
      <c r="D594" s="131" t="str">
        <f>IF(results!D239=0,"",results!D239)</f>
        <v/>
      </c>
      <c r="E594" s="131" t="str">
        <f>IF(results!E239=0,"",results!E239)</f>
        <v/>
      </c>
      <c r="F594" s="131" t="str">
        <f>results!$Y$3</f>
        <v>/BMD</v>
      </c>
      <c r="G594" s="141" t="str">
        <f>results!Y239</f>
        <v/>
      </c>
      <c r="H594" s="143" t="str">
        <f>IFERROR(VLOOKUP(Base[[#This Row],[Résultats Demi Dilution]],$K$2:$L$62,2),"")</f>
        <v/>
      </c>
    </row>
    <row r="595" spans="1:8" x14ac:dyDescent="0.25">
      <c r="A595" s="140" t="str">
        <f>IF(results!A240=0,"",results!A240)</f>
        <v/>
      </c>
      <c r="B595" s="131" t="str">
        <f>IF(results!B240=0,"",results!B240)</f>
        <v/>
      </c>
      <c r="C595" s="131" t="str">
        <f>IF(results!C240=0,"",results!C240)</f>
        <v/>
      </c>
      <c r="D595" s="131" t="str">
        <f>IF(results!D240=0,"",results!D240)</f>
        <v/>
      </c>
      <c r="E595" s="131" t="str">
        <f>IF(results!E240=0,"",results!E240)</f>
        <v/>
      </c>
      <c r="F595" s="131" t="str">
        <f>results!$Y$3</f>
        <v>/BMD</v>
      </c>
      <c r="G595" s="141" t="str">
        <f>results!Y240</f>
        <v/>
      </c>
      <c r="H595" s="143" t="str">
        <f>IFERROR(VLOOKUP(Base[[#This Row],[Résultats Demi Dilution]],$K$2:$L$62,2),"")</f>
        <v/>
      </c>
    </row>
    <row r="596" spans="1:8" x14ac:dyDescent="0.25">
      <c r="A596" s="140" t="str">
        <f>IF(results!A241=0,"",results!A241)</f>
        <v/>
      </c>
      <c r="B596" s="131" t="str">
        <f>IF(results!B241=0,"",results!B241)</f>
        <v/>
      </c>
      <c r="C596" s="131" t="str">
        <f>IF(results!C241=0,"",results!C241)</f>
        <v/>
      </c>
      <c r="D596" s="131" t="str">
        <f>IF(results!D241=0,"",results!D241)</f>
        <v/>
      </c>
      <c r="E596" s="131" t="str">
        <f>IF(results!E241=0,"",results!E241)</f>
        <v/>
      </c>
      <c r="F596" s="131" t="str">
        <f>results!$Y$3</f>
        <v>/BMD</v>
      </c>
      <c r="G596" s="141" t="str">
        <f>results!Y241</f>
        <v/>
      </c>
      <c r="H596" s="143" t="str">
        <f>IFERROR(VLOOKUP(Base[[#This Row],[Résultats Demi Dilution]],$K$2:$L$62,2),"")</f>
        <v/>
      </c>
    </row>
    <row r="597" spans="1:8" x14ac:dyDescent="0.25">
      <c r="A597" s="140" t="str">
        <f>IF(results!A242=0,"",results!A242)</f>
        <v/>
      </c>
      <c r="B597" s="131" t="str">
        <f>IF(results!B242=0,"",results!B242)</f>
        <v/>
      </c>
      <c r="C597" s="131" t="str">
        <f>IF(results!C242=0,"",results!C242)</f>
        <v/>
      </c>
      <c r="D597" s="131" t="str">
        <f>IF(results!D242=0,"",results!D242)</f>
        <v/>
      </c>
      <c r="E597" s="131" t="str">
        <f>IF(results!E242=0,"",results!E242)</f>
        <v/>
      </c>
      <c r="F597" s="131" t="str">
        <f>results!$Y$3</f>
        <v>/BMD</v>
      </c>
      <c r="G597" s="141" t="str">
        <f>results!Y242</f>
        <v/>
      </c>
      <c r="H597" s="143" t="str">
        <f>IFERROR(VLOOKUP(Base[[#This Row],[Résultats Demi Dilution]],$K$2:$L$62,2),"")</f>
        <v/>
      </c>
    </row>
    <row r="598" spans="1:8" x14ac:dyDescent="0.25">
      <c r="A598" s="140" t="str">
        <f>IF(results!A243=0,"",results!A243)</f>
        <v/>
      </c>
      <c r="B598" s="131" t="str">
        <f>IF(results!B243=0,"",results!B243)</f>
        <v/>
      </c>
      <c r="C598" s="131" t="str">
        <f>IF(results!C243=0,"",results!C243)</f>
        <v/>
      </c>
      <c r="D598" s="131" t="str">
        <f>IF(results!D243=0,"",results!D243)</f>
        <v/>
      </c>
      <c r="E598" s="131" t="str">
        <f>IF(results!E243=0,"",results!E243)</f>
        <v/>
      </c>
      <c r="F598" s="131" t="str">
        <f>results!$Y$3</f>
        <v>/BMD</v>
      </c>
      <c r="G598" s="141" t="str">
        <f>results!Y243</f>
        <v/>
      </c>
      <c r="H598" s="143" t="str">
        <f>IFERROR(VLOOKUP(Base[[#This Row],[Résultats Demi Dilution]],$K$2:$L$62,2),"")</f>
        <v/>
      </c>
    </row>
    <row r="599" spans="1:8" x14ac:dyDescent="0.25">
      <c r="A599" s="140" t="str">
        <f>IF(results!A244=0,"",results!A244)</f>
        <v/>
      </c>
      <c r="B599" s="131" t="str">
        <f>IF(results!B244=0,"",results!B244)</f>
        <v/>
      </c>
      <c r="C599" s="131" t="str">
        <f>IF(results!C244=0,"",results!C244)</f>
        <v/>
      </c>
      <c r="D599" s="131" t="str">
        <f>IF(results!D244=0,"",results!D244)</f>
        <v/>
      </c>
      <c r="E599" s="131" t="str">
        <f>IF(results!E244=0,"",results!E244)</f>
        <v/>
      </c>
      <c r="F599" s="131" t="str">
        <f>results!$Y$3</f>
        <v>/BMD</v>
      </c>
      <c r="G599" s="141" t="str">
        <f>results!Y244</f>
        <v/>
      </c>
      <c r="H599" s="143" t="str">
        <f>IFERROR(VLOOKUP(Base[[#This Row],[Résultats Demi Dilution]],$K$2:$L$62,2),"")</f>
        <v/>
      </c>
    </row>
    <row r="600" spans="1:8" x14ac:dyDescent="0.25">
      <c r="A600" s="140" t="str">
        <f>IF(results!A245=0,"",results!A245)</f>
        <v/>
      </c>
      <c r="B600" s="131" t="str">
        <f>IF(results!B245=0,"",results!B245)</f>
        <v/>
      </c>
      <c r="C600" s="131" t="str">
        <f>IF(results!C245=0,"",results!C245)</f>
        <v/>
      </c>
      <c r="D600" s="131" t="str">
        <f>IF(results!D245=0,"",results!D245)</f>
        <v/>
      </c>
      <c r="E600" s="131" t="str">
        <f>IF(results!E245=0,"",results!E245)</f>
        <v/>
      </c>
      <c r="F600" s="131" t="str">
        <f>results!$Y$3</f>
        <v>/BMD</v>
      </c>
      <c r="G600" s="141" t="str">
        <f>results!Y245</f>
        <v/>
      </c>
      <c r="H600" s="143" t="str">
        <f>IFERROR(VLOOKUP(Base[[#This Row],[Résultats Demi Dilution]],$K$2:$L$62,2),"")</f>
        <v/>
      </c>
    </row>
    <row r="601" spans="1:8" x14ac:dyDescent="0.25">
      <c r="A601" s="140" t="str">
        <f>IF(results!A246=0,"",results!A246)</f>
        <v/>
      </c>
      <c r="B601" s="131" t="str">
        <f>IF(results!B246=0,"",results!B246)</f>
        <v/>
      </c>
      <c r="C601" s="131" t="str">
        <f>IF(results!C246=0,"",results!C246)</f>
        <v/>
      </c>
      <c r="D601" s="131" t="str">
        <f>IF(results!D246=0,"",results!D246)</f>
        <v/>
      </c>
      <c r="E601" s="131" t="str">
        <f>IF(results!E246=0,"",results!E246)</f>
        <v/>
      </c>
      <c r="F601" s="131" t="str">
        <f>results!$Y$3</f>
        <v>/BMD</v>
      </c>
      <c r="G601" s="141" t="str">
        <f>results!Y246</f>
        <v/>
      </c>
      <c r="H601" s="143" t="str">
        <f>IFERROR(VLOOKUP(Base[[#This Row],[Résultats Demi Dilution]],$K$2:$L$62,2),"")</f>
        <v/>
      </c>
    </row>
    <row r="602" spans="1:8" x14ac:dyDescent="0.25">
      <c r="A602" s="140" t="str">
        <f>IF(results!A247=0,"",results!A247)</f>
        <v/>
      </c>
      <c r="B602" s="131" t="str">
        <f>IF(results!B247=0,"",results!B247)</f>
        <v/>
      </c>
      <c r="C602" s="131" t="str">
        <f>IF(results!C247=0,"",results!C247)</f>
        <v/>
      </c>
      <c r="D602" s="131" t="str">
        <f>IF(results!D247=0,"",results!D247)</f>
        <v/>
      </c>
      <c r="E602" s="131" t="str">
        <f>IF(results!E247=0,"",results!E247)</f>
        <v/>
      </c>
      <c r="F602" s="131" t="str">
        <f>results!$Y$3</f>
        <v>/BMD</v>
      </c>
      <c r="G602" s="141" t="str">
        <f>results!Y247</f>
        <v/>
      </c>
      <c r="H602" s="143" t="str">
        <f>IFERROR(VLOOKUP(Base[[#This Row],[Résultats Demi Dilution]],$K$2:$L$62,2),"")</f>
        <v/>
      </c>
    </row>
    <row r="603" spans="1:8" x14ac:dyDescent="0.25">
      <c r="A603" s="140" t="str">
        <f>IF(results!A248=0,"",results!A248)</f>
        <v/>
      </c>
      <c r="B603" s="131" t="str">
        <f>IF(results!B248=0,"",results!B248)</f>
        <v/>
      </c>
      <c r="C603" s="131" t="str">
        <f>IF(results!C248=0,"",results!C248)</f>
        <v/>
      </c>
      <c r="D603" s="131" t="str">
        <f>IF(results!D248=0,"",results!D248)</f>
        <v/>
      </c>
      <c r="E603" s="131" t="str">
        <f>IF(results!E248=0,"",results!E248)</f>
        <v/>
      </c>
      <c r="F603" s="131" t="str">
        <f>results!$Y$3</f>
        <v>/BMD</v>
      </c>
      <c r="G603" s="141" t="str">
        <f>results!Y248</f>
        <v/>
      </c>
      <c r="H603" s="143" t="str">
        <f>IFERROR(VLOOKUP(Base[[#This Row],[Résultats Demi Dilution]],$K$2:$L$62,2),"")</f>
        <v/>
      </c>
    </row>
    <row r="604" spans="1:8" x14ac:dyDescent="0.25">
      <c r="A604" s="140" t="str">
        <f>IF(results!A249=0,"",results!A249)</f>
        <v/>
      </c>
      <c r="B604" s="131" t="str">
        <f>IF(results!B249=0,"",results!B249)</f>
        <v/>
      </c>
      <c r="C604" s="131" t="str">
        <f>IF(results!C249=0,"",results!C249)</f>
        <v/>
      </c>
      <c r="D604" s="131" t="str">
        <f>IF(results!D249=0,"",results!D249)</f>
        <v/>
      </c>
      <c r="E604" s="131" t="str">
        <f>IF(results!E249=0,"",results!E249)</f>
        <v/>
      </c>
      <c r="F604" s="131" t="str">
        <f>results!$Y$3</f>
        <v>/BMD</v>
      </c>
      <c r="G604" s="141" t="str">
        <f>results!Y249</f>
        <v/>
      </c>
      <c r="H604" s="143" t="str">
        <f>IFERROR(VLOOKUP(Base[[#This Row],[Résultats Demi Dilution]],$K$2:$L$62,2),"")</f>
        <v/>
      </c>
    </row>
    <row r="605" spans="1:8" x14ac:dyDescent="0.25">
      <c r="A605" s="140" t="str">
        <f>IF(results!A250=0,"",results!A250)</f>
        <v/>
      </c>
      <c r="B605" s="131" t="str">
        <f>IF(results!B250=0,"",results!B250)</f>
        <v/>
      </c>
      <c r="C605" s="131" t="str">
        <f>IF(results!C250=0,"",results!C250)</f>
        <v/>
      </c>
      <c r="D605" s="131" t="str">
        <f>IF(results!D250=0,"",results!D250)</f>
        <v/>
      </c>
      <c r="E605" s="131" t="str">
        <f>IF(results!E250=0,"",results!E250)</f>
        <v/>
      </c>
      <c r="F605" s="131" t="str">
        <f>results!$Y$3</f>
        <v>/BMD</v>
      </c>
      <c r="G605" s="141" t="str">
        <f>results!Y250</f>
        <v/>
      </c>
      <c r="H605" s="143" t="str">
        <f>IFERROR(VLOOKUP(Base[[#This Row],[Résultats Demi Dilution]],$K$2:$L$62,2),"")</f>
        <v/>
      </c>
    </row>
    <row r="606" spans="1:8" x14ac:dyDescent="0.25">
      <c r="A606" s="140" t="str">
        <f>IF(results!A251=0,"",results!A251)</f>
        <v/>
      </c>
      <c r="B606" s="131" t="str">
        <f>IF(results!B251=0,"",results!B251)</f>
        <v/>
      </c>
      <c r="C606" s="131" t="str">
        <f>IF(results!C251=0,"",results!C251)</f>
        <v/>
      </c>
      <c r="D606" s="131" t="str">
        <f>IF(results!D251=0,"",results!D251)</f>
        <v/>
      </c>
      <c r="E606" s="131" t="str">
        <f>IF(results!E251=0,"",results!E251)</f>
        <v/>
      </c>
      <c r="F606" s="131" t="str">
        <f>results!$Y$3</f>
        <v>/BMD</v>
      </c>
      <c r="G606" s="141" t="str">
        <f>results!Y251</f>
        <v/>
      </c>
      <c r="H606" s="143" t="str">
        <f>IFERROR(VLOOKUP(Base[[#This Row],[Résultats Demi Dilution]],$K$2:$L$62,2),"")</f>
        <v/>
      </c>
    </row>
    <row r="607" spans="1:8" x14ac:dyDescent="0.25">
      <c r="A607" s="140" t="str">
        <f>IF(results!A252=0,"",results!A252)</f>
        <v/>
      </c>
      <c r="B607" s="131" t="str">
        <f>IF(results!B252=0,"",results!B252)</f>
        <v/>
      </c>
      <c r="C607" s="131" t="str">
        <f>IF(results!C252=0,"",results!C252)</f>
        <v/>
      </c>
      <c r="D607" s="131" t="str">
        <f>IF(results!D252=0,"",results!D252)</f>
        <v/>
      </c>
      <c r="E607" s="131" t="str">
        <f>IF(results!E252=0,"",results!E252)</f>
        <v/>
      </c>
      <c r="F607" s="131" t="str">
        <f>results!$Y$3</f>
        <v>/BMD</v>
      </c>
      <c r="G607" s="141" t="str">
        <f>results!Y252</f>
        <v/>
      </c>
      <c r="H607" s="143" t="str">
        <f>IFERROR(VLOOKUP(Base[[#This Row],[Résultats Demi Dilution]],$K$2:$L$62,2),"")</f>
        <v/>
      </c>
    </row>
    <row r="608" spans="1:8" x14ac:dyDescent="0.25">
      <c r="A608" s="140" t="str">
        <f>IF(results!A253=0,"",results!A253)</f>
        <v/>
      </c>
      <c r="B608" s="131" t="str">
        <f>IF(results!B253=0,"",results!B253)</f>
        <v/>
      </c>
      <c r="C608" s="131" t="str">
        <f>IF(results!C253=0,"",results!C253)</f>
        <v/>
      </c>
      <c r="D608" s="131" t="str">
        <f>IF(results!D253=0,"",results!D253)</f>
        <v/>
      </c>
      <c r="E608" s="131" t="str">
        <f>IF(results!E253=0,"",results!E253)</f>
        <v/>
      </c>
      <c r="F608" s="131" t="str">
        <f>results!$Y$3</f>
        <v>/BMD</v>
      </c>
      <c r="G608" s="141" t="str">
        <f>results!Y253</f>
        <v/>
      </c>
      <c r="H608" s="143" t="str">
        <f>IFERROR(VLOOKUP(Base[[#This Row],[Résultats Demi Dilution]],$K$2:$L$62,2),"")</f>
        <v/>
      </c>
    </row>
    <row r="609" spans="1:8" x14ac:dyDescent="0.25">
      <c r="A609" s="140" t="str">
        <f>IF(results!A254=0,"",results!A254)</f>
        <v/>
      </c>
      <c r="B609" s="131" t="str">
        <f>IF(results!B254=0,"",results!B254)</f>
        <v/>
      </c>
      <c r="C609" s="131" t="str">
        <f>IF(results!C254=0,"",results!C254)</f>
        <v/>
      </c>
      <c r="D609" s="131" t="str">
        <f>IF(results!D254=0,"",results!D254)</f>
        <v/>
      </c>
      <c r="E609" s="131" t="str">
        <f>IF(results!E254=0,"",results!E254)</f>
        <v/>
      </c>
      <c r="F609" s="131" t="str">
        <f>results!$Y$3</f>
        <v>/BMD</v>
      </c>
      <c r="G609" s="141" t="str">
        <f>results!Y254</f>
        <v/>
      </c>
      <c r="H609" s="143" t="str">
        <f>IFERROR(VLOOKUP(Base[[#This Row],[Résultats Demi Dilution]],$K$2:$L$62,2),"")</f>
        <v/>
      </c>
    </row>
    <row r="610" spans="1:8" x14ac:dyDescent="0.25">
      <c r="A610" s="140" t="str">
        <f>IF(results!A255=0,"",results!A255)</f>
        <v/>
      </c>
      <c r="B610" s="131" t="str">
        <f>IF(results!B255=0,"",results!B255)</f>
        <v/>
      </c>
      <c r="C610" s="131" t="str">
        <f>IF(results!C255=0,"",results!C255)</f>
        <v/>
      </c>
      <c r="D610" s="131" t="str">
        <f>IF(results!D255=0,"",results!D255)</f>
        <v/>
      </c>
      <c r="E610" s="131" t="str">
        <f>IF(results!E255=0,"",results!E255)</f>
        <v/>
      </c>
      <c r="F610" s="131" t="str">
        <f>results!$Y$3</f>
        <v>/BMD</v>
      </c>
      <c r="G610" s="141" t="str">
        <f>results!Y255</f>
        <v/>
      </c>
      <c r="H610" s="143" t="str">
        <f>IFERROR(VLOOKUP(Base[[#This Row],[Résultats Demi Dilution]],$K$2:$L$62,2),"")</f>
        <v/>
      </c>
    </row>
    <row r="611" spans="1:8" x14ac:dyDescent="0.25">
      <c r="A611" s="140" t="str">
        <f>IF(results!A256=0,"",results!A256)</f>
        <v/>
      </c>
      <c r="B611" s="131" t="str">
        <f>IF(results!B256=0,"",results!B256)</f>
        <v/>
      </c>
      <c r="C611" s="131" t="str">
        <f>IF(results!C256=0,"",results!C256)</f>
        <v/>
      </c>
      <c r="D611" s="131" t="str">
        <f>IF(results!D256=0,"",results!D256)</f>
        <v/>
      </c>
      <c r="E611" s="131" t="str">
        <f>IF(results!E256=0,"",results!E256)</f>
        <v/>
      </c>
      <c r="F611" s="131" t="str">
        <f>results!$Y$3</f>
        <v>/BMD</v>
      </c>
      <c r="G611" s="141" t="str">
        <f>results!Y256</f>
        <v/>
      </c>
      <c r="H611" s="143" t="str">
        <f>IFERROR(VLOOKUP(Base[[#This Row],[Résultats Demi Dilution]],$K$2:$L$62,2),"")</f>
        <v/>
      </c>
    </row>
    <row r="612" spans="1:8" x14ac:dyDescent="0.25">
      <c r="A612" s="140" t="str">
        <f>IF(results!A257=0,"",results!A257)</f>
        <v/>
      </c>
      <c r="B612" s="131" t="str">
        <f>IF(results!B257=0,"",results!B257)</f>
        <v/>
      </c>
      <c r="C612" s="131" t="str">
        <f>IF(results!C257=0,"",results!C257)</f>
        <v/>
      </c>
      <c r="D612" s="131" t="str">
        <f>IF(results!D257=0,"",results!D257)</f>
        <v/>
      </c>
      <c r="E612" s="131" t="str">
        <f>IF(results!E257=0,"",results!E257)</f>
        <v/>
      </c>
      <c r="F612" s="131" t="str">
        <f>results!$Y$3</f>
        <v>/BMD</v>
      </c>
      <c r="G612" s="141" t="str">
        <f>results!Y257</f>
        <v/>
      </c>
      <c r="H612" s="143" t="str">
        <f>IFERROR(VLOOKUP(Base[[#This Row],[Résultats Demi Dilution]],$K$2:$L$62,2),"")</f>
        <v/>
      </c>
    </row>
    <row r="613" spans="1:8" x14ac:dyDescent="0.25">
      <c r="A613" s="140" t="str">
        <f>IF(results!A258=0,"",results!A258)</f>
        <v/>
      </c>
      <c r="B613" s="131" t="str">
        <f>IF(results!B258=0,"",results!B258)</f>
        <v/>
      </c>
      <c r="C613" s="131" t="str">
        <f>IF(results!C258=0,"",results!C258)</f>
        <v/>
      </c>
      <c r="D613" s="131" t="str">
        <f>IF(results!D258=0,"",results!D258)</f>
        <v/>
      </c>
      <c r="E613" s="131" t="str">
        <f>IF(results!E258=0,"",results!E258)</f>
        <v/>
      </c>
      <c r="F613" s="131" t="str">
        <f>results!$Y$3</f>
        <v>/BMD</v>
      </c>
      <c r="G613" s="141" t="str">
        <f>results!Y258</f>
        <v/>
      </c>
      <c r="H613" s="143" t="str">
        <f>IFERROR(VLOOKUP(Base[[#This Row],[Résultats Demi Dilution]],$K$2:$L$62,2),"")</f>
        <v/>
      </c>
    </row>
    <row r="614" spans="1:8" x14ac:dyDescent="0.25">
      <c r="A614" s="140" t="str">
        <f>IF(results!A259=0,"",results!A259)</f>
        <v/>
      </c>
      <c r="B614" s="131" t="str">
        <f>IF(results!B259=0,"",results!B259)</f>
        <v/>
      </c>
      <c r="C614" s="131" t="str">
        <f>IF(results!C259=0,"",results!C259)</f>
        <v/>
      </c>
      <c r="D614" s="131" t="str">
        <f>IF(results!D259=0,"",results!D259)</f>
        <v/>
      </c>
      <c r="E614" s="131" t="str">
        <f>IF(results!E259=0,"",results!E259)</f>
        <v/>
      </c>
      <c r="F614" s="131" t="str">
        <f>results!$Y$3</f>
        <v>/BMD</v>
      </c>
      <c r="G614" s="141" t="str">
        <f>results!Y259</f>
        <v/>
      </c>
      <c r="H614" s="143" t="str">
        <f>IFERROR(VLOOKUP(Base[[#This Row],[Résultats Demi Dilution]],$K$2:$L$62,2),"")</f>
        <v/>
      </c>
    </row>
    <row r="615" spans="1:8" x14ac:dyDescent="0.25">
      <c r="A615" s="140" t="str">
        <f>IF(results!A260=0,"",results!A260)</f>
        <v/>
      </c>
      <c r="B615" s="131" t="str">
        <f>IF(results!B260=0,"",results!B260)</f>
        <v/>
      </c>
      <c r="C615" s="131" t="str">
        <f>IF(results!C260=0,"",results!C260)</f>
        <v/>
      </c>
      <c r="D615" s="131" t="str">
        <f>IF(results!D260=0,"",results!D260)</f>
        <v/>
      </c>
      <c r="E615" s="131" t="str">
        <f>IF(results!E260=0,"",results!E260)</f>
        <v/>
      </c>
      <c r="F615" s="131" t="str">
        <f>results!$Y$3</f>
        <v>/BMD</v>
      </c>
      <c r="G615" s="141" t="str">
        <f>results!Y260</f>
        <v/>
      </c>
      <c r="H615" s="143" t="str">
        <f>IFERROR(VLOOKUP(Base[[#This Row],[Résultats Demi Dilution]],$K$2:$L$62,2),"")</f>
        <v/>
      </c>
    </row>
    <row r="616" spans="1:8" x14ac:dyDescent="0.25">
      <c r="A616" s="140" t="str">
        <f>IF(results!A261=0,"",results!A261)</f>
        <v/>
      </c>
      <c r="B616" s="131" t="str">
        <f>IF(results!B261=0,"",results!B261)</f>
        <v/>
      </c>
      <c r="C616" s="131" t="str">
        <f>IF(results!C261=0,"",results!C261)</f>
        <v/>
      </c>
      <c r="D616" s="131" t="str">
        <f>IF(results!D261=0,"",results!D261)</f>
        <v/>
      </c>
      <c r="E616" s="131" t="str">
        <f>IF(results!E261=0,"",results!E261)</f>
        <v/>
      </c>
      <c r="F616" s="131" t="str">
        <f>results!$Y$3</f>
        <v>/BMD</v>
      </c>
      <c r="G616" s="141" t="str">
        <f>results!Y261</f>
        <v/>
      </c>
      <c r="H616" s="143" t="str">
        <f>IFERROR(VLOOKUP(Base[[#This Row],[Résultats Demi Dilution]],$K$2:$L$62,2),"")</f>
        <v/>
      </c>
    </row>
    <row r="617" spans="1:8" x14ac:dyDescent="0.25">
      <c r="A617" s="140" t="str">
        <f>IF(results!A262=0,"",results!A262)</f>
        <v/>
      </c>
      <c r="B617" s="131" t="str">
        <f>IF(results!B262=0,"",results!B262)</f>
        <v/>
      </c>
      <c r="C617" s="131" t="str">
        <f>IF(results!C262=0,"",results!C262)</f>
        <v/>
      </c>
      <c r="D617" s="131" t="str">
        <f>IF(results!D262=0,"",results!D262)</f>
        <v/>
      </c>
      <c r="E617" s="131" t="str">
        <f>IF(results!E262=0,"",results!E262)</f>
        <v/>
      </c>
      <c r="F617" s="131" t="str">
        <f>results!$Y$3</f>
        <v>/BMD</v>
      </c>
      <c r="G617" s="141" t="str">
        <f>results!Y262</f>
        <v/>
      </c>
      <c r="H617" s="143" t="str">
        <f>IFERROR(VLOOKUP(Base[[#This Row],[Résultats Demi Dilution]],$K$2:$L$62,2),"")</f>
        <v/>
      </c>
    </row>
    <row r="618" spans="1:8" x14ac:dyDescent="0.25">
      <c r="A618" s="140" t="str">
        <f>IF(results!A263=0,"",results!A263)</f>
        <v/>
      </c>
      <c r="B618" s="131" t="str">
        <f>IF(results!B263=0,"",results!B263)</f>
        <v/>
      </c>
      <c r="C618" s="131" t="str">
        <f>IF(results!C263=0,"",results!C263)</f>
        <v/>
      </c>
      <c r="D618" s="131" t="str">
        <f>IF(results!D263=0,"",results!D263)</f>
        <v/>
      </c>
      <c r="E618" s="131" t="str">
        <f>IF(results!E263=0,"",results!E263)</f>
        <v/>
      </c>
      <c r="F618" s="131" t="str">
        <f>results!$Y$3</f>
        <v>/BMD</v>
      </c>
      <c r="G618" s="141" t="str">
        <f>results!Y263</f>
        <v/>
      </c>
      <c r="H618" s="143" t="str">
        <f>IFERROR(VLOOKUP(Base[[#This Row],[Résultats Demi Dilution]],$K$2:$L$62,2),"")</f>
        <v/>
      </c>
    </row>
    <row r="619" spans="1:8" x14ac:dyDescent="0.25">
      <c r="A619" s="140" t="str">
        <f>IF(results!A264=0,"",results!A264)</f>
        <v/>
      </c>
      <c r="B619" s="131" t="str">
        <f>IF(results!B264=0,"",results!B264)</f>
        <v/>
      </c>
      <c r="C619" s="131" t="str">
        <f>IF(results!C264=0,"",results!C264)</f>
        <v/>
      </c>
      <c r="D619" s="131" t="str">
        <f>IF(results!D264=0,"",results!D264)</f>
        <v/>
      </c>
      <c r="E619" s="131" t="str">
        <f>IF(results!E264=0,"",results!E264)</f>
        <v/>
      </c>
      <c r="F619" s="131" t="str">
        <f>results!$Y$3</f>
        <v>/BMD</v>
      </c>
      <c r="G619" s="141" t="str">
        <f>results!Y264</f>
        <v/>
      </c>
      <c r="H619" s="143" t="str">
        <f>IFERROR(VLOOKUP(Base[[#This Row],[Résultats Demi Dilution]],$K$2:$L$62,2),"")</f>
        <v/>
      </c>
    </row>
    <row r="620" spans="1:8" x14ac:dyDescent="0.25">
      <c r="A620" s="140" t="str">
        <f>IF(results!A265=0,"",results!A265)</f>
        <v/>
      </c>
      <c r="B620" s="131" t="str">
        <f>IF(results!B265=0,"",results!B265)</f>
        <v/>
      </c>
      <c r="C620" s="131" t="str">
        <f>IF(results!C265=0,"",results!C265)</f>
        <v/>
      </c>
      <c r="D620" s="131" t="str">
        <f>IF(results!D265=0,"",results!D265)</f>
        <v/>
      </c>
      <c r="E620" s="131" t="str">
        <f>IF(results!E265=0,"",results!E265)</f>
        <v/>
      </c>
      <c r="F620" s="131" t="str">
        <f>results!$Y$3</f>
        <v>/BMD</v>
      </c>
      <c r="G620" s="141" t="str">
        <f>results!Y265</f>
        <v/>
      </c>
      <c r="H620" s="143" t="str">
        <f>IFERROR(VLOOKUP(Base[[#This Row],[Résultats Demi Dilution]],$K$2:$L$62,2),"")</f>
        <v/>
      </c>
    </row>
    <row r="621" spans="1:8" x14ac:dyDescent="0.25">
      <c r="A621" s="140" t="str">
        <f>IF(results!A266=0,"",results!A266)</f>
        <v/>
      </c>
      <c r="B621" s="131" t="str">
        <f>IF(results!B266=0,"",results!B266)</f>
        <v/>
      </c>
      <c r="C621" s="131" t="str">
        <f>IF(results!C266=0,"",results!C266)</f>
        <v/>
      </c>
      <c r="D621" s="131" t="str">
        <f>IF(results!D266=0,"",results!D266)</f>
        <v/>
      </c>
      <c r="E621" s="131" t="str">
        <f>IF(results!E266=0,"",results!E266)</f>
        <v/>
      </c>
      <c r="F621" s="131" t="str">
        <f>results!$Y$3</f>
        <v>/BMD</v>
      </c>
      <c r="G621" s="141" t="str">
        <f>results!Y266</f>
        <v/>
      </c>
      <c r="H621" s="143" t="str">
        <f>IFERROR(VLOOKUP(Base[[#This Row],[Résultats Demi Dilution]],$K$2:$L$62,2),"")</f>
        <v/>
      </c>
    </row>
    <row r="622" spans="1:8" x14ac:dyDescent="0.25">
      <c r="A622" s="140" t="str">
        <f>IF(results!A267=0,"",results!A267)</f>
        <v/>
      </c>
      <c r="B622" s="131" t="str">
        <f>IF(results!B267=0,"",results!B267)</f>
        <v/>
      </c>
      <c r="C622" s="131" t="str">
        <f>IF(results!C267=0,"",results!C267)</f>
        <v/>
      </c>
      <c r="D622" s="131" t="str">
        <f>IF(results!D267=0,"",results!D267)</f>
        <v/>
      </c>
      <c r="E622" s="131" t="str">
        <f>IF(results!E267=0,"",results!E267)</f>
        <v/>
      </c>
      <c r="F622" s="131" t="str">
        <f>results!$Y$3</f>
        <v>/BMD</v>
      </c>
      <c r="G622" s="141" t="str">
        <f>results!Y267</f>
        <v/>
      </c>
      <c r="H622" s="143" t="str">
        <f>IFERROR(VLOOKUP(Base[[#This Row],[Résultats Demi Dilution]],$K$2:$L$62,2),"")</f>
        <v/>
      </c>
    </row>
    <row r="623" spans="1:8" x14ac:dyDescent="0.25">
      <c r="A623" s="140" t="str">
        <f>IF(results!A268=0,"",results!A268)</f>
        <v/>
      </c>
      <c r="B623" s="131" t="str">
        <f>IF(results!B268=0,"",results!B268)</f>
        <v/>
      </c>
      <c r="C623" s="131" t="str">
        <f>IF(results!C268=0,"",results!C268)</f>
        <v/>
      </c>
      <c r="D623" s="131" t="str">
        <f>IF(results!D268=0,"",results!D268)</f>
        <v/>
      </c>
      <c r="E623" s="131" t="str">
        <f>IF(results!E268=0,"",results!E268)</f>
        <v/>
      </c>
      <c r="F623" s="131" t="str">
        <f>results!$Y$3</f>
        <v>/BMD</v>
      </c>
      <c r="G623" s="141" t="str">
        <f>results!Y268</f>
        <v/>
      </c>
      <c r="H623" s="143" t="str">
        <f>IFERROR(VLOOKUP(Base[[#This Row],[Résultats Demi Dilution]],$K$2:$L$62,2),"")</f>
        <v/>
      </c>
    </row>
    <row r="624" spans="1:8" x14ac:dyDescent="0.25">
      <c r="A624" s="140" t="str">
        <f>IF(results!A269=0,"",results!A269)</f>
        <v/>
      </c>
      <c r="B624" s="131" t="str">
        <f>IF(results!B269=0,"",results!B269)</f>
        <v/>
      </c>
      <c r="C624" s="131" t="str">
        <f>IF(results!C269=0,"",results!C269)</f>
        <v/>
      </c>
      <c r="D624" s="131" t="str">
        <f>IF(results!D269=0,"",results!D269)</f>
        <v/>
      </c>
      <c r="E624" s="131" t="str">
        <f>IF(results!E269=0,"",results!E269)</f>
        <v/>
      </c>
      <c r="F624" s="131" t="str">
        <f>results!$Y$3</f>
        <v>/BMD</v>
      </c>
      <c r="G624" s="141" t="str">
        <f>results!Y269</f>
        <v/>
      </c>
      <c r="H624" s="143" t="str">
        <f>IFERROR(VLOOKUP(Base[[#This Row],[Résultats Demi Dilution]],$K$2:$L$62,2),"")</f>
        <v/>
      </c>
    </row>
    <row r="625" spans="1:8" x14ac:dyDescent="0.25">
      <c r="A625" s="140" t="str">
        <f>IF(results!A270=0,"",results!A270)</f>
        <v/>
      </c>
      <c r="B625" s="131" t="str">
        <f>IF(results!B270=0,"",results!B270)</f>
        <v/>
      </c>
      <c r="C625" s="131" t="str">
        <f>IF(results!C270=0,"",results!C270)</f>
        <v/>
      </c>
      <c r="D625" s="131" t="str">
        <f>IF(results!D270=0,"",results!D270)</f>
        <v/>
      </c>
      <c r="E625" s="131" t="str">
        <f>IF(results!E270=0,"",results!E270)</f>
        <v/>
      </c>
      <c r="F625" s="131" t="str">
        <f>results!$Y$3</f>
        <v>/BMD</v>
      </c>
      <c r="G625" s="141" t="str">
        <f>results!Y270</f>
        <v/>
      </c>
      <c r="H625" s="143" t="str">
        <f>IFERROR(VLOOKUP(Base[[#This Row],[Résultats Demi Dilution]],$K$2:$L$62,2),"")</f>
        <v/>
      </c>
    </row>
    <row r="626" spans="1:8" x14ac:dyDescent="0.25">
      <c r="A626" s="140" t="str">
        <f>IF(results!A271=0,"",results!A271)</f>
        <v/>
      </c>
      <c r="B626" s="131" t="str">
        <f>IF(results!B271=0,"",results!B271)</f>
        <v/>
      </c>
      <c r="C626" s="131" t="str">
        <f>IF(results!C271=0,"",results!C271)</f>
        <v/>
      </c>
      <c r="D626" s="131" t="str">
        <f>IF(results!D271=0,"",results!D271)</f>
        <v/>
      </c>
      <c r="E626" s="131" t="str">
        <f>IF(results!E271=0,"",results!E271)</f>
        <v/>
      </c>
      <c r="F626" s="131" t="str">
        <f>results!$Y$3</f>
        <v>/BMD</v>
      </c>
      <c r="G626" s="141" t="str">
        <f>results!Y271</f>
        <v/>
      </c>
      <c r="H626" s="143" t="str">
        <f>IFERROR(VLOOKUP(Base[[#This Row],[Résultats Demi Dilution]],$K$2:$L$62,2),"")</f>
        <v/>
      </c>
    </row>
    <row r="627" spans="1:8" x14ac:dyDescent="0.25">
      <c r="A627" s="140" t="str">
        <f>IF(results!A272=0,"",results!A272)</f>
        <v/>
      </c>
      <c r="B627" s="131" t="str">
        <f>IF(results!B272=0,"",results!B272)</f>
        <v/>
      </c>
      <c r="C627" s="131" t="str">
        <f>IF(results!C272=0,"",results!C272)</f>
        <v/>
      </c>
      <c r="D627" s="131" t="str">
        <f>IF(results!D272=0,"",results!D272)</f>
        <v/>
      </c>
      <c r="E627" s="131" t="str">
        <f>IF(results!E272=0,"",results!E272)</f>
        <v/>
      </c>
      <c r="F627" s="131" t="str">
        <f>results!$Y$3</f>
        <v>/BMD</v>
      </c>
      <c r="G627" s="141" t="str">
        <f>results!Y272</f>
        <v/>
      </c>
      <c r="H627" s="143" t="str">
        <f>IFERROR(VLOOKUP(Base[[#This Row],[Résultats Demi Dilution]],$K$2:$L$62,2),"")</f>
        <v/>
      </c>
    </row>
    <row r="628" spans="1:8" x14ac:dyDescent="0.25">
      <c r="A628" s="140" t="str">
        <f>IF(results!A273=0,"",results!A273)</f>
        <v/>
      </c>
      <c r="B628" s="131" t="str">
        <f>IF(results!B273=0,"",results!B273)</f>
        <v/>
      </c>
      <c r="C628" s="131" t="str">
        <f>IF(results!C273=0,"",results!C273)</f>
        <v/>
      </c>
      <c r="D628" s="131" t="str">
        <f>IF(results!D273=0,"",results!D273)</f>
        <v/>
      </c>
      <c r="E628" s="131" t="str">
        <f>IF(results!E273=0,"",results!E273)</f>
        <v/>
      </c>
      <c r="F628" s="131" t="str">
        <f>results!$Y$3</f>
        <v>/BMD</v>
      </c>
      <c r="G628" s="141" t="str">
        <f>results!Y273</f>
        <v/>
      </c>
      <c r="H628" s="143" t="str">
        <f>IFERROR(VLOOKUP(Base[[#This Row],[Résultats Demi Dilution]],$K$2:$L$62,2),"")</f>
        <v/>
      </c>
    </row>
    <row r="629" spans="1:8" x14ac:dyDescent="0.25">
      <c r="A629" s="140" t="str">
        <f>IF(results!A274=0,"",results!A274)</f>
        <v/>
      </c>
      <c r="B629" s="131" t="str">
        <f>IF(results!B274=0,"",results!B274)</f>
        <v/>
      </c>
      <c r="C629" s="131" t="str">
        <f>IF(results!C274=0,"",results!C274)</f>
        <v/>
      </c>
      <c r="D629" s="131" t="str">
        <f>IF(results!D274=0,"",results!D274)</f>
        <v/>
      </c>
      <c r="E629" s="131" t="str">
        <f>IF(results!E274=0,"",results!E274)</f>
        <v/>
      </c>
      <c r="F629" s="131" t="str">
        <f>results!$Y$3</f>
        <v>/BMD</v>
      </c>
      <c r="G629" s="141" t="str">
        <f>results!Y274</f>
        <v/>
      </c>
      <c r="H629" s="143" t="str">
        <f>IFERROR(VLOOKUP(Base[[#This Row],[Résultats Demi Dilution]],$K$2:$L$62,2),"")</f>
        <v/>
      </c>
    </row>
    <row r="630" spans="1:8" x14ac:dyDescent="0.25">
      <c r="A630" s="140" t="str">
        <f>IF(results!A275=0,"",results!A275)</f>
        <v/>
      </c>
      <c r="B630" s="131" t="str">
        <f>IF(results!B275=0,"",results!B275)</f>
        <v/>
      </c>
      <c r="C630" s="131" t="str">
        <f>IF(results!C275=0,"",results!C275)</f>
        <v/>
      </c>
      <c r="D630" s="131" t="str">
        <f>IF(results!D275=0,"",results!D275)</f>
        <v/>
      </c>
      <c r="E630" s="131" t="str">
        <f>IF(results!E275=0,"",results!E275)</f>
        <v/>
      </c>
      <c r="F630" s="131" t="str">
        <f>results!$Y$3</f>
        <v>/BMD</v>
      </c>
      <c r="G630" s="141" t="str">
        <f>results!Y275</f>
        <v/>
      </c>
      <c r="H630" s="143" t="str">
        <f>IFERROR(VLOOKUP(Base[[#This Row],[Résultats Demi Dilution]],$K$2:$L$62,2),"")</f>
        <v/>
      </c>
    </row>
    <row r="631" spans="1:8" x14ac:dyDescent="0.25">
      <c r="A631" s="140" t="str">
        <f>IF(results!A276=0,"",results!A276)</f>
        <v/>
      </c>
      <c r="B631" s="131" t="str">
        <f>IF(results!B276=0,"",results!B276)</f>
        <v/>
      </c>
      <c r="C631" s="131" t="str">
        <f>IF(results!C276=0,"",results!C276)</f>
        <v/>
      </c>
      <c r="D631" s="131" t="str">
        <f>IF(results!D276=0,"",results!D276)</f>
        <v/>
      </c>
      <c r="E631" s="131" t="str">
        <f>IF(results!E276=0,"",results!E276)</f>
        <v/>
      </c>
      <c r="F631" s="131" t="str">
        <f>results!$Y$3</f>
        <v>/BMD</v>
      </c>
      <c r="G631" s="141" t="str">
        <f>results!Y276</f>
        <v/>
      </c>
      <c r="H631" s="143" t="str">
        <f>IFERROR(VLOOKUP(Base[[#This Row],[Résultats Demi Dilution]],$K$2:$L$62,2),"")</f>
        <v/>
      </c>
    </row>
    <row r="632" spans="1:8" x14ac:dyDescent="0.25">
      <c r="A632" s="140" t="str">
        <f>IF(results!A277=0,"",results!A277)</f>
        <v/>
      </c>
      <c r="B632" s="131" t="str">
        <f>IF(results!B277=0,"",results!B277)</f>
        <v/>
      </c>
      <c r="C632" s="131" t="str">
        <f>IF(results!C277=0,"",results!C277)</f>
        <v/>
      </c>
      <c r="D632" s="131" t="str">
        <f>IF(results!D277=0,"",results!D277)</f>
        <v/>
      </c>
      <c r="E632" s="131" t="str">
        <f>IF(results!E277=0,"",results!E277)</f>
        <v/>
      </c>
      <c r="F632" s="131" t="str">
        <f>results!$Y$3</f>
        <v>/BMD</v>
      </c>
      <c r="G632" s="141" t="str">
        <f>results!Y277</f>
        <v/>
      </c>
      <c r="H632" s="143" t="str">
        <f>IFERROR(VLOOKUP(Base[[#This Row],[Résultats Demi Dilution]],$K$2:$L$62,2),"")</f>
        <v/>
      </c>
    </row>
    <row r="633" spans="1:8" x14ac:dyDescent="0.25">
      <c r="A633" s="140" t="str">
        <f>IF(results!A278=0,"",results!A278)</f>
        <v/>
      </c>
      <c r="B633" s="131" t="str">
        <f>IF(results!B278=0,"",results!B278)</f>
        <v/>
      </c>
      <c r="C633" s="131" t="str">
        <f>IF(results!C278=0,"",results!C278)</f>
        <v/>
      </c>
      <c r="D633" s="131" t="str">
        <f>IF(results!D278=0,"",results!D278)</f>
        <v/>
      </c>
      <c r="E633" s="131" t="str">
        <f>IF(results!E278=0,"",results!E278)</f>
        <v/>
      </c>
      <c r="F633" s="131" t="str">
        <f>results!$Y$3</f>
        <v>/BMD</v>
      </c>
      <c r="G633" s="141" t="str">
        <f>results!Y278</f>
        <v/>
      </c>
      <c r="H633" s="143" t="str">
        <f>IFERROR(VLOOKUP(Base[[#This Row],[Résultats Demi Dilution]],$K$2:$L$62,2),"")</f>
        <v/>
      </c>
    </row>
    <row r="634" spans="1:8" x14ac:dyDescent="0.25">
      <c r="A634" s="140" t="str">
        <f>IF(results!A279=0,"",results!A279)</f>
        <v/>
      </c>
      <c r="B634" s="131" t="str">
        <f>IF(results!B279=0,"",results!B279)</f>
        <v/>
      </c>
      <c r="C634" s="131" t="str">
        <f>IF(results!C279=0,"",results!C279)</f>
        <v/>
      </c>
      <c r="D634" s="131" t="str">
        <f>IF(results!D279=0,"",results!D279)</f>
        <v/>
      </c>
      <c r="E634" s="131" t="str">
        <f>IF(results!E279=0,"",results!E279)</f>
        <v/>
      </c>
      <c r="F634" s="131" t="str">
        <f>results!$Y$3</f>
        <v>/BMD</v>
      </c>
      <c r="G634" s="141" t="str">
        <f>results!Y279</f>
        <v/>
      </c>
      <c r="H634" s="143" t="str">
        <f>IFERROR(VLOOKUP(Base[[#This Row],[Résultats Demi Dilution]],$K$2:$L$62,2),"")</f>
        <v/>
      </c>
    </row>
    <row r="635" spans="1:8" x14ac:dyDescent="0.25">
      <c r="A635" s="140" t="str">
        <f>IF(results!A280=0,"",results!A280)</f>
        <v/>
      </c>
      <c r="B635" s="131" t="str">
        <f>IF(results!B280=0,"",results!B280)</f>
        <v/>
      </c>
      <c r="C635" s="131" t="str">
        <f>IF(results!C280=0,"",results!C280)</f>
        <v/>
      </c>
      <c r="D635" s="131" t="str">
        <f>IF(results!D280=0,"",results!D280)</f>
        <v/>
      </c>
      <c r="E635" s="131" t="str">
        <f>IF(results!E280=0,"",results!E280)</f>
        <v/>
      </c>
      <c r="F635" s="131" t="str">
        <f>results!$Y$3</f>
        <v>/BMD</v>
      </c>
      <c r="G635" s="141" t="str">
        <f>results!Y280</f>
        <v/>
      </c>
      <c r="H635" s="143" t="str">
        <f>IFERROR(VLOOKUP(Base[[#This Row],[Résultats Demi Dilution]],$K$2:$L$62,2),"")</f>
        <v/>
      </c>
    </row>
    <row r="636" spans="1:8" x14ac:dyDescent="0.25">
      <c r="A636" s="140" t="str">
        <f>IF(results!A281=0,"",results!A281)</f>
        <v/>
      </c>
      <c r="B636" s="131" t="str">
        <f>IF(results!B281=0,"",results!B281)</f>
        <v/>
      </c>
      <c r="C636" s="131" t="str">
        <f>IF(results!C281=0,"",results!C281)</f>
        <v/>
      </c>
      <c r="D636" s="131" t="str">
        <f>IF(results!D281=0,"",results!D281)</f>
        <v/>
      </c>
      <c r="E636" s="131" t="str">
        <f>IF(results!E281=0,"",results!E281)</f>
        <v/>
      </c>
      <c r="F636" s="131" t="str">
        <f>results!$Y$3</f>
        <v>/BMD</v>
      </c>
      <c r="G636" s="141" t="str">
        <f>results!Y281</f>
        <v/>
      </c>
      <c r="H636" s="143" t="str">
        <f>IFERROR(VLOOKUP(Base[[#This Row],[Résultats Demi Dilution]],$K$2:$L$62,2),"")</f>
        <v/>
      </c>
    </row>
    <row r="637" spans="1:8" x14ac:dyDescent="0.25">
      <c r="A637" s="140" t="str">
        <f>IF(results!A282=0,"",results!A282)</f>
        <v/>
      </c>
      <c r="B637" s="131" t="str">
        <f>IF(results!B282=0,"",results!B282)</f>
        <v/>
      </c>
      <c r="C637" s="131" t="str">
        <f>IF(results!C282=0,"",results!C282)</f>
        <v/>
      </c>
      <c r="D637" s="131" t="str">
        <f>IF(results!D282=0,"",results!D282)</f>
        <v/>
      </c>
      <c r="E637" s="131" t="str">
        <f>IF(results!E282=0,"",results!E282)</f>
        <v/>
      </c>
      <c r="F637" s="131" t="str">
        <f>results!$Y$3</f>
        <v>/BMD</v>
      </c>
      <c r="G637" s="141" t="str">
        <f>results!Y282</f>
        <v/>
      </c>
      <c r="H637" s="143" t="str">
        <f>IFERROR(VLOOKUP(Base[[#This Row],[Résultats Demi Dilution]],$K$2:$L$62,2),"")</f>
        <v/>
      </c>
    </row>
    <row r="638" spans="1:8" x14ac:dyDescent="0.25">
      <c r="A638" s="140" t="str">
        <f>IF(results!A283=0,"",results!A283)</f>
        <v/>
      </c>
      <c r="B638" s="131" t="str">
        <f>IF(results!B283=0,"",results!B283)</f>
        <v/>
      </c>
      <c r="C638" s="131" t="str">
        <f>IF(results!C283=0,"",results!C283)</f>
        <v/>
      </c>
      <c r="D638" s="131" t="str">
        <f>IF(results!D283=0,"",results!D283)</f>
        <v/>
      </c>
      <c r="E638" s="131" t="str">
        <f>IF(results!E283=0,"",results!E283)</f>
        <v/>
      </c>
      <c r="F638" s="131" t="str">
        <f>results!$Y$3</f>
        <v>/BMD</v>
      </c>
      <c r="G638" s="141" t="str">
        <f>results!Y283</f>
        <v/>
      </c>
      <c r="H638" s="143" t="str">
        <f>IFERROR(VLOOKUP(Base[[#This Row],[Résultats Demi Dilution]],$K$2:$L$62,2),"")</f>
        <v/>
      </c>
    </row>
    <row r="639" spans="1:8" x14ac:dyDescent="0.25">
      <c r="A639" s="140" t="str">
        <f>IF(results!A284=0,"",results!A284)</f>
        <v/>
      </c>
      <c r="B639" s="131" t="str">
        <f>IF(results!B284=0,"",results!B284)</f>
        <v/>
      </c>
      <c r="C639" s="131" t="str">
        <f>IF(results!C284=0,"",results!C284)</f>
        <v/>
      </c>
      <c r="D639" s="131" t="str">
        <f>IF(results!D284=0,"",results!D284)</f>
        <v/>
      </c>
      <c r="E639" s="131" t="str">
        <f>IF(results!E284=0,"",results!E284)</f>
        <v/>
      </c>
      <c r="F639" s="131" t="str">
        <f>results!$Y$3</f>
        <v>/BMD</v>
      </c>
      <c r="G639" s="141" t="str">
        <f>results!Y284</f>
        <v/>
      </c>
      <c r="H639" s="143" t="str">
        <f>IFERROR(VLOOKUP(Base[[#This Row],[Résultats Demi Dilution]],$K$2:$L$62,2),"")</f>
        <v/>
      </c>
    </row>
    <row r="640" spans="1:8" x14ac:dyDescent="0.25">
      <c r="A640" s="140" t="str">
        <f>IF(results!A285=0,"",results!A285)</f>
        <v/>
      </c>
      <c r="B640" s="131" t="str">
        <f>IF(results!B285=0,"",results!B285)</f>
        <v/>
      </c>
      <c r="C640" s="131" t="str">
        <f>IF(results!C285=0,"",results!C285)</f>
        <v/>
      </c>
      <c r="D640" s="131" t="str">
        <f>IF(results!D285=0,"",results!D285)</f>
        <v/>
      </c>
      <c r="E640" s="131" t="str">
        <f>IF(results!E285=0,"",results!E285)</f>
        <v/>
      </c>
      <c r="F640" s="131" t="str">
        <f>results!$Y$3</f>
        <v>/BMD</v>
      </c>
      <c r="G640" s="141" t="str">
        <f>results!Y285</f>
        <v/>
      </c>
      <c r="H640" s="143" t="str">
        <f>IFERROR(VLOOKUP(Base[[#This Row],[Résultats Demi Dilution]],$K$2:$L$62,2),"")</f>
        <v/>
      </c>
    </row>
    <row r="641" spans="1:8" x14ac:dyDescent="0.25">
      <c r="A641" s="140" t="str">
        <f>IF(results!A286=0,"",results!A286)</f>
        <v/>
      </c>
      <c r="B641" s="131" t="str">
        <f>IF(results!B286=0,"",results!B286)</f>
        <v/>
      </c>
      <c r="C641" s="131" t="str">
        <f>IF(results!C286=0,"",results!C286)</f>
        <v/>
      </c>
      <c r="D641" s="131" t="str">
        <f>IF(results!D286=0,"",results!D286)</f>
        <v/>
      </c>
      <c r="E641" s="131" t="str">
        <f>IF(results!E286=0,"",results!E286)</f>
        <v/>
      </c>
      <c r="F641" s="131" t="str">
        <f>results!$Y$3</f>
        <v>/BMD</v>
      </c>
      <c r="G641" s="141" t="str">
        <f>results!Y286</f>
        <v/>
      </c>
      <c r="H641" s="143" t="str">
        <f>IFERROR(VLOOKUP(Base[[#This Row],[Résultats Demi Dilution]],$K$2:$L$62,2),"")</f>
        <v/>
      </c>
    </row>
    <row r="642" spans="1:8" x14ac:dyDescent="0.25">
      <c r="A642" s="140" t="str">
        <f>IF(results!A287=0,"",results!A287)</f>
        <v/>
      </c>
      <c r="B642" s="131" t="str">
        <f>IF(results!B287=0,"",results!B287)</f>
        <v/>
      </c>
      <c r="C642" s="131" t="str">
        <f>IF(results!C287=0,"",results!C287)</f>
        <v/>
      </c>
      <c r="D642" s="131" t="str">
        <f>IF(results!D287=0,"",results!D287)</f>
        <v/>
      </c>
      <c r="E642" s="131" t="str">
        <f>IF(results!E287=0,"",results!E287)</f>
        <v/>
      </c>
      <c r="F642" s="131" t="str">
        <f>results!$Y$3</f>
        <v>/BMD</v>
      </c>
      <c r="G642" s="141" t="str">
        <f>results!Y287</f>
        <v/>
      </c>
      <c r="H642" s="143" t="str">
        <f>IFERROR(VLOOKUP(Base[[#This Row],[Résultats Demi Dilution]],$K$2:$L$62,2),"")</f>
        <v/>
      </c>
    </row>
    <row r="643" spans="1:8" x14ac:dyDescent="0.25">
      <c r="A643" s="140" t="str">
        <f>IF(results!A288=0,"",results!A288)</f>
        <v/>
      </c>
      <c r="B643" s="131" t="str">
        <f>IF(results!B288=0,"",results!B288)</f>
        <v/>
      </c>
      <c r="C643" s="131" t="str">
        <f>IF(results!C288=0,"",results!C288)</f>
        <v/>
      </c>
      <c r="D643" s="131" t="str">
        <f>IF(results!D288=0,"",results!D288)</f>
        <v/>
      </c>
      <c r="E643" s="131" t="str">
        <f>IF(results!E288=0,"",results!E288)</f>
        <v/>
      </c>
      <c r="F643" s="131" t="str">
        <f>results!$Y$3</f>
        <v>/BMD</v>
      </c>
      <c r="G643" s="141" t="str">
        <f>results!Y288</f>
        <v/>
      </c>
      <c r="H643" s="143" t="str">
        <f>IFERROR(VLOOKUP(Base[[#This Row],[Résultats Demi Dilution]],$K$2:$L$62,2),"")</f>
        <v/>
      </c>
    </row>
    <row r="644" spans="1:8" x14ac:dyDescent="0.25">
      <c r="A644" s="140" t="str">
        <f>IF(results!A289=0,"",results!A289)</f>
        <v/>
      </c>
      <c r="B644" s="131" t="str">
        <f>IF(results!B289=0,"",results!B289)</f>
        <v/>
      </c>
      <c r="C644" s="131" t="str">
        <f>IF(results!C289=0,"",results!C289)</f>
        <v/>
      </c>
      <c r="D644" s="131" t="str">
        <f>IF(results!D289=0,"",results!D289)</f>
        <v/>
      </c>
      <c r="E644" s="131" t="str">
        <f>IF(results!E289=0,"",results!E289)</f>
        <v/>
      </c>
      <c r="F644" s="131" t="str">
        <f>results!$Y$3</f>
        <v>/BMD</v>
      </c>
      <c r="G644" s="141" t="str">
        <f>results!Y289</f>
        <v/>
      </c>
      <c r="H644" s="143" t="str">
        <f>IFERROR(VLOOKUP(Base[[#This Row],[Résultats Demi Dilution]],$K$2:$L$62,2),"")</f>
        <v/>
      </c>
    </row>
    <row r="645" spans="1:8" x14ac:dyDescent="0.25">
      <c r="A645" s="140" t="str">
        <f>IF(results!A290=0,"",results!A290)</f>
        <v/>
      </c>
      <c r="B645" s="131" t="str">
        <f>IF(results!B290=0,"",results!B290)</f>
        <v/>
      </c>
      <c r="C645" s="131" t="str">
        <f>IF(results!C290=0,"",results!C290)</f>
        <v/>
      </c>
      <c r="D645" s="131" t="str">
        <f>IF(results!D290=0,"",results!D290)</f>
        <v/>
      </c>
      <c r="E645" s="131" t="str">
        <f>IF(results!E290=0,"",results!E290)</f>
        <v/>
      </c>
      <c r="F645" s="131" t="str">
        <f>results!$Y$3</f>
        <v>/BMD</v>
      </c>
      <c r="G645" s="141" t="str">
        <f>results!Y290</f>
        <v/>
      </c>
      <c r="H645" s="143" t="str">
        <f>IFERROR(VLOOKUP(Base[[#This Row],[Résultats Demi Dilution]],$K$2:$L$62,2),"")</f>
        <v/>
      </c>
    </row>
    <row r="646" spans="1:8" x14ac:dyDescent="0.25">
      <c r="A646" s="140" t="str">
        <f>IF(results!A291=0,"",results!A291)</f>
        <v/>
      </c>
      <c r="B646" s="131" t="str">
        <f>IF(results!B291=0,"",results!B291)</f>
        <v/>
      </c>
      <c r="C646" s="131" t="str">
        <f>IF(results!C291=0,"",results!C291)</f>
        <v/>
      </c>
      <c r="D646" s="131" t="str">
        <f>IF(results!D291=0,"",results!D291)</f>
        <v/>
      </c>
      <c r="E646" s="131" t="str">
        <f>IF(results!E291=0,"",results!E291)</f>
        <v/>
      </c>
      <c r="F646" s="131" t="str">
        <f>results!$Y$3</f>
        <v>/BMD</v>
      </c>
      <c r="G646" s="141" t="str">
        <f>results!Y291</f>
        <v/>
      </c>
      <c r="H646" s="143" t="str">
        <f>IFERROR(VLOOKUP(Base[[#This Row],[Résultats Demi Dilution]],$K$2:$L$62,2),"")</f>
        <v/>
      </c>
    </row>
    <row r="647" spans="1:8" x14ac:dyDescent="0.25">
      <c r="A647" s="140" t="str">
        <f>IF(results!A292=0,"",results!A292)</f>
        <v/>
      </c>
      <c r="B647" s="131" t="str">
        <f>IF(results!B292=0,"",results!B292)</f>
        <v/>
      </c>
      <c r="C647" s="131" t="str">
        <f>IF(results!C292=0,"",results!C292)</f>
        <v/>
      </c>
      <c r="D647" s="131" t="str">
        <f>IF(results!D292=0,"",results!D292)</f>
        <v/>
      </c>
      <c r="E647" s="131" t="str">
        <f>IF(results!E292=0,"",results!E292)</f>
        <v/>
      </c>
      <c r="F647" s="131" t="str">
        <f>results!$Y$3</f>
        <v>/BMD</v>
      </c>
      <c r="G647" s="141" t="str">
        <f>results!Y292</f>
        <v/>
      </c>
      <c r="H647" s="143" t="str">
        <f>IFERROR(VLOOKUP(Base[[#This Row],[Résultats Demi Dilution]],$K$2:$L$62,2),"")</f>
        <v/>
      </c>
    </row>
    <row r="648" spans="1:8" x14ac:dyDescent="0.25">
      <c r="A648" s="140" t="str">
        <f>IF(results!A293=0,"",results!A293)</f>
        <v/>
      </c>
      <c r="B648" s="131" t="str">
        <f>IF(results!B293=0,"",results!B293)</f>
        <v/>
      </c>
      <c r="C648" s="131" t="str">
        <f>IF(results!C293=0,"",results!C293)</f>
        <v/>
      </c>
      <c r="D648" s="131" t="str">
        <f>IF(results!D293=0,"",results!D293)</f>
        <v/>
      </c>
      <c r="E648" s="131" t="str">
        <f>IF(results!E293=0,"",results!E293)</f>
        <v/>
      </c>
      <c r="F648" s="131" t="str">
        <f>results!$Y$3</f>
        <v>/BMD</v>
      </c>
      <c r="G648" s="141" t="str">
        <f>results!Y293</f>
        <v/>
      </c>
      <c r="H648" s="143" t="str">
        <f>IFERROR(VLOOKUP(Base[[#This Row],[Résultats Demi Dilution]],$K$2:$L$62,2),"")</f>
        <v/>
      </c>
    </row>
    <row r="649" spans="1:8" x14ac:dyDescent="0.25">
      <c r="A649" s="140" t="str">
        <f>IF(results!A294=0,"",results!A294)</f>
        <v/>
      </c>
      <c r="B649" s="131" t="str">
        <f>IF(results!B294=0,"",results!B294)</f>
        <v/>
      </c>
      <c r="C649" s="131" t="str">
        <f>IF(results!C294=0,"",results!C294)</f>
        <v/>
      </c>
      <c r="D649" s="131" t="str">
        <f>IF(results!D294=0,"",results!D294)</f>
        <v/>
      </c>
      <c r="E649" s="131" t="str">
        <f>IF(results!E294=0,"",results!E294)</f>
        <v/>
      </c>
      <c r="F649" s="131" t="str">
        <f>results!$Y$3</f>
        <v>/BMD</v>
      </c>
      <c r="G649" s="141" t="str">
        <f>results!Y294</f>
        <v/>
      </c>
      <c r="H649" s="143" t="str">
        <f>IFERROR(VLOOKUP(Base[[#This Row],[Résultats Demi Dilution]],$K$2:$L$62,2),"")</f>
        <v/>
      </c>
    </row>
    <row r="650" spans="1:8" x14ac:dyDescent="0.25">
      <c r="A650" s="140" t="str">
        <f>IF(results!A295=0,"",results!A295)</f>
        <v/>
      </c>
      <c r="B650" s="131" t="str">
        <f>IF(results!B295=0,"",results!B295)</f>
        <v/>
      </c>
      <c r="C650" s="131" t="str">
        <f>IF(results!C295=0,"",results!C295)</f>
        <v/>
      </c>
      <c r="D650" s="131" t="str">
        <f>IF(results!D295=0,"",results!D295)</f>
        <v/>
      </c>
      <c r="E650" s="131" t="str">
        <f>IF(results!E295=0,"",results!E295)</f>
        <v/>
      </c>
      <c r="F650" s="131" t="str">
        <f>results!$Y$3</f>
        <v>/BMD</v>
      </c>
      <c r="G650" s="141" t="str">
        <f>results!Y295</f>
        <v/>
      </c>
      <c r="H650" s="143" t="str">
        <f>IFERROR(VLOOKUP(Base[[#This Row],[Résultats Demi Dilution]],$K$2:$L$62,2),"")</f>
        <v/>
      </c>
    </row>
    <row r="651" spans="1:8" x14ac:dyDescent="0.25">
      <c r="A651" s="140" t="str">
        <f>IF(results!A296=0,"",results!A296)</f>
        <v/>
      </c>
      <c r="B651" s="131" t="str">
        <f>IF(results!B296=0,"",results!B296)</f>
        <v/>
      </c>
      <c r="C651" s="131" t="str">
        <f>IF(results!C296=0,"",results!C296)</f>
        <v/>
      </c>
      <c r="D651" s="131" t="str">
        <f>IF(results!D296=0,"",results!D296)</f>
        <v/>
      </c>
      <c r="E651" s="131" t="str">
        <f>IF(results!E296=0,"",results!E296)</f>
        <v/>
      </c>
      <c r="F651" s="131" t="str">
        <f>results!$Y$3</f>
        <v>/BMD</v>
      </c>
      <c r="G651" s="141" t="str">
        <f>results!Y296</f>
        <v/>
      </c>
      <c r="H651" s="143" t="str">
        <f>IFERROR(VLOOKUP(Base[[#This Row],[Résultats Demi Dilution]],$K$2:$L$62,2),"")</f>
        <v/>
      </c>
    </row>
    <row r="652" spans="1:8" x14ac:dyDescent="0.25">
      <c r="A652" s="140" t="str">
        <f>IF(results!A297=0,"",results!A297)</f>
        <v/>
      </c>
      <c r="B652" s="131" t="str">
        <f>IF(results!B297=0,"",results!B297)</f>
        <v/>
      </c>
      <c r="C652" s="131" t="str">
        <f>IF(results!C297=0,"",results!C297)</f>
        <v/>
      </c>
      <c r="D652" s="131" t="str">
        <f>IF(results!D297=0,"",results!D297)</f>
        <v/>
      </c>
      <c r="E652" s="131" t="str">
        <f>IF(results!E297=0,"",results!E297)</f>
        <v/>
      </c>
      <c r="F652" s="131" t="str">
        <f>results!$Y$3</f>
        <v>/BMD</v>
      </c>
      <c r="G652" s="141" t="str">
        <f>results!Y297</f>
        <v/>
      </c>
      <c r="H652" s="143" t="str">
        <f>IFERROR(VLOOKUP(Base[[#This Row],[Résultats Demi Dilution]],$K$2:$L$62,2),"")</f>
        <v/>
      </c>
    </row>
    <row r="653" spans="1:8" x14ac:dyDescent="0.25">
      <c r="A653" s="140" t="str">
        <f>IF(results!A298=0,"",results!A298)</f>
        <v/>
      </c>
      <c r="B653" s="131" t="str">
        <f>IF(results!B298=0,"",results!B298)</f>
        <v/>
      </c>
      <c r="C653" s="131" t="str">
        <f>IF(results!C298=0,"",results!C298)</f>
        <v/>
      </c>
      <c r="D653" s="131" t="str">
        <f>IF(results!D298=0,"",results!D298)</f>
        <v/>
      </c>
      <c r="E653" s="131" t="str">
        <f>IF(results!E298=0,"",results!E298)</f>
        <v/>
      </c>
      <c r="F653" s="131" t="str">
        <f>results!$Y$3</f>
        <v>/BMD</v>
      </c>
      <c r="G653" s="141" t="str">
        <f>results!Y298</f>
        <v/>
      </c>
      <c r="H653" s="143" t="str">
        <f>IFERROR(VLOOKUP(Base[[#This Row],[Résultats Demi Dilution]],$K$2:$L$62,2),"")</f>
        <v/>
      </c>
    </row>
    <row r="654" spans="1:8" x14ac:dyDescent="0.25">
      <c r="A654" s="140" t="str">
        <f>IF(results!A299=0,"",results!A299)</f>
        <v/>
      </c>
      <c r="B654" s="131" t="str">
        <f>IF(results!B299=0,"",results!B299)</f>
        <v/>
      </c>
      <c r="C654" s="131" t="str">
        <f>IF(results!C299=0,"",results!C299)</f>
        <v/>
      </c>
      <c r="D654" s="131" t="str">
        <f>IF(results!D299=0,"",results!D299)</f>
        <v/>
      </c>
      <c r="E654" s="131" t="str">
        <f>IF(results!E299=0,"",results!E299)</f>
        <v/>
      </c>
      <c r="F654" s="131" t="str">
        <f>results!$Y$3</f>
        <v>/BMD</v>
      </c>
      <c r="G654" s="141" t="str">
        <f>results!Y299</f>
        <v/>
      </c>
      <c r="H654" s="143" t="str">
        <f>IFERROR(VLOOKUP(Base[[#This Row],[Résultats Demi Dilution]],$K$2:$L$62,2),"")</f>
        <v/>
      </c>
    </row>
    <row r="655" spans="1:8" x14ac:dyDescent="0.25">
      <c r="A655" s="140" t="str">
        <f>IF(results!A300=0,"",results!A300)</f>
        <v/>
      </c>
      <c r="B655" s="131" t="str">
        <f>IF(results!B300=0,"",results!B300)</f>
        <v/>
      </c>
      <c r="C655" s="131" t="str">
        <f>IF(results!C300=0,"",results!C300)</f>
        <v/>
      </c>
      <c r="D655" s="131" t="str">
        <f>IF(results!D300=0,"",results!D300)</f>
        <v/>
      </c>
      <c r="E655" s="131" t="str">
        <f>IF(results!E300=0,"",results!E300)</f>
        <v/>
      </c>
      <c r="F655" s="131" t="str">
        <f>results!$Y$3</f>
        <v>/BMD</v>
      </c>
      <c r="G655" s="141" t="str">
        <f>results!Y300</f>
        <v/>
      </c>
      <c r="H655" s="143" t="str">
        <f>IFERROR(VLOOKUP(Base[[#This Row],[Résultats Demi Dilution]],$K$2:$L$62,2),"")</f>
        <v/>
      </c>
    </row>
    <row r="656" spans="1:8" ht="15.75" thickBot="1" x14ac:dyDescent="0.3">
      <c r="A656" s="144" t="str">
        <f>IF(results!A301=0,"",results!A301)</f>
        <v/>
      </c>
      <c r="B656" s="135" t="str">
        <f>IF(results!B301=0,"",results!B301)</f>
        <v/>
      </c>
      <c r="C656" s="135" t="str">
        <f>IF(results!C301=0,"",results!C301)</f>
        <v/>
      </c>
      <c r="D656" s="135" t="str">
        <f>IF(results!D301=0,"",results!D301)</f>
        <v/>
      </c>
      <c r="E656" s="135" t="str">
        <f>IF(results!E301=0,"",results!E301)</f>
        <v/>
      </c>
      <c r="F656" s="135" t="str">
        <f>results!$Y$3</f>
        <v>/BMD</v>
      </c>
      <c r="G656" s="145" t="str">
        <f>results!Y301</f>
        <v/>
      </c>
      <c r="H656" s="143" t="str">
        <f>IFERROR(VLOOKUP(Base[[#This Row],[Résultats Demi Dilution]],$K$2:$L$62,2),"")</f>
        <v/>
      </c>
    </row>
    <row r="657" spans="1:8" x14ac:dyDescent="0.25">
      <c r="A657" s="137" t="str">
        <f>IF(results!A5=0,"",results!A5)</f>
        <v/>
      </c>
      <c r="B657" s="127" t="str">
        <f>IF(results!B5=0,"",results!B5)</f>
        <v/>
      </c>
      <c r="C657" s="127" t="str">
        <f>IF(results!C5=0,"",results!C5)</f>
        <v/>
      </c>
      <c r="D657" s="127" t="str">
        <f>IF(results!D5=0,"",results!D5)</f>
        <v/>
      </c>
      <c r="E657" s="127" t="str">
        <f>IF(results!E5=0,"",results!E5)</f>
        <v/>
      </c>
      <c r="F657" s="138" t="str">
        <f>results!$Z$3</f>
        <v>/BMD</v>
      </c>
      <c r="G657" s="138" t="str">
        <f>results!Z5</f>
        <v/>
      </c>
      <c r="H657" s="143" t="str">
        <f>IFERROR(VLOOKUP(Base[[#This Row],[Résultats Demi Dilution]],$K$2:$L$62,2),"")</f>
        <v/>
      </c>
    </row>
    <row r="658" spans="1:8" x14ac:dyDescent="0.25">
      <c r="A658" s="140" t="str">
        <f>IF(results!A6=0,"",results!A6)</f>
        <v/>
      </c>
      <c r="B658" s="131" t="str">
        <f>IF(results!B6=0,"",results!B6)</f>
        <v/>
      </c>
      <c r="C658" s="131" t="str">
        <f>IF(results!C6=0,"",results!C6)</f>
        <v/>
      </c>
      <c r="D658" s="131" t="str">
        <f>IF(results!D6=0,"",results!D6)</f>
        <v/>
      </c>
      <c r="E658" s="131" t="str">
        <f>IF(results!E6=0,"",results!E6)</f>
        <v/>
      </c>
      <c r="F658" s="141" t="str">
        <f>results!$Z$3</f>
        <v>/BMD</v>
      </c>
      <c r="G658" s="141" t="str">
        <f>results!Z6</f>
        <v/>
      </c>
      <c r="H658" s="143" t="str">
        <f>IFERROR(VLOOKUP(Base[[#This Row],[Résultats Demi Dilution]],$K$2:$L$62,2),"")</f>
        <v/>
      </c>
    </row>
    <row r="659" spans="1:8" x14ac:dyDescent="0.25">
      <c r="A659" s="140" t="str">
        <f>IF(results!A7=0,"",results!A7)</f>
        <v/>
      </c>
      <c r="B659" s="131" t="str">
        <f>IF(results!B7=0,"",results!B7)</f>
        <v/>
      </c>
      <c r="C659" s="131" t="str">
        <f>IF(results!C7=0,"",results!C7)</f>
        <v/>
      </c>
      <c r="D659" s="131" t="str">
        <f>IF(results!D7=0,"",results!D7)</f>
        <v/>
      </c>
      <c r="E659" s="131" t="str">
        <f>IF(results!E7=0,"",results!E7)</f>
        <v/>
      </c>
      <c r="F659" s="141" t="str">
        <f>results!$Z$3</f>
        <v>/BMD</v>
      </c>
      <c r="G659" s="141" t="str">
        <f>results!Z7</f>
        <v/>
      </c>
      <c r="H659" s="143" t="str">
        <f>IFERROR(VLOOKUP(Base[[#This Row],[Résultats Demi Dilution]],$K$2:$L$62,2),"")</f>
        <v/>
      </c>
    </row>
    <row r="660" spans="1:8" x14ac:dyDescent="0.25">
      <c r="A660" s="140" t="str">
        <f>IF(results!A8=0,"",results!A8)</f>
        <v/>
      </c>
      <c r="B660" s="131" t="str">
        <f>IF(results!B8=0,"",results!B8)</f>
        <v/>
      </c>
      <c r="C660" s="131" t="str">
        <f>IF(results!C8=0,"",results!C8)</f>
        <v/>
      </c>
      <c r="D660" s="131" t="str">
        <f>IF(results!D8=0,"",results!D8)</f>
        <v/>
      </c>
      <c r="E660" s="131" t="str">
        <f>IF(results!E8=0,"",results!E8)</f>
        <v/>
      </c>
      <c r="F660" s="141" t="str">
        <f>results!$Z$3</f>
        <v>/BMD</v>
      </c>
      <c r="G660" s="141" t="str">
        <f>results!Z8</f>
        <v/>
      </c>
      <c r="H660" s="143" t="str">
        <f>IFERROR(VLOOKUP(Base[[#This Row],[Résultats Demi Dilution]],$K$2:$L$62,2),"")</f>
        <v/>
      </c>
    </row>
    <row r="661" spans="1:8" x14ac:dyDescent="0.25">
      <c r="A661" s="140" t="str">
        <f>IF(results!A9=0,"",results!A9)</f>
        <v/>
      </c>
      <c r="B661" s="131" t="str">
        <f>IF(results!B9=0,"",results!B9)</f>
        <v/>
      </c>
      <c r="C661" s="131" t="str">
        <f>IF(results!C9=0,"",results!C9)</f>
        <v/>
      </c>
      <c r="D661" s="131" t="str">
        <f>IF(results!D9=0,"",results!D9)</f>
        <v/>
      </c>
      <c r="E661" s="131" t="str">
        <f>IF(results!E9=0,"",results!E9)</f>
        <v/>
      </c>
      <c r="F661" s="141" t="str">
        <f>results!$Z$3</f>
        <v>/BMD</v>
      </c>
      <c r="G661" s="141" t="str">
        <f>results!Z9</f>
        <v/>
      </c>
      <c r="H661" s="143" t="str">
        <f>IFERROR(VLOOKUP(Base[[#This Row],[Résultats Demi Dilution]],$K$2:$L$62,2),"")</f>
        <v/>
      </c>
    </row>
    <row r="662" spans="1:8" x14ac:dyDescent="0.25">
      <c r="A662" s="140" t="str">
        <f>IF(results!A10=0,"",results!A10)</f>
        <v/>
      </c>
      <c r="B662" s="131" t="str">
        <f>IF(results!B10=0,"",results!B10)</f>
        <v/>
      </c>
      <c r="C662" s="131" t="str">
        <f>IF(results!C10=0,"",results!C10)</f>
        <v/>
      </c>
      <c r="D662" s="131" t="str">
        <f>IF(results!D10=0,"",results!D10)</f>
        <v/>
      </c>
      <c r="E662" s="131" t="str">
        <f>IF(results!E10=0,"",results!E10)</f>
        <v/>
      </c>
      <c r="F662" s="141" t="str">
        <f>results!$Z$3</f>
        <v>/BMD</v>
      </c>
      <c r="G662" s="141" t="str">
        <f>results!Z10</f>
        <v/>
      </c>
      <c r="H662" s="143" t="str">
        <f>IFERROR(VLOOKUP(Base[[#This Row],[Résultats Demi Dilution]],$K$2:$L$62,2),"")</f>
        <v/>
      </c>
    </row>
    <row r="663" spans="1:8" x14ac:dyDescent="0.25">
      <c r="A663" s="140" t="str">
        <f>IF(results!A11=0,"",results!A11)</f>
        <v/>
      </c>
      <c r="B663" s="131" t="str">
        <f>IF(results!B11=0,"",results!B11)</f>
        <v/>
      </c>
      <c r="C663" s="131" t="str">
        <f>IF(results!C11=0,"",results!C11)</f>
        <v/>
      </c>
      <c r="D663" s="131" t="str">
        <f>IF(results!D11=0,"",results!D11)</f>
        <v/>
      </c>
      <c r="E663" s="131" t="str">
        <f>IF(results!E11=0,"",results!E11)</f>
        <v/>
      </c>
      <c r="F663" s="141" t="str">
        <f>results!$Z$3</f>
        <v>/BMD</v>
      </c>
      <c r="G663" s="141" t="str">
        <f>results!Z11</f>
        <v/>
      </c>
      <c r="H663" s="143" t="str">
        <f>IFERROR(VLOOKUP(Base[[#This Row],[Résultats Demi Dilution]],$K$2:$L$62,2),"")</f>
        <v/>
      </c>
    </row>
    <row r="664" spans="1:8" x14ac:dyDescent="0.25">
      <c r="A664" s="140" t="str">
        <f>IF(results!A12=0,"",results!A12)</f>
        <v/>
      </c>
      <c r="B664" s="131" t="str">
        <f>IF(results!B12=0,"",results!B12)</f>
        <v/>
      </c>
      <c r="C664" s="131" t="str">
        <f>IF(results!C12=0,"",results!C12)</f>
        <v/>
      </c>
      <c r="D664" s="131" t="str">
        <f>IF(results!D12=0,"",results!D12)</f>
        <v/>
      </c>
      <c r="E664" s="131" t="str">
        <f>IF(results!E12=0,"",results!E12)</f>
        <v/>
      </c>
      <c r="F664" s="141" t="str">
        <f>results!$Z$3</f>
        <v>/BMD</v>
      </c>
      <c r="G664" s="141" t="str">
        <f>results!Z12</f>
        <v/>
      </c>
      <c r="H664" s="143" t="str">
        <f>IFERROR(VLOOKUP(Base[[#This Row],[Résultats Demi Dilution]],$K$2:$L$62,2),"")</f>
        <v/>
      </c>
    </row>
    <row r="665" spans="1:8" x14ac:dyDescent="0.25">
      <c r="A665" s="140" t="str">
        <f>IF(results!A13=0,"",results!A13)</f>
        <v/>
      </c>
      <c r="B665" s="131" t="str">
        <f>IF(results!B13=0,"",results!B13)</f>
        <v/>
      </c>
      <c r="C665" s="131" t="str">
        <f>IF(results!C13=0,"",results!C13)</f>
        <v/>
      </c>
      <c r="D665" s="131" t="str">
        <f>IF(results!D13=0,"",results!D13)</f>
        <v/>
      </c>
      <c r="E665" s="131" t="str">
        <f>IF(results!E13=0,"",results!E13)</f>
        <v/>
      </c>
      <c r="F665" s="141" t="str">
        <f>results!$Z$3</f>
        <v>/BMD</v>
      </c>
      <c r="G665" s="141" t="str">
        <f>results!Z13</f>
        <v/>
      </c>
      <c r="H665" s="143" t="str">
        <f>IFERROR(VLOOKUP(Base[[#This Row],[Résultats Demi Dilution]],$K$2:$L$62,2),"")</f>
        <v/>
      </c>
    </row>
    <row r="666" spans="1:8" x14ac:dyDescent="0.25">
      <c r="A666" s="140" t="str">
        <f>IF(results!A14=0,"",results!A14)</f>
        <v/>
      </c>
      <c r="B666" s="131" t="str">
        <f>IF(results!B14=0,"",results!B14)</f>
        <v/>
      </c>
      <c r="C666" s="131" t="str">
        <f>IF(results!C14=0,"",results!C14)</f>
        <v/>
      </c>
      <c r="D666" s="131" t="str">
        <f>IF(results!D14=0,"",results!D14)</f>
        <v/>
      </c>
      <c r="E666" s="131" t="str">
        <f>IF(results!E14=0,"",results!E14)</f>
        <v/>
      </c>
      <c r="F666" s="141" t="str">
        <f>results!$Z$3</f>
        <v>/BMD</v>
      </c>
      <c r="G666" s="141" t="str">
        <f>results!Z14</f>
        <v/>
      </c>
      <c r="H666" s="143" t="str">
        <f>IFERROR(VLOOKUP(Base[[#This Row],[Résultats Demi Dilution]],$K$2:$L$62,2),"")</f>
        <v/>
      </c>
    </row>
    <row r="667" spans="1:8" x14ac:dyDescent="0.25">
      <c r="A667" s="140" t="str">
        <f>IF(results!A15=0,"",results!A15)</f>
        <v/>
      </c>
      <c r="B667" s="131" t="str">
        <f>IF(results!B15=0,"",results!B15)</f>
        <v/>
      </c>
      <c r="C667" s="131" t="str">
        <f>IF(results!C15=0,"",results!C15)</f>
        <v/>
      </c>
      <c r="D667" s="131" t="str">
        <f>IF(results!D15=0,"",results!D15)</f>
        <v/>
      </c>
      <c r="E667" s="131" t="str">
        <f>IF(results!E15=0,"",results!E15)</f>
        <v/>
      </c>
      <c r="F667" s="141" t="str">
        <f>results!$Z$3</f>
        <v>/BMD</v>
      </c>
      <c r="G667" s="141" t="str">
        <f>results!Z15</f>
        <v/>
      </c>
      <c r="H667" s="143" t="str">
        <f>IFERROR(VLOOKUP(Base[[#This Row],[Résultats Demi Dilution]],$K$2:$L$62,2),"")</f>
        <v/>
      </c>
    </row>
    <row r="668" spans="1:8" x14ac:dyDescent="0.25">
      <c r="A668" s="140" t="str">
        <f>IF(results!A16=0,"",results!A16)</f>
        <v/>
      </c>
      <c r="B668" s="131" t="str">
        <f>IF(results!B16=0,"",results!B16)</f>
        <v/>
      </c>
      <c r="C668" s="131" t="str">
        <f>IF(results!C16=0,"",results!C16)</f>
        <v/>
      </c>
      <c r="D668" s="131" t="str">
        <f>IF(results!D16=0,"",results!D16)</f>
        <v/>
      </c>
      <c r="E668" s="131" t="str">
        <f>IF(results!E16=0,"",results!E16)</f>
        <v/>
      </c>
      <c r="F668" s="141" t="str">
        <f>results!$Z$3</f>
        <v>/BMD</v>
      </c>
      <c r="G668" s="141" t="str">
        <f>results!Z16</f>
        <v/>
      </c>
      <c r="H668" s="143" t="str">
        <f>IFERROR(VLOOKUP(Base[[#This Row],[Résultats Demi Dilution]],$K$2:$L$62,2),"")</f>
        <v/>
      </c>
    </row>
    <row r="669" spans="1:8" x14ac:dyDescent="0.25">
      <c r="A669" s="140" t="str">
        <f>IF(results!A17=0,"",results!A17)</f>
        <v/>
      </c>
      <c r="B669" s="131" t="str">
        <f>IF(results!B17=0,"",results!B17)</f>
        <v/>
      </c>
      <c r="C669" s="131" t="str">
        <f>IF(results!C17=0,"",results!C17)</f>
        <v/>
      </c>
      <c r="D669" s="131" t="str">
        <f>IF(results!D17=0,"",results!D17)</f>
        <v/>
      </c>
      <c r="E669" s="131" t="str">
        <f>IF(results!E17=0,"",results!E17)</f>
        <v/>
      </c>
      <c r="F669" s="141" t="str">
        <f>results!$Z$3</f>
        <v>/BMD</v>
      </c>
      <c r="G669" s="141" t="str">
        <f>results!Z17</f>
        <v/>
      </c>
      <c r="H669" s="143" t="str">
        <f>IFERROR(VLOOKUP(Base[[#This Row],[Résultats Demi Dilution]],$K$2:$L$62,2),"")</f>
        <v/>
      </c>
    </row>
    <row r="670" spans="1:8" x14ac:dyDescent="0.25">
      <c r="A670" s="140" t="str">
        <f>IF(results!A18=0,"",results!A18)</f>
        <v/>
      </c>
      <c r="B670" s="131" t="str">
        <f>IF(results!B18=0,"",results!B18)</f>
        <v/>
      </c>
      <c r="C670" s="131" t="str">
        <f>IF(results!C18=0,"",results!C18)</f>
        <v/>
      </c>
      <c r="D670" s="131" t="str">
        <f>IF(results!D18=0,"",results!D18)</f>
        <v/>
      </c>
      <c r="E670" s="131" t="str">
        <f>IF(results!E18=0,"",results!E18)</f>
        <v/>
      </c>
      <c r="F670" s="141" t="str">
        <f>results!$Z$3</f>
        <v>/BMD</v>
      </c>
      <c r="G670" s="141" t="str">
        <f>results!Z18</f>
        <v/>
      </c>
      <c r="H670" s="143" t="str">
        <f>IFERROR(VLOOKUP(Base[[#This Row],[Résultats Demi Dilution]],$K$2:$L$62,2),"")</f>
        <v/>
      </c>
    </row>
    <row r="671" spans="1:8" x14ac:dyDescent="0.25">
      <c r="A671" s="140" t="str">
        <f>IF(results!A19=0,"",results!A19)</f>
        <v/>
      </c>
      <c r="B671" s="131" t="str">
        <f>IF(results!B19=0,"",results!B19)</f>
        <v/>
      </c>
      <c r="C671" s="131" t="str">
        <f>IF(results!C19=0,"",results!C19)</f>
        <v/>
      </c>
      <c r="D671" s="131" t="str">
        <f>IF(results!D19=0,"",results!D19)</f>
        <v/>
      </c>
      <c r="E671" s="131" t="str">
        <f>IF(results!E19=0,"",results!E19)</f>
        <v/>
      </c>
      <c r="F671" s="141" t="str">
        <f>results!$Z$3</f>
        <v>/BMD</v>
      </c>
      <c r="G671" s="141" t="str">
        <f>results!Z19</f>
        <v/>
      </c>
      <c r="H671" s="143" t="str">
        <f>IFERROR(VLOOKUP(Base[[#This Row],[Résultats Demi Dilution]],$K$2:$L$62,2),"")</f>
        <v/>
      </c>
    </row>
    <row r="672" spans="1:8" x14ac:dyDescent="0.25">
      <c r="A672" s="140" t="str">
        <f>IF(results!A20=0,"",results!A20)</f>
        <v/>
      </c>
      <c r="B672" s="131" t="str">
        <f>IF(results!B20=0,"",results!B20)</f>
        <v/>
      </c>
      <c r="C672" s="131" t="str">
        <f>IF(results!C20=0,"",results!C20)</f>
        <v/>
      </c>
      <c r="D672" s="131" t="str">
        <f>IF(results!D20=0,"",results!D20)</f>
        <v/>
      </c>
      <c r="E672" s="131" t="str">
        <f>IF(results!E20=0,"",results!E20)</f>
        <v/>
      </c>
      <c r="F672" s="141" t="str">
        <f>results!$Z$3</f>
        <v>/BMD</v>
      </c>
      <c r="G672" s="141" t="str">
        <f>results!Z20</f>
        <v/>
      </c>
      <c r="H672" s="143" t="str">
        <f>IFERROR(VLOOKUP(Base[[#This Row],[Résultats Demi Dilution]],$K$2:$L$62,2),"")</f>
        <v/>
      </c>
    </row>
    <row r="673" spans="1:8" x14ac:dyDescent="0.25">
      <c r="A673" s="140" t="str">
        <f>IF(results!A21=0,"",results!A21)</f>
        <v/>
      </c>
      <c r="B673" s="131" t="str">
        <f>IF(results!B21=0,"",results!B21)</f>
        <v/>
      </c>
      <c r="C673" s="131" t="str">
        <f>IF(results!C21=0,"",results!C21)</f>
        <v/>
      </c>
      <c r="D673" s="131" t="str">
        <f>IF(results!D21=0,"",results!D21)</f>
        <v/>
      </c>
      <c r="E673" s="131" t="str">
        <f>IF(results!E21=0,"",results!E21)</f>
        <v/>
      </c>
      <c r="F673" s="141" t="str">
        <f>results!$Z$3</f>
        <v>/BMD</v>
      </c>
      <c r="G673" s="141" t="str">
        <f>results!Z21</f>
        <v/>
      </c>
      <c r="H673" s="143" t="str">
        <f>IFERROR(VLOOKUP(Base[[#This Row],[Résultats Demi Dilution]],$K$2:$L$62,2),"")</f>
        <v/>
      </c>
    </row>
    <row r="674" spans="1:8" x14ac:dyDescent="0.25">
      <c r="A674" s="140" t="str">
        <f>IF(results!A22=0,"",results!A22)</f>
        <v/>
      </c>
      <c r="B674" s="131" t="str">
        <f>IF(results!B22=0,"",results!B22)</f>
        <v/>
      </c>
      <c r="C674" s="131" t="str">
        <f>IF(results!C22=0,"",results!C22)</f>
        <v/>
      </c>
      <c r="D674" s="131" t="str">
        <f>IF(results!D22=0,"",results!D22)</f>
        <v/>
      </c>
      <c r="E674" s="131" t="str">
        <f>IF(results!E22=0,"",results!E22)</f>
        <v/>
      </c>
      <c r="F674" s="141" t="str">
        <f>results!$Z$3</f>
        <v>/BMD</v>
      </c>
      <c r="G674" s="141" t="str">
        <f>results!Z22</f>
        <v/>
      </c>
      <c r="H674" s="143" t="str">
        <f>IFERROR(VLOOKUP(Base[[#This Row],[Résultats Demi Dilution]],$K$2:$L$62,2),"")</f>
        <v/>
      </c>
    </row>
    <row r="675" spans="1:8" x14ac:dyDescent="0.25">
      <c r="A675" s="140" t="str">
        <f>IF(results!A23=0,"",results!A23)</f>
        <v/>
      </c>
      <c r="B675" s="131" t="str">
        <f>IF(results!B23=0,"",results!B23)</f>
        <v/>
      </c>
      <c r="C675" s="131" t="str">
        <f>IF(results!C23=0,"",results!C23)</f>
        <v/>
      </c>
      <c r="D675" s="131" t="str">
        <f>IF(results!D23=0,"",results!D23)</f>
        <v/>
      </c>
      <c r="E675" s="131" t="str">
        <f>IF(results!E23=0,"",results!E23)</f>
        <v/>
      </c>
      <c r="F675" s="141" t="str">
        <f>results!$Z$3</f>
        <v>/BMD</v>
      </c>
      <c r="G675" s="141" t="str">
        <f>results!Z23</f>
        <v/>
      </c>
      <c r="H675" s="143" t="str">
        <f>IFERROR(VLOOKUP(Base[[#This Row],[Résultats Demi Dilution]],$K$2:$L$62,2),"")</f>
        <v/>
      </c>
    </row>
    <row r="676" spans="1:8" x14ac:dyDescent="0.25">
      <c r="A676" s="140" t="str">
        <f>IF(results!A24=0,"",results!A24)</f>
        <v/>
      </c>
      <c r="B676" s="131" t="str">
        <f>IF(results!B24=0,"",results!B24)</f>
        <v/>
      </c>
      <c r="C676" s="131" t="str">
        <f>IF(results!C24=0,"",results!C24)</f>
        <v/>
      </c>
      <c r="D676" s="131" t="str">
        <f>IF(results!D24=0,"",results!D24)</f>
        <v/>
      </c>
      <c r="E676" s="131" t="str">
        <f>IF(results!E24=0,"",results!E24)</f>
        <v/>
      </c>
      <c r="F676" s="141" t="str">
        <f>results!$Z$3</f>
        <v>/BMD</v>
      </c>
      <c r="G676" s="141" t="str">
        <f>results!Z24</f>
        <v/>
      </c>
      <c r="H676" s="143" t="str">
        <f>IFERROR(VLOOKUP(Base[[#This Row],[Résultats Demi Dilution]],$K$2:$L$62,2),"")</f>
        <v/>
      </c>
    </row>
    <row r="677" spans="1:8" x14ac:dyDescent="0.25">
      <c r="A677" s="140" t="str">
        <f>IF(results!A25=0,"",results!A25)</f>
        <v/>
      </c>
      <c r="B677" s="131" t="str">
        <f>IF(results!B25=0,"",results!B25)</f>
        <v/>
      </c>
      <c r="C677" s="131" t="str">
        <f>IF(results!C25=0,"",results!C25)</f>
        <v/>
      </c>
      <c r="D677" s="131" t="str">
        <f>IF(results!D25=0,"",results!D25)</f>
        <v/>
      </c>
      <c r="E677" s="131" t="str">
        <f>IF(results!E25=0,"",results!E25)</f>
        <v/>
      </c>
      <c r="F677" s="141" t="str">
        <f>results!$Z$3</f>
        <v>/BMD</v>
      </c>
      <c r="G677" s="141" t="str">
        <f>results!Z25</f>
        <v/>
      </c>
      <c r="H677" s="143" t="str">
        <f>IFERROR(VLOOKUP(Base[[#This Row],[Résultats Demi Dilution]],$K$2:$L$62,2),"")</f>
        <v/>
      </c>
    </row>
    <row r="678" spans="1:8" x14ac:dyDescent="0.25">
      <c r="A678" s="140" t="str">
        <f>IF(results!A26=0,"",results!A26)</f>
        <v/>
      </c>
      <c r="B678" s="131" t="str">
        <f>IF(results!B26=0,"",results!B26)</f>
        <v/>
      </c>
      <c r="C678" s="131" t="str">
        <f>IF(results!C26=0,"",results!C26)</f>
        <v/>
      </c>
      <c r="D678" s="131" t="str">
        <f>IF(results!D26=0,"",results!D26)</f>
        <v/>
      </c>
      <c r="E678" s="131" t="str">
        <f>IF(results!E26=0,"",results!E26)</f>
        <v/>
      </c>
      <c r="F678" s="141" t="str">
        <f>results!$Z$3</f>
        <v>/BMD</v>
      </c>
      <c r="G678" s="141" t="str">
        <f>results!Z26</f>
        <v/>
      </c>
      <c r="H678" s="143" t="str">
        <f>IFERROR(VLOOKUP(Base[[#This Row],[Résultats Demi Dilution]],$K$2:$L$62,2),"")</f>
        <v/>
      </c>
    </row>
    <row r="679" spans="1:8" x14ac:dyDescent="0.25">
      <c r="A679" s="140" t="str">
        <f>IF(results!A27=0,"",results!A27)</f>
        <v/>
      </c>
      <c r="B679" s="131" t="str">
        <f>IF(results!B27=0,"",results!B27)</f>
        <v/>
      </c>
      <c r="C679" s="131" t="str">
        <f>IF(results!C27=0,"",results!C27)</f>
        <v/>
      </c>
      <c r="D679" s="131" t="str">
        <f>IF(results!D27=0,"",results!D27)</f>
        <v/>
      </c>
      <c r="E679" s="131" t="str">
        <f>IF(results!E27=0,"",results!E27)</f>
        <v/>
      </c>
      <c r="F679" s="141" t="str">
        <f>results!$Z$3</f>
        <v>/BMD</v>
      </c>
      <c r="G679" s="141" t="str">
        <f>results!Z27</f>
        <v/>
      </c>
      <c r="H679" s="143" t="str">
        <f>IFERROR(VLOOKUP(Base[[#This Row],[Résultats Demi Dilution]],$K$2:$L$62,2),"")</f>
        <v/>
      </c>
    </row>
    <row r="680" spans="1:8" x14ac:dyDescent="0.25">
      <c r="A680" s="140" t="str">
        <f>IF(results!A28=0,"",results!A28)</f>
        <v/>
      </c>
      <c r="B680" s="131" t="str">
        <f>IF(results!B28=0,"",results!B28)</f>
        <v/>
      </c>
      <c r="C680" s="131" t="str">
        <f>IF(results!C28=0,"",results!C28)</f>
        <v/>
      </c>
      <c r="D680" s="131" t="str">
        <f>IF(results!D28=0,"",results!D28)</f>
        <v/>
      </c>
      <c r="E680" s="131" t="str">
        <f>IF(results!E28=0,"",results!E28)</f>
        <v/>
      </c>
      <c r="F680" s="141" t="str">
        <f>results!$Z$3</f>
        <v>/BMD</v>
      </c>
      <c r="G680" s="141" t="str">
        <f>results!Z28</f>
        <v/>
      </c>
      <c r="H680" s="143" t="str">
        <f>IFERROR(VLOOKUP(Base[[#This Row],[Résultats Demi Dilution]],$K$2:$L$62,2),"")</f>
        <v/>
      </c>
    </row>
    <row r="681" spans="1:8" x14ac:dyDescent="0.25">
      <c r="A681" s="140" t="str">
        <f>IF(results!A29=0,"",results!A29)</f>
        <v/>
      </c>
      <c r="B681" s="131" t="str">
        <f>IF(results!B29=0,"",results!B29)</f>
        <v/>
      </c>
      <c r="C681" s="131" t="str">
        <f>IF(results!C29=0,"",results!C29)</f>
        <v/>
      </c>
      <c r="D681" s="131" t="str">
        <f>IF(results!D29=0,"",results!D29)</f>
        <v/>
      </c>
      <c r="E681" s="131" t="str">
        <f>IF(results!E29=0,"",results!E29)</f>
        <v/>
      </c>
      <c r="F681" s="141" t="str">
        <f>results!$Z$3</f>
        <v>/BMD</v>
      </c>
      <c r="G681" s="141" t="str">
        <f>results!Z29</f>
        <v/>
      </c>
      <c r="H681" s="143" t="str">
        <f>IFERROR(VLOOKUP(Base[[#This Row],[Résultats Demi Dilution]],$K$2:$L$62,2),"")</f>
        <v/>
      </c>
    </row>
    <row r="682" spans="1:8" x14ac:dyDescent="0.25">
      <c r="A682" s="140" t="str">
        <f>IF(results!A30=0,"",results!A30)</f>
        <v/>
      </c>
      <c r="B682" s="131" t="str">
        <f>IF(results!B30=0,"",results!B30)</f>
        <v/>
      </c>
      <c r="C682" s="131" t="str">
        <f>IF(results!C30=0,"",results!C30)</f>
        <v/>
      </c>
      <c r="D682" s="131" t="str">
        <f>IF(results!D30=0,"",results!D30)</f>
        <v/>
      </c>
      <c r="E682" s="131" t="str">
        <f>IF(results!E30=0,"",results!E30)</f>
        <v/>
      </c>
      <c r="F682" s="141" t="str">
        <f>results!$Z$3</f>
        <v>/BMD</v>
      </c>
      <c r="G682" s="141" t="str">
        <f>results!Z30</f>
        <v/>
      </c>
      <c r="H682" s="143" t="str">
        <f>IFERROR(VLOOKUP(Base[[#This Row],[Résultats Demi Dilution]],$K$2:$L$62,2),"")</f>
        <v/>
      </c>
    </row>
    <row r="683" spans="1:8" x14ac:dyDescent="0.25">
      <c r="A683" s="140" t="str">
        <f>IF(results!A31=0,"",results!A31)</f>
        <v/>
      </c>
      <c r="B683" s="131" t="str">
        <f>IF(results!B31=0,"",results!B31)</f>
        <v/>
      </c>
      <c r="C683" s="131" t="str">
        <f>IF(results!C31=0,"",results!C31)</f>
        <v/>
      </c>
      <c r="D683" s="131" t="str">
        <f>IF(results!D31=0,"",results!D31)</f>
        <v/>
      </c>
      <c r="E683" s="131" t="str">
        <f>IF(results!E31=0,"",results!E31)</f>
        <v/>
      </c>
      <c r="F683" s="141" t="str">
        <f>results!$Z$3</f>
        <v>/BMD</v>
      </c>
      <c r="G683" s="141" t="str">
        <f>results!Z31</f>
        <v/>
      </c>
      <c r="H683" s="143" t="str">
        <f>IFERROR(VLOOKUP(Base[[#This Row],[Résultats Demi Dilution]],$K$2:$L$62,2),"")</f>
        <v/>
      </c>
    </row>
    <row r="684" spans="1:8" x14ac:dyDescent="0.25">
      <c r="A684" s="140" t="str">
        <f>IF(results!A32=0,"",results!A32)</f>
        <v/>
      </c>
      <c r="B684" s="131" t="str">
        <f>IF(results!B32=0,"",results!B32)</f>
        <v/>
      </c>
      <c r="C684" s="131" t="str">
        <f>IF(results!C32=0,"",results!C32)</f>
        <v/>
      </c>
      <c r="D684" s="131" t="str">
        <f>IF(results!D32=0,"",results!D32)</f>
        <v/>
      </c>
      <c r="E684" s="131" t="str">
        <f>IF(results!E32=0,"",results!E32)</f>
        <v/>
      </c>
      <c r="F684" s="141" t="str">
        <f>results!$Z$3</f>
        <v>/BMD</v>
      </c>
      <c r="G684" s="141" t="str">
        <f>results!Z32</f>
        <v/>
      </c>
      <c r="H684" s="143" t="str">
        <f>IFERROR(VLOOKUP(Base[[#This Row],[Résultats Demi Dilution]],$K$2:$L$62,2),"")</f>
        <v/>
      </c>
    </row>
    <row r="685" spans="1:8" x14ac:dyDescent="0.25">
      <c r="A685" s="140" t="str">
        <f>IF(results!A33=0,"",results!A33)</f>
        <v/>
      </c>
      <c r="B685" s="131" t="str">
        <f>IF(results!B33=0,"",results!B33)</f>
        <v/>
      </c>
      <c r="C685" s="131" t="str">
        <f>IF(results!C33=0,"",results!C33)</f>
        <v/>
      </c>
      <c r="D685" s="131" t="str">
        <f>IF(results!D33=0,"",results!D33)</f>
        <v/>
      </c>
      <c r="E685" s="131" t="str">
        <f>IF(results!E33=0,"",results!E33)</f>
        <v/>
      </c>
      <c r="F685" s="141" t="str">
        <f>results!$Z$3</f>
        <v>/BMD</v>
      </c>
      <c r="G685" s="141" t="str">
        <f>results!Z33</f>
        <v/>
      </c>
      <c r="H685" s="143" t="str">
        <f>IFERROR(VLOOKUP(Base[[#This Row],[Résultats Demi Dilution]],$K$2:$L$62,2),"")</f>
        <v/>
      </c>
    </row>
    <row r="686" spans="1:8" x14ac:dyDescent="0.25">
      <c r="A686" s="140" t="str">
        <f>IF(results!A34=0,"",results!A34)</f>
        <v/>
      </c>
      <c r="B686" s="131" t="str">
        <f>IF(results!B34=0,"",results!B34)</f>
        <v/>
      </c>
      <c r="C686" s="131" t="str">
        <f>IF(results!C34=0,"",results!C34)</f>
        <v/>
      </c>
      <c r="D686" s="131" t="str">
        <f>IF(results!D34=0,"",results!D34)</f>
        <v/>
      </c>
      <c r="E686" s="131" t="str">
        <f>IF(results!E34=0,"",results!E34)</f>
        <v/>
      </c>
      <c r="F686" s="141" t="str">
        <f>results!$Z$3</f>
        <v>/BMD</v>
      </c>
      <c r="G686" s="141" t="str">
        <f>results!Z34</f>
        <v/>
      </c>
      <c r="H686" s="143" t="str">
        <f>IFERROR(VLOOKUP(Base[[#This Row],[Résultats Demi Dilution]],$K$2:$L$62,2),"")</f>
        <v/>
      </c>
    </row>
    <row r="687" spans="1:8" x14ac:dyDescent="0.25">
      <c r="A687" s="140" t="str">
        <f>IF(results!A35=0,"",results!A35)</f>
        <v/>
      </c>
      <c r="B687" s="131" t="str">
        <f>IF(results!B35=0,"",results!B35)</f>
        <v/>
      </c>
      <c r="C687" s="131" t="str">
        <f>IF(results!C35=0,"",results!C35)</f>
        <v/>
      </c>
      <c r="D687" s="131" t="str">
        <f>IF(results!D35=0,"",results!D35)</f>
        <v/>
      </c>
      <c r="E687" s="131" t="str">
        <f>IF(results!E35=0,"",results!E35)</f>
        <v/>
      </c>
      <c r="F687" s="141" t="str">
        <f>results!$Z$3</f>
        <v>/BMD</v>
      </c>
      <c r="G687" s="141" t="str">
        <f>results!Z35</f>
        <v/>
      </c>
      <c r="H687" s="143" t="str">
        <f>IFERROR(VLOOKUP(Base[[#This Row],[Résultats Demi Dilution]],$K$2:$L$62,2),"")</f>
        <v/>
      </c>
    </row>
    <row r="688" spans="1:8" x14ac:dyDescent="0.25">
      <c r="A688" s="140" t="str">
        <f>IF(results!A36=0,"",results!A36)</f>
        <v/>
      </c>
      <c r="B688" s="131" t="str">
        <f>IF(results!B36=0,"",results!B36)</f>
        <v/>
      </c>
      <c r="C688" s="131" t="str">
        <f>IF(results!C36=0,"",results!C36)</f>
        <v/>
      </c>
      <c r="D688" s="131" t="str">
        <f>IF(results!D36=0,"",results!D36)</f>
        <v/>
      </c>
      <c r="E688" s="131" t="str">
        <f>IF(results!E36=0,"",results!E36)</f>
        <v/>
      </c>
      <c r="F688" s="141" t="str">
        <f>results!$Z$3</f>
        <v>/BMD</v>
      </c>
      <c r="G688" s="141" t="str">
        <f>results!Z36</f>
        <v/>
      </c>
      <c r="H688" s="143" t="str">
        <f>IFERROR(VLOOKUP(Base[[#This Row],[Résultats Demi Dilution]],$K$2:$L$62,2),"")</f>
        <v/>
      </c>
    </row>
    <row r="689" spans="1:8" x14ac:dyDescent="0.25">
      <c r="A689" s="140" t="str">
        <f>IF(results!A37=0,"",results!A37)</f>
        <v/>
      </c>
      <c r="B689" s="131" t="str">
        <f>IF(results!B37=0,"",results!B37)</f>
        <v/>
      </c>
      <c r="C689" s="131" t="str">
        <f>IF(results!C37=0,"",results!C37)</f>
        <v/>
      </c>
      <c r="D689" s="131" t="str">
        <f>IF(results!D37=0,"",results!D37)</f>
        <v/>
      </c>
      <c r="E689" s="131" t="str">
        <f>IF(results!E37=0,"",results!E37)</f>
        <v/>
      </c>
      <c r="F689" s="141" t="str">
        <f>results!$Z$3</f>
        <v>/BMD</v>
      </c>
      <c r="G689" s="141" t="str">
        <f>results!Z37</f>
        <v/>
      </c>
      <c r="H689" s="143" t="str">
        <f>IFERROR(VLOOKUP(Base[[#This Row],[Résultats Demi Dilution]],$K$2:$L$62,2),"")</f>
        <v/>
      </c>
    </row>
    <row r="690" spans="1:8" x14ac:dyDescent="0.25">
      <c r="A690" s="140" t="str">
        <f>IF(results!A38=0,"",results!A38)</f>
        <v/>
      </c>
      <c r="B690" s="131" t="str">
        <f>IF(results!B38=0,"",results!B38)</f>
        <v/>
      </c>
      <c r="C690" s="131" t="str">
        <f>IF(results!C38=0,"",results!C38)</f>
        <v/>
      </c>
      <c r="D690" s="131" t="str">
        <f>IF(results!D38=0,"",results!D38)</f>
        <v/>
      </c>
      <c r="E690" s="131" t="str">
        <f>IF(results!E38=0,"",results!E38)</f>
        <v/>
      </c>
      <c r="F690" s="141" t="str">
        <f>results!$Z$3</f>
        <v>/BMD</v>
      </c>
      <c r="G690" s="141" t="str">
        <f>results!Z38</f>
        <v/>
      </c>
      <c r="H690" s="143" t="str">
        <f>IFERROR(VLOOKUP(Base[[#This Row],[Résultats Demi Dilution]],$K$2:$L$62,2),"")</f>
        <v/>
      </c>
    </row>
    <row r="691" spans="1:8" x14ac:dyDescent="0.25">
      <c r="A691" s="140" t="str">
        <f>IF(results!A39=0,"",results!A39)</f>
        <v/>
      </c>
      <c r="B691" s="131" t="str">
        <f>IF(results!B39=0,"",results!B39)</f>
        <v/>
      </c>
      <c r="C691" s="131" t="str">
        <f>IF(results!C39=0,"",results!C39)</f>
        <v/>
      </c>
      <c r="D691" s="131" t="str">
        <f>IF(results!D39=0,"",results!D39)</f>
        <v/>
      </c>
      <c r="E691" s="131" t="str">
        <f>IF(results!E39=0,"",results!E39)</f>
        <v/>
      </c>
      <c r="F691" s="141" t="str">
        <f>results!$Z$3</f>
        <v>/BMD</v>
      </c>
      <c r="G691" s="141" t="str">
        <f>results!Z39</f>
        <v/>
      </c>
      <c r="H691" s="143" t="str">
        <f>IFERROR(VLOOKUP(Base[[#This Row],[Résultats Demi Dilution]],$K$2:$L$62,2),"")</f>
        <v/>
      </c>
    </row>
    <row r="692" spans="1:8" x14ac:dyDescent="0.25">
      <c r="A692" s="140" t="str">
        <f>IF(results!A40=0,"",results!A40)</f>
        <v/>
      </c>
      <c r="B692" s="131" t="str">
        <f>IF(results!B40=0,"",results!B40)</f>
        <v/>
      </c>
      <c r="C692" s="131" t="str">
        <f>IF(results!C40=0,"",results!C40)</f>
        <v/>
      </c>
      <c r="D692" s="131" t="str">
        <f>IF(results!D40=0,"",results!D40)</f>
        <v/>
      </c>
      <c r="E692" s="131" t="str">
        <f>IF(results!E40=0,"",results!E40)</f>
        <v/>
      </c>
      <c r="F692" s="141" t="str">
        <f>results!$Z$3</f>
        <v>/BMD</v>
      </c>
      <c r="G692" s="141" t="str">
        <f>results!Z40</f>
        <v/>
      </c>
      <c r="H692" s="143" t="str">
        <f>IFERROR(VLOOKUP(Base[[#This Row],[Résultats Demi Dilution]],$K$2:$L$62,2),"")</f>
        <v/>
      </c>
    </row>
    <row r="693" spans="1:8" x14ac:dyDescent="0.25">
      <c r="A693" s="140" t="str">
        <f>IF(results!A41=0,"",results!A41)</f>
        <v/>
      </c>
      <c r="B693" s="131" t="str">
        <f>IF(results!B41=0,"",results!B41)</f>
        <v/>
      </c>
      <c r="C693" s="131" t="str">
        <f>IF(results!C41=0,"",results!C41)</f>
        <v/>
      </c>
      <c r="D693" s="131" t="str">
        <f>IF(results!D41=0,"",results!D41)</f>
        <v/>
      </c>
      <c r="E693" s="131" t="str">
        <f>IF(results!E41=0,"",results!E41)</f>
        <v/>
      </c>
      <c r="F693" s="141" t="str">
        <f>results!$Z$3</f>
        <v>/BMD</v>
      </c>
      <c r="G693" s="141" t="str">
        <f>results!Z41</f>
        <v/>
      </c>
      <c r="H693" s="143" t="str">
        <f>IFERROR(VLOOKUP(Base[[#This Row],[Résultats Demi Dilution]],$K$2:$L$62,2),"")</f>
        <v/>
      </c>
    </row>
    <row r="694" spans="1:8" x14ac:dyDescent="0.25">
      <c r="A694" s="140" t="str">
        <f>IF(results!A42=0,"",results!A42)</f>
        <v/>
      </c>
      <c r="B694" s="131" t="str">
        <f>IF(results!B42=0,"",results!B42)</f>
        <v/>
      </c>
      <c r="C694" s="131" t="str">
        <f>IF(results!C42=0,"",results!C42)</f>
        <v/>
      </c>
      <c r="D694" s="131" t="str">
        <f>IF(results!D42=0,"",results!D42)</f>
        <v/>
      </c>
      <c r="E694" s="131" t="str">
        <f>IF(results!E42=0,"",results!E42)</f>
        <v/>
      </c>
      <c r="F694" s="141" t="str">
        <f>results!$Z$3</f>
        <v>/BMD</v>
      </c>
      <c r="G694" s="141" t="str">
        <f>results!Z42</f>
        <v/>
      </c>
      <c r="H694" s="143" t="str">
        <f>IFERROR(VLOOKUP(Base[[#This Row],[Résultats Demi Dilution]],$K$2:$L$62,2),"")</f>
        <v/>
      </c>
    </row>
    <row r="695" spans="1:8" x14ac:dyDescent="0.25">
      <c r="A695" s="140" t="str">
        <f>IF(results!A43=0,"",results!A43)</f>
        <v/>
      </c>
      <c r="B695" s="131" t="str">
        <f>IF(results!B43=0,"",results!B43)</f>
        <v/>
      </c>
      <c r="C695" s="131" t="str">
        <f>IF(results!C43=0,"",results!C43)</f>
        <v/>
      </c>
      <c r="D695" s="131" t="str">
        <f>IF(results!D43=0,"",results!D43)</f>
        <v/>
      </c>
      <c r="E695" s="131" t="str">
        <f>IF(results!E43=0,"",results!E43)</f>
        <v/>
      </c>
      <c r="F695" s="141" t="str">
        <f>results!$Z$3</f>
        <v>/BMD</v>
      </c>
      <c r="G695" s="141" t="str">
        <f>results!Z43</f>
        <v/>
      </c>
      <c r="H695" s="143" t="str">
        <f>IFERROR(VLOOKUP(Base[[#This Row],[Résultats Demi Dilution]],$K$2:$L$62,2),"")</f>
        <v/>
      </c>
    </row>
    <row r="696" spans="1:8" x14ac:dyDescent="0.25">
      <c r="A696" s="140" t="str">
        <f>IF(results!A44=0,"",results!A44)</f>
        <v/>
      </c>
      <c r="B696" s="131" t="str">
        <f>IF(results!B44=0,"",results!B44)</f>
        <v/>
      </c>
      <c r="C696" s="131" t="str">
        <f>IF(results!C44=0,"",results!C44)</f>
        <v/>
      </c>
      <c r="D696" s="131" t="str">
        <f>IF(results!D44=0,"",results!D44)</f>
        <v/>
      </c>
      <c r="E696" s="131" t="str">
        <f>IF(results!E44=0,"",results!E44)</f>
        <v/>
      </c>
      <c r="F696" s="141" t="str">
        <f>results!$Z$3</f>
        <v>/BMD</v>
      </c>
      <c r="G696" s="141" t="str">
        <f>results!Z44</f>
        <v/>
      </c>
      <c r="H696" s="143" t="str">
        <f>IFERROR(VLOOKUP(Base[[#This Row],[Résultats Demi Dilution]],$K$2:$L$62,2),"")</f>
        <v/>
      </c>
    </row>
    <row r="697" spans="1:8" x14ac:dyDescent="0.25">
      <c r="A697" s="140" t="str">
        <f>IF(results!A45=0,"",results!A45)</f>
        <v/>
      </c>
      <c r="B697" s="131" t="str">
        <f>IF(results!B45=0,"",results!B45)</f>
        <v/>
      </c>
      <c r="C697" s="131" t="str">
        <f>IF(results!C45=0,"",results!C45)</f>
        <v/>
      </c>
      <c r="D697" s="131" t="str">
        <f>IF(results!D45=0,"",results!D45)</f>
        <v/>
      </c>
      <c r="E697" s="131" t="str">
        <f>IF(results!E45=0,"",results!E45)</f>
        <v/>
      </c>
      <c r="F697" s="141" t="str">
        <f>results!$Z$3</f>
        <v>/BMD</v>
      </c>
      <c r="G697" s="141" t="str">
        <f>results!Z45</f>
        <v/>
      </c>
      <c r="H697" s="143" t="str">
        <f>IFERROR(VLOOKUP(Base[[#This Row],[Résultats Demi Dilution]],$K$2:$L$62,2),"")</f>
        <v/>
      </c>
    </row>
    <row r="698" spans="1:8" x14ac:dyDescent="0.25">
      <c r="A698" s="140" t="str">
        <f>IF(results!A46=0,"",results!A46)</f>
        <v/>
      </c>
      <c r="B698" s="131" t="str">
        <f>IF(results!B46=0,"",results!B46)</f>
        <v/>
      </c>
      <c r="C698" s="131" t="str">
        <f>IF(results!C46=0,"",results!C46)</f>
        <v/>
      </c>
      <c r="D698" s="131" t="str">
        <f>IF(results!D46=0,"",results!D46)</f>
        <v/>
      </c>
      <c r="E698" s="131" t="str">
        <f>IF(results!E46=0,"",results!E46)</f>
        <v/>
      </c>
      <c r="F698" s="141" t="str">
        <f>results!$Z$3</f>
        <v>/BMD</v>
      </c>
      <c r="G698" s="141" t="str">
        <f>results!Z46</f>
        <v/>
      </c>
      <c r="H698" s="143" t="str">
        <f>IFERROR(VLOOKUP(Base[[#This Row],[Résultats Demi Dilution]],$K$2:$L$62,2),"")</f>
        <v/>
      </c>
    </row>
    <row r="699" spans="1:8" x14ac:dyDescent="0.25">
      <c r="A699" s="140" t="str">
        <f>IF(results!A47=0,"",results!A47)</f>
        <v/>
      </c>
      <c r="B699" s="131" t="str">
        <f>IF(results!B47=0,"",results!B47)</f>
        <v/>
      </c>
      <c r="C699" s="131" t="str">
        <f>IF(results!C47=0,"",results!C47)</f>
        <v/>
      </c>
      <c r="D699" s="131" t="str">
        <f>IF(results!D47=0,"",results!D47)</f>
        <v/>
      </c>
      <c r="E699" s="131" t="str">
        <f>IF(results!E47=0,"",results!E47)</f>
        <v/>
      </c>
      <c r="F699" s="141" t="str">
        <f>results!$Z$3</f>
        <v>/BMD</v>
      </c>
      <c r="G699" s="141" t="str">
        <f>results!Z47</f>
        <v/>
      </c>
      <c r="H699" s="143" t="str">
        <f>IFERROR(VLOOKUP(Base[[#This Row],[Résultats Demi Dilution]],$K$2:$L$62,2),"")</f>
        <v/>
      </c>
    </row>
    <row r="700" spans="1:8" x14ac:dyDescent="0.25">
      <c r="A700" s="140" t="str">
        <f>IF(results!A48=0,"",results!A48)</f>
        <v/>
      </c>
      <c r="B700" s="131" t="str">
        <f>IF(results!B48=0,"",results!B48)</f>
        <v/>
      </c>
      <c r="C700" s="131" t="str">
        <f>IF(results!C48=0,"",results!C48)</f>
        <v/>
      </c>
      <c r="D700" s="131" t="str">
        <f>IF(results!D48=0,"",results!D48)</f>
        <v/>
      </c>
      <c r="E700" s="131" t="str">
        <f>IF(results!E48=0,"",results!E48)</f>
        <v/>
      </c>
      <c r="F700" s="141" t="str">
        <f>results!$Z$3</f>
        <v>/BMD</v>
      </c>
      <c r="G700" s="141" t="str">
        <f>results!Z48</f>
        <v/>
      </c>
      <c r="H700" s="143" t="str">
        <f>IFERROR(VLOOKUP(Base[[#This Row],[Résultats Demi Dilution]],$K$2:$L$62,2),"")</f>
        <v/>
      </c>
    </row>
    <row r="701" spans="1:8" x14ac:dyDescent="0.25">
      <c r="A701" s="140" t="str">
        <f>IF(results!A49=0,"",results!A49)</f>
        <v/>
      </c>
      <c r="B701" s="131" t="str">
        <f>IF(results!B49=0,"",results!B49)</f>
        <v/>
      </c>
      <c r="C701" s="131" t="str">
        <f>IF(results!C49=0,"",results!C49)</f>
        <v/>
      </c>
      <c r="D701" s="131" t="str">
        <f>IF(results!D49=0,"",results!D49)</f>
        <v/>
      </c>
      <c r="E701" s="131" t="str">
        <f>IF(results!E49=0,"",results!E49)</f>
        <v/>
      </c>
      <c r="F701" s="141" t="str">
        <f>results!$Z$3</f>
        <v>/BMD</v>
      </c>
      <c r="G701" s="141" t="str">
        <f>results!Z49</f>
        <v/>
      </c>
      <c r="H701" s="143" t="str">
        <f>IFERROR(VLOOKUP(Base[[#This Row],[Résultats Demi Dilution]],$K$2:$L$62,2),"")</f>
        <v/>
      </c>
    </row>
    <row r="702" spans="1:8" x14ac:dyDescent="0.25">
      <c r="A702" s="140" t="str">
        <f>IF(results!A50=0,"",results!A50)</f>
        <v/>
      </c>
      <c r="B702" s="131" t="str">
        <f>IF(results!B50=0,"",results!B50)</f>
        <v/>
      </c>
      <c r="C702" s="131" t="str">
        <f>IF(results!C50=0,"",results!C50)</f>
        <v/>
      </c>
      <c r="D702" s="131" t="str">
        <f>IF(results!D50=0,"",results!D50)</f>
        <v/>
      </c>
      <c r="E702" s="131" t="str">
        <f>IF(results!E50=0,"",results!E50)</f>
        <v/>
      </c>
      <c r="F702" s="141" t="str">
        <f>results!$Z$3</f>
        <v>/BMD</v>
      </c>
      <c r="G702" s="141" t="str">
        <f>results!Z50</f>
        <v/>
      </c>
      <c r="H702" s="143" t="str">
        <f>IFERROR(VLOOKUP(Base[[#This Row],[Résultats Demi Dilution]],$K$2:$L$62,2),"")</f>
        <v/>
      </c>
    </row>
    <row r="703" spans="1:8" x14ac:dyDescent="0.25">
      <c r="A703" s="140" t="str">
        <f>IF(results!A51=0,"",results!A51)</f>
        <v/>
      </c>
      <c r="B703" s="131" t="str">
        <f>IF(results!B51=0,"",results!B51)</f>
        <v/>
      </c>
      <c r="C703" s="131" t="str">
        <f>IF(results!C51=0,"",results!C51)</f>
        <v/>
      </c>
      <c r="D703" s="131" t="str">
        <f>IF(results!D51=0,"",results!D51)</f>
        <v/>
      </c>
      <c r="E703" s="131" t="str">
        <f>IF(results!E51=0,"",results!E51)</f>
        <v/>
      </c>
      <c r="F703" s="141" t="str">
        <f>results!$Z$3</f>
        <v>/BMD</v>
      </c>
      <c r="G703" s="141" t="str">
        <f>results!Z51</f>
        <v/>
      </c>
      <c r="H703" s="143" t="str">
        <f>IFERROR(VLOOKUP(Base[[#This Row],[Résultats Demi Dilution]],$K$2:$L$62,2),"")</f>
        <v/>
      </c>
    </row>
    <row r="704" spans="1:8" x14ac:dyDescent="0.25">
      <c r="A704" s="140" t="str">
        <f>IF(results!A52=0,"",results!A52)</f>
        <v/>
      </c>
      <c r="B704" s="131" t="str">
        <f>IF(results!B52=0,"",results!B52)</f>
        <v/>
      </c>
      <c r="C704" s="131" t="str">
        <f>IF(results!C52=0,"",results!C52)</f>
        <v/>
      </c>
      <c r="D704" s="131" t="str">
        <f>IF(results!D52=0,"",results!D52)</f>
        <v/>
      </c>
      <c r="E704" s="131" t="str">
        <f>IF(results!E52=0,"",results!E52)</f>
        <v/>
      </c>
      <c r="F704" s="141" t="str">
        <f>results!$Z$3</f>
        <v>/BMD</v>
      </c>
      <c r="G704" s="141" t="str">
        <f>results!Z52</f>
        <v/>
      </c>
      <c r="H704" s="143" t="str">
        <f>IFERROR(VLOOKUP(Base[[#This Row],[Résultats Demi Dilution]],$K$2:$L$62,2),"")</f>
        <v/>
      </c>
    </row>
    <row r="705" spans="1:8" x14ac:dyDescent="0.25">
      <c r="A705" s="140" t="str">
        <f>IF(results!A53=0,"",results!A53)</f>
        <v/>
      </c>
      <c r="B705" s="131" t="str">
        <f>IF(results!B53=0,"",results!B53)</f>
        <v/>
      </c>
      <c r="C705" s="131" t="str">
        <f>IF(results!C53=0,"",results!C53)</f>
        <v/>
      </c>
      <c r="D705" s="131" t="str">
        <f>IF(results!D53=0,"",results!D53)</f>
        <v/>
      </c>
      <c r="E705" s="131" t="str">
        <f>IF(results!E53=0,"",results!E53)</f>
        <v/>
      </c>
      <c r="F705" s="141" t="str">
        <f>results!$Z$3</f>
        <v>/BMD</v>
      </c>
      <c r="G705" s="141" t="str">
        <f>results!Z53</f>
        <v/>
      </c>
      <c r="H705" s="143" t="str">
        <f>IFERROR(VLOOKUP(Base[[#This Row],[Résultats Demi Dilution]],$K$2:$L$62,2),"")</f>
        <v/>
      </c>
    </row>
    <row r="706" spans="1:8" x14ac:dyDescent="0.25">
      <c r="A706" s="140" t="str">
        <f>IF(results!A54=0,"",results!A54)</f>
        <v/>
      </c>
      <c r="B706" s="131" t="str">
        <f>IF(results!B54=0,"",results!B54)</f>
        <v/>
      </c>
      <c r="C706" s="131" t="str">
        <f>IF(results!C54=0,"",results!C54)</f>
        <v/>
      </c>
      <c r="D706" s="131" t="str">
        <f>IF(results!D54=0,"",results!D54)</f>
        <v/>
      </c>
      <c r="E706" s="131" t="str">
        <f>IF(results!E54=0,"",results!E54)</f>
        <v/>
      </c>
      <c r="F706" s="141" t="str">
        <f>results!$Z$3</f>
        <v>/BMD</v>
      </c>
      <c r="G706" s="141" t="str">
        <f>results!Z54</f>
        <v/>
      </c>
      <c r="H706" s="143" t="str">
        <f>IFERROR(VLOOKUP(Base[[#This Row],[Résultats Demi Dilution]],$K$2:$L$62,2),"")</f>
        <v/>
      </c>
    </row>
    <row r="707" spans="1:8" x14ac:dyDescent="0.25">
      <c r="A707" s="140" t="str">
        <f>IF(results!A55=0,"",results!A55)</f>
        <v/>
      </c>
      <c r="B707" s="131" t="str">
        <f>IF(results!B55=0,"",results!B55)</f>
        <v/>
      </c>
      <c r="C707" s="131" t="str">
        <f>IF(results!C55=0,"",results!C55)</f>
        <v/>
      </c>
      <c r="D707" s="131" t="str">
        <f>IF(results!D55=0,"",results!D55)</f>
        <v/>
      </c>
      <c r="E707" s="131" t="str">
        <f>IF(results!E55=0,"",results!E55)</f>
        <v/>
      </c>
      <c r="F707" s="141" t="str">
        <f>results!$Z$3</f>
        <v>/BMD</v>
      </c>
      <c r="G707" s="141" t="str">
        <f>results!Z55</f>
        <v/>
      </c>
      <c r="H707" s="143" t="str">
        <f>IFERROR(VLOOKUP(Base[[#This Row],[Résultats Demi Dilution]],$K$2:$L$62,2),"")</f>
        <v/>
      </c>
    </row>
    <row r="708" spans="1:8" x14ac:dyDescent="0.25">
      <c r="A708" s="140" t="str">
        <f>IF(results!A56=0,"",results!A56)</f>
        <v/>
      </c>
      <c r="B708" s="131" t="str">
        <f>IF(results!B56=0,"",results!B56)</f>
        <v/>
      </c>
      <c r="C708" s="131" t="str">
        <f>IF(results!C56=0,"",results!C56)</f>
        <v/>
      </c>
      <c r="D708" s="131" t="str">
        <f>IF(results!D56=0,"",results!D56)</f>
        <v/>
      </c>
      <c r="E708" s="131" t="str">
        <f>IF(results!E56=0,"",results!E56)</f>
        <v/>
      </c>
      <c r="F708" s="141" t="str">
        <f>results!$Z$3</f>
        <v>/BMD</v>
      </c>
      <c r="G708" s="141" t="str">
        <f>results!Z56</f>
        <v/>
      </c>
      <c r="H708" s="143" t="str">
        <f>IFERROR(VLOOKUP(Base[[#This Row],[Résultats Demi Dilution]],$K$2:$L$62,2),"")</f>
        <v/>
      </c>
    </row>
    <row r="709" spans="1:8" x14ac:dyDescent="0.25">
      <c r="A709" s="140" t="str">
        <f>IF(results!A57=0,"",results!A57)</f>
        <v/>
      </c>
      <c r="B709" s="131" t="str">
        <f>IF(results!B57=0,"",results!B57)</f>
        <v/>
      </c>
      <c r="C709" s="131" t="str">
        <f>IF(results!C57=0,"",results!C57)</f>
        <v/>
      </c>
      <c r="D709" s="131" t="str">
        <f>IF(results!D57=0,"",results!D57)</f>
        <v/>
      </c>
      <c r="E709" s="131" t="str">
        <f>IF(results!E57=0,"",results!E57)</f>
        <v/>
      </c>
      <c r="F709" s="141" t="str">
        <f>results!$Z$3</f>
        <v>/BMD</v>
      </c>
      <c r="G709" s="141" t="str">
        <f>results!Z57</f>
        <v/>
      </c>
      <c r="H709" s="143" t="str">
        <f>IFERROR(VLOOKUP(Base[[#This Row],[Résultats Demi Dilution]],$K$2:$L$62,2),"")</f>
        <v/>
      </c>
    </row>
    <row r="710" spans="1:8" x14ac:dyDescent="0.25">
      <c r="A710" s="140" t="str">
        <f>IF(results!A58=0,"",results!A58)</f>
        <v/>
      </c>
      <c r="B710" s="131" t="str">
        <f>IF(results!B58=0,"",results!B58)</f>
        <v/>
      </c>
      <c r="C710" s="131" t="str">
        <f>IF(results!C58=0,"",results!C58)</f>
        <v/>
      </c>
      <c r="D710" s="131" t="str">
        <f>IF(results!D58=0,"",results!D58)</f>
        <v/>
      </c>
      <c r="E710" s="131" t="str">
        <f>IF(results!E58=0,"",results!E58)</f>
        <v/>
      </c>
      <c r="F710" s="141" t="str">
        <f>results!$Z$3</f>
        <v>/BMD</v>
      </c>
      <c r="G710" s="141" t="str">
        <f>results!Z58</f>
        <v/>
      </c>
      <c r="H710" s="143" t="str">
        <f>IFERROR(VLOOKUP(Base[[#This Row],[Résultats Demi Dilution]],$K$2:$L$62,2),"")</f>
        <v/>
      </c>
    </row>
    <row r="711" spans="1:8" x14ac:dyDescent="0.25">
      <c r="A711" s="140" t="str">
        <f>IF(results!A59=0,"",results!A59)</f>
        <v/>
      </c>
      <c r="B711" s="131" t="str">
        <f>IF(results!B59=0,"",results!B59)</f>
        <v/>
      </c>
      <c r="C711" s="131" t="str">
        <f>IF(results!C59=0,"",results!C59)</f>
        <v/>
      </c>
      <c r="D711" s="131" t="str">
        <f>IF(results!D59=0,"",results!D59)</f>
        <v/>
      </c>
      <c r="E711" s="131" t="str">
        <f>IF(results!E59=0,"",results!E59)</f>
        <v/>
      </c>
      <c r="F711" s="141" t="str">
        <f>results!$Z$3</f>
        <v>/BMD</v>
      </c>
      <c r="G711" s="141" t="str">
        <f>results!Z59</f>
        <v/>
      </c>
      <c r="H711" s="143" t="str">
        <f>IFERROR(VLOOKUP(Base[[#This Row],[Résultats Demi Dilution]],$K$2:$L$62,2),"")</f>
        <v/>
      </c>
    </row>
    <row r="712" spans="1:8" x14ac:dyDescent="0.25">
      <c r="A712" s="140" t="str">
        <f>IF(results!A60=0,"",results!A60)</f>
        <v/>
      </c>
      <c r="B712" s="131" t="str">
        <f>IF(results!B60=0,"",results!B60)</f>
        <v/>
      </c>
      <c r="C712" s="131" t="str">
        <f>IF(results!C60=0,"",results!C60)</f>
        <v/>
      </c>
      <c r="D712" s="131" t="str">
        <f>IF(results!D60=0,"",results!D60)</f>
        <v/>
      </c>
      <c r="E712" s="131" t="str">
        <f>IF(results!E60=0,"",results!E60)</f>
        <v/>
      </c>
      <c r="F712" s="141" t="str">
        <f>results!$Z$3</f>
        <v>/BMD</v>
      </c>
      <c r="G712" s="141" t="str">
        <f>results!Z60</f>
        <v/>
      </c>
      <c r="H712" s="143" t="str">
        <f>IFERROR(VLOOKUP(Base[[#This Row],[Résultats Demi Dilution]],$K$2:$L$62,2),"")</f>
        <v/>
      </c>
    </row>
    <row r="713" spans="1:8" x14ac:dyDescent="0.25">
      <c r="A713" s="140" t="str">
        <f>IF(results!A61=0,"",results!A61)</f>
        <v/>
      </c>
      <c r="B713" s="131" t="str">
        <f>IF(results!B61=0,"",results!B61)</f>
        <v/>
      </c>
      <c r="C713" s="131" t="str">
        <f>IF(results!C61=0,"",results!C61)</f>
        <v/>
      </c>
      <c r="D713" s="131" t="str">
        <f>IF(results!D61=0,"",results!D61)</f>
        <v/>
      </c>
      <c r="E713" s="131" t="str">
        <f>IF(results!E61=0,"",results!E61)</f>
        <v/>
      </c>
      <c r="F713" s="141" t="str">
        <f>results!$Z$3</f>
        <v>/BMD</v>
      </c>
      <c r="G713" s="141" t="str">
        <f>results!Z61</f>
        <v/>
      </c>
      <c r="H713" s="143" t="str">
        <f>IFERROR(VLOOKUP(Base[[#This Row],[Résultats Demi Dilution]],$K$2:$L$62,2),"")</f>
        <v/>
      </c>
    </row>
    <row r="714" spans="1:8" x14ac:dyDescent="0.25">
      <c r="A714" s="140" t="str">
        <f>IF(results!A62=0,"",results!A62)</f>
        <v/>
      </c>
      <c r="B714" s="131" t="str">
        <f>IF(results!B62=0,"",results!B62)</f>
        <v/>
      </c>
      <c r="C714" s="131" t="str">
        <f>IF(results!C62=0,"",results!C62)</f>
        <v/>
      </c>
      <c r="D714" s="131" t="str">
        <f>IF(results!D62=0,"",results!D62)</f>
        <v/>
      </c>
      <c r="E714" s="131" t="str">
        <f>IF(results!E62=0,"",results!E62)</f>
        <v/>
      </c>
      <c r="F714" s="141" t="str">
        <f>results!$Z$3</f>
        <v>/BMD</v>
      </c>
      <c r="G714" s="141" t="str">
        <f>results!Z62</f>
        <v/>
      </c>
      <c r="H714" s="143" t="str">
        <f>IFERROR(VLOOKUP(Base[[#This Row],[Résultats Demi Dilution]],$K$2:$L$62,2),"")</f>
        <v/>
      </c>
    </row>
    <row r="715" spans="1:8" x14ac:dyDescent="0.25">
      <c r="A715" s="140" t="str">
        <f>IF(results!A63=0,"",results!A63)</f>
        <v/>
      </c>
      <c r="B715" s="131" t="str">
        <f>IF(results!B63=0,"",results!B63)</f>
        <v/>
      </c>
      <c r="C715" s="131" t="str">
        <f>IF(results!C63=0,"",results!C63)</f>
        <v/>
      </c>
      <c r="D715" s="131" t="str">
        <f>IF(results!D63=0,"",results!D63)</f>
        <v/>
      </c>
      <c r="E715" s="131" t="str">
        <f>IF(results!E63=0,"",results!E63)</f>
        <v/>
      </c>
      <c r="F715" s="141" t="str">
        <f>results!$Z$3</f>
        <v>/BMD</v>
      </c>
      <c r="G715" s="141" t="str">
        <f>results!Z63</f>
        <v/>
      </c>
      <c r="H715" s="143" t="str">
        <f>IFERROR(VLOOKUP(Base[[#This Row],[Résultats Demi Dilution]],$K$2:$L$62,2),"")</f>
        <v/>
      </c>
    </row>
    <row r="716" spans="1:8" x14ac:dyDescent="0.25">
      <c r="A716" s="140" t="str">
        <f>IF(results!A64=0,"",results!A64)</f>
        <v/>
      </c>
      <c r="B716" s="131" t="str">
        <f>IF(results!B64=0,"",results!B64)</f>
        <v/>
      </c>
      <c r="C716" s="131" t="str">
        <f>IF(results!C64=0,"",results!C64)</f>
        <v/>
      </c>
      <c r="D716" s="131" t="str">
        <f>IF(results!D64=0,"",results!D64)</f>
        <v/>
      </c>
      <c r="E716" s="131" t="str">
        <f>IF(results!E64=0,"",results!E64)</f>
        <v/>
      </c>
      <c r="F716" s="141" t="str">
        <f>results!$Z$3</f>
        <v>/BMD</v>
      </c>
      <c r="G716" s="141" t="str">
        <f>results!Z64</f>
        <v/>
      </c>
      <c r="H716" s="143" t="str">
        <f>IFERROR(VLOOKUP(Base[[#This Row],[Résultats Demi Dilution]],$K$2:$L$62,2),"")</f>
        <v/>
      </c>
    </row>
    <row r="717" spans="1:8" x14ac:dyDescent="0.25">
      <c r="A717" s="140" t="str">
        <f>IF(results!A65=0,"",results!A65)</f>
        <v/>
      </c>
      <c r="B717" s="131" t="str">
        <f>IF(results!B65=0,"",results!B65)</f>
        <v/>
      </c>
      <c r="C717" s="131" t="str">
        <f>IF(results!C65=0,"",results!C65)</f>
        <v/>
      </c>
      <c r="D717" s="131" t="str">
        <f>IF(results!D65=0,"",results!D65)</f>
        <v/>
      </c>
      <c r="E717" s="131" t="str">
        <f>IF(results!E65=0,"",results!E65)</f>
        <v/>
      </c>
      <c r="F717" s="141" t="str">
        <f>results!$Z$3</f>
        <v>/BMD</v>
      </c>
      <c r="G717" s="141" t="str">
        <f>results!Z65</f>
        <v/>
      </c>
      <c r="H717" s="143" t="str">
        <f>IFERROR(VLOOKUP(Base[[#This Row],[Résultats Demi Dilution]],$K$2:$L$62,2),"")</f>
        <v/>
      </c>
    </row>
    <row r="718" spans="1:8" x14ac:dyDescent="0.25">
      <c r="A718" s="140" t="str">
        <f>IF(results!A66=0,"",results!A66)</f>
        <v/>
      </c>
      <c r="B718" s="131" t="str">
        <f>IF(results!B66=0,"",results!B66)</f>
        <v/>
      </c>
      <c r="C718" s="131" t="str">
        <f>IF(results!C66=0,"",results!C66)</f>
        <v/>
      </c>
      <c r="D718" s="131" t="str">
        <f>IF(results!D66=0,"",results!D66)</f>
        <v/>
      </c>
      <c r="E718" s="131" t="str">
        <f>IF(results!E66=0,"",results!E66)</f>
        <v/>
      </c>
      <c r="F718" s="141" t="str">
        <f>results!$Z$3</f>
        <v>/BMD</v>
      </c>
      <c r="G718" s="141" t="str">
        <f>results!Z66</f>
        <v/>
      </c>
      <c r="H718" s="143" t="str">
        <f>IFERROR(VLOOKUP(Base[[#This Row],[Résultats Demi Dilution]],$K$2:$L$62,2),"")</f>
        <v/>
      </c>
    </row>
    <row r="719" spans="1:8" x14ac:dyDescent="0.25">
      <c r="A719" s="140" t="str">
        <f>IF(results!A67=0,"",results!A67)</f>
        <v/>
      </c>
      <c r="B719" s="131" t="str">
        <f>IF(results!B67=0,"",results!B67)</f>
        <v/>
      </c>
      <c r="C719" s="131" t="str">
        <f>IF(results!C67=0,"",results!C67)</f>
        <v/>
      </c>
      <c r="D719" s="131" t="str">
        <f>IF(results!D67=0,"",results!D67)</f>
        <v/>
      </c>
      <c r="E719" s="131" t="str">
        <f>IF(results!E67=0,"",results!E67)</f>
        <v/>
      </c>
      <c r="F719" s="141" t="str">
        <f>results!$Z$3</f>
        <v>/BMD</v>
      </c>
      <c r="G719" s="141" t="str">
        <f>results!Z67</f>
        <v/>
      </c>
      <c r="H719" s="143" t="str">
        <f>IFERROR(VLOOKUP(Base[[#This Row],[Résultats Demi Dilution]],$K$2:$L$62,2),"")</f>
        <v/>
      </c>
    </row>
    <row r="720" spans="1:8" x14ac:dyDescent="0.25">
      <c r="A720" s="140" t="str">
        <f>IF(results!A68=0,"",results!A68)</f>
        <v/>
      </c>
      <c r="B720" s="131" t="str">
        <f>IF(results!B68=0,"",results!B68)</f>
        <v/>
      </c>
      <c r="C720" s="131" t="str">
        <f>IF(results!C68=0,"",results!C68)</f>
        <v/>
      </c>
      <c r="D720" s="131" t="str">
        <f>IF(results!D68=0,"",results!D68)</f>
        <v/>
      </c>
      <c r="E720" s="131" t="str">
        <f>IF(results!E68=0,"",results!E68)</f>
        <v/>
      </c>
      <c r="F720" s="141" t="str">
        <f>results!$Z$3</f>
        <v>/BMD</v>
      </c>
      <c r="G720" s="141" t="str">
        <f>results!Z68</f>
        <v/>
      </c>
      <c r="H720" s="143" t="str">
        <f>IFERROR(VLOOKUP(Base[[#This Row],[Résultats Demi Dilution]],$K$2:$L$62,2),"")</f>
        <v/>
      </c>
    </row>
    <row r="721" spans="1:8" x14ac:dyDescent="0.25">
      <c r="A721" s="140" t="str">
        <f>IF(results!A69=0,"",results!A69)</f>
        <v/>
      </c>
      <c r="B721" s="131" t="str">
        <f>IF(results!B69=0,"",results!B69)</f>
        <v/>
      </c>
      <c r="C721" s="131" t="str">
        <f>IF(results!C69=0,"",results!C69)</f>
        <v/>
      </c>
      <c r="D721" s="131" t="str">
        <f>IF(results!D69=0,"",results!D69)</f>
        <v/>
      </c>
      <c r="E721" s="131" t="str">
        <f>IF(results!E69=0,"",results!E69)</f>
        <v/>
      </c>
      <c r="F721" s="141" t="str">
        <f>results!$Z$3</f>
        <v>/BMD</v>
      </c>
      <c r="G721" s="141" t="str">
        <f>results!Z69</f>
        <v/>
      </c>
      <c r="H721" s="143" t="str">
        <f>IFERROR(VLOOKUP(Base[[#This Row],[Résultats Demi Dilution]],$K$2:$L$62,2),"")</f>
        <v/>
      </c>
    </row>
    <row r="722" spans="1:8" x14ac:dyDescent="0.25">
      <c r="A722" s="140" t="str">
        <f>IF(results!A70=0,"",results!A70)</f>
        <v/>
      </c>
      <c r="B722" s="131" t="str">
        <f>IF(results!B70=0,"",results!B70)</f>
        <v/>
      </c>
      <c r="C722" s="131" t="str">
        <f>IF(results!C70=0,"",results!C70)</f>
        <v/>
      </c>
      <c r="D722" s="131" t="str">
        <f>IF(results!D70=0,"",results!D70)</f>
        <v/>
      </c>
      <c r="E722" s="131" t="str">
        <f>IF(results!E70=0,"",results!E70)</f>
        <v/>
      </c>
      <c r="F722" s="141" t="str">
        <f>results!$Z$3</f>
        <v>/BMD</v>
      </c>
      <c r="G722" s="141" t="str">
        <f>results!Z70</f>
        <v/>
      </c>
      <c r="H722" s="143" t="str">
        <f>IFERROR(VLOOKUP(Base[[#This Row],[Résultats Demi Dilution]],$K$2:$L$62,2),"")</f>
        <v/>
      </c>
    </row>
    <row r="723" spans="1:8" x14ac:dyDescent="0.25">
      <c r="A723" s="140" t="str">
        <f>IF(results!A71=0,"",results!A71)</f>
        <v/>
      </c>
      <c r="B723" s="131" t="str">
        <f>IF(results!B71=0,"",results!B71)</f>
        <v/>
      </c>
      <c r="C723" s="131" t="str">
        <f>IF(results!C71=0,"",results!C71)</f>
        <v/>
      </c>
      <c r="D723" s="131" t="str">
        <f>IF(results!D71=0,"",results!D71)</f>
        <v/>
      </c>
      <c r="E723" s="131" t="str">
        <f>IF(results!E71=0,"",results!E71)</f>
        <v/>
      </c>
      <c r="F723" s="141" t="str">
        <f>results!$Z$3</f>
        <v>/BMD</v>
      </c>
      <c r="G723" s="141" t="str">
        <f>results!Z71</f>
        <v/>
      </c>
      <c r="H723" s="143" t="str">
        <f>IFERROR(VLOOKUP(Base[[#This Row],[Résultats Demi Dilution]],$K$2:$L$62,2),"")</f>
        <v/>
      </c>
    </row>
    <row r="724" spans="1:8" x14ac:dyDescent="0.25">
      <c r="A724" s="140" t="str">
        <f>IF(results!A72=0,"",results!A72)</f>
        <v/>
      </c>
      <c r="B724" s="131" t="str">
        <f>IF(results!B72=0,"",results!B72)</f>
        <v/>
      </c>
      <c r="C724" s="131" t="str">
        <f>IF(results!C72=0,"",results!C72)</f>
        <v/>
      </c>
      <c r="D724" s="131" t="str">
        <f>IF(results!D72=0,"",results!D72)</f>
        <v/>
      </c>
      <c r="E724" s="131" t="str">
        <f>IF(results!E72=0,"",results!E72)</f>
        <v/>
      </c>
      <c r="F724" s="141" t="str">
        <f>results!$Z$3</f>
        <v>/BMD</v>
      </c>
      <c r="G724" s="141" t="str">
        <f>results!Z72</f>
        <v/>
      </c>
      <c r="H724" s="143" t="str">
        <f>IFERROR(VLOOKUP(Base[[#This Row],[Résultats Demi Dilution]],$K$2:$L$62,2),"")</f>
        <v/>
      </c>
    </row>
    <row r="725" spans="1:8" x14ac:dyDescent="0.25">
      <c r="A725" s="140" t="str">
        <f>IF(results!A73=0,"",results!A73)</f>
        <v/>
      </c>
      <c r="B725" s="131" t="str">
        <f>IF(results!B73=0,"",results!B73)</f>
        <v/>
      </c>
      <c r="C725" s="131" t="str">
        <f>IF(results!C73=0,"",results!C73)</f>
        <v/>
      </c>
      <c r="D725" s="131" t="str">
        <f>IF(results!D73=0,"",results!D73)</f>
        <v/>
      </c>
      <c r="E725" s="131" t="str">
        <f>IF(results!E73=0,"",results!E73)</f>
        <v/>
      </c>
      <c r="F725" s="141" t="str">
        <f>results!$Z$3</f>
        <v>/BMD</v>
      </c>
      <c r="G725" s="141" t="str">
        <f>results!Z73</f>
        <v/>
      </c>
      <c r="H725" s="143" t="str">
        <f>IFERROR(VLOOKUP(Base[[#This Row],[Résultats Demi Dilution]],$K$2:$L$62,2),"")</f>
        <v/>
      </c>
    </row>
    <row r="726" spans="1:8" x14ac:dyDescent="0.25">
      <c r="A726" s="140" t="str">
        <f>IF(results!A74=0,"",results!A74)</f>
        <v/>
      </c>
      <c r="B726" s="131" t="str">
        <f>IF(results!B74=0,"",results!B74)</f>
        <v/>
      </c>
      <c r="C726" s="131" t="str">
        <f>IF(results!C74=0,"",results!C74)</f>
        <v/>
      </c>
      <c r="D726" s="131" t="str">
        <f>IF(results!D74=0,"",results!D74)</f>
        <v/>
      </c>
      <c r="E726" s="131" t="str">
        <f>IF(results!E74=0,"",results!E74)</f>
        <v/>
      </c>
      <c r="F726" s="141" t="str">
        <f>results!$Z$3</f>
        <v>/BMD</v>
      </c>
      <c r="G726" s="141" t="str">
        <f>results!Z74</f>
        <v/>
      </c>
      <c r="H726" s="143" t="str">
        <f>IFERROR(VLOOKUP(Base[[#This Row],[Résultats Demi Dilution]],$K$2:$L$62,2),"")</f>
        <v/>
      </c>
    </row>
    <row r="727" spans="1:8" x14ac:dyDescent="0.25">
      <c r="A727" s="140" t="str">
        <f>IF(results!A75=0,"",results!A75)</f>
        <v/>
      </c>
      <c r="B727" s="131" t="str">
        <f>IF(results!B75=0,"",results!B75)</f>
        <v/>
      </c>
      <c r="C727" s="131" t="str">
        <f>IF(results!C75=0,"",results!C75)</f>
        <v/>
      </c>
      <c r="D727" s="131" t="str">
        <f>IF(results!D75=0,"",results!D75)</f>
        <v/>
      </c>
      <c r="E727" s="131" t="str">
        <f>IF(results!E75=0,"",results!E75)</f>
        <v/>
      </c>
      <c r="F727" s="141" t="str">
        <f>results!$Z$3</f>
        <v>/BMD</v>
      </c>
      <c r="G727" s="141" t="str">
        <f>results!Z75</f>
        <v/>
      </c>
      <c r="H727" s="143" t="str">
        <f>IFERROR(VLOOKUP(Base[[#This Row],[Résultats Demi Dilution]],$K$2:$L$62,2),"")</f>
        <v/>
      </c>
    </row>
    <row r="728" spans="1:8" x14ac:dyDescent="0.25">
      <c r="A728" s="140" t="str">
        <f>IF(results!A76=0,"",results!A76)</f>
        <v/>
      </c>
      <c r="B728" s="131" t="str">
        <f>IF(results!B76=0,"",results!B76)</f>
        <v/>
      </c>
      <c r="C728" s="131" t="str">
        <f>IF(results!C76=0,"",results!C76)</f>
        <v/>
      </c>
      <c r="D728" s="131" t="str">
        <f>IF(results!D76=0,"",results!D76)</f>
        <v/>
      </c>
      <c r="E728" s="131" t="str">
        <f>IF(results!E76=0,"",results!E76)</f>
        <v/>
      </c>
      <c r="F728" s="141" t="str">
        <f>results!$Z$3</f>
        <v>/BMD</v>
      </c>
      <c r="G728" s="141" t="str">
        <f>results!Z76</f>
        <v/>
      </c>
      <c r="H728" s="143" t="str">
        <f>IFERROR(VLOOKUP(Base[[#This Row],[Résultats Demi Dilution]],$K$2:$L$62,2),"")</f>
        <v/>
      </c>
    </row>
    <row r="729" spans="1:8" x14ac:dyDescent="0.25">
      <c r="A729" s="140" t="str">
        <f>IF(results!A77=0,"",results!A77)</f>
        <v/>
      </c>
      <c r="B729" s="131" t="str">
        <f>IF(results!B77=0,"",results!B77)</f>
        <v/>
      </c>
      <c r="C729" s="131" t="str">
        <f>IF(results!C77=0,"",results!C77)</f>
        <v/>
      </c>
      <c r="D729" s="131" t="str">
        <f>IF(results!D77=0,"",results!D77)</f>
        <v/>
      </c>
      <c r="E729" s="131" t="str">
        <f>IF(results!E77=0,"",results!E77)</f>
        <v/>
      </c>
      <c r="F729" s="141" t="str">
        <f>results!$Z$3</f>
        <v>/BMD</v>
      </c>
      <c r="G729" s="141" t="str">
        <f>results!Z77</f>
        <v/>
      </c>
      <c r="H729" s="143" t="str">
        <f>IFERROR(VLOOKUP(Base[[#This Row],[Résultats Demi Dilution]],$K$2:$L$62,2),"")</f>
        <v/>
      </c>
    </row>
    <row r="730" spans="1:8" x14ac:dyDescent="0.25">
      <c r="A730" s="140" t="str">
        <f>IF(results!A78=0,"",results!A78)</f>
        <v/>
      </c>
      <c r="B730" s="131" t="str">
        <f>IF(results!B78=0,"",results!B78)</f>
        <v/>
      </c>
      <c r="C730" s="131" t="str">
        <f>IF(results!C78=0,"",results!C78)</f>
        <v/>
      </c>
      <c r="D730" s="131" t="str">
        <f>IF(results!D78=0,"",results!D78)</f>
        <v/>
      </c>
      <c r="E730" s="131" t="str">
        <f>IF(results!E78=0,"",results!E78)</f>
        <v/>
      </c>
      <c r="F730" s="141" t="str">
        <f>results!$Z$3</f>
        <v>/BMD</v>
      </c>
      <c r="G730" s="141" t="str">
        <f>results!Z78</f>
        <v/>
      </c>
      <c r="H730" s="143" t="str">
        <f>IFERROR(VLOOKUP(Base[[#This Row],[Résultats Demi Dilution]],$K$2:$L$62,2),"")</f>
        <v/>
      </c>
    </row>
    <row r="731" spans="1:8" x14ac:dyDescent="0.25">
      <c r="A731" s="140" t="str">
        <f>IF(results!A79=0,"",results!A79)</f>
        <v/>
      </c>
      <c r="B731" s="131" t="str">
        <f>IF(results!B79=0,"",results!B79)</f>
        <v/>
      </c>
      <c r="C731" s="131" t="str">
        <f>IF(results!C79=0,"",results!C79)</f>
        <v/>
      </c>
      <c r="D731" s="131" t="str">
        <f>IF(results!D79=0,"",results!D79)</f>
        <v/>
      </c>
      <c r="E731" s="131" t="str">
        <f>IF(results!E79=0,"",results!E79)</f>
        <v/>
      </c>
      <c r="F731" s="141" t="str">
        <f>results!$Z$3</f>
        <v>/BMD</v>
      </c>
      <c r="G731" s="141" t="str">
        <f>results!Z79</f>
        <v/>
      </c>
      <c r="H731" s="143" t="str">
        <f>IFERROR(VLOOKUP(Base[[#This Row],[Résultats Demi Dilution]],$K$2:$L$62,2),"")</f>
        <v/>
      </c>
    </row>
    <row r="732" spans="1:8" x14ac:dyDescent="0.25">
      <c r="A732" s="140" t="str">
        <f>IF(results!A80=0,"",results!A80)</f>
        <v/>
      </c>
      <c r="B732" s="131" t="str">
        <f>IF(results!B80=0,"",results!B80)</f>
        <v/>
      </c>
      <c r="C732" s="131" t="str">
        <f>IF(results!C80=0,"",results!C80)</f>
        <v/>
      </c>
      <c r="D732" s="131" t="str">
        <f>IF(results!D80=0,"",results!D80)</f>
        <v/>
      </c>
      <c r="E732" s="131" t="str">
        <f>IF(results!E80=0,"",results!E80)</f>
        <v/>
      </c>
      <c r="F732" s="141" t="str">
        <f>results!$Z$3</f>
        <v>/BMD</v>
      </c>
      <c r="G732" s="141" t="str">
        <f>results!Z80</f>
        <v/>
      </c>
      <c r="H732" s="143" t="str">
        <f>IFERROR(VLOOKUP(Base[[#This Row],[Résultats Demi Dilution]],$K$2:$L$62,2),"")</f>
        <v/>
      </c>
    </row>
    <row r="733" spans="1:8" x14ac:dyDescent="0.25">
      <c r="A733" s="140" t="str">
        <f>IF(results!A81=0,"",results!A81)</f>
        <v/>
      </c>
      <c r="B733" s="131" t="str">
        <f>IF(results!B81=0,"",results!B81)</f>
        <v/>
      </c>
      <c r="C733" s="131" t="str">
        <f>IF(results!C81=0,"",results!C81)</f>
        <v/>
      </c>
      <c r="D733" s="131" t="str">
        <f>IF(results!D81=0,"",results!D81)</f>
        <v/>
      </c>
      <c r="E733" s="131" t="str">
        <f>IF(results!E81=0,"",results!E81)</f>
        <v/>
      </c>
      <c r="F733" s="141" t="str">
        <f>results!$Z$3</f>
        <v>/BMD</v>
      </c>
      <c r="G733" s="141" t="str">
        <f>results!Z81</f>
        <v/>
      </c>
      <c r="H733" s="143" t="str">
        <f>IFERROR(VLOOKUP(Base[[#This Row],[Résultats Demi Dilution]],$K$2:$L$62,2),"")</f>
        <v/>
      </c>
    </row>
    <row r="734" spans="1:8" x14ac:dyDescent="0.25">
      <c r="A734" s="140" t="str">
        <f>IF(results!A82=0,"",results!A82)</f>
        <v/>
      </c>
      <c r="B734" s="131" t="str">
        <f>IF(results!B82=0,"",results!B82)</f>
        <v/>
      </c>
      <c r="C734" s="131" t="str">
        <f>IF(results!C82=0,"",results!C82)</f>
        <v/>
      </c>
      <c r="D734" s="131" t="str">
        <f>IF(results!D82=0,"",results!D82)</f>
        <v/>
      </c>
      <c r="E734" s="131" t="str">
        <f>IF(results!E82=0,"",results!E82)</f>
        <v/>
      </c>
      <c r="F734" s="141" t="str">
        <f>results!$Z$3</f>
        <v>/BMD</v>
      </c>
      <c r="G734" s="141" t="str">
        <f>results!Z82</f>
        <v/>
      </c>
      <c r="H734" s="143" t="str">
        <f>IFERROR(VLOOKUP(Base[[#This Row],[Résultats Demi Dilution]],$K$2:$L$62,2),"")</f>
        <v/>
      </c>
    </row>
    <row r="735" spans="1:8" x14ac:dyDescent="0.25">
      <c r="A735" s="140" t="str">
        <f>IF(results!A83=0,"",results!A83)</f>
        <v/>
      </c>
      <c r="B735" s="131" t="str">
        <f>IF(results!B83=0,"",results!B83)</f>
        <v/>
      </c>
      <c r="C735" s="131" t="str">
        <f>IF(results!C83=0,"",results!C83)</f>
        <v/>
      </c>
      <c r="D735" s="131" t="str">
        <f>IF(results!D83=0,"",results!D83)</f>
        <v/>
      </c>
      <c r="E735" s="131" t="str">
        <f>IF(results!E83=0,"",results!E83)</f>
        <v/>
      </c>
      <c r="F735" s="141" t="str">
        <f>results!$Z$3</f>
        <v>/BMD</v>
      </c>
      <c r="G735" s="141" t="str">
        <f>results!Z83</f>
        <v/>
      </c>
      <c r="H735" s="143" t="str">
        <f>IFERROR(VLOOKUP(Base[[#This Row],[Résultats Demi Dilution]],$K$2:$L$62,2),"")</f>
        <v/>
      </c>
    </row>
    <row r="736" spans="1:8" x14ac:dyDescent="0.25">
      <c r="A736" s="140" t="str">
        <f>IF(results!A84=0,"",results!A84)</f>
        <v/>
      </c>
      <c r="B736" s="131" t="str">
        <f>IF(results!B84=0,"",results!B84)</f>
        <v/>
      </c>
      <c r="C736" s="131" t="str">
        <f>IF(results!C84=0,"",results!C84)</f>
        <v/>
      </c>
      <c r="D736" s="131" t="str">
        <f>IF(results!D84=0,"",results!D84)</f>
        <v/>
      </c>
      <c r="E736" s="131" t="str">
        <f>IF(results!E84=0,"",results!E84)</f>
        <v/>
      </c>
      <c r="F736" s="141" t="str">
        <f>results!$Z$3</f>
        <v>/BMD</v>
      </c>
      <c r="G736" s="141" t="str">
        <f>results!Z84</f>
        <v/>
      </c>
      <c r="H736" s="143" t="str">
        <f>IFERROR(VLOOKUP(Base[[#This Row],[Résultats Demi Dilution]],$K$2:$L$62,2),"")</f>
        <v/>
      </c>
    </row>
    <row r="737" spans="1:8" x14ac:dyDescent="0.25">
      <c r="A737" s="140" t="str">
        <f>IF(results!A85=0,"",results!A85)</f>
        <v/>
      </c>
      <c r="B737" s="131" t="str">
        <f>IF(results!B85=0,"",results!B85)</f>
        <v/>
      </c>
      <c r="C737" s="131" t="str">
        <f>IF(results!C85=0,"",results!C85)</f>
        <v/>
      </c>
      <c r="D737" s="131" t="str">
        <f>IF(results!D85=0,"",results!D85)</f>
        <v/>
      </c>
      <c r="E737" s="131" t="str">
        <f>IF(results!E85=0,"",results!E85)</f>
        <v/>
      </c>
      <c r="F737" s="141" t="str">
        <f>results!$Z$3</f>
        <v>/BMD</v>
      </c>
      <c r="G737" s="141" t="str">
        <f>results!Z85</f>
        <v/>
      </c>
      <c r="H737" s="143" t="str">
        <f>IFERROR(VLOOKUP(Base[[#This Row],[Résultats Demi Dilution]],$K$2:$L$62,2),"")</f>
        <v/>
      </c>
    </row>
    <row r="738" spans="1:8" x14ac:dyDescent="0.25">
      <c r="A738" s="140" t="str">
        <f>IF(results!A86=0,"",results!A86)</f>
        <v/>
      </c>
      <c r="B738" s="131" t="str">
        <f>IF(results!B86=0,"",results!B86)</f>
        <v/>
      </c>
      <c r="C738" s="131" t="str">
        <f>IF(results!C86=0,"",results!C86)</f>
        <v/>
      </c>
      <c r="D738" s="131" t="str">
        <f>IF(results!D86=0,"",results!D86)</f>
        <v/>
      </c>
      <c r="E738" s="131" t="str">
        <f>IF(results!E86=0,"",results!E86)</f>
        <v/>
      </c>
      <c r="F738" s="141" t="str">
        <f>results!$Z$3</f>
        <v>/BMD</v>
      </c>
      <c r="G738" s="141" t="str">
        <f>results!Z86</f>
        <v/>
      </c>
      <c r="H738" s="143" t="str">
        <f>IFERROR(VLOOKUP(Base[[#This Row],[Résultats Demi Dilution]],$K$2:$L$62,2),"")</f>
        <v/>
      </c>
    </row>
    <row r="739" spans="1:8" x14ac:dyDescent="0.25">
      <c r="A739" s="140" t="str">
        <f>IF(results!A87=0,"",results!A87)</f>
        <v/>
      </c>
      <c r="B739" s="131" t="str">
        <f>IF(results!B87=0,"",results!B87)</f>
        <v/>
      </c>
      <c r="C739" s="131" t="str">
        <f>IF(results!C87=0,"",results!C87)</f>
        <v/>
      </c>
      <c r="D739" s="131" t="str">
        <f>IF(results!D87=0,"",results!D87)</f>
        <v/>
      </c>
      <c r="E739" s="131" t="str">
        <f>IF(results!E87=0,"",results!E87)</f>
        <v/>
      </c>
      <c r="F739" s="141" t="str">
        <f>results!$Z$3</f>
        <v>/BMD</v>
      </c>
      <c r="G739" s="141" t="str">
        <f>results!Z87</f>
        <v/>
      </c>
      <c r="H739" s="143" t="str">
        <f>IFERROR(VLOOKUP(Base[[#This Row],[Résultats Demi Dilution]],$K$2:$L$62,2),"")</f>
        <v/>
      </c>
    </row>
    <row r="740" spans="1:8" x14ac:dyDescent="0.25">
      <c r="A740" s="140" t="str">
        <f>IF(results!A88=0,"",results!A88)</f>
        <v/>
      </c>
      <c r="B740" s="131" t="str">
        <f>IF(results!B88=0,"",results!B88)</f>
        <v/>
      </c>
      <c r="C740" s="131" t="str">
        <f>IF(results!C88=0,"",results!C88)</f>
        <v/>
      </c>
      <c r="D740" s="131" t="str">
        <f>IF(results!D88=0,"",results!D88)</f>
        <v/>
      </c>
      <c r="E740" s="131" t="str">
        <f>IF(results!E88=0,"",results!E88)</f>
        <v/>
      </c>
      <c r="F740" s="141" t="str">
        <f>results!$Z$3</f>
        <v>/BMD</v>
      </c>
      <c r="G740" s="141" t="str">
        <f>results!Z88</f>
        <v/>
      </c>
      <c r="H740" s="143" t="str">
        <f>IFERROR(VLOOKUP(Base[[#This Row],[Résultats Demi Dilution]],$K$2:$L$62,2),"")</f>
        <v/>
      </c>
    </row>
    <row r="741" spans="1:8" x14ac:dyDescent="0.25">
      <c r="A741" s="140" t="str">
        <f>IF(results!A89=0,"",results!A89)</f>
        <v/>
      </c>
      <c r="B741" s="131" t="str">
        <f>IF(results!B89=0,"",results!B89)</f>
        <v/>
      </c>
      <c r="C741" s="131" t="str">
        <f>IF(results!C89=0,"",results!C89)</f>
        <v/>
      </c>
      <c r="D741" s="131" t="str">
        <f>IF(results!D89=0,"",results!D89)</f>
        <v/>
      </c>
      <c r="E741" s="131" t="str">
        <f>IF(results!E89=0,"",results!E89)</f>
        <v/>
      </c>
      <c r="F741" s="141" t="str">
        <f>results!$Z$3</f>
        <v>/BMD</v>
      </c>
      <c r="G741" s="141" t="str">
        <f>results!Z89</f>
        <v/>
      </c>
      <c r="H741" s="143" t="str">
        <f>IFERROR(VLOOKUP(Base[[#This Row],[Résultats Demi Dilution]],$K$2:$L$62,2),"")</f>
        <v/>
      </c>
    </row>
    <row r="742" spans="1:8" x14ac:dyDescent="0.25">
      <c r="A742" s="140" t="str">
        <f>IF(results!A90=0,"",results!A90)</f>
        <v/>
      </c>
      <c r="B742" s="131" t="str">
        <f>IF(results!B90=0,"",results!B90)</f>
        <v/>
      </c>
      <c r="C742" s="131" t="str">
        <f>IF(results!C90=0,"",results!C90)</f>
        <v/>
      </c>
      <c r="D742" s="131" t="str">
        <f>IF(results!D90=0,"",results!D90)</f>
        <v/>
      </c>
      <c r="E742" s="131" t="str">
        <f>IF(results!E90=0,"",results!E90)</f>
        <v/>
      </c>
      <c r="F742" s="141" t="str">
        <f>results!$Z$3</f>
        <v>/BMD</v>
      </c>
      <c r="G742" s="141" t="str">
        <f>results!Z90</f>
        <v/>
      </c>
      <c r="H742" s="143" t="str">
        <f>IFERROR(VLOOKUP(Base[[#This Row],[Résultats Demi Dilution]],$K$2:$L$62,2),"")</f>
        <v/>
      </c>
    </row>
    <row r="743" spans="1:8" x14ac:dyDescent="0.25">
      <c r="A743" s="140" t="str">
        <f>IF(results!A91=0,"",results!A91)</f>
        <v/>
      </c>
      <c r="B743" s="131" t="str">
        <f>IF(results!B91=0,"",results!B91)</f>
        <v/>
      </c>
      <c r="C743" s="131" t="str">
        <f>IF(results!C91=0,"",results!C91)</f>
        <v/>
      </c>
      <c r="D743" s="131" t="str">
        <f>IF(results!D91=0,"",results!D91)</f>
        <v/>
      </c>
      <c r="E743" s="131" t="str">
        <f>IF(results!E91=0,"",results!E91)</f>
        <v/>
      </c>
      <c r="F743" s="141" t="str">
        <f>results!$Z$3</f>
        <v>/BMD</v>
      </c>
      <c r="G743" s="141" t="str">
        <f>results!Z91</f>
        <v/>
      </c>
      <c r="H743" s="143" t="str">
        <f>IFERROR(VLOOKUP(Base[[#This Row],[Résultats Demi Dilution]],$K$2:$L$62,2),"")</f>
        <v/>
      </c>
    </row>
    <row r="744" spans="1:8" x14ac:dyDescent="0.25">
      <c r="A744" s="140" t="str">
        <f>IF(results!A92=0,"",results!A92)</f>
        <v/>
      </c>
      <c r="B744" s="131" t="str">
        <f>IF(results!B92=0,"",results!B92)</f>
        <v/>
      </c>
      <c r="C744" s="131" t="str">
        <f>IF(results!C92=0,"",results!C92)</f>
        <v/>
      </c>
      <c r="D744" s="131" t="str">
        <f>IF(results!D92=0,"",results!D92)</f>
        <v/>
      </c>
      <c r="E744" s="131" t="str">
        <f>IF(results!E92=0,"",results!E92)</f>
        <v/>
      </c>
      <c r="F744" s="141" t="str">
        <f>results!$Z$3</f>
        <v>/BMD</v>
      </c>
      <c r="G744" s="141" t="str">
        <f>results!Z92</f>
        <v/>
      </c>
      <c r="H744" s="143" t="str">
        <f>IFERROR(VLOOKUP(Base[[#This Row],[Résultats Demi Dilution]],$K$2:$L$62,2),"")</f>
        <v/>
      </c>
    </row>
    <row r="745" spans="1:8" x14ac:dyDescent="0.25">
      <c r="A745" s="140" t="str">
        <f>IF(results!A93=0,"",results!A93)</f>
        <v/>
      </c>
      <c r="B745" s="131" t="str">
        <f>IF(results!B93=0,"",results!B93)</f>
        <v/>
      </c>
      <c r="C745" s="131" t="str">
        <f>IF(results!C93=0,"",results!C93)</f>
        <v/>
      </c>
      <c r="D745" s="131" t="str">
        <f>IF(results!D93=0,"",results!D93)</f>
        <v/>
      </c>
      <c r="E745" s="131" t="str">
        <f>IF(results!E93=0,"",results!E93)</f>
        <v/>
      </c>
      <c r="F745" s="141" t="str">
        <f>results!$Z$3</f>
        <v>/BMD</v>
      </c>
      <c r="G745" s="141" t="str">
        <f>results!Z93</f>
        <v/>
      </c>
      <c r="H745" s="143" t="str">
        <f>IFERROR(VLOOKUP(Base[[#This Row],[Résultats Demi Dilution]],$K$2:$L$62,2),"")</f>
        <v/>
      </c>
    </row>
    <row r="746" spans="1:8" x14ac:dyDescent="0.25">
      <c r="A746" s="140" t="str">
        <f>IF(results!A94=0,"",results!A94)</f>
        <v/>
      </c>
      <c r="B746" s="131" t="str">
        <f>IF(results!B94=0,"",results!B94)</f>
        <v/>
      </c>
      <c r="C746" s="131" t="str">
        <f>IF(results!C94=0,"",results!C94)</f>
        <v/>
      </c>
      <c r="D746" s="131" t="str">
        <f>IF(results!D94=0,"",results!D94)</f>
        <v/>
      </c>
      <c r="E746" s="131" t="str">
        <f>IF(results!E94=0,"",results!E94)</f>
        <v/>
      </c>
      <c r="F746" s="141" t="str">
        <f>results!$Z$3</f>
        <v>/BMD</v>
      </c>
      <c r="G746" s="141" t="str">
        <f>results!Z94</f>
        <v/>
      </c>
      <c r="H746" s="143" t="str">
        <f>IFERROR(VLOOKUP(Base[[#This Row],[Résultats Demi Dilution]],$K$2:$L$62,2),"")</f>
        <v/>
      </c>
    </row>
    <row r="747" spans="1:8" x14ac:dyDescent="0.25">
      <c r="A747" s="140" t="str">
        <f>IF(results!A95=0,"",results!A95)</f>
        <v/>
      </c>
      <c r="B747" s="131" t="str">
        <f>IF(results!B95=0,"",results!B95)</f>
        <v/>
      </c>
      <c r="C747" s="131" t="str">
        <f>IF(results!C95=0,"",results!C95)</f>
        <v/>
      </c>
      <c r="D747" s="131" t="str">
        <f>IF(results!D95=0,"",results!D95)</f>
        <v/>
      </c>
      <c r="E747" s="131" t="str">
        <f>IF(results!E95=0,"",results!E95)</f>
        <v/>
      </c>
      <c r="F747" s="141" t="str">
        <f>results!$Z$3</f>
        <v>/BMD</v>
      </c>
      <c r="G747" s="141" t="str">
        <f>results!Z95</f>
        <v/>
      </c>
      <c r="H747" s="143" t="str">
        <f>IFERROR(VLOOKUP(Base[[#This Row],[Résultats Demi Dilution]],$K$2:$L$62,2),"")</f>
        <v/>
      </c>
    </row>
    <row r="748" spans="1:8" x14ac:dyDescent="0.25">
      <c r="A748" s="140" t="str">
        <f>IF(results!A96=0,"",results!A96)</f>
        <v/>
      </c>
      <c r="B748" s="131" t="str">
        <f>IF(results!B96=0,"",results!B96)</f>
        <v/>
      </c>
      <c r="C748" s="131" t="str">
        <f>IF(results!C96=0,"",results!C96)</f>
        <v/>
      </c>
      <c r="D748" s="131" t="str">
        <f>IF(results!D96=0,"",results!D96)</f>
        <v/>
      </c>
      <c r="E748" s="131" t="str">
        <f>IF(results!E96=0,"",results!E96)</f>
        <v/>
      </c>
      <c r="F748" s="141" t="str">
        <f>results!$Z$3</f>
        <v>/BMD</v>
      </c>
      <c r="G748" s="141" t="str">
        <f>results!Z96</f>
        <v/>
      </c>
      <c r="H748" s="143" t="str">
        <f>IFERROR(VLOOKUP(Base[[#This Row],[Résultats Demi Dilution]],$K$2:$L$62,2),"")</f>
        <v/>
      </c>
    </row>
    <row r="749" spans="1:8" x14ac:dyDescent="0.25">
      <c r="A749" s="140" t="str">
        <f>IF(results!A97=0,"",results!A97)</f>
        <v/>
      </c>
      <c r="B749" s="131" t="str">
        <f>IF(results!B97=0,"",results!B97)</f>
        <v/>
      </c>
      <c r="C749" s="131" t="str">
        <f>IF(results!C97=0,"",results!C97)</f>
        <v/>
      </c>
      <c r="D749" s="131" t="str">
        <f>IF(results!D97=0,"",results!D97)</f>
        <v/>
      </c>
      <c r="E749" s="131" t="str">
        <f>IF(results!E97=0,"",results!E97)</f>
        <v/>
      </c>
      <c r="F749" s="141" t="str">
        <f>results!$Z$3</f>
        <v>/BMD</v>
      </c>
      <c r="G749" s="141" t="str">
        <f>results!Z97</f>
        <v/>
      </c>
      <c r="H749" s="143" t="str">
        <f>IFERROR(VLOOKUP(Base[[#This Row],[Résultats Demi Dilution]],$K$2:$L$62,2),"")</f>
        <v/>
      </c>
    </row>
    <row r="750" spans="1:8" x14ac:dyDescent="0.25">
      <c r="A750" s="140" t="str">
        <f>IF(results!A98=0,"",results!A98)</f>
        <v/>
      </c>
      <c r="B750" s="131" t="str">
        <f>IF(results!B98=0,"",results!B98)</f>
        <v/>
      </c>
      <c r="C750" s="131" t="str">
        <f>IF(results!C98=0,"",results!C98)</f>
        <v/>
      </c>
      <c r="D750" s="131" t="str">
        <f>IF(results!D98=0,"",results!D98)</f>
        <v/>
      </c>
      <c r="E750" s="131" t="str">
        <f>IF(results!E98=0,"",results!E98)</f>
        <v/>
      </c>
      <c r="F750" s="141" t="str">
        <f>results!$Z$3</f>
        <v>/BMD</v>
      </c>
      <c r="G750" s="141" t="str">
        <f>results!Z98</f>
        <v/>
      </c>
      <c r="H750" s="143" t="str">
        <f>IFERROR(VLOOKUP(Base[[#This Row],[Résultats Demi Dilution]],$K$2:$L$62,2),"")</f>
        <v/>
      </c>
    </row>
    <row r="751" spans="1:8" x14ac:dyDescent="0.25">
      <c r="A751" s="140" t="str">
        <f>IF(results!A99=0,"",results!A99)</f>
        <v/>
      </c>
      <c r="B751" s="131" t="str">
        <f>IF(results!B99=0,"",results!B99)</f>
        <v/>
      </c>
      <c r="C751" s="131" t="str">
        <f>IF(results!C99=0,"",results!C99)</f>
        <v/>
      </c>
      <c r="D751" s="131" t="str">
        <f>IF(results!D99=0,"",results!D99)</f>
        <v/>
      </c>
      <c r="E751" s="131" t="str">
        <f>IF(results!E99=0,"",results!E99)</f>
        <v/>
      </c>
      <c r="F751" s="141" t="str">
        <f>results!$Z$3</f>
        <v>/BMD</v>
      </c>
      <c r="G751" s="141" t="str">
        <f>results!Z99</f>
        <v/>
      </c>
      <c r="H751" s="143" t="str">
        <f>IFERROR(VLOOKUP(Base[[#This Row],[Résultats Demi Dilution]],$K$2:$L$62,2),"")</f>
        <v/>
      </c>
    </row>
    <row r="752" spans="1:8" x14ac:dyDescent="0.25">
      <c r="A752" s="140" t="str">
        <f>IF(results!A100=0,"",results!A100)</f>
        <v/>
      </c>
      <c r="B752" s="131" t="str">
        <f>IF(results!B100=0,"",results!B100)</f>
        <v/>
      </c>
      <c r="C752" s="131" t="str">
        <f>IF(results!C100=0,"",results!C100)</f>
        <v/>
      </c>
      <c r="D752" s="131" t="str">
        <f>IF(results!D100=0,"",results!D100)</f>
        <v/>
      </c>
      <c r="E752" s="131" t="str">
        <f>IF(results!E100=0,"",results!E100)</f>
        <v/>
      </c>
      <c r="F752" s="141" t="str">
        <f>results!$Z$3</f>
        <v>/BMD</v>
      </c>
      <c r="G752" s="141" t="str">
        <f>results!Z100</f>
        <v/>
      </c>
      <c r="H752" s="143" t="str">
        <f>IFERROR(VLOOKUP(Base[[#This Row],[Résultats Demi Dilution]],$K$2:$L$62,2),"")</f>
        <v/>
      </c>
    </row>
    <row r="753" spans="1:8" x14ac:dyDescent="0.25">
      <c r="A753" s="140" t="str">
        <f>IF(results!A101=0,"",results!A101)</f>
        <v/>
      </c>
      <c r="B753" s="131" t="str">
        <f>IF(results!B101=0,"",results!B101)</f>
        <v/>
      </c>
      <c r="C753" s="131" t="str">
        <f>IF(results!C101=0,"",results!C101)</f>
        <v/>
      </c>
      <c r="D753" s="131" t="str">
        <f>IF(results!D101=0,"",results!D101)</f>
        <v/>
      </c>
      <c r="E753" s="131" t="str">
        <f>IF(results!E101=0,"",results!E101)</f>
        <v/>
      </c>
      <c r="F753" s="141" t="str">
        <f>results!$Z$3</f>
        <v>/BMD</v>
      </c>
      <c r="G753" s="141" t="str">
        <f>results!Z101</f>
        <v/>
      </c>
      <c r="H753" s="143" t="str">
        <f>IFERROR(VLOOKUP(Base[[#This Row],[Résultats Demi Dilution]],$K$2:$L$62,2),"")</f>
        <v/>
      </c>
    </row>
    <row r="754" spans="1:8" x14ac:dyDescent="0.25">
      <c r="A754" s="140" t="str">
        <f>IF(results!A102=0,"",results!A102)</f>
        <v/>
      </c>
      <c r="B754" s="131" t="str">
        <f>IF(results!B102=0,"",results!B102)</f>
        <v/>
      </c>
      <c r="C754" s="131" t="str">
        <f>IF(results!C102=0,"",results!C102)</f>
        <v/>
      </c>
      <c r="D754" s="131" t="str">
        <f>IF(results!D102=0,"",results!D102)</f>
        <v/>
      </c>
      <c r="E754" s="131" t="str">
        <f>IF(results!E102=0,"",results!E102)</f>
        <v/>
      </c>
      <c r="F754" s="141" t="str">
        <f>results!$Z$3</f>
        <v>/BMD</v>
      </c>
      <c r="G754" s="141" t="str">
        <f>results!Z102</f>
        <v/>
      </c>
      <c r="H754" s="143" t="str">
        <f>IFERROR(VLOOKUP(Base[[#This Row],[Résultats Demi Dilution]],$K$2:$L$62,2),"")</f>
        <v/>
      </c>
    </row>
    <row r="755" spans="1:8" x14ac:dyDescent="0.25">
      <c r="A755" s="140" t="str">
        <f>IF(results!A103=0,"",results!A103)</f>
        <v/>
      </c>
      <c r="B755" s="131" t="str">
        <f>IF(results!B103=0,"",results!B103)</f>
        <v/>
      </c>
      <c r="C755" s="131" t="str">
        <f>IF(results!C103=0,"",results!C103)</f>
        <v/>
      </c>
      <c r="D755" s="131" t="str">
        <f>IF(results!D103=0,"",results!D103)</f>
        <v/>
      </c>
      <c r="E755" s="131" t="str">
        <f>IF(results!E103=0,"",results!E103)</f>
        <v/>
      </c>
      <c r="F755" s="141" t="str">
        <f>results!$Z$3</f>
        <v>/BMD</v>
      </c>
      <c r="G755" s="141" t="str">
        <f>results!Z103</f>
        <v/>
      </c>
      <c r="H755" s="143" t="str">
        <f>IFERROR(VLOOKUP(Base[[#This Row],[Résultats Demi Dilution]],$K$2:$L$62,2),"")</f>
        <v/>
      </c>
    </row>
    <row r="756" spans="1:8" x14ac:dyDescent="0.25">
      <c r="A756" s="140" t="str">
        <f>IF(results!A104=0,"",results!A104)</f>
        <v/>
      </c>
      <c r="B756" s="131" t="str">
        <f>IF(results!B104=0,"",results!B104)</f>
        <v/>
      </c>
      <c r="C756" s="131" t="str">
        <f>IF(results!C104=0,"",results!C104)</f>
        <v/>
      </c>
      <c r="D756" s="131" t="str">
        <f>IF(results!D104=0,"",results!D104)</f>
        <v/>
      </c>
      <c r="E756" s="131" t="str">
        <f>IF(results!E104=0,"",results!E104)</f>
        <v/>
      </c>
      <c r="F756" s="141" t="str">
        <f>results!$Z$3</f>
        <v>/BMD</v>
      </c>
      <c r="G756" s="141" t="str">
        <f>results!Z104</f>
        <v/>
      </c>
      <c r="H756" s="143" t="str">
        <f>IFERROR(VLOOKUP(Base[[#This Row],[Résultats Demi Dilution]],$K$2:$L$62,2),"")</f>
        <v/>
      </c>
    </row>
    <row r="757" spans="1:8" x14ac:dyDescent="0.25">
      <c r="A757" s="140" t="str">
        <f>IF(results!A105=0,"",results!A105)</f>
        <v/>
      </c>
      <c r="B757" s="131" t="str">
        <f>IF(results!B105=0,"",results!B105)</f>
        <v/>
      </c>
      <c r="C757" s="131" t="str">
        <f>IF(results!C105=0,"",results!C105)</f>
        <v/>
      </c>
      <c r="D757" s="131" t="str">
        <f>IF(results!D105=0,"",results!D105)</f>
        <v/>
      </c>
      <c r="E757" s="131" t="str">
        <f>IF(results!E105=0,"",results!E105)</f>
        <v/>
      </c>
      <c r="F757" s="141" t="str">
        <f>results!$Z$3</f>
        <v>/BMD</v>
      </c>
      <c r="G757" s="141" t="str">
        <f>results!Z105</f>
        <v/>
      </c>
      <c r="H757" s="143" t="str">
        <f>IFERROR(VLOOKUP(Base[[#This Row],[Résultats Demi Dilution]],$K$2:$L$62,2),"")</f>
        <v/>
      </c>
    </row>
    <row r="758" spans="1:8" x14ac:dyDescent="0.25">
      <c r="A758" s="140" t="str">
        <f>IF(results!A106=0,"",results!A106)</f>
        <v/>
      </c>
      <c r="B758" s="131" t="str">
        <f>IF(results!B106=0,"",results!B106)</f>
        <v/>
      </c>
      <c r="C758" s="131" t="str">
        <f>IF(results!C106=0,"",results!C106)</f>
        <v/>
      </c>
      <c r="D758" s="131" t="str">
        <f>IF(results!D106=0,"",results!D106)</f>
        <v/>
      </c>
      <c r="E758" s="131" t="str">
        <f>IF(results!E106=0,"",results!E106)</f>
        <v/>
      </c>
      <c r="F758" s="141" t="str">
        <f>results!$Z$3</f>
        <v>/BMD</v>
      </c>
      <c r="G758" s="141" t="str">
        <f>results!Z106</f>
        <v/>
      </c>
      <c r="H758" s="143" t="str">
        <f>IFERROR(VLOOKUP(Base[[#This Row],[Résultats Demi Dilution]],$K$2:$L$62,2),"")</f>
        <v/>
      </c>
    </row>
    <row r="759" spans="1:8" x14ac:dyDescent="0.25">
      <c r="A759" s="140" t="str">
        <f>IF(results!A107=0,"",results!A107)</f>
        <v/>
      </c>
      <c r="B759" s="131" t="str">
        <f>IF(results!B107=0,"",results!B107)</f>
        <v/>
      </c>
      <c r="C759" s="131" t="str">
        <f>IF(results!C107=0,"",results!C107)</f>
        <v/>
      </c>
      <c r="D759" s="131" t="str">
        <f>IF(results!D107=0,"",results!D107)</f>
        <v/>
      </c>
      <c r="E759" s="131" t="str">
        <f>IF(results!E107=0,"",results!E107)</f>
        <v/>
      </c>
      <c r="F759" s="141" t="str">
        <f>results!$Z$3</f>
        <v>/BMD</v>
      </c>
      <c r="G759" s="141" t="str">
        <f>results!Z107</f>
        <v/>
      </c>
      <c r="H759" s="143" t="str">
        <f>IFERROR(VLOOKUP(Base[[#This Row],[Résultats Demi Dilution]],$K$2:$L$62,2),"")</f>
        <v/>
      </c>
    </row>
    <row r="760" spans="1:8" x14ac:dyDescent="0.25">
      <c r="A760" s="140" t="str">
        <f>IF(results!A108=0,"",results!A108)</f>
        <v/>
      </c>
      <c r="B760" s="131" t="str">
        <f>IF(results!B108=0,"",results!B108)</f>
        <v/>
      </c>
      <c r="C760" s="131" t="str">
        <f>IF(results!C108=0,"",results!C108)</f>
        <v/>
      </c>
      <c r="D760" s="131" t="str">
        <f>IF(results!D108=0,"",results!D108)</f>
        <v/>
      </c>
      <c r="E760" s="131" t="str">
        <f>IF(results!E108=0,"",results!E108)</f>
        <v/>
      </c>
      <c r="F760" s="141" t="str">
        <f>results!$Z$3</f>
        <v>/BMD</v>
      </c>
      <c r="G760" s="141" t="str">
        <f>results!Z108</f>
        <v/>
      </c>
      <c r="H760" s="143" t="str">
        <f>IFERROR(VLOOKUP(Base[[#This Row],[Résultats Demi Dilution]],$K$2:$L$62,2),"")</f>
        <v/>
      </c>
    </row>
    <row r="761" spans="1:8" x14ac:dyDescent="0.25">
      <c r="A761" s="140" t="str">
        <f>IF(results!A109=0,"",results!A109)</f>
        <v/>
      </c>
      <c r="B761" s="131" t="str">
        <f>IF(results!B109=0,"",results!B109)</f>
        <v/>
      </c>
      <c r="C761" s="131" t="str">
        <f>IF(results!C109=0,"",results!C109)</f>
        <v/>
      </c>
      <c r="D761" s="131" t="str">
        <f>IF(results!D109=0,"",results!D109)</f>
        <v/>
      </c>
      <c r="E761" s="131" t="str">
        <f>IF(results!E109=0,"",results!E109)</f>
        <v/>
      </c>
      <c r="F761" s="141" t="str">
        <f>results!$Z$3</f>
        <v>/BMD</v>
      </c>
      <c r="G761" s="141" t="str">
        <f>results!Z109</f>
        <v/>
      </c>
      <c r="H761" s="143" t="str">
        <f>IFERROR(VLOOKUP(Base[[#This Row],[Résultats Demi Dilution]],$K$2:$L$62,2),"")</f>
        <v/>
      </c>
    </row>
    <row r="762" spans="1:8" x14ac:dyDescent="0.25">
      <c r="A762" s="140" t="str">
        <f>IF(results!A110=0,"",results!A110)</f>
        <v/>
      </c>
      <c r="B762" s="131" t="str">
        <f>IF(results!B110=0,"",results!B110)</f>
        <v/>
      </c>
      <c r="C762" s="131" t="str">
        <f>IF(results!C110=0,"",results!C110)</f>
        <v/>
      </c>
      <c r="D762" s="131" t="str">
        <f>IF(results!D110=0,"",results!D110)</f>
        <v/>
      </c>
      <c r="E762" s="131" t="str">
        <f>IF(results!E110=0,"",results!E110)</f>
        <v/>
      </c>
      <c r="F762" s="141" t="str">
        <f>results!$Z$3</f>
        <v>/BMD</v>
      </c>
      <c r="G762" s="141" t="str">
        <f>results!Z110</f>
        <v/>
      </c>
      <c r="H762" s="143" t="str">
        <f>IFERROR(VLOOKUP(Base[[#This Row],[Résultats Demi Dilution]],$K$2:$L$62,2),"")</f>
        <v/>
      </c>
    </row>
    <row r="763" spans="1:8" x14ac:dyDescent="0.25">
      <c r="A763" s="140" t="str">
        <f>IF(results!A111=0,"",results!A111)</f>
        <v/>
      </c>
      <c r="B763" s="131" t="str">
        <f>IF(results!B111=0,"",results!B111)</f>
        <v/>
      </c>
      <c r="C763" s="131" t="str">
        <f>IF(results!C111=0,"",results!C111)</f>
        <v/>
      </c>
      <c r="D763" s="131" t="str">
        <f>IF(results!D111=0,"",results!D111)</f>
        <v/>
      </c>
      <c r="E763" s="131" t="str">
        <f>IF(results!E111=0,"",results!E111)</f>
        <v/>
      </c>
      <c r="F763" s="141" t="str">
        <f>results!$Z$3</f>
        <v>/BMD</v>
      </c>
      <c r="G763" s="141" t="str">
        <f>results!Z111</f>
        <v/>
      </c>
      <c r="H763" s="143" t="str">
        <f>IFERROR(VLOOKUP(Base[[#This Row],[Résultats Demi Dilution]],$K$2:$L$62,2),"")</f>
        <v/>
      </c>
    </row>
    <row r="764" spans="1:8" x14ac:dyDescent="0.25">
      <c r="A764" s="140" t="str">
        <f>IF(results!A112=0,"",results!A112)</f>
        <v/>
      </c>
      <c r="B764" s="131" t="str">
        <f>IF(results!B112=0,"",results!B112)</f>
        <v/>
      </c>
      <c r="C764" s="131" t="str">
        <f>IF(results!C112=0,"",results!C112)</f>
        <v/>
      </c>
      <c r="D764" s="131" t="str">
        <f>IF(results!D112=0,"",results!D112)</f>
        <v/>
      </c>
      <c r="E764" s="131" t="str">
        <f>IF(results!E112=0,"",results!E112)</f>
        <v/>
      </c>
      <c r="F764" s="141" t="str">
        <f>results!$Z$3</f>
        <v>/BMD</v>
      </c>
      <c r="G764" s="141" t="str">
        <f>results!Z112</f>
        <v/>
      </c>
      <c r="H764" s="143" t="str">
        <f>IFERROR(VLOOKUP(Base[[#This Row],[Résultats Demi Dilution]],$K$2:$L$62,2),"")</f>
        <v/>
      </c>
    </row>
    <row r="765" spans="1:8" x14ac:dyDescent="0.25">
      <c r="A765" s="140" t="str">
        <f>IF(results!A113=0,"",results!A113)</f>
        <v/>
      </c>
      <c r="B765" s="131" t="str">
        <f>IF(results!B113=0,"",results!B113)</f>
        <v/>
      </c>
      <c r="C765" s="131" t="str">
        <f>IF(results!C113=0,"",results!C113)</f>
        <v/>
      </c>
      <c r="D765" s="131" t="str">
        <f>IF(results!D113=0,"",results!D113)</f>
        <v/>
      </c>
      <c r="E765" s="131" t="str">
        <f>IF(results!E113=0,"",results!E113)</f>
        <v/>
      </c>
      <c r="F765" s="141" t="str">
        <f>results!$Z$3</f>
        <v>/BMD</v>
      </c>
      <c r="G765" s="141" t="str">
        <f>results!Z113</f>
        <v/>
      </c>
      <c r="H765" s="143" t="str">
        <f>IFERROR(VLOOKUP(Base[[#This Row],[Résultats Demi Dilution]],$K$2:$L$62,2),"")</f>
        <v/>
      </c>
    </row>
    <row r="766" spans="1:8" x14ac:dyDescent="0.25">
      <c r="A766" s="140" t="str">
        <f>IF(results!A114=0,"",results!A114)</f>
        <v/>
      </c>
      <c r="B766" s="131" t="str">
        <f>IF(results!B114=0,"",results!B114)</f>
        <v/>
      </c>
      <c r="C766" s="131" t="str">
        <f>IF(results!C114=0,"",results!C114)</f>
        <v/>
      </c>
      <c r="D766" s="131" t="str">
        <f>IF(results!D114=0,"",results!D114)</f>
        <v/>
      </c>
      <c r="E766" s="131" t="str">
        <f>IF(results!E114=0,"",results!E114)</f>
        <v/>
      </c>
      <c r="F766" s="141" t="str">
        <f>results!$Z$3</f>
        <v>/BMD</v>
      </c>
      <c r="G766" s="141" t="str">
        <f>results!Z114</f>
        <v/>
      </c>
      <c r="H766" s="143" t="str">
        <f>IFERROR(VLOOKUP(Base[[#This Row],[Résultats Demi Dilution]],$K$2:$L$62,2),"")</f>
        <v/>
      </c>
    </row>
    <row r="767" spans="1:8" x14ac:dyDescent="0.25">
      <c r="A767" s="140" t="str">
        <f>IF(results!A115=0,"",results!A115)</f>
        <v/>
      </c>
      <c r="B767" s="131" t="str">
        <f>IF(results!B115=0,"",results!B115)</f>
        <v/>
      </c>
      <c r="C767" s="131" t="str">
        <f>IF(results!C115=0,"",results!C115)</f>
        <v/>
      </c>
      <c r="D767" s="131" t="str">
        <f>IF(results!D115=0,"",results!D115)</f>
        <v/>
      </c>
      <c r="E767" s="131" t="str">
        <f>IF(results!E115=0,"",results!E115)</f>
        <v/>
      </c>
      <c r="F767" s="141" t="str">
        <f>results!$Z$3</f>
        <v>/BMD</v>
      </c>
      <c r="G767" s="141" t="str">
        <f>results!Z115</f>
        <v/>
      </c>
      <c r="H767" s="143" t="str">
        <f>IFERROR(VLOOKUP(Base[[#This Row],[Résultats Demi Dilution]],$K$2:$L$62,2),"")</f>
        <v/>
      </c>
    </row>
    <row r="768" spans="1:8" x14ac:dyDescent="0.25">
      <c r="A768" s="140" t="str">
        <f>IF(results!A116=0,"",results!A116)</f>
        <v/>
      </c>
      <c r="B768" s="131" t="str">
        <f>IF(results!B116=0,"",results!B116)</f>
        <v/>
      </c>
      <c r="C768" s="131" t="str">
        <f>IF(results!C116=0,"",results!C116)</f>
        <v/>
      </c>
      <c r="D768" s="131" t="str">
        <f>IF(results!D116=0,"",results!D116)</f>
        <v/>
      </c>
      <c r="E768" s="131" t="str">
        <f>IF(results!E116=0,"",results!E116)</f>
        <v/>
      </c>
      <c r="F768" s="141" t="str">
        <f>results!$Z$3</f>
        <v>/BMD</v>
      </c>
      <c r="G768" s="141" t="str">
        <f>results!Z116</f>
        <v/>
      </c>
      <c r="H768" s="143" t="str">
        <f>IFERROR(VLOOKUP(Base[[#This Row],[Résultats Demi Dilution]],$K$2:$L$62,2),"")</f>
        <v/>
      </c>
    </row>
    <row r="769" spans="1:8" x14ac:dyDescent="0.25">
      <c r="A769" s="140" t="str">
        <f>IF(results!A117=0,"",results!A117)</f>
        <v/>
      </c>
      <c r="B769" s="131" t="str">
        <f>IF(results!B117=0,"",results!B117)</f>
        <v/>
      </c>
      <c r="C769" s="131" t="str">
        <f>IF(results!C117=0,"",results!C117)</f>
        <v/>
      </c>
      <c r="D769" s="131" t="str">
        <f>IF(results!D117=0,"",results!D117)</f>
        <v/>
      </c>
      <c r="E769" s="131" t="str">
        <f>IF(results!E117=0,"",results!E117)</f>
        <v/>
      </c>
      <c r="F769" s="141" t="str">
        <f>results!$Z$3</f>
        <v>/BMD</v>
      </c>
      <c r="G769" s="141" t="str">
        <f>results!Z117</f>
        <v/>
      </c>
      <c r="H769" s="143" t="str">
        <f>IFERROR(VLOOKUP(Base[[#This Row],[Résultats Demi Dilution]],$K$2:$L$62,2),"")</f>
        <v/>
      </c>
    </row>
    <row r="770" spans="1:8" x14ac:dyDescent="0.25">
      <c r="A770" s="140" t="str">
        <f>IF(results!A118=0,"",results!A118)</f>
        <v/>
      </c>
      <c r="B770" s="131" t="str">
        <f>IF(results!B118=0,"",results!B118)</f>
        <v/>
      </c>
      <c r="C770" s="131" t="str">
        <f>IF(results!C118=0,"",results!C118)</f>
        <v/>
      </c>
      <c r="D770" s="131" t="str">
        <f>IF(results!D118=0,"",results!D118)</f>
        <v/>
      </c>
      <c r="E770" s="131" t="str">
        <f>IF(results!E118=0,"",results!E118)</f>
        <v/>
      </c>
      <c r="F770" s="141" t="str">
        <f>results!$Z$3</f>
        <v>/BMD</v>
      </c>
      <c r="G770" s="141" t="str">
        <f>results!Z118</f>
        <v/>
      </c>
      <c r="H770" s="143" t="str">
        <f>IFERROR(VLOOKUP(Base[[#This Row],[Résultats Demi Dilution]],$K$2:$L$62,2),"")</f>
        <v/>
      </c>
    </row>
    <row r="771" spans="1:8" x14ac:dyDescent="0.25">
      <c r="A771" s="140" t="str">
        <f>IF(results!A119=0,"",results!A119)</f>
        <v/>
      </c>
      <c r="B771" s="131" t="str">
        <f>IF(results!B119=0,"",results!B119)</f>
        <v/>
      </c>
      <c r="C771" s="131" t="str">
        <f>IF(results!C119=0,"",results!C119)</f>
        <v/>
      </c>
      <c r="D771" s="131" t="str">
        <f>IF(results!D119=0,"",results!D119)</f>
        <v/>
      </c>
      <c r="E771" s="131" t="str">
        <f>IF(results!E119=0,"",results!E119)</f>
        <v/>
      </c>
      <c r="F771" s="141" t="str">
        <f>results!$Z$3</f>
        <v>/BMD</v>
      </c>
      <c r="G771" s="141" t="str">
        <f>results!Z119</f>
        <v/>
      </c>
      <c r="H771" s="143" t="str">
        <f>IFERROR(VLOOKUP(Base[[#This Row],[Résultats Demi Dilution]],$K$2:$L$62,2),"")</f>
        <v/>
      </c>
    </row>
    <row r="772" spans="1:8" x14ac:dyDescent="0.25">
      <c r="A772" s="140" t="str">
        <f>IF(results!A120=0,"",results!A120)</f>
        <v/>
      </c>
      <c r="B772" s="131" t="str">
        <f>IF(results!B120=0,"",results!B120)</f>
        <v/>
      </c>
      <c r="C772" s="131" t="str">
        <f>IF(results!C120=0,"",results!C120)</f>
        <v/>
      </c>
      <c r="D772" s="131" t="str">
        <f>IF(results!D120=0,"",results!D120)</f>
        <v/>
      </c>
      <c r="E772" s="131" t="str">
        <f>IF(results!E120=0,"",results!E120)</f>
        <v/>
      </c>
      <c r="F772" s="141" t="str">
        <f>results!$Z$3</f>
        <v>/BMD</v>
      </c>
      <c r="G772" s="141" t="str">
        <f>results!Z120</f>
        <v/>
      </c>
      <c r="H772" s="143" t="str">
        <f>IFERROR(VLOOKUP(Base[[#This Row],[Résultats Demi Dilution]],$K$2:$L$62,2),"")</f>
        <v/>
      </c>
    </row>
    <row r="773" spans="1:8" x14ac:dyDescent="0.25">
      <c r="A773" s="140" t="str">
        <f>IF(results!A121=0,"",results!A121)</f>
        <v/>
      </c>
      <c r="B773" s="131" t="str">
        <f>IF(results!B121=0,"",results!B121)</f>
        <v/>
      </c>
      <c r="C773" s="131" t="str">
        <f>IF(results!C121=0,"",results!C121)</f>
        <v/>
      </c>
      <c r="D773" s="131" t="str">
        <f>IF(results!D121=0,"",results!D121)</f>
        <v/>
      </c>
      <c r="E773" s="131" t="str">
        <f>IF(results!E121=0,"",results!E121)</f>
        <v/>
      </c>
      <c r="F773" s="141" t="str">
        <f>results!$Z$3</f>
        <v>/BMD</v>
      </c>
      <c r="G773" s="141" t="str">
        <f>results!Z121</f>
        <v/>
      </c>
      <c r="H773" s="143" t="str">
        <f>IFERROR(VLOOKUP(Base[[#This Row],[Résultats Demi Dilution]],$K$2:$L$62,2),"")</f>
        <v/>
      </c>
    </row>
    <row r="774" spans="1:8" x14ac:dyDescent="0.25">
      <c r="A774" s="140" t="str">
        <f>IF(results!A122=0,"",results!A122)</f>
        <v/>
      </c>
      <c r="B774" s="131" t="str">
        <f>IF(results!B122=0,"",results!B122)</f>
        <v/>
      </c>
      <c r="C774" s="131" t="str">
        <f>IF(results!C122=0,"",results!C122)</f>
        <v/>
      </c>
      <c r="D774" s="131" t="str">
        <f>IF(results!D122=0,"",results!D122)</f>
        <v/>
      </c>
      <c r="E774" s="131" t="str">
        <f>IF(results!E122=0,"",results!E122)</f>
        <v/>
      </c>
      <c r="F774" s="141" t="str">
        <f>results!$Z$3</f>
        <v>/BMD</v>
      </c>
      <c r="G774" s="141" t="str">
        <f>results!Z122</f>
        <v/>
      </c>
      <c r="H774" s="143" t="str">
        <f>IFERROR(VLOOKUP(Base[[#This Row],[Résultats Demi Dilution]],$K$2:$L$62,2),"")</f>
        <v/>
      </c>
    </row>
    <row r="775" spans="1:8" x14ac:dyDescent="0.25">
      <c r="A775" s="140" t="str">
        <f>IF(results!A123=0,"",results!A123)</f>
        <v/>
      </c>
      <c r="B775" s="131" t="str">
        <f>IF(results!B123=0,"",results!B123)</f>
        <v/>
      </c>
      <c r="C775" s="131" t="str">
        <f>IF(results!C123=0,"",results!C123)</f>
        <v/>
      </c>
      <c r="D775" s="131" t="str">
        <f>IF(results!D123=0,"",results!D123)</f>
        <v/>
      </c>
      <c r="E775" s="131" t="str">
        <f>IF(results!E123=0,"",results!E123)</f>
        <v/>
      </c>
      <c r="F775" s="141" t="str">
        <f>results!$Z$3</f>
        <v>/BMD</v>
      </c>
      <c r="G775" s="141" t="str">
        <f>results!Z123</f>
        <v/>
      </c>
      <c r="H775" s="143" t="str">
        <f>IFERROR(VLOOKUP(Base[[#This Row],[Résultats Demi Dilution]],$K$2:$L$62,2),"")</f>
        <v/>
      </c>
    </row>
    <row r="776" spans="1:8" x14ac:dyDescent="0.25">
      <c r="A776" s="140" t="str">
        <f>IF(results!A124=0,"",results!A124)</f>
        <v/>
      </c>
      <c r="B776" s="131" t="str">
        <f>IF(results!B124=0,"",results!B124)</f>
        <v/>
      </c>
      <c r="C776" s="131" t="str">
        <f>IF(results!C124=0,"",results!C124)</f>
        <v/>
      </c>
      <c r="D776" s="131" t="str">
        <f>IF(results!D124=0,"",results!D124)</f>
        <v/>
      </c>
      <c r="E776" s="131" t="str">
        <f>IF(results!E124=0,"",results!E124)</f>
        <v/>
      </c>
      <c r="F776" s="141" t="str">
        <f>results!$Z$3</f>
        <v>/BMD</v>
      </c>
      <c r="G776" s="141" t="str">
        <f>results!Z124</f>
        <v/>
      </c>
      <c r="H776" s="143" t="str">
        <f>IFERROR(VLOOKUP(Base[[#This Row],[Résultats Demi Dilution]],$K$2:$L$62,2),"")</f>
        <v/>
      </c>
    </row>
    <row r="777" spans="1:8" x14ac:dyDescent="0.25">
      <c r="A777" s="140" t="str">
        <f>IF(results!A125=0,"",results!A125)</f>
        <v/>
      </c>
      <c r="B777" s="131" t="str">
        <f>IF(results!B125=0,"",results!B125)</f>
        <v/>
      </c>
      <c r="C777" s="131" t="str">
        <f>IF(results!C125=0,"",results!C125)</f>
        <v/>
      </c>
      <c r="D777" s="131" t="str">
        <f>IF(results!D125=0,"",results!D125)</f>
        <v/>
      </c>
      <c r="E777" s="131" t="str">
        <f>IF(results!E125=0,"",results!E125)</f>
        <v/>
      </c>
      <c r="F777" s="141" t="str">
        <f>results!$Z$3</f>
        <v>/BMD</v>
      </c>
      <c r="G777" s="141" t="str">
        <f>results!Z125</f>
        <v/>
      </c>
      <c r="H777" s="143" t="str">
        <f>IFERROR(VLOOKUP(Base[[#This Row],[Résultats Demi Dilution]],$K$2:$L$62,2),"")</f>
        <v/>
      </c>
    </row>
    <row r="778" spans="1:8" x14ac:dyDescent="0.25">
      <c r="A778" s="140" t="str">
        <f>IF(results!A126=0,"",results!A126)</f>
        <v/>
      </c>
      <c r="B778" s="131" t="str">
        <f>IF(results!B126=0,"",results!B126)</f>
        <v/>
      </c>
      <c r="C778" s="131" t="str">
        <f>IF(results!C126=0,"",results!C126)</f>
        <v/>
      </c>
      <c r="D778" s="131" t="str">
        <f>IF(results!D126=0,"",results!D126)</f>
        <v/>
      </c>
      <c r="E778" s="131" t="str">
        <f>IF(results!E126=0,"",results!E126)</f>
        <v/>
      </c>
      <c r="F778" s="141" t="str">
        <f>results!$Z$3</f>
        <v>/BMD</v>
      </c>
      <c r="G778" s="141" t="str">
        <f>results!Z126</f>
        <v/>
      </c>
      <c r="H778" s="143" t="str">
        <f>IFERROR(VLOOKUP(Base[[#This Row],[Résultats Demi Dilution]],$K$2:$L$62,2),"")</f>
        <v/>
      </c>
    </row>
    <row r="779" spans="1:8" x14ac:dyDescent="0.25">
      <c r="A779" s="140" t="str">
        <f>IF(results!A127=0,"",results!A127)</f>
        <v/>
      </c>
      <c r="B779" s="131" t="str">
        <f>IF(results!B127=0,"",results!B127)</f>
        <v/>
      </c>
      <c r="C779" s="131" t="str">
        <f>IF(results!C127=0,"",results!C127)</f>
        <v/>
      </c>
      <c r="D779" s="131" t="str">
        <f>IF(results!D127=0,"",results!D127)</f>
        <v/>
      </c>
      <c r="E779" s="131" t="str">
        <f>IF(results!E127=0,"",results!E127)</f>
        <v/>
      </c>
      <c r="F779" s="141" t="str">
        <f>results!$Z$3</f>
        <v>/BMD</v>
      </c>
      <c r="G779" s="141" t="str">
        <f>results!Z127</f>
        <v/>
      </c>
      <c r="H779" s="143" t="str">
        <f>IFERROR(VLOOKUP(Base[[#This Row],[Résultats Demi Dilution]],$K$2:$L$62,2),"")</f>
        <v/>
      </c>
    </row>
    <row r="780" spans="1:8" x14ac:dyDescent="0.25">
      <c r="A780" s="140" t="str">
        <f>IF(results!A128=0,"",results!A128)</f>
        <v/>
      </c>
      <c r="B780" s="131" t="str">
        <f>IF(results!B128=0,"",results!B128)</f>
        <v/>
      </c>
      <c r="C780" s="131" t="str">
        <f>IF(results!C128=0,"",results!C128)</f>
        <v/>
      </c>
      <c r="D780" s="131" t="str">
        <f>IF(results!D128=0,"",results!D128)</f>
        <v/>
      </c>
      <c r="E780" s="131" t="str">
        <f>IF(results!E128=0,"",results!E128)</f>
        <v/>
      </c>
      <c r="F780" s="141" t="str">
        <f>results!$Z$3</f>
        <v>/BMD</v>
      </c>
      <c r="G780" s="141" t="str">
        <f>results!Z128</f>
        <v/>
      </c>
      <c r="H780" s="143" t="str">
        <f>IFERROR(VLOOKUP(Base[[#This Row],[Résultats Demi Dilution]],$K$2:$L$62,2),"")</f>
        <v/>
      </c>
    </row>
    <row r="781" spans="1:8" x14ac:dyDescent="0.25">
      <c r="A781" s="140" t="str">
        <f>IF(results!A129=0,"",results!A129)</f>
        <v/>
      </c>
      <c r="B781" s="131" t="str">
        <f>IF(results!B129=0,"",results!B129)</f>
        <v/>
      </c>
      <c r="C781" s="131" t="str">
        <f>IF(results!C129=0,"",results!C129)</f>
        <v/>
      </c>
      <c r="D781" s="131" t="str">
        <f>IF(results!D129=0,"",results!D129)</f>
        <v/>
      </c>
      <c r="E781" s="131" t="str">
        <f>IF(results!E129=0,"",results!E129)</f>
        <v/>
      </c>
      <c r="F781" s="141" t="str">
        <f>results!$Z$3</f>
        <v>/BMD</v>
      </c>
      <c r="G781" s="141" t="str">
        <f>results!Z129</f>
        <v/>
      </c>
      <c r="H781" s="143" t="str">
        <f>IFERROR(VLOOKUP(Base[[#This Row],[Résultats Demi Dilution]],$K$2:$L$62,2),"")</f>
        <v/>
      </c>
    </row>
    <row r="782" spans="1:8" x14ac:dyDescent="0.25">
      <c r="A782" s="140" t="str">
        <f>IF(results!A130=0,"",results!A130)</f>
        <v/>
      </c>
      <c r="B782" s="131" t="str">
        <f>IF(results!B130=0,"",results!B130)</f>
        <v/>
      </c>
      <c r="C782" s="131" t="str">
        <f>IF(results!C130=0,"",results!C130)</f>
        <v/>
      </c>
      <c r="D782" s="131" t="str">
        <f>IF(results!D130=0,"",results!D130)</f>
        <v/>
      </c>
      <c r="E782" s="131" t="str">
        <f>IF(results!E130=0,"",results!E130)</f>
        <v/>
      </c>
      <c r="F782" s="141" t="str">
        <f>results!$Z$3</f>
        <v>/BMD</v>
      </c>
      <c r="G782" s="141" t="str">
        <f>results!Z130</f>
        <v/>
      </c>
      <c r="H782" s="143" t="str">
        <f>IFERROR(VLOOKUP(Base[[#This Row],[Résultats Demi Dilution]],$K$2:$L$62,2),"")</f>
        <v/>
      </c>
    </row>
    <row r="783" spans="1:8" x14ac:dyDescent="0.25">
      <c r="A783" s="140" t="str">
        <f>IF(results!A131=0,"",results!A131)</f>
        <v/>
      </c>
      <c r="B783" s="131" t="str">
        <f>IF(results!B131=0,"",results!B131)</f>
        <v/>
      </c>
      <c r="C783" s="131" t="str">
        <f>IF(results!C131=0,"",results!C131)</f>
        <v/>
      </c>
      <c r="D783" s="131" t="str">
        <f>IF(results!D131=0,"",results!D131)</f>
        <v/>
      </c>
      <c r="E783" s="131" t="str">
        <f>IF(results!E131=0,"",results!E131)</f>
        <v/>
      </c>
      <c r="F783" s="141" t="str">
        <f>results!$Z$3</f>
        <v>/BMD</v>
      </c>
      <c r="G783" s="141" t="str">
        <f>results!Z131</f>
        <v/>
      </c>
      <c r="H783" s="143" t="str">
        <f>IFERROR(VLOOKUP(Base[[#This Row],[Résultats Demi Dilution]],$K$2:$L$62,2),"")</f>
        <v/>
      </c>
    </row>
    <row r="784" spans="1:8" x14ac:dyDescent="0.25">
      <c r="A784" s="140" t="str">
        <f>IF(results!A132=0,"",results!A132)</f>
        <v/>
      </c>
      <c r="B784" s="131" t="str">
        <f>IF(results!B132=0,"",results!B132)</f>
        <v/>
      </c>
      <c r="C784" s="131" t="str">
        <f>IF(results!C132=0,"",results!C132)</f>
        <v/>
      </c>
      <c r="D784" s="131" t="str">
        <f>IF(results!D132=0,"",results!D132)</f>
        <v/>
      </c>
      <c r="E784" s="131" t="str">
        <f>IF(results!E132=0,"",results!E132)</f>
        <v/>
      </c>
      <c r="F784" s="141" t="str">
        <f>results!$Z$3</f>
        <v>/BMD</v>
      </c>
      <c r="G784" s="141" t="str">
        <f>results!Z132</f>
        <v/>
      </c>
      <c r="H784" s="143" t="str">
        <f>IFERROR(VLOOKUP(Base[[#This Row],[Résultats Demi Dilution]],$K$2:$L$62,2),"")</f>
        <v/>
      </c>
    </row>
    <row r="785" spans="1:8" x14ac:dyDescent="0.25">
      <c r="A785" s="140" t="str">
        <f>IF(results!A133=0,"",results!A133)</f>
        <v/>
      </c>
      <c r="B785" s="131" t="str">
        <f>IF(results!B133=0,"",results!B133)</f>
        <v/>
      </c>
      <c r="C785" s="131" t="str">
        <f>IF(results!C133=0,"",results!C133)</f>
        <v/>
      </c>
      <c r="D785" s="131" t="str">
        <f>IF(results!D133=0,"",results!D133)</f>
        <v/>
      </c>
      <c r="E785" s="131" t="str">
        <f>IF(results!E133=0,"",results!E133)</f>
        <v/>
      </c>
      <c r="F785" s="141" t="str">
        <f>results!$Z$3</f>
        <v>/BMD</v>
      </c>
      <c r="G785" s="141" t="str">
        <f>results!Z133</f>
        <v/>
      </c>
      <c r="H785" s="143" t="str">
        <f>IFERROR(VLOOKUP(Base[[#This Row],[Résultats Demi Dilution]],$K$2:$L$62,2),"")</f>
        <v/>
      </c>
    </row>
    <row r="786" spans="1:8" x14ac:dyDescent="0.25">
      <c r="A786" s="140" t="str">
        <f>IF(results!A134=0,"",results!A134)</f>
        <v/>
      </c>
      <c r="B786" s="131" t="str">
        <f>IF(results!B134=0,"",results!B134)</f>
        <v/>
      </c>
      <c r="C786" s="131" t="str">
        <f>IF(results!C134=0,"",results!C134)</f>
        <v/>
      </c>
      <c r="D786" s="131" t="str">
        <f>IF(results!D134=0,"",results!D134)</f>
        <v/>
      </c>
      <c r="E786" s="131" t="str">
        <f>IF(results!E134=0,"",results!E134)</f>
        <v/>
      </c>
      <c r="F786" s="141" t="str">
        <f>results!$Z$3</f>
        <v>/BMD</v>
      </c>
      <c r="G786" s="141" t="str">
        <f>results!Z134</f>
        <v/>
      </c>
      <c r="H786" s="143" t="str">
        <f>IFERROR(VLOOKUP(Base[[#This Row],[Résultats Demi Dilution]],$K$2:$L$62,2),"")</f>
        <v/>
      </c>
    </row>
    <row r="787" spans="1:8" x14ac:dyDescent="0.25">
      <c r="A787" s="140" t="str">
        <f>IF(results!A135=0,"",results!A135)</f>
        <v/>
      </c>
      <c r="B787" s="131" t="str">
        <f>IF(results!B135=0,"",results!B135)</f>
        <v/>
      </c>
      <c r="C787" s="131" t="str">
        <f>IF(results!C135=0,"",results!C135)</f>
        <v/>
      </c>
      <c r="D787" s="131" t="str">
        <f>IF(results!D135=0,"",results!D135)</f>
        <v/>
      </c>
      <c r="E787" s="131" t="str">
        <f>IF(results!E135=0,"",results!E135)</f>
        <v/>
      </c>
      <c r="F787" s="141" t="str">
        <f>results!$Z$3</f>
        <v>/BMD</v>
      </c>
      <c r="G787" s="141" t="str">
        <f>results!Z135</f>
        <v/>
      </c>
      <c r="H787" s="143" t="str">
        <f>IFERROR(VLOOKUP(Base[[#This Row],[Résultats Demi Dilution]],$K$2:$L$62,2),"")</f>
        <v/>
      </c>
    </row>
    <row r="788" spans="1:8" x14ac:dyDescent="0.25">
      <c r="A788" s="140" t="str">
        <f>IF(results!A136=0,"",results!A136)</f>
        <v/>
      </c>
      <c r="B788" s="131" t="str">
        <f>IF(results!B136=0,"",results!B136)</f>
        <v/>
      </c>
      <c r="C788" s="131" t="str">
        <f>IF(results!C136=0,"",results!C136)</f>
        <v/>
      </c>
      <c r="D788" s="131" t="str">
        <f>IF(results!D136=0,"",results!D136)</f>
        <v/>
      </c>
      <c r="E788" s="131" t="str">
        <f>IF(results!E136=0,"",results!E136)</f>
        <v/>
      </c>
      <c r="F788" s="141" t="str">
        <f>results!$Z$3</f>
        <v>/BMD</v>
      </c>
      <c r="G788" s="141" t="str">
        <f>results!Z136</f>
        <v/>
      </c>
      <c r="H788" s="143" t="str">
        <f>IFERROR(VLOOKUP(Base[[#This Row],[Résultats Demi Dilution]],$K$2:$L$62,2),"")</f>
        <v/>
      </c>
    </row>
    <row r="789" spans="1:8" x14ac:dyDescent="0.25">
      <c r="A789" s="140" t="str">
        <f>IF(results!A137=0,"",results!A137)</f>
        <v/>
      </c>
      <c r="B789" s="131" t="str">
        <f>IF(results!B137=0,"",results!B137)</f>
        <v/>
      </c>
      <c r="C789" s="131" t="str">
        <f>IF(results!C137=0,"",results!C137)</f>
        <v/>
      </c>
      <c r="D789" s="131" t="str">
        <f>IF(results!D137=0,"",results!D137)</f>
        <v/>
      </c>
      <c r="E789" s="131" t="str">
        <f>IF(results!E137=0,"",results!E137)</f>
        <v/>
      </c>
      <c r="F789" s="141" t="str">
        <f>results!$Z$3</f>
        <v>/BMD</v>
      </c>
      <c r="G789" s="141" t="str">
        <f>results!Z137</f>
        <v/>
      </c>
      <c r="H789" s="143" t="str">
        <f>IFERROR(VLOOKUP(Base[[#This Row],[Résultats Demi Dilution]],$K$2:$L$62,2),"")</f>
        <v/>
      </c>
    </row>
    <row r="790" spans="1:8" x14ac:dyDescent="0.25">
      <c r="A790" s="140" t="str">
        <f>IF(results!A138=0,"",results!A138)</f>
        <v/>
      </c>
      <c r="B790" s="131" t="str">
        <f>IF(results!B138=0,"",results!B138)</f>
        <v/>
      </c>
      <c r="C790" s="131" t="str">
        <f>IF(results!C138=0,"",results!C138)</f>
        <v/>
      </c>
      <c r="D790" s="131" t="str">
        <f>IF(results!D138=0,"",results!D138)</f>
        <v/>
      </c>
      <c r="E790" s="131" t="str">
        <f>IF(results!E138=0,"",results!E138)</f>
        <v/>
      </c>
      <c r="F790" s="141" t="str">
        <f>results!$Z$3</f>
        <v>/BMD</v>
      </c>
      <c r="G790" s="141" t="str">
        <f>results!Z138</f>
        <v/>
      </c>
      <c r="H790" s="143" t="str">
        <f>IFERROR(VLOOKUP(Base[[#This Row],[Résultats Demi Dilution]],$K$2:$L$62,2),"")</f>
        <v/>
      </c>
    </row>
    <row r="791" spans="1:8" x14ac:dyDescent="0.25">
      <c r="A791" s="140" t="str">
        <f>IF(results!A139=0,"",results!A139)</f>
        <v/>
      </c>
      <c r="B791" s="131" t="str">
        <f>IF(results!B139=0,"",results!B139)</f>
        <v/>
      </c>
      <c r="C791" s="131" t="str">
        <f>IF(results!C139=0,"",results!C139)</f>
        <v/>
      </c>
      <c r="D791" s="131" t="str">
        <f>IF(results!D139=0,"",results!D139)</f>
        <v/>
      </c>
      <c r="E791" s="131" t="str">
        <f>IF(results!E139=0,"",results!E139)</f>
        <v/>
      </c>
      <c r="F791" s="141" t="str">
        <f>results!$Z$3</f>
        <v>/BMD</v>
      </c>
      <c r="G791" s="141" t="str">
        <f>results!Z139</f>
        <v/>
      </c>
      <c r="H791" s="143" t="str">
        <f>IFERROR(VLOOKUP(Base[[#This Row],[Résultats Demi Dilution]],$K$2:$L$62,2),"")</f>
        <v/>
      </c>
    </row>
    <row r="792" spans="1:8" x14ac:dyDescent="0.25">
      <c r="A792" s="140" t="str">
        <f>IF(results!A140=0,"",results!A140)</f>
        <v/>
      </c>
      <c r="B792" s="131" t="str">
        <f>IF(results!B140=0,"",results!B140)</f>
        <v/>
      </c>
      <c r="C792" s="131" t="str">
        <f>IF(results!C140=0,"",results!C140)</f>
        <v/>
      </c>
      <c r="D792" s="131" t="str">
        <f>IF(results!D140=0,"",results!D140)</f>
        <v/>
      </c>
      <c r="E792" s="131" t="str">
        <f>IF(results!E140=0,"",results!E140)</f>
        <v/>
      </c>
      <c r="F792" s="141" t="str">
        <f>results!$Z$3</f>
        <v>/BMD</v>
      </c>
      <c r="G792" s="141" t="str">
        <f>results!Z140</f>
        <v/>
      </c>
      <c r="H792" s="143" t="str">
        <f>IFERROR(VLOOKUP(Base[[#This Row],[Résultats Demi Dilution]],$K$2:$L$62,2),"")</f>
        <v/>
      </c>
    </row>
    <row r="793" spans="1:8" x14ac:dyDescent="0.25">
      <c r="A793" s="140" t="str">
        <f>IF(results!A141=0,"",results!A141)</f>
        <v/>
      </c>
      <c r="B793" s="131" t="str">
        <f>IF(results!B141=0,"",results!B141)</f>
        <v/>
      </c>
      <c r="C793" s="131" t="str">
        <f>IF(results!C141=0,"",results!C141)</f>
        <v/>
      </c>
      <c r="D793" s="131" t="str">
        <f>IF(results!D141=0,"",results!D141)</f>
        <v/>
      </c>
      <c r="E793" s="131" t="str">
        <f>IF(results!E141=0,"",results!E141)</f>
        <v/>
      </c>
      <c r="F793" s="141" t="str">
        <f>results!$Z$3</f>
        <v>/BMD</v>
      </c>
      <c r="G793" s="141" t="str">
        <f>results!Z141</f>
        <v/>
      </c>
      <c r="H793" s="143" t="str">
        <f>IFERROR(VLOOKUP(Base[[#This Row],[Résultats Demi Dilution]],$K$2:$L$62,2),"")</f>
        <v/>
      </c>
    </row>
    <row r="794" spans="1:8" x14ac:dyDescent="0.25">
      <c r="A794" s="140" t="str">
        <f>IF(results!A142=0,"",results!A142)</f>
        <v/>
      </c>
      <c r="B794" s="131" t="str">
        <f>IF(results!B142=0,"",results!B142)</f>
        <v/>
      </c>
      <c r="C794" s="131" t="str">
        <f>IF(results!C142=0,"",results!C142)</f>
        <v/>
      </c>
      <c r="D794" s="131" t="str">
        <f>IF(results!D142=0,"",results!D142)</f>
        <v/>
      </c>
      <c r="E794" s="131" t="str">
        <f>IF(results!E142=0,"",results!E142)</f>
        <v/>
      </c>
      <c r="F794" s="141" t="str">
        <f>results!$Z$3</f>
        <v>/BMD</v>
      </c>
      <c r="G794" s="141" t="str">
        <f>results!Z142</f>
        <v/>
      </c>
      <c r="H794" s="143" t="str">
        <f>IFERROR(VLOOKUP(Base[[#This Row],[Résultats Demi Dilution]],$K$2:$L$62,2),"")</f>
        <v/>
      </c>
    </row>
    <row r="795" spans="1:8" x14ac:dyDescent="0.25">
      <c r="A795" s="140" t="str">
        <f>IF(results!A143=0,"",results!A143)</f>
        <v/>
      </c>
      <c r="B795" s="131" t="str">
        <f>IF(results!B143=0,"",results!B143)</f>
        <v/>
      </c>
      <c r="C795" s="131" t="str">
        <f>IF(results!C143=0,"",results!C143)</f>
        <v/>
      </c>
      <c r="D795" s="131" t="str">
        <f>IF(results!D143=0,"",results!D143)</f>
        <v/>
      </c>
      <c r="E795" s="131" t="str">
        <f>IF(results!E143=0,"",results!E143)</f>
        <v/>
      </c>
      <c r="F795" s="141" t="str">
        <f>results!$Z$3</f>
        <v>/BMD</v>
      </c>
      <c r="G795" s="141" t="str">
        <f>results!Z143</f>
        <v/>
      </c>
      <c r="H795" s="143" t="str">
        <f>IFERROR(VLOOKUP(Base[[#This Row],[Résultats Demi Dilution]],$K$2:$L$62,2),"")</f>
        <v/>
      </c>
    </row>
    <row r="796" spans="1:8" x14ac:dyDescent="0.25">
      <c r="A796" s="140" t="str">
        <f>IF(results!A144=0,"",results!A144)</f>
        <v/>
      </c>
      <c r="B796" s="131" t="str">
        <f>IF(results!B144=0,"",results!B144)</f>
        <v/>
      </c>
      <c r="C796" s="131" t="str">
        <f>IF(results!C144=0,"",results!C144)</f>
        <v/>
      </c>
      <c r="D796" s="131" t="str">
        <f>IF(results!D144=0,"",results!D144)</f>
        <v/>
      </c>
      <c r="E796" s="131" t="str">
        <f>IF(results!E144=0,"",results!E144)</f>
        <v/>
      </c>
      <c r="F796" s="141" t="str">
        <f>results!$Z$3</f>
        <v>/BMD</v>
      </c>
      <c r="G796" s="141" t="str">
        <f>results!Z144</f>
        <v/>
      </c>
      <c r="H796" s="143" t="str">
        <f>IFERROR(VLOOKUP(Base[[#This Row],[Résultats Demi Dilution]],$K$2:$L$62,2),"")</f>
        <v/>
      </c>
    </row>
    <row r="797" spans="1:8" x14ac:dyDescent="0.25">
      <c r="A797" s="140" t="str">
        <f>IF(results!A145=0,"",results!A145)</f>
        <v/>
      </c>
      <c r="B797" s="131" t="str">
        <f>IF(results!B145=0,"",results!B145)</f>
        <v/>
      </c>
      <c r="C797" s="131" t="str">
        <f>IF(results!C145=0,"",results!C145)</f>
        <v/>
      </c>
      <c r="D797" s="131" t="str">
        <f>IF(results!D145=0,"",results!D145)</f>
        <v/>
      </c>
      <c r="E797" s="131" t="str">
        <f>IF(results!E145=0,"",results!E145)</f>
        <v/>
      </c>
      <c r="F797" s="141" t="str">
        <f>results!$Z$3</f>
        <v>/BMD</v>
      </c>
      <c r="G797" s="141" t="str">
        <f>results!Z145</f>
        <v/>
      </c>
      <c r="H797" s="143" t="str">
        <f>IFERROR(VLOOKUP(Base[[#This Row],[Résultats Demi Dilution]],$K$2:$L$62,2),"")</f>
        <v/>
      </c>
    </row>
    <row r="798" spans="1:8" x14ac:dyDescent="0.25">
      <c r="A798" s="140" t="str">
        <f>IF(results!A146=0,"",results!A146)</f>
        <v/>
      </c>
      <c r="B798" s="131" t="str">
        <f>IF(results!B146=0,"",results!B146)</f>
        <v/>
      </c>
      <c r="C798" s="131" t="str">
        <f>IF(results!C146=0,"",results!C146)</f>
        <v/>
      </c>
      <c r="D798" s="131" t="str">
        <f>IF(results!D146=0,"",results!D146)</f>
        <v/>
      </c>
      <c r="E798" s="131" t="str">
        <f>IF(results!E146=0,"",results!E146)</f>
        <v/>
      </c>
      <c r="F798" s="141" t="str">
        <f>results!$Z$3</f>
        <v>/BMD</v>
      </c>
      <c r="G798" s="141" t="str">
        <f>results!Z146</f>
        <v/>
      </c>
      <c r="H798" s="143" t="str">
        <f>IFERROR(VLOOKUP(Base[[#This Row],[Résultats Demi Dilution]],$K$2:$L$62,2),"")</f>
        <v/>
      </c>
    </row>
    <row r="799" spans="1:8" x14ac:dyDescent="0.25">
      <c r="A799" s="140" t="str">
        <f>IF(results!A147=0,"",results!A147)</f>
        <v/>
      </c>
      <c r="B799" s="131" t="str">
        <f>IF(results!B147=0,"",results!B147)</f>
        <v/>
      </c>
      <c r="C799" s="131" t="str">
        <f>IF(results!C147=0,"",results!C147)</f>
        <v/>
      </c>
      <c r="D799" s="131" t="str">
        <f>IF(results!D147=0,"",results!D147)</f>
        <v/>
      </c>
      <c r="E799" s="131" t="str">
        <f>IF(results!E147=0,"",results!E147)</f>
        <v/>
      </c>
      <c r="F799" s="141" t="str">
        <f>results!$Z$3</f>
        <v>/BMD</v>
      </c>
      <c r="G799" s="141" t="str">
        <f>results!Z147</f>
        <v/>
      </c>
      <c r="H799" s="143" t="str">
        <f>IFERROR(VLOOKUP(Base[[#This Row],[Résultats Demi Dilution]],$K$2:$L$62,2),"")</f>
        <v/>
      </c>
    </row>
    <row r="800" spans="1:8" x14ac:dyDescent="0.25">
      <c r="A800" s="140" t="str">
        <f>IF(results!A148=0,"",results!A148)</f>
        <v/>
      </c>
      <c r="B800" s="131" t="str">
        <f>IF(results!B148=0,"",results!B148)</f>
        <v/>
      </c>
      <c r="C800" s="131" t="str">
        <f>IF(results!C148=0,"",results!C148)</f>
        <v/>
      </c>
      <c r="D800" s="131" t="str">
        <f>IF(results!D148=0,"",results!D148)</f>
        <v/>
      </c>
      <c r="E800" s="131" t="str">
        <f>IF(results!E148=0,"",results!E148)</f>
        <v/>
      </c>
      <c r="F800" s="141" t="str">
        <f>results!$Z$3</f>
        <v>/BMD</v>
      </c>
      <c r="G800" s="141" t="str">
        <f>results!Z148</f>
        <v/>
      </c>
      <c r="H800" s="143" t="str">
        <f>IFERROR(VLOOKUP(Base[[#This Row],[Résultats Demi Dilution]],$K$2:$L$62,2),"")</f>
        <v/>
      </c>
    </row>
    <row r="801" spans="1:8" x14ac:dyDescent="0.25">
      <c r="A801" s="140" t="str">
        <f>IF(results!A149=0,"",results!A149)</f>
        <v/>
      </c>
      <c r="B801" s="131" t="str">
        <f>IF(results!B149=0,"",results!B149)</f>
        <v/>
      </c>
      <c r="C801" s="131" t="str">
        <f>IF(results!C149=0,"",results!C149)</f>
        <v/>
      </c>
      <c r="D801" s="131" t="str">
        <f>IF(results!D149=0,"",results!D149)</f>
        <v/>
      </c>
      <c r="E801" s="131" t="str">
        <f>IF(results!E149=0,"",results!E149)</f>
        <v/>
      </c>
      <c r="F801" s="141" t="str">
        <f>results!$Z$3</f>
        <v>/BMD</v>
      </c>
      <c r="G801" s="141" t="str">
        <f>results!Z149</f>
        <v/>
      </c>
      <c r="H801" s="143" t="str">
        <f>IFERROR(VLOOKUP(Base[[#This Row],[Résultats Demi Dilution]],$K$2:$L$62,2),"")</f>
        <v/>
      </c>
    </row>
    <row r="802" spans="1:8" x14ac:dyDescent="0.25">
      <c r="A802" s="140" t="str">
        <f>IF(results!A150=0,"",results!A150)</f>
        <v/>
      </c>
      <c r="B802" s="131" t="str">
        <f>IF(results!B150=0,"",results!B150)</f>
        <v/>
      </c>
      <c r="C802" s="131" t="str">
        <f>IF(results!C150=0,"",results!C150)</f>
        <v/>
      </c>
      <c r="D802" s="131" t="str">
        <f>IF(results!D150=0,"",results!D150)</f>
        <v/>
      </c>
      <c r="E802" s="131" t="str">
        <f>IF(results!E150=0,"",results!E150)</f>
        <v/>
      </c>
      <c r="F802" s="141" t="str">
        <f>results!$Z$3</f>
        <v>/BMD</v>
      </c>
      <c r="G802" s="141" t="str">
        <f>results!Z150</f>
        <v/>
      </c>
      <c r="H802" s="143" t="str">
        <f>IFERROR(VLOOKUP(Base[[#This Row],[Résultats Demi Dilution]],$K$2:$L$62,2),"")</f>
        <v/>
      </c>
    </row>
    <row r="803" spans="1:8" x14ac:dyDescent="0.25">
      <c r="A803" s="140" t="str">
        <f>IF(results!A151=0,"",results!A151)</f>
        <v/>
      </c>
      <c r="B803" s="131" t="str">
        <f>IF(results!B151=0,"",results!B151)</f>
        <v/>
      </c>
      <c r="C803" s="131" t="str">
        <f>IF(results!C151=0,"",results!C151)</f>
        <v/>
      </c>
      <c r="D803" s="131" t="str">
        <f>IF(results!D151=0,"",results!D151)</f>
        <v/>
      </c>
      <c r="E803" s="131" t="str">
        <f>IF(results!E151=0,"",results!E151)</f>
        <v/>
      </c>
      <c r="F803" s="141" t="str">
        <f>results!$Z$3</f>
        <v>/BMD</v>
      </c>
      <c r="G803" s="141" t="str">
        <f>results!Z151</f>
        <v/>
      </c>
      <c r="H803" s="143" t="str">
        <f>IFERROR(VLOOKUP(Base[[#This Row],[Résultats Demi Dilution]],$K$2:$L$62,2),"")</f>
        <v/>
      </c>
    </row>
    <row r="804" spans="1:8" x14ac:dyDescent="0.25">
      <c r="A804" s="140" t="str">
        <f>IF(results!A152=0,"",results!A152)</f>
        <v/>
      </c>
      <c r="B804" s="131" t="str">
        <f>IF(results!B152=0,"",results!B152)</f>
        <v/>
      </c>
      <c r="C804" s="131" t="str">
        <f>IF(results!C152=0,"",results!C152)</f>
        <v/>
      </c>
      <c r="D804" s="131" t="str">
        <f>IF(results!D152=0,"",results!D152)</f>
        <v/>
      </c>
      <c r="E804" s="131" t="str">
        <f>IF(results!E152=0,"",results!E152)</f>
        <v/>
      </c>
      <c r="F804" s="141" t="str">
        <f>results!$Z$3</f>
        <v>/BMD</v>
      </c>
      <c r="G804" s="141" t="str">
        <f>results!Z152</f>
        <v/>
      </c>
      <c r="H804" s="143" t="str">
        <f>IFERROR(VLOOKUP(Base[[#This Row],[Résultats Demi Dilution]],$K$2:$L$62,2),"")</f>
        <v/>
      </c>
    </row>
    <row r="805" spans="1:8" x14ac:dyDescent="0.25">
      <c r="A805" s="140" t="str">
        <f>IF(results!A153=0,"",results!A153)</f>
        <v/>
      </c>
      <c r="B805" s="131" t="str">
        <f>IF(results!B153=0,"",results!B153)</f>
        <v/>
      </c>
      <c r="C805" s="131" t="str">
        <f>IF(results!C153=0,"",results!C153)</f>
        <v/>
      </c>
      <c r="D805" s="131" t="str">
        <f>IF(results!D153=0,"",results!D153)</f>
        <v/>
      </c>
      <c r="E805" s="131" t="str">
        <f>IF(results!E153=0,"",results!E153)</f>
        <v/>
      </c>
      <c r="F805" s="141" t="str">
        <f>results!$Z$3</f>
        <v>/BMD</v>
      </c>
      <c r="G805" s="141" t="str">
        <f>results!Z153</f>
        <v/>
      </c>
      <c r="H805" s="143" t="str">
        <f>IFERROR(VLOOKUP(Base[[#This Row],[Résultats Demi Dilution]],$K$2:$L$62,2),"")</f>
        <v/>
      </c>
    </row>
    <row r="806" spans="1:8" x14ac:dyDescent="0.25">
      <c r="A806" s="140" t="str">
        <f>IF(results!A154=0,"",results!A154)</f>
        <v/>
      </c>
      <c r="B806" s="131" t="str">
        <f>IF(results!B154=0,"",results!B154)</f>
        <v/>
      </c>
      <c r="C806" s="131" t="str">
        <f>IF(results!C154=0,"",results!C154)</f>
        <v/>
      </c>
      <c r="D806" s="131" t="str">
        <f>IF(results!D154=0,"",results!D154)</f>
        <v/>
      </c>
      <c r="E806" s="131" t="str">
        <f>IF(results!E154=0,"",results!E154)</f>
        <v/>
      </c>
      <c r="F806" s="141" t="str">
        <f>results!$Z$3</f>
        <v>/BMD</v>
      </c>
      <c r="G806" s="141" t="str">
        <f>results!Z154</f>
        <v/>
      </c>
      <c r="H806" s="143" t="str">
        <f>IFERROR(VLOOKUP(Base[[#This Row],[Résultats Demi Dilution]],$K$2:$L$62,2),"")</f>
        <v/>
      </c>
    </row>
    <row r="807" spans="1:8" x14ac:dyDescent="0.25">
      <c r="A807" s="140" t="str">
        <f>IF(results!A155=0,"",results!A155)</f>
        <v/>
      </c>
      <c r="B807" s="131" t="str">
        <f>IF(results!B155=0,"",results!B155)</f>
        <v/>
      </c>
      <c r="C807" s="131" t="str">
        <f>IF(results!C155=0,"",results!C155)</f>
        <v/>
      </c>
      <c r="D807" s="131" t="str">
        <f>IF(results!D155=0,"",results!D155)</f>
        <v/>
      </c>
      <c r="E807" s="131" t="str">
        <f>IF(results!E155=0,"",results!E155)</f>
        <v/>
      </c>
      <c r="F807" s="141" t="str">
        <f>results!$Z$3</f>
        <v>/BMD</v>
      </c>
      <c r="G807" s="141" t="str">
        <f>results!Z155</f>
        <v/>
      </c>
      <c r="H807" s="143" t="str">
        <f>IFERROR(VLOOKUP(Base[[#This Row],[Résultats Demi Dilution]],$K$2:$L$62,2),"")</f>
        <v/>
      </c>
    </row>
    <row r="808" spans="1:8" x14ac:dyDescent="0.25">
      <c r="A808" s="140" t="str">
        <f>IF(results!A156=0,"",results!A156)</f>
        <v/>
      </c>
      <c r="B808" s="131" t="str">
        <f>IF(results!B156=0,"",results!B156)</f>
        <v/>
      </c>
      <c r="C808" s="131" t="str">
        <f>IF(results!C156=0,"",results!C156)</f>
        <v/>
      </c>
      <c r="D808" s="131" t="str">
        <f>IF(results!D156=0,"",results!D156)</f>
        <v/>
      </c>
      <c r="E808" s="131" t="str">
        <f>IF(results!E156=0,"",results!E156)</f>
        <v/>
      </c>
      <c r="F808" s="141" t="str">
        <f>results!$Z$3</f>
        <v>/BMD</v>
      </c>
      <c r="G808" s="141" t="str">
        <f>results!Z156</f>
        <v/>
      </c>
      <c r="H808" s="143" t="str">
        <f>IFERROR(VLOOKUP(Base[[#This Row],[Résultats Demi Dilution]],$K$2:$L$62,2),"")</f>
        <v/>
      </c>
    </row>
    <row r="809" spans="1:8" x14ac:dyDescent="0.25">
      <c r="A809" s="140" t="str">
        <f>IF(results!A157=0,"",results!A157)</f>
        <v/>
      </c>
      <c r="B809" s="131" t="str">
        <f>IF(results!B157=0,"",results!B157)</f>
        <v/>
      </c>
      <c r="C809" s="131" t="str">
        <f>IF(results!C157=0,"",results!C157)</f>
        <v/>
      </c>
      <c r="D809" s="131" t="str">
        <f>IF(results!D157=0,"",results!D157)</f>
        <v/>
      </c>
      <c r="E809" s="131" t="str">
        <f>IF(results!E157=0,"",results!E157)</f>
        <v/>
      </c>
      <c r="F809" s="141" t="str">
        <f>results!$Z$3</f>
        <v>/BMD</v>
      </c>
      <c r="G809" s="141" t="str">
        <f>results!Z157</f>
        <v/>
      </c>
      <c r="H809" s="143" t="str">
        <f>IFERROR(VLOOKUP(Base[[#This Row],[Résultats Demi Dilution]],$K$2:$L$62,2),"")</f>
        <v/>
      </c>
    </row>
    <row r="810" spans="1:8" x14ac:dyDescent="0.25">
      <c r="A810" s="140" t="str">
        <f>IF(results!A158=0,"",results!A158)</f>
        <v/>
      </c>
      <c r="B810" s="131" t="str">
        <f>IF(results!B158=0,"",results!B158)</f>
        <v/>
      </c>
      <c r="C810" s="131" t="str">
        <f>IF(results!C158=0,"",results!C158)</f>
        <v/>
      </c>
      <c r="D810" s="131" t="str">
        <f>IF(results!D158=0,"",results!D158)</f>
        <v/>
      </c>
      <c r="E810" s="131" t="str">
        <f>IF(results!E158=0,"",results!E158)</f>
        <v/>
      </c>
      <c r="F810" s="141" t="str">
        <f>results!$Z$3</f>
        <v>/BMD</v>
      </c>
      <c r="G810" s="141" t="str">
        <f>results!Z158</f>
        <v/>
      </c>
      <c r="H810" s="143" t="str">
        <f>IFERROR(VLOOKUP(Base[[#This Row],[Résultats Demi Dilution]],$K$2:$L$62,2),"")</f>
        <v/>
      </c>
    </row>
    <row r="811" spans="1:8" x14ac:dyDescent="0.25">
      <c r="A811" s="140" t="str">
        <f>IF(results!A159=0,"",results!A159)</f>
        <v/>
      </c>
      <c r="B811" s="131" t="str">
        <f>IF(results!B159=0,"",results!B159)</f>
        <v/>
      </c>
      <c r="C811" s="131" t="str">
        <f>IF(results!C159=0,"",results!C159)</f>
        <v/>
      </c>
      <c r="D811" s="131" t="str">
        <f>IF(results!D159=0,"",results!D159)</f>
        <v/>
      </c>
      <c r="E811" s="131" t="str">
        <f>IF(results!E159=0,"",results!E159)</f>
        <v/>
      </c>
      <c r="F811" s="141" t="str">
        <f>results!$Z$3</f>
        <v>/BMD</v>
      </c>
      <c r="G811" s="141" t="str">
        <f>results!Z159</f>
        <v/>
      </c>
      <c r="H811" s="143" t="str">
        <f>IFERROR(VLOOKUP(Base[[#This Row],[Résultats Demi Dilution]],$K$2:$L$62,2),"")</f>
        <v/>
      </c>
    </row>
    <row r="812" spans="1:8" x14ac:dyDescent="0.25">
      <c r="A812" s="140" t="str">
        <f>IF(results!A160=0,"",results!A160)</f>
        <v/>
      </c>
      <c r="B812" s="131" t="str">
        <f>IF(results!B160=0,"",results!B160)</f>
        <v/>
      </c>
      <c r="C812" s="131" t="str">
        <f>IF(results!C160=0,"",results!C160)</f>
        <v/>
      </c>
      <c r="D812" s="131" t="str">
        <f>IF(results!D160=0,"",results!D160)</f>
        <v/>
      </c>
      <c r="E812" s="131" t="str">
        <f>IF(results!E160=0,"",results!E160)</f>
        <v/>
      </c>
      <c r="F812" s="141" t="str">
        <f>results!$Z$3</f>
        <v>/BMD</v>
      </c>
      <c r="G812" s="141" t="str">
        <f>results!Z160</f>
        <v/>
      </c>
      <c r="H812" s="143" t="str">
        <f>IFERROR(VLOOKUP(Base[[#This Row],[Résultats Demi Dilution]],$K$2:$L$62,2),"")</f>
        <v/>
      </c>
    </row>
    <row r="813" spans="1:8" x14ac:dyDescent="0.25">
      <c r="A813" s="140" t="str">
        <f>IF(results!A161=0,"",results!A161)</f>
        <v/>
      </c>
      <c r="B813" s="131" t="str">
        <f>IF(results!B161=0,"",results!B161)</f>
        <v/>
      </c>
      <c r="C813" s="131" t="str">
        <f>IF(results!C161=0,"",results!C161)</f>
        <v/>
      </c>
      <c r="D813" s="131" t="str">
        <f>IF(results!D161=0,"",results!D161)</f>
        <v/>
      </c>
      <c r="E813" s="131" t="str">
        <f>IF(results!E161=0,"",results!E161)</f>
        <v/>
      </c>
      <c r="F813" s="141" t="str">
        <f>results!$Z$3</f>
        <v>/BMD</v>
      </c>
      <c r="G813" s="141" t="str">
        <f>results!Z161</f>
        <v/>
      </c>
      <c r="H813" s="143" t="str">
        <f>IFERROR(VLOOKUP(Base[[#This Row],[Résultats Demi Dilution]],$K$2:$L$62,2),"")</f>
        <v/>
      </c>
    </row>
    <row r="814" spans="1:8" x14ac:dyDescent="0.25">
      <c r="A814" s="140" t="str">
        <f>IF(results!A162=0,"",results!A162)</f>
        <v/>
      </c>
      <c r="B814" s="131" t="str">
        <f>IF(results!B162=0,"",results!B162)</f>
        <v/>
      </c>
      <c r="C814" s="131" t="str">
        <f>IF(results!C162=0,"",results!C162)</f>
        <v/>
      </c>
      <c r="D814" s="131" t="str">
        <f>IF(results!D162=0,"",results!D162)</f>
        <v/>
      </c>
      <c r="E814" s="131" t="str">
        <f>IF(results!E162=0,"",results!E162)</f>
        <v/>
      </c>
      <c r="F814" s="141" t="str">
        <f>results!$Z$3</f>
        <v>/BMD</v>
      </c>
      <c r="G814" s="141" t="str">
        <f>results!Z162</f>
        <v/>
      </c>
      <c r="H814" s="143" t="str">
        <f>IFERROR(VLOOKUP(Base[[#This Row],[Résultats Demi Dilution]],$K$2:$L$62,2),"")</f>
        <v/>
      </c>
    </row>
    <row r="815" spans="1:8" x14ac:dyDescent="0.25">
      <c r="A815" s="140" t="str">
        <f>IF(results!A163=0,"",results!A163)</f>
        <v/>
      </c>
      <c r="B815" s="131" t="str">
        <f>IF(results!B163=0,"",results!B163)</f>
        <v/>
      </c>
      <c r="C815" s="131" t="str">
        <f>IF(results!C163=0,"",results!C163)</f>
        <v/>
      </c>
      <c r="D815" s="131" t="str">
        <f>IF(results!D163=0,"",results!D163)</f>
        <v/>
      </c>
      <c r="E815" s="131" t="str">
        <f>IF(results!E163=0,"",results!E163)</f>
        <v/>
      </c>
      <c r="F815" s="141" t="str">
        <f>results!$Z$3</f>
        <v>/BMD</v>
      </c>
      <c r="G815" s="141" t="str">
        <f>results!Z163</f>
        <v/>
      </c>
      <c r="H815" s="143" t="str">
        <f>IFERROR(VLOOKUP(Base[[#This Row],[Résultats Demi Dilution]],$K$2:$L$62,2),"")</f>
        <v/>
      </c>
    </row>
    <row r="816" spans="1:8" x14ac:dyDescent="0.25">
      <c r="A816" s="140" t="str">
        <f>IF(results!A164=0,"",results!A164)</f>
        <v/>
      </c>
      <c r="B816" s="131" t="str">
        <f>IF(results!B164=0,"",results!B164)</f>
        <v/>
      </c>
      <c r="C816" s="131" t="str">
        <f>IF(results!C164=0,"",results!C164)</f>
        <v/>
      </c>
      <c r="D816" s="131" t="str">
        <f>IF(results!D164=0,"",results!D164)</f>
        <v/>
      </c>
      <c r="E816" s="131" t="str">
        <f>IF(results!E164=0,"",results!E164)</f>
        <v/>
      </c>
      <c r="F816" s="141" t="str">
        <f>results!$Z$3</f>
        <v>/BMD</v>
      </c>
      <c r="G816" s="141" t="str">
        <f>results!Z164</f>
        <v/>
      </c>
      <c r="H816" s="143" t="str">
        <f>IFERROR(VLOOKUP(Base[[#This Row],[Résultats Demi Dilution]],$K$2:$L$62,2),"")</f>
        <v/>
      </c>
    </row>
    <row r="817" spans="1:8" x14ac:dyDescent="0.25">
      <c r="A817" s="140" t="str">
        <f>IF(results!A165=0,"",results!A165)</f>
        <v/>
      </c>
      <c r="B817" s="131" t="str">
        <f>IF(results!B165=0,"",results!B165)</f>
        <v/>
      </c>
      <c r="C817" s="131" t="str">
        <f>IF(results!C165=0,"",results!C165)</f>
        <v/>
      </c>
      <c r="D817" s="131" t="str">
        <f>IF(results!D165=0,"",results!D165)</f>
        <v/>
      </c>
      <c r="E817" s="131" t="str">
        <f>IF(results!E165=0,"",results!E165)</f>
        <v/>
      </c>
      <c r="F817" s="141" t="str">
        <f>results!$Z$3</f>
        <v>/BMD</v>
      </c>
      <c r="G817" s="141" t="str">
        <f>results!Z165</f>
        <v/>
      </c>
      <c r="H817" s="143" t="str">
        <f>IFERROR(VLOOKUP(Base[[#This Row],[Résultats Demi Dilution]],$K$2:$L$62,2),"")</f>
        <v/>
      </c>
    </row>
    <row r="818" spans="1:8" x14ac:dyDescent="0.25">
      <c r="A818" s="140" t="str">
        <f>IF(results!A166=0,"",results!A166)</f>
        <v/>
      </c>
      <c r="B818" s="131" t="str">
        <f>IF(results!B166=0,"",results!B166)</f>
        <v/>
      </c>
      <c r="C818" s="131" t="str">
        <f>IF(results!C166=0,"",results!C166)</f>
        <v/>
      </c>
      <c r="D818" s="131" t="str">
        <f>IF(results!D166=0,"",results!D166)</f>
        <v/>
      </c>
      <c r="E818" s="131" t="str">
        <f>IF(results!E166=0,"",results!E166)</f>
        <v/>
      </c>
      <c r="F818" s="141" t="str">
        <f>results!$Z$3</f>
        <v>/BMD</v>
      </c>
      <c r="G818" s="141" t="str">
        <f>results!Z166</f>
        <v/>
      </c>
      <c r="H818" s="143" t="str">
        <f>IFERROR(VLOOKUP(Base[[#This Row],[Résultats Demi Dilution]],$K$2:$L$62,2),"")</f>
        <v/>
      </c>
    </row>
    <row r="819" spans="1:8" x14ac:dyDescent="0.25">
      <c r="A819" s="140" t="str">
        <f>IF(results!A167=0,"",results!A167)</f>
        <v/>
      </c>
      <c r="B819" s="131" t="str">
        <f>IF(results!B167=0,"",results!B167)</f>
        <v/>
      </c>
      <c r="C819" s="131" t="str">
        <f>IF(results!C167=0,"",results!C167)</f>
        <v/>
      </c>
      <c r="D819" s="131" t="str">
        <f>IF(results!D167=0,"",results!D167)</f>
        <v/>
      </c>
      <c r="E819" s="131" t="str">
        <f>IF(results!E167=0,"",results!E167)</f>
        <v/>
      </c>
      <c r="F819" s="141" t="str">
        <f>results!$Z$3</f>
        <v>/BMD</v>
      </c>
      <c r="G819" s="141" t="str">
        <f>results!Z167</f>
        <v/>
      </c>
      <c r="H819" s="143" t="str">
        <f>IFERROR(VLOOKUP(Base[[#This Row],[Résultats Demi Dilution]],$K$2:$L$62,2),"")</f>
        <v/>
      </c>
    </row>
    <row r="820" spans="1:8" x14ac:dyDescent="0.25">
      <c r="A820" s="140" t="str">
        <f>IF(results!A168=0,"",results!A168)</f>
        <v/>
      </c>
      <c r="B820" s="131" t="str">
        <f>IF(results!B168=0,"",results!B168)</f>
        <v/>
      </c>
      <c r="C820" s="131" t="str">
        <f>IF(results!C168=0,"",results!C168)</f>
        <v/>
      </c>
      <c r="D820" s="131" t="str">
        <f>IF(results!D168=0,"",results!D168)</f>
        <v/>
      </c>
      <c r="E820" s="131" t="str">
        <f>IF(results!E168=0,"",results!E168)</f>
        <v/>
      </c>
      <c r="F820" s="141" t="str">
        <f>results!$Z$3</f>
        <v>/BMD</v>
      </c>
      <c r="G820" s="141" t="str">
        <f>results!Z168</f>
        <v/>
      </c>
      <c r="H820" s="143" t="str">
        <f>IFERROR(VLOOKUP(Base[[#This Row],[Résultats Demi Dilution]],$K$2:$L$62,2),"")</f>
        <v/>
      </c>
    </row>
    <row r="821" spans="1:8" x14ac:dyDescent="0.25">
      <c r="A821" s="140" t="str">
        <f>IF(results!A169=0,"",results!A169)</f>
        <v/>
      </c>
      <c r="B821" s="131" t="str">
        <f>IF(results!B169=0,"",results!B169)</f>
        <v/>
      </c>
      <c r="C821" s="131" t="str">
        <f>IF(results!C169=0,"",results!C169)</f>
        <v/>
      </c>
      <c r="D821" s="131" t="str">
        <f>IF(results!D169=0,"",results!D169)</f>
        <v/>
      </c>
      <c r="E821" s="131" t="str">
        <f>IF(results!E169=0,"",results!E169)</f>
        <v/>
      </c>
      <c r="F821" s="141" t="str">
        <f>results!$Z$3</f>
        <v>/BMD</v>
      </c>
      <c r="G821" s="141" t="str">
        <f>results!Z169</f>
        <v/>
      </c>
      <c r="H821" s="143" t="str">
        <f>IFERROR(VLOOKUP(Base[[#This Row],[Résultats Demi Dilution]],$K$2:$L$62,2),"")</f>
        <v/>
      </c>
    </row>
    <row r="822" spans="1:8" x14ac:dyDescent="0.25">
      <c r="A822" s="140" t="str">
        <f>IF(results!A170=0,"",results!A170)</f>
        <v/>
      </c>
      <c r="B822" s="131" t="str">
        <f>IF(results!B170=0,"",results!B170)</f>
        <v/>
      </c>
      <c r="C822" s="131" t="str">
        <f>IF(results!C170=0,"",results!C170)</f>
        <v/>
      </c>
      <c r="D822" s="131" t="str">
        <f>IF(results!D170=0,"",results!D170)</f>
        <v/>
      </c>
      <c r="E822" s="131" t="str">
        <f>IF(results!E170=0,"",results!E170)</f>
        <v/>
      </c>
      <c r="F822" s="141" t="str">
        <f>results!$Z$3</f>
        <v>/BMD</v>
      </c>
      <c r="G822" s="141" t="str">
        <f>results!Z170</f>
        <v/>
      </c>
      <c r="H822" s="143" t="str">
        <f>IFERROR(VLOOKUP(Base[[#This Row],[Résultats Demi Dilution]],$K$2:$L$62,2),"")</f>
        <v/>
      </c>
    </row>
    <row r="823" spans="1:8" x14ac:dyDescent="0.25">
      <c r="A823" s="140" t="str">
        <f>IF(results!A171=0,"",results!A171)</f>
        <v/>
      </c>
      <c r="B823" s="131" t="str">
        <f>IF(results!B171=0,"",results!B171)</f>
        <v/>
      </c>
      <c r="C823" s="131" t="str">
        <f>IF(results!C171=0,"",results!C171)</f>
        <v/>
      </c>
      <c r="D823" s="131" t="str">
        <f>IF(results!D171=0,"",results!D171)</f>
        <v/>
      </c>
      <c r="E823" s="131" t="str">
        <f>IF(results!E171=0,"",results!E171)</f>
        <v/>
      </c>
      <c r="F823" s="141" t="str">
        <f>results!$Z$3</f>
        <v>/BMD</v>
      </c>
      <c r="G823" s="141" t="str">
        <f>results!Z171</f>
        <v/>
      </c>
      <c r="H823" s="143" t="str">
        <f>IFERROR(VLOOKUP(Base[[#This Row],[Résultats Demi Dilution]],$K$2:$L$62,2),"")</f>
        <v/>
      </c>
    </row>
    <row r="824" spans="1:8" x14ac:dyDescent="0.25">
      <c r="A824" s="140" t="str">
        <f>IF(results!A172=0,"",results!A172)</f>
        <v/>
      </c>
      <c r="B824" s="131" t="str">
        <f>IF(results!B172=0,"",results!B172)</f>
        <v/>
      </c>
      <c r="C824" s="131" t="str">
        <f>IF(results!C172=0,"",results!C172)</f>
        <v/>
      </c>
      <c r="D824" s="131" t="str">
        <f>IF(results!D172=0,"",results!D172)</f>
        <v/>
      </c>
      <c r="E824" s="131" t="str">
        <f>IF(results!E172=0,"",results!E172)</f>
        <v/>
      </c>
      <c r="F824" s="141" t="str">
        <f>results!$Z$3</f>
        <v>/BMD</v>
      </c>
      <c r="G824" s="141" t="str">
        <f>results!Z172</f>
        <v/>
      </c>
      <c r="H824" s="143" t="str">
        <f>IFERROR(VLOOKUP(Base[[#This Row],[Résultats Demi Dilution]],$K$2:$L$62,2),"")</f>
        <v/>
      </c>
    </row>
    <row r="825" spans="1:8" x14ac:dyDescent="0.25">
      <c r="A825" s="140" t="str">
        <f>IF(results!A173=0,"",results!A173)</f>
        <v/>
      </c>
      <c r="B825" s="131" t="str">
        <f>IF(results!B173=0,"",results!B173)</f>
        <v/>
      </c>
      <c r="C825" s="131" t="str">
        <f>IF(results!C173=0,"",results!C173)</f>
        <v/>
      </c>
      <c r="D825" s="131" t="str">
        <f>IF(results!D173=0,"",results!D173)</f>
        <v/>
      </c>
      <c r="E825" s="131" t="str">
        <f>IF(results!E173=0,"",results!E173)</f>
        <v/>
      </c>
      <c r="F825" s="141" t="str">
        <f>results!$Z$3</f>
        <v>/BMD</v>
      </c>
      <c r="G825" s="141" t="str">
        <f>results!Z173</f>
        <v/>
      </c>
      <c r="H825" s="143" t="str">
        <f>IFERROR(VLOOKUP(Base[[#This Row],[Résultats Demi Dilution]],$K$2:$L$62,2),"")</f>
        <v/>
      </c>
    </row>
    <row r="826" spans="1:8" x14ac:dyDescent="0.25">
      <c r="A826" s="140" t="str">
        <f>IF(results!A174=0,"",results!A174)</f>
        <v/>
      </c>
      <c r="B826" s="131" t="str">
        <f>IF(results!B174=0,"",results!B174)</f>
        <v/>
      </c>
      <c r="C826" s="131" t="str">
        <f>IF(results!C174=0,"",results!C174)</f>
        <v/>
      </c>
      <c r="D826" s="131" t="str">
        <f>IF(results!D174=0,"",results!D174)</f>
        <v/>
      </c>
      <c r="E826" s="131" t="str">
        <f>IF(results!E174=0,"",results!E174)</f>
        <v/>
      </c>
      <c r="F826" s="141" t="str">
        <f>results!$Z$3</f>
        <v>/BMD</v>
      </c>
      <c r="G826" s="141" t="str">
        <f>results!Z174</f>
        <v/>
      </c>
      <c r="H826" s="143" t="str">
        <f>IFERROR(VLOOKUP(Base[[#This Row],[Résultats Demi Dilution]],$K$2:$L$62,2),"")</f>
        <v/>
      </c>
    </row>
    <row r="827" spans="1:8" x14ac:dyDescent="0.25">
      <c r="A827" s="140" t="str">
        <f>IF(results!A175=0,"",results!A175)</f>
        <v/>
      </c>
      <c r="B827" s="131" t="str">
        <f>IF(results!B175=0,"",results!B175)</f>
        <v/>
      </c>
      <c r="C827" s="131" t="str">
        <f>IF(results!C175=0,"",results!C175)</f>
        <v/>
      </c>
      <c r="D827" s="131" t="str">
        <f>IF(results!D175=0,"",results!D175)</f>
        <v/>
      </c>
      <c r="E827" s="131" t="str">
        <f>IF(results!E175=0,"",results!E175)</f>
        <v/>
      </c>
      <c r="F827" s="141" t="str">
        <f>results!$Z$3</f>
        <v>/BMD</v>
      </c>
      <c r="G827" s="141" t="str">
        <f>results!Z175</f>
        <v/>
      </c>
      <c r="H827" s="143" t="str">
        <f>IFERROR(VLOOKUP(Base[[#This Row],[Résultats Demi Dilution]],$K$2:$L$62,2),"")</f>
        <v/>
      </c>
    </row>
    <row r="828" spans="1:8" x14ac:dyDescent="0.25">
      <c r="A828" s="140" t="str">
        <f>IF(results!A176=0,"",results!A176)</f>
        <v/>
      </c>
      <c r="B828" s="131" t="str">
        <f>IF(results!B176=0,"",results!B176)</f>
        <v/>
      </c>
      <c r="C828" s="131" t="str">
        <f>IF(results!C176=0,"",results!C176)</f>
        <v/>
      </c>
      <c r="D828" s="131" t="str">
        <f>IF(results!D176=0,"",results!D176)</f>
        <v/>
      </c>
      <c r="E828" s="131" t="str">
        <f>IF(results!E176=0,"",results!E176)</f>
        <v/>
      </c>
      <c r="F828" s="141" t="str">
        <f>results!$Z$3</f>
        <v>/BMD</v>
      </c>
      <c r="G828" s="141" t="str">
        <f>results!Z176</f>
        <v/>
      </c>
      <c r="H828" s="143" t="str">
        <f>IFERROR(VLOOKUP(Base[[#This Row],[Résultats Demi Dilution]],$K$2:$L$62,2),"")</f>
        <v/>
      </c>
    </row>
    <row r="829" spans="1:8" x14ac:dyDescent="0.25">
      <c r="A829" s="140" t="str">
        <f>IF(results!A177=0,"",results!A177)</f>
        <v/>
      </c>
      <c r="B829" s="131" t="str">
        <f>IF(results!B177=0,"",results!B177)</f>
        <v/>
      </c>
      <c r="C829" s="131" t="str">
        <f>IF(results!C177=0,"",results!C177)</f>
        <v/>
      </c>
      <c r="D829" s="131" t="str">
        <f>IF(results!D177=0,"",results!D177)</f>
        <v/>
      </c>
      <c r="E829" s="131" t="str">
        <f>IF(results!E177=0,"",results!E177)</f>
        <v/>
      </c>
      <c r="F829" s="141" t="str">
        <f>results!$Z$3</f>
        <v>/BMD</v>
      </c>
      <c r="G829" s="141" t="str">
        <f>results!Z177</f>
        <v/>
      </c>
      <c r="H829" s="143" t="str">
        <f>IFERROR(VLOOKUP(Base[[#This Row],[Résultats Demi Dilution]],$K$2:$L$62,2),"")</f>
        <v/>
      </c>
    </row>
    <row r="830" spans="1:8" x14ac:dyDescent="0.25">
      <c r="A830" s="140" t="str">
        <f>IF(results!A178=0,"",results!A178)</f>
        <v/>
      </c>
      <c r="B830" s="131" t="str">
        <f>IF(results!B178=0,"",results!B178)</f>
        <v/>
      </c>
      <c r="C830" s="131" t="str">
        <f>IF(results!C178=0,"",results!C178)</f>
        <v/>
      </c>
      <c r="D830" s="131" t="str">
        <f>IF(results!D178=0,"",results!D178)</f>
        <v/>
      </c>
      <c r="E830" s="131" t="str">
        <f>IF(results!E178=0,"",results!E178)</f>
        <v/>
      </c>
      <c r="F830" s="141" t="str">
        <f>results!$Z$3</f>
        <v>/BMD</v>
      </c>
      <c r="G830" s="141" t="str">
        <f>results!Z178</f>
        <v/>
      </c>
      <c r="H830" s="143" t="str">
        <f>IFERROR(VLOOKUP(Base[[#This Row],[Résultats Demi Dilution]],$K$2:$L$62,2),"")</f>
        <v/>
      </c>
    </row>
    <row r="831" spans="1:8" x14ac:dyDescent="0.25">
      <c r="A831" s="140" t="str">
        <f>IF(results!A179=0,"",results!A179)</f>
        <v/>
      </c>
      <c r="B831" s="131" t="str">
        <f>IF(results!B179=0,"",results!B179)</f>
        <v/>
      </c>
      <c r="C831" s="131" t="str">
        <f>IF(results!C179=0,"",results!C179)</f>
        <v/>
      </c>
      <c r="D831" s="131" t="str">
        <f>IF(results!D179=0,"",results!D179)</f>
        <v/>
      </c>
      <c r="E831" s="131" t="str">
        <f>IF(results!E179=0,"",results!E179)</f>
        <v/>
      </c>
      <c r="F831" s="141" t="str">
        <f>results!$Z$3</f>
        <v>/BMD</v>
      </c>
      <c r="G831" s="141" t="str">
        <f>results!Z179</f>
        <v/>
      </c>
      <c r="H831" s="143" t="str">
        <f>IFERROR(VLOOKUP(Base[[#This Row],[Résultats Demi Dilution]],$K$2:$L$62,2),"")</f>
        <v/>
      </c>
    </row>
    <row r="832" spans="1:8" x14ac:dyDescent="0.25">
      <c r="A832" s="140" t="str">
        <f>IF(results!A180=0,"",results!A180)</f>
        <v/>
      </c>
      <c r="B832" s="131" t="str">
        <f>IF(results!B180=0,"",results!B180)</f>
        <v/>
      </c>
      <c r="C832" s="131" t="str">
        <f>IF(results!C180=0,"",results!C180)</f>
        <v/>
      </c>
      <c r="D832" s="131" t="str">
        <f>IF(results!D180=0,"",results!D180)</f>
        <v/>
      </c>
      <c r="E832" s="131" t="str">
        <f>IF(results!E180=0,"",results!E180)</f>
        <v/>
      </c>
      <c r="F832" s="141" t="str">
        <f>results!$Z$3</f>
        <v>/BMD</v>
      </c>
      <c r="G832" s="141" t="str">
        <f>results!Z180</f>
        <v/>
      </c>
      <c r="H832" s="143" t="str">
        <f>IFERROR(VLOOKUP(Base[[#This Row],[Résultats Demi Dilution]],$K$2:$L$62,2),"")</f>
        <v/>
      </c>
    </row>
    <row r="833" spans="1:8" x14ac:dyDescent="0.25">
      <c r="A833" s="140" t="str">
        <f>IF(results!A181=0,"",results!A181)</f>
        <v/>
      </c>
      <c r="B833" s="131" t="str">
        <f>IF(results!B181=0,"",results!B181)</f>
        <v/>
      </c>
      <c r="C833" s="131" t="str">
        <f>IF(results!C181=0,"",results!C181)</f>
        <v/>
      </c>
      <c r="D833" s="131" t="str">
        <f>IF(results!D181=0,"",results!D181)</f>
        <v/>
      </c>
      <c r="E833" s="131" t="str">
        <f>IF(results!E181=0,"",results!E181)</f>
        <v/>
      </c>
      <c r="F833" s="141" t="str">
        <f>results!$Z$3</f>
        <v>/BMD</v>
      </c>
      <c r="G833" s="141" t="str">
        <f>results!Z181</f>
        <v/>
      </c>
      <c r="H833" s="143" t="str">
        <f>IFERROR(VLOOKUP(Base[[#This Row],[Résultats Demi Dilution]],$K$2:$L$62,2),"")</f>
        <v/>
      </c>
    </row>
    <row r="834" spans="1:8" x14ac:dyDescent="0.25">
      <c r="A834" s="140" t="str">
        <f>IF(results!A182=0,"",results!A182)</f>
        <v/>
      </c>
      <c r="B834" s="131" t="str">
        <f>IF(results!B182=0,"",results!B182)</f>
        <v/>
      </c>
      <c r="C834" s="131" t="str">
        <f>IF(results!C182=0,"",results!C182)</f>
        <v/>
      </c>
      <c r="D834" s="131" t="str">
        <f>IF(results!D182=0,"",results!D182)</f>
        <v/>
      </c>
      <c r="E834" s="131" t="str">
        <f>IF(results!E182=0,"",results!E182)</f>
        <v/>
      </c>
      <c r="F834" s="141" t="str">
        <f>results!$Z$3</f>
        <v>/BMD</v>
      </c>
      <c r="G834" s="141" t="str">
        <f>results!Z182</f>
        <v/>
      </c>
      <c r="H834" s="143" t="str">
        <f>IFERROR(VLOOKUP(Base[[#This Row],[Résultats Demi Dilution]],$K$2:$L$62,2),"")</f>
        <v/>
      </c>
    </row>
    <row r="835" spans="1:8" x14ac:dyDescent="0.25">
      <c r="A835" s="140" t="str">
        <f>IF(results!A183=0,"",results!A183)</f>
        <v/>
      </c>
      <c r="B835" s="131" t="str">
        <f>IF(results!B183=0,"",results!B183)</f>
        <v/>
      </c>
      <c r="C835" s="131" t="str">
        <f>IF(results!C183=0,"",results!C183)</f>
        <v/>
      </c>
      <c r="D835" s="131" t="str">
        <f>IF(results!D183=0,"",results!D183)</f>
        <v/>
      </c>
      <c r="E835" s="131" t="str">
        <f>IF(results!E183=0,"",results!E183)</f>
        <v/>
      </c>
      <c r="F835" s="141" t="str">
        <f>results!$Z$3</f>
        <v>/BMD</v>
      </c>
      <c r="G835" s="141" t="str">
        <f>results!Z183</f>
        <v/>
      </c>
      <c r="H835" s="143" t="str">
        <f>IFERROR(VLOOKUP(Base[[#This Row],[Résultats Demi Dilution]],$K$2:$L$62,2),"")</f>
        <v/>
      </c>
    </row>
    <row r="836" spans="1:8" x14ac:dyDescent="0.25">
      <c r="A836" s="140" t="str">
        <f>IF(results!A184=0,"",results!A184)</f>
        <v/>
      </c>
      <c r="B836" s="131" t="str">
        <f>IF(results!B184=0,"",results!B184)</f>
        <v/>
      </c>
      <c r="C836" s="131" t="str">
        <f>IF(results!C184=0,"",results!C184)</f>
        <v/>
      </c>
      <c r="D836" s="131" t="str">
        <f>IF(results!D184=0,"",results!D184)</f>
        <v/>
      </c>
      <c r="E836" s="131" t="str">
        <f>IF(results!E184=0,"",results!E184)</f>
        <v/>
      </c>
      <c r="F836" s="141" t="str">
        <f>results!$Z$3</f>
        <v>/BMD</v>
      </c>
      <c r="G836" s="141" t="str">
        <f>results!Z184</f>
        <v/>
      </c>
      <c r="H836" s="143" t="str">
        <f>IFERROR(VLOOKUP(Base[[#This Row],[Résultats Demi Dilution]],$K$2:$L$62,2),"")</f>
        <v/>
      </c>
    </row>
    <row r="837" spans="1:8" x14ac:dyDescent="0.25">
      <c r="A837" s="140" t="str">
        <f>IF(results!A185=0,"",results!A185)</f>
        <v/>
      </c>
      <c r="B837" s="131" t="str">
        <f>IF(results!B185=0,"",results!B185)</f>
        <v/>
      </c>
      <c r="C837" s="131" t="str">
        <f>IF(results!C185=0,"",results!C185)</f>
        <v/>
      </c>
      <c r="D837" s="131" t="str">
        <f>IF(results!D185=0,"",results!D185)</f>
        <v/>
      </c>
      <c r="E837" s="131" t="str">
        <f>IF(results!E185=0,"",results!E185)</f>
        <v/>
      </c>
      <c r="F837" s="141" t="str">
        <f>results!$Z$3</f>
        <v>/BMD</v>
      </c>
      <c r="G837" s="141" t="str">
        <f>results!Z185</f>
        <v/>
      </c>
      <c r="H837" s="143" t="str">
        <f>IFERROR(VLOOKUP(Base[[#This Row],[Résultats Demi Dilution]],$K$2:$L$62,2),"")</f>
        <v/>
      </c>
    </row>
    <row r="838" spans="1:8" x14ac:dyDescent="0.25">
      <c r="A838" s="140" t="str">
        <f>IF(results!A186=0,"",results!A186)</f>
        <v/>
      </c>
      <c r="B838" s="131" t="str">
        <f>IF(results!B186=0,"",results!B186)</f>
        <v/>
      </c>
      <c r="C838" s="131" t="str">
        <f>IF(results!C186=0,"",results!C186)</f>
        <v/>
      </c>
      <c r="D838" s="131" t="str">
        <f>IF(results!D186=0,"",results!D186)</f>
        <v/>
      </c>
      <c r="E838" s="131" t="str">
        <f>IF(results!E186=0,"",results!E186)</f>
        <v/>
      </c>
      <c r="F838" s="141" t="str">
        <f>results!$Z$3</f>
        <v>/BMD</v>
      </c>
      <c r="G838" s="141" t="str">
        <f>results!Z186</f>
        <v/>
      </c>
      <c r="H838" s="143" t="str">
        <f>IFERROR(VLOOKUP(Base[[#This Row],[Résultats Demi Dilution]],$K$2:$L$62,2),"")</f>
        <v/>
      </c>
    </row>
    <row r="839" spans="1:8" x14ac:dyDescent="0.25">
      <c r="A839" s="140" t="str">
        <f>IF(results!A187=0,"",results!A187)</f>
        <v/>
      </c>
      <c r="B839" s="131" t="str">
        <f>IF(results!B187=0,"",results!B187)</f>
        <v/>
      </c>
      <c r="C839" s="131" t="str">
        <f>IF(results!C187=0,"",results!C187)</f>
        <v/>
      </c>
      <c r="D839" s="131" t="str">
        <f>IF(results!D187=0,"",results!D187)</f>
        <v/>
      </c>
      <c r="E839" s="131" t="str">
        <f>IF(results!E187=0,"",results!E187)</f>
        <v/>
      </c>
      <c r="F839" s="141" t="str">
        <f>results!$Z$3</f>
        <v>/BMD</v>
      </c>
      <c r="G839" s="141" t="str">
        <f>results!Z187</f>
        <v/>
      </c>
      <c r="H839" s="143" t="str">
        <f>IFERROR(VLOOKUP(Base[[#This Row],[Résultats Demi Dilution]],$K$2:$L$62,2),"")</f>
        <v/>
      </c>
    </row>
    <row r="840" spans="1:8" x14ac:dyDescent="0.25">
      <c r="A840" s="140" t="str">
        <f>IF(results!A188=0,"",results!A188)</f>
        <v/>
      </c>
      <c r="B840" s="131" t="str">
        <f>IF(results!B188=0,"",results!B188)</f>
        <v/>
      </c>
      <c r="C840" s="131" t="str">
        <f>IF(results!C188=0,"",results!C188)</f>
        <v/>
      </c>
      <c r="D840" s="131" t="str">
        <f>IF(results!D188=0,"",results!D188)</f>
        <v/>
      </c>
      <c r="E840" s="131" t="str">
        <f>IF(results!E188=0,"",results!E188)</f>
        <v/>
      </c>
      <c r="F840" s="141" t="str">
        <f>results!$Z$3</f>
        <v>/BMD</v>
      </c>
      <c r="G840" s="141" t="str">
        <f>results!Z188</f>
        <v/>
      </c>
      <c r="H840" s="143" t="str">
        <f>IFERROR(VLOOKUP(Base[[#This Row],[Résultats Demi Dilution]],$K$2:$L$62,2),"")</f>
        <v/>
      </c>
    </row>
    <row r="841" spans="1:8" x14ac:dyDescent="0.25">
      <c r="A841" s="140" t="str">
        <f>IF(results!A189=0,"",results!A189)</f>
        <v/>
      </c>
      <c r="B841" s="131" t="str">
        <f>IF(results!B189=0,"",results!B189)</f>
        <v/>
      </c>
      <c r="C841" s="131" t="str">
        <f>IF(results!C189=0,"",results!C189)</f>
        <v/>
      </c>
      <c r="D841" s="131" t="str">
        <f>IF(results!D189=0,"",results!D189)</f>
        <v/>
      </c>
      <c r="E841" s="131" t="str">
        <f>IF(results!E189=0,"",results!E189)</f>
        <v/>
      </c>
      <c r="F841" s="141" t="str">
        <f>results!$Z$3</f>
        <v>/BMD</v>
      </c>
      <c r="G841" s="141" t="str">
        <f>results!Z189</f>
        <v/>
      </c>
      <c r="H841" s="143" t="str">
        <f>IFERROR(VLOOKUP(Base[[#This Row],[Résultats Demi Dilution]],$K$2:$L$62,2),"")</f>
        <v/>
      </c>
    </row>
    <row r="842" spans="1:8" x14ac:dyDescent="0.25">
      <c r="A842" s="140" t="str">
        <f>IF(results!A190=0,"",results!A190)</f>
        <v/>
      </c>
      <c r="B842" s="131" t="str">
        <f>IF(results!B190=0,"",results!B190)</f>
        <v/>
      </c>
      <c r="C842" s="131" t="str">
        <f>IF(results!C190=0,"",results!C190)</f>
        <v/>
      </c>
      <c r="D842" s="131" t="str">
        <f>IF(results!D190=0,"",results!D190)</f>
        <v/>
      </c>
      <c r="E842" s="131" t="str">
        <f>IF(results!E190=0,"",results!E190)</f>
        <v/>
      </c>
      <c r="F842" s="141" t="str">
        <f>results!$Z$3</f>
        <v>/BMD</v>
      </c>
      <c r="G842" s="141" t="str">
        <f>results!Z190</f>
        <v/>
      </c>
      <c r="H842" s="143" t="str">
        <f>IFERROR(VLOOKUP(Base[[#This Row],[Résultats Demi Dilution]],$K$2:$L$62,2),"")</f>
        <v/>
      </c>
    </row>
    <row r="843" spans="1:8" x14ac:dyDescent="0.25">
      <c r="A843" s="140" t="str">
        <f>IF(results!A191=0,"",results!A191)</f>
        <v/>
      </c>
      <c r="B843" s="131" t="str">
        <f>IF(results!B191=0,"",results!B191)</f>
        <v/>
      </c>
      <c r="C843" s="131" t="str">
        <f>IF(results!C191=0,"",results!C191)</f>
        <v/>
      </c>
      <c r="D843" s="131" t="str">
        <f>IF(results!D191=0,"",results!D191)</f>
        <v/>
      </c>
      <c r="E843" s="131" t="str">
        <f>IF(results!E191=0,"",results!E191)</f>
        <v/>
      </c>
      <c r="F843" s="141" t="str">
        <f>results!$Z$3</f>
        <v>/BMD</v>
      </c>
      <c r="G843" s="141" t="str">
        <f>results!Z191</f>
        <v/>
      </c>
      <c r="H843" s="143" t="str">
        <f>IFERROR(VLOOKUP(Base[[#This Row],[Résultats Demi Dilution]],$K$2:$L$62,2),"")</f>
        <v/>
      </c>
    </row>
    <row r="844" spans="1:8" x14ac:dyDescent="0.25">
      <c r="A844" s="140" t="str">
        <f>IF(results!A192=0,"",results!A192)</f>
        <v/>
      </c>
      <c r="B844" s="131" t="str">
        <f>IF(results!B192=0,"",results!B192)</f>
        <v/>
      </c>
      <c r="C844" s="131" t="str">
        <f>IF(results!C192=0,"",results!C192)</f>
        <v/>
      </c>
      <c r="D844" s="131" t="str">
        <f>IF(results!D192=0,"",results!D192)</f>
        <v/>
      </c>
      <c r="E844" s="131" t="str">
        <f>IF(results!E192=0,"",results!E192)</f>
        <v/>
      </c>
      <c r="F844" s="141" t="str">
        <f>results!$Z$3</f>
        <v>/BMD</v>
      </c>
      <c r="G844" s="141" t="str">
        <f>results!Z192</f>
        <v/>
      </c>
      <c r="H844" s="143" t="str">
        <f>IFERROR(VLOOKUP(Base[[#This Row],[Résultats Demi Dilution]],$K$2:$L$62,2),"")</f>
        <v/>
      </c>
    </row>
    <row r="845" spans="1:8" x14ac:dyDescent="0.25">
      <c r="A845" s="140" t="str">
        <f>IF(results!A193=0,"",results!A193)</f>
        <v/>
      </c>
      <c r="B845" s="131" t="str">
        <f>IF(results!B193=0,"",results!B193)</f>
        <v/>
      </c>
      <c r="C845" s="131" t="str">
        <f>IF(results!C193=0,"",results!C193)</f>
        <v/>
      </c>
      <c r="D845" s="131" t="str">
        <f>IF(results!D193=0,"",results!D193)</f>
        <v/>
      </c>
      <c r="E845" s="131" t="str">
        <f>IF(results!E193=0,"",results!E193)</f>
        <v/>
      </c>
      <c r="F845" s="141" t="str">
        <f>results!$Z$3</f>
        <v>/BMD</v>
      </c>
      <c r="G845" s="141" t="str">
        <f>results!Z193</f>
        <v/>
      </c>
      <c r="H845" s="143" t="str">
        <f>IFERROR(VLOOKUP(Base[[#This Row],[Résultats Demi Dilution]],$K$2:$L$62,2),"")</f>
        <v/>
      </c>
    </row>
    <row r="846" spans="1:8" x14ac:dyDescent="0.25">
      <c r="A846" s="140" t="str">
        <f>IF(results!A194=0,"",results!A194)</f>
        <v/>
      </c>
      <c r="B846" s="131" t="str">
        <f>IF(results!B194=0,"",results!B194)</f>
        <v/>
      </c>
      <c r="C846" s="131" t="str">
        <f>IF(results!C194=0,"",results!C194)</f>
        <v/>
      </c>
      <c r="D846" s="131" t="str">
        <f>IF(results!D194=0,"",results!D194)</f>
        <v/>
      </c>
      <c r="E846" s="131" t="str">
        <f>IF(results!E194=0,"",results!E194)</f>
        <v/>
      </c>
      <c r="F846" s="141" t="str">
        <f>results!$Z$3</f>
        <v>/BMD</v>
      </c>
      <c r="G846" s="141" t="str">
        <f>results!Z194</f>
        <v/>
      </c>
      <c r="H846" s="143" t="str">
        <f>IFERROR(VLOOKUP(Base[[#This Row],[Résultats Demi Dilution]],$K$2:$L$62,2),"")</f>
        <v/>
      </c>
    </row>
    <row r="847" spans="1:8" x14ac:dyDescent="0.25">
      <c r="A847" s="140" t="str">
        <f>IF(results!A195=0,"",results!A195)</f>
        <v/>
      </c>
      <c r="B847" s="131" t="str">
        <f>IF(results!B195=0,"",results!B195)</f>
        <v/>
      </c>
      <c r="C847" s="131" t="str">
        <f>IF(results!C195=0,"",results!C195)</f>
        <v/>
      </c>
      <c r="D847" s="131" t="str">
        <f>IF(results!D195=0,"",results!D195)</f>
        <v/>
      </c>
      <c r="E847" s="131" t="str">
        <f>IF(results!E195=0,"",results!E195)</f>
        <v/>
      </c>
      <c r="F847" s="141" t="str">
        <f>results!$Z$3</f>
        <v>/BMD</v>
      </c>
      <c r="G847" s="141" t="str">
        <f>results!Z195</f>
        <v/>
      </c>
      <c r="H847" s="143" t="str">
        <f>IFERROR(VLOOKUP(Base[[#This Row],[Résultats Demi Dilution]],$K$2:$L$62,2),"")</f>
        <v/>
      </c>
    </row>
    <row r="848" spans="1:8" x14ac:dyDescent="0.25">
      <c r="A848" s="140" t="str">
        <f>IF(results!A196=0,"",results!A196)</f>
        <v/>
      </c>
      <c r="B848" s="131" t="str">
        <f>IF(results!B196=0,"",results!B196)</f>
        <v/>
      </c>
      <c r="C848" s="131" t="str">
        <f>IF(results!C196=0,"",results!C196)</f>
        <v/>
      </c>
      <c r="D848" s="131" t="str">
        <f>IF(results!D196=0,"",results!D196)</f>
        <v/>
      </c>
      <c r="E848" s="131" t="str">
        <f>IF(results!E196=0,"",results!E196)</f>
        <v/>
      </c>
      <c r="F848" s="141" t="str">
        <f>results!$Z$3</f>
        <v>/BMD</v>
      </c>
      <c r="G848" s="141" t="str">
        <f>results!Z196</f>
        <v/>
      </c>
      <c r="H848" s="143" t="str">
        <f>IFERROR(VLOOKUP(Base[[#This Row],[Résultats Demi Dilution]],$K$2:$L$62,2),"")</f>
        <v/>
      </c>
    </row>
    <row r="849" spans="1:8" x14ac:dyDescent="0.25">
      <c r="A849" s="140" t="str">
        <f>IF(results!A197=0,"",results!A197)</f>
        <v/>
      </c>
      <c r="B849" s="131" t="str">
        <f>IF(results!B197=0,"",results!B197)</f>
        <v/>
      </c>
      <c r="C849" s="131" t="str">
        <f>IF(results!C197=0,"",results!C197)</f>
        <v/>
      </c>
      <c r="D849" s="131" t="str">
        <f>IF(results!D197=0,"",results!D197)</f>
        <v/>
      </c>
      <c r="E849" s="131" t="str">
        <f>IF(results!E197=0,"",results!E197)</f>
        <v/>
      </c>
      <c r="F849" s="141" t="str">
        <f>results!$Z$3</f>
        <v>/BMD</v>
      </c>
      <c r="G849" s="141" t="str">
        <f>results!Z197</f>
        <v/>
      </c>
      <c r="H849" s="143" t="str">
        <f>IFERROR(VLOOKUP(Base[[#This Row],[Résultats Demi Dilution]],$K$2:$L$62,2),"")</f>
        <v/>
      </c>
    </row>
    <row r="850" spans="1:8" x14ac:dyDescent="0.25">
      <c r="A850" s="140" t="str">
        <f>IF(results!A198=0,"",results!A198)</f>
        <v/>
      </c>
      <c r="B850" s="131" t="str">
        <f>IF(results!B198=0,"",results!B198)</f>
        <v/>
      </c>
      <c r="C850" s="131" t="str">
        <f>IF(results!C198=0,"",results!C198)</f>
        <v/>
      </c>
      <c r="D850" s="131" t="str">
        <f>IF(results!D198=0,"",results!D198)</f>
        <v/>
      </c>
      <c r="E850" s="131" t="str">
        <f>IF(results!E198=0,"",results!E198)</f>
        <v/>
      </c>
      <c r="F850" s="141" t="str">
        <f>results!$Z$3</f>
        <v>/BMD</v>
      </c>
      <c r="G850" s="141" t="str">
        <f>results!Z198</f>
        <v/>
      </c>
      <c r="H850" s="143" t="str">
        <f>IFERROR(VLOOKUP(Base[[#This Row],[Résultats Demi Dilution]],$K$2:$L$62,2),"")</f>
        <v/>
      </c>
    </row>
    <row r="851" spans="1:8" x14ac:dyDescent="0.25">
      <c r="A851" s="140" t="str">
        <f>IF(results!A199=0,"",results!A199)</f>
        <v/>
      </c>
      <c r="B851" s="131" t="str">
        <f>IF(results!B199=0,"",results!B199)</f>
        <v/>
      </c>
      <c r="C851" s="131" t="str">
        <f>IF(results!C199=0,"",results!C199)</f>
        <v/>
      </c>
      <c r="D851" s="131" t="str">
        <f>IF(results!D199=0,"",results!D199)</f>
        <v/>
      </c>
      <c r="E851" s="131" t="str">
        <f>IF(results!E199=0,"",results!E199)</f>
        <v/>
      </c>
      <c r="F851" s="141" t="str">
        <f>results!$Z$3</f>
        <v>/BMD</v>
      </c>
      <c r="G851" s="141" t="str">
        <f>results!Z199</f>
        <v/>
      </c>
      <c r="H851" s="143" t="str">
        <f>IFERROR(VLOOKUP(Base[[#This Row],[Résultats Demi Dilution]],$K$2:$L$62,2),"")</f>
        <v/>
      </c>
    </row>
    <row r="852" spans="1:8" x14ac:dyDescent="0.25">
      <c r="A852" s="140" t="str">
        <f>IF(results!A200=0,"",results!A200)</f>
        <v/>
      </c>
      <c r="B852" s="131" t="str">
        <f>IF(results!B200=0,"",results!B200)</f>
        <v/>
      </c>
      <c r="C852" s="131" t="str">
        <f>IF(results!C200=0,"",results!C200)</f>
        <v/>
      </c>
      <c r="D852" s="131" t="str">
        <f>IF(results!D200=0,"",results!D200)</f>
        <v/>
      </c>
      <c r="E852" s="131" t="str">
        <f>IF(results!E200=0,"",results!E200)</f>
        <v/>
      </c>
      <c r="F852" s="141" t="str">
        <f>results!$Z$3</f>
        <v>/BMD</v>
      </c>
      <c r="G852" s="141" t="str">
        <f>results!Z200</f>
        <v/>
      </c>
      <c r="H852" s="143" t="str">
        <f>IFERROR(VLOOKUP(Base[[#This Row],[Résultats Demi Dilution]],$K$2:$L$62,2),"")</f>
        <v/>
      </c>
    </row>
    <row r="853" spans="1:8" x14ac:dyDescent="0.25">
      <c r="A853" s="140" t="str">
        <f>IF(results!A201=0,"",results!A201)</f>
        <v/>
      </c>
      <c r="B853" s="131" t="str">
        <f>IF(results!B201=0,"",results!B201)</f>
        <v/>
      </c>
      <c r="C853" s="131" t="str">
        <f>IF(results!C201=0,"",results!C201)</f>
        <v/>
      </c>
      <c r="D853" s="131" t="str">
        <f>IF(results!D201=0,"",results!D201)</f>
        <v/>
      </c>
      <c r="E853" s="131" t="str">
        <f>IF(results!E201=0,"",results!E201)</f>
        <v/>
      </c>
      <c r="F853" s="141" t="str">
        <f>results!$Z$3</f>
        <v>/BMD</v>
      </c>
      <c r="G853" s="141" t="str">
        <f>results!Z201</f>
        <v/>
      </c>
      <c r="H853" s="143" t="str">
        <f>IFERROR(VLOOKUP(Base[[#This Row],[Résultats Demi Dilution]],$K$2:$L$62,2),"")</f>
        <v/>
      </c>
    </row>
    <row r="854" spans="1:8" x14ac:dyDescent="0.25">
      <c r="A854" s="140" t="str">
        <f>IF(results!A202=0,"",results!A202)</f>
        <v/>
      </c>
      <c r="B854" s="131" t="str">
        <f>IF(results!B202=0,"",results!B202)</f>
        <v/>
      </c>
      <c r="C854" s="131" t="str">
        <f>IF(results!C202=0,"",results!C202)</f>
        <v/>
      </c>
      <c r="D854" s="131" t="str">
        <f>IF(results!D202=0,"",results!D202)</f>
        <v/>
      </c>
      <c r="E854" s="131" t="str">
        <f>IF(results!E202=0,"",results!E202)</f>
        <v/>
      </c>
      <c r="F854" s="141" t="str">
        <f>results!$Z$3</f>
        <v>/BMD</v>
      </c>
      <c r="G854" s="141" t="str">
        <f>results!Z202</f>
        <v/>
      </c>
      <c r="H854" s="143" t="str">
        <f>IFERROR(VLOOKUP(Base[[#This Row],[Résultats Demi Dilution]],$K$2:$L$62,2),"")</f>
        <v/>
      </c>
    </row>
    <row r="855" spans="1:8" x14ac:dyDescent="0.25">
      <c r="A855" s="140" t="str">
        <f>IF(results!A203=0,"",results!A203)</f>
        <v/>
      </c>
      <c r="B855" s="131" t="str">
        <f>IF(results!B203=0,"",results!B203)</f>
        <v/>
      </c>
      <c r="C855" s="131" t="str">
        <f>IF(results!C203=0,"",results!C203)</f>
        <v/>
      </c>
      <c r="D855" s="131" t="str">
        <f>IF(results!D203=0,"",results!D203)</f>
        <v/>
      </c>
      <c r="E855" s="131" t="str">
        <f>IF(results!E203=0,"",results!E203)</f>
        <v/>
      </c>
      <c r="F855" s="141" t="str">
        <f>results!$Z$3</f>
        <v>/BMD</v>
      </c>
      <c r="G855" s="141" t="str">
        <f>results!Z203</f>
        <v/>
      </c>
      <c r="H855" s="143" t="str">
        <f>IFERROR(VLOOKUP(Base[[#This Row],[Résultats Demi Dilution]],$K$2:$L$62,2),"")</f>
        <v/>
      </c>
    </row>
    <row r="856" spans="1:8" x14ac:dyDescent="0.25">
      <c r="A856" s="140" t="str">
        <f>IF(results!A204=0,"",results!A204)</f>
        <v/>
      </c>
      <c r="B856" s="131" t="str">
        <f>IF(results!B204=0,"",results!B204)</f>
        <v/>
      </c>
      <c r="C856" s="131" t="str">
        <f>IF(results!C204=0,"",results!C204)</f>
        <v/>
      </c>
      <c r="D856" s="131" t="str">
        <f>IF(results!D204=0,"",results!D204)</f>
        <v/>
      </c>
      <c r="E856" s="131" t="str">
        <f>IF(results!E204=0,"",results!E204)</f>
        <v/>
      </c>
      <c r="F856" s="141" t="str">
        <f>results!$Z$3</f>
        <v>/BMD</v>
      </c>
      <c r="G856" s="141" t="str">
        <f>results!Z204</f>
        <v/>
      </c>
      <c r="H856" s="143" t="str">
        <f>IFERROR(VLOOKUP(Base[[#This Row],[Résultats Demi Dilution]],$K$2:$L$62,2),"")</f>
        <v/>
      </c>
    </row>
    <row r="857" spans="1:8" x14ac:dyDescent="0.25">
      <c r="A857" s="140" t="str">
        <f>IF(results!A205=0,"",results!A205)</f>
        <v/>
      </c>
      <c r="B857" s="131" t="str">
        <f>IF(results!B205=0,"",results!B205)</f>
        <v/>
      </c>
      <c r="C857" s="131" t="str">
        <f>IF(results!C205=0,"",results!C205)</f>
        <v/>
      </c>
      <c r="D857" s="131" t="str">
        <f>IF(results!D205=0,"",results!D205)</f>
        <v/>
      </c>
      <c r="E857" s="131" t="str">
        <f>IF(results!E205=0,"",results!E205)</f>
        <v/>
      </c>
      <c r="F857" s="141" t="str">
        <f>results!$Z$3</f>
        <v>/BMD</v>
      </c>
      <c r="G857" s="141" t="str">
        <f>results!Z205</f>
        <v/>
      </c>
      <c r="H857" s="143" t="str">
        <f>IFERROR(VLOOKUP(Base[[#This Row],[Résultats Demi Dilution]],$K$2:$L$62,2),"")</f>
        <v/>
      </c>
    </row>
    <row r="858" spans="1:8" x14ac:dyDescent="0.25">
      <c r="A858" s="140" t="str">
        <f>IF(results!A206=0,"",results!A206)</f>
        <v/>
      </c>
      <c r="B858" s="131" t="str">
        <f>IF(results!B206=0,"",results!B206)</f>
        <v/>
      </c>
      <c r="C858" s="131" t="str">
        <f>IF(results!C206=0,"",results!C206)</f>
        <v/>
      </c>
      <c r="D858" s="131" t="str">
        <f>IF(results!D206=0,"",results!D206)</f>
        <v/>
      </c>
      <c r="E858" s="131" t="str">
        <f>IF(results!E206=0,"",results!E206)</f>
        <v/>
      </c>
      <c r="F858" s="141" t="str">
        <f>results!$Z$3</f>
        <v>/BMD</v>
      </c>
      <c r="G858" s="141" t="str">
        <f>results!Z206</f>
        <v/>
      </c>
      <c r="H858" s="143" t="str">
        <f>IFERROR(VLOOKUP(Base[[#This Row],[Résultats Demi Dilution]],$K$2:$L$62,2),"")</f>
        <v/>
      </c>
    </row>
    <row r="859" spans="1:8" x14ac:dyDescent="0.25">
      <c r="A859" s="140" t="str">
        <f>IF(results!A207=0,"",results!A207)</f>
        <v/>
      </c>
      <c r="B859" s="131" t="str">
        <f>IF(results!B207=0,"",results!B207)</f>
        <v/>
      </c>
      <c r="C859" s="131" t="str">
        <f>IF(results!C207=0,"",results!C207)</f>
        <v/>
      </c>
      <c r="D859" s="131" t="str">
        <f>IF(results!D207=0,"",results!D207)</f>
        <v/>
      </c>
      <c r="E859" s="131" t="str">
        <f>IF(results!E207=0,"",results!E207)</f>
        <v/>
      </c>
      <c r="F859" s="141" t="str">
        <f>results!$Z$3</f>
        <v>/BMD</v>
      </c>
      <c r="G859" s="141" t="str">
        <f>results!Z207</f>
        <v/>
      </c>
      <c r="H859" s="143" t="str">
        <f>IFERROR(VLOOKUP(Base[[#This Row],[Résultats Demi Dilution]],$K$2:$L$62,2),"")</f>
        <v/>
      </c>
    </row>
    <row r="860" spans="1:8" x14ac:dyDescent="0.25">
      <c r="A860" s="140" t="str">
        <f>IF(results!A208=0,"",results!A208)</f>
        <v/>
      </c>
      <c r="B860" s="131" t="str">
        <f>IF(results!B208=0,"",results!B208)</f>
        <v/>
      </c>
      <c r="C860" s="131" t="str">
        <f>IF(results!C208=0,"",results!C208)</f>
        <v/>
      </c>
      <c r="D860" s="131" t="str">
        <f>IF(results!D208=0,"",results!D208)</f>
        <v/>
      </c>
      <c r="E860" s="131" t="str">
        <f>IF(results!E208=0,"",results!E208)</f>
        <v/>
      </c>
      <c r="F860" s="141" t="str">
        <f>results!$Z$3</f>
        <v>/BMD</v>
      </c>
      <c r="G860" s="141" t="str">
        <f>results!Z208</f>
        <v/>
      </c>
      <c r="H860" s="143" t="str">
        <f>IFERROR(VLOOKUP(Base[[#This Row],[Résultats Demi Dilution]],$K$2:$L$62,2),"")</f>
        <v/>
      </c>
    </row>
    <row r="861" spans="1:8" x14ac:dyDescent="0.25">
      <c r="A861" s="140" t="str">
        <f>IF(results!A209=0,"",results!A209)</f>
        <v/>
      </c>
      <c r="B861" s="131" t="str">
        <f>IF(results!B209=0,"",results!B209)</f>
        <v/>
      </c>
      <c r="C861" s="131" t="str">
        <f>IF(results!C209=0,"",results!C209)</f>
        <v/>
      </c>
      <c r="D861" s="131" t="str">
        <f>IF(results!D209=0,"",results!D209)</f>
        <v/>
      </c>
      <c r="E861" s="131" t="str">
        <f>IF(results!E209=0,"",results!E209)</f>
        <v/>
      </c>
      <c r="F861" s="141" t="str">
        <f>results!$Z$3</f>
        <v>/BMD</v>
      </c>
      <c r="G861" s="141" t="str">
        <f>results!Z209</f>
        <v/>
      </c>
      <c r="H861" s="143" t="str">
        <f>IFERROR(VLOOKUP(Base[[#This Row],[Résultats Demi Dilution]],$K$2:$L$62,2),"")</f>
        <v/>
      </c>
    </row>
    <row r="862" spans="1:8" x14ac:dyDescent="0.25">
      <c r="A862" s="140" t="str">
        <f>IF(results!A210=0,"",results!A210)</f>
        <v/>
      </c>
      <c r="B862" s="131" t="str">
        <f>IF(results!B210=0,"",results!B210)</f>
        <v/>
      </c>
      <c r="C862" s="131" t="str">
        <f>IF(results!C210=0,"",results!C210)</f>
        <v/>
      </c>
      <c r="D862" s="131" t="str">
        <f>IF(results!D210=0,"",results!D210)</f>
        <v/>
      </c>
      <c r="E862" s="131" t="str">
        <f>IF(results!E210=0,"",results!E210)</f>
        <v/>
      </c>
      <c r="F862" s="141" t="str">
        <f>results!$Z$3</f>
        <v>/BMD</v>
      </c>
      <c r="G862" s="141" t="str">
        <f>results!Z210</f>
        <v/>
      </c>
      <c r="H862" s="143" t="str">
        <f>IFERROR(VLOOKUP(Base[[#This Row],[Résultats Demi Dilution]],$K$2:$L$62,2),"")</f>
        <v/>
      </c>
    </row>
    <row r="863" spans="1:8" x14ac:dyDescent="0.25">
      <c r="A863" s="140" t="str">
        <f>IF(results!A211=0,"",results!A211)</f>
        <v/>
      </c>
      <c r="B863" s="131" t="str">
        <f>IF(results!B211=0,"",results!B211)</f>
        <v/>
      </c>
      <c r="C863" s="131" t="str">
        <f>IF(results!C211=0,"",results!C211)</f>
        <v/>
      </c>
      <c r="D863" s="131" t="str">
        <f>IF(results!D211=0,"",results!D211)</f>
        <v/>
      </c>
      <c r="E863" s="131" t="str">
        <f>IF(results!E211=0,"",results!E211)</f>
        <v/>
      </c>
      <c r="F863" s="141" t="str">
        <f>results!$Z$3</f>
        <v>/BMD</v>
      </c>
      <c r="G863" s="141" t="str">
        <f>results!Z211</f>
        <v/>
      </c>
      <c r="H863" s="143" t="str">
        <f>IFERROR(VLOOKUP(Base[[#This Row],[Résultats Demi Dilution]],$K$2:$L$62,2),"")</f>
        <v/>
      </c>
    </row>
    <row r="864" spans="1:8" x14ac:dyDescent="0.25">
      <c r="A864" s="140" t="str">
        <f>IF(results!A212=0,"",results!A212)</f>
        <v/>
      </c>
      <c r="B864" s="131" t="str">
        <f>IF(results!B212=0,"",results!B212)</f>
        <v/>
      </c>
      <c r="C864" s="131" t="str">
        <f>IF(results!C212=0,"",results!C212)</f>
        <v/>
      </c>
      <c r="D864" s="131" t="str">
        <f>IF(results!D212=0,"",results!D212)</f>
        <v/>
      </c>
      <c r="E864" s="131" t="str">
        <f>IF(results!E212=0,"",results!E212)</f>
        <v/>
      </c>
      <c r="F864" s="141" t="str">
        <f>results!$Z$3</f>
        <v>/BMD</v>
      </c>
      <c r="G864" s="141" t="str">
        <f>results!Z212</f>
        <v/>
      </c>
      <c r="H864" s="143" t="str">
        <f>IFERROR(VLOOKUP(Base[[#This Row],[Résultats Demi Dilution]],$K$2:$L$62,2),"")</f>
        <v/>
      </c>
    </row>
    <row r="865" spans="1:8" x14ac:dyDescent="0.25">
      <c r="A865" s="140" t="str">
        <f>IF(results!A213=0,"",results!A213)</f>
        <v/>
      </c>
      <c r="B865" s="131" t="str">
        <f>IF(results!B213=0,"",results!B213)</f>
        <v/>
      </c>
      <c r="C865" s="131" t="str">
        <f>IF(results!C213=0,"",results!C213)</f>
        <v/>
      </c>
      <c r="D865" s="131" t="str">
        <f>IF(results!D213=0,"",results!D213)</f>
        <v/>
      </c>
      <c r="E865" s="131" t="str">
        <f>IF(results!E213=0,"",results!E213)</f>
        <v/>
      </c>
      <c r="F865" s="141" t="str">
        <f>results!$Z$3</f>
        <v>/BMD</v>
      </c>
      <c r="G865" s="141" t="str">
        <f>results!Z213</f>
        <v/>
      </c>
      <c r="H865" s="143" t="str">
        <f>IFERROR(VLOOKUP(Base[[#This Row],[Résultats Demi Dilution]],$K$2:$L$62,2),"")</f>
        <v/>
      </c>
    </row>
    <row r="866" spans="1:8" x14ac:dyDescent="0.25">
      <c r="A866" s="140" t="str">
        <f>IF(results!A214=0,"",results!A214)</f>
        <v/>
      </c>
      <c r="B866" s="131" t="str">
        <f>IF(results!B214=0,"",results!B214)</f>
        <v/>
      </c>
      <c r="C866" s="131" t="str">
        <f>IF(results!C214=0,"",results!C214)</f>
        <v/>
      </c>
      <c r="D866" s="131" t="str">
        <f>IF(results!D214=0,"",results!D214)</f>
        <v/>
      </c>
      <c r="E866" s="131" t="str">
        <f>IF(results!E214=0,"",results!E214)</f>
        <v/>
      </c>
      <c r="F866" s="141" t="str">
        <f>results!$Z$3</f>
        <v>/BMD</v>
      </c>
      <c r="G866" s="141" t="str">
        <f>results!Z214</f>
        <v/>
      </c>
      <c r="H866" s="143" t="str">
        <f>IFERROR(VLOOKUP(Base[[#This Row],[Résultats Demi Dilution]],$K$2:$L$62,2),"")</f>
        <v/>
      </c>
    </row>
    <row r="867" spans="1:8" x14ac:dyDescent="0.25">
      <c r="A867" s="140" t="str">
        <f>IF(results!A215=0,"",results!A215)</f>
        <v/>
      </c>
      <c r="B867" s="131" t="str">
        <f>IF(results!B215=0,"",results!B215)</f>
        <v/>
      </c>
      <c r="C867" s="131" t="str">
        <f>IF(results!C215=0,"",results!C215)</f>
        <v/>
      </c>
      <c r="D867" s="131" t="str">
        <f>IF(results!D215=0,"",results!D215)</f>
        <v/>
      </c>
      <c r="E867" s="131" t="str">
        <f>IF(results!E215=0,"",results!E215)</f>
        <v/>
      </c>
      <c r="F867" s="141" t="str">
        <f>results!$Z$3</f>
        <v>/BMD</v>
      </c>
      <c r="G867" s="141" t="str">
        <f>results!Z215</f>
        <v/>
      </c>
      <c r="H867" s="143" t="str">
        <f>IFERROR(VLOOKUP(Base[[#This Row],[Résultats Demi Dilution]],$K$2:$L$62,2),"")</f>
        <v/>
      </c>
    </row>
    <row r="868" spans="1:8" x14ac:dyDescent="0.25">
      <c r="A868" s="140" t="str">
        <f>IF(results!A216=0,"",results!A216)</f>
        <v/>
      </c>
      <c r="B868" s="131" t="str">
        <f>IF(results!B216=0,"",results!B216)</f>
        <v/>
      </c>
      <c r="C868" s="131" t="str">
        <f>IF(results!C216=0,"",results!C216)</f>
        <v/>
      </c>
      <c r="D868" s="131" t="str">
        <f>IF(results!D216=0,"",results!D216)</f>
        <v/>
      </c>
      <c r="E868" s="131" t="str">
        <f>IF(results!E216=0,"",results!E216)</f>
        <v/>
      </c>
      <c r="F868" s="141" t="str">
        <f>results!$Z$3</f>
        <v>/BMD</v>
      </c>
      <c r="G868" s="141" t="str">
        <f>results!Z216</f>
        <v/>
      </c>
      <c r="H868" s="143" t="str">
        <f>IFERROR(VLOOKUP(Base[[#This Row],[Résultats Demi Dilution]],$K$2:$L$62,2),"")</f>
        <v/>
      </c>
    </row>
    <row r="869" spans="1:8" x14ac:dyDescent="0.25">
      <c r="A869" s="140" t="str">
        <f>IF(results!A217=0,"",results!A217)</f>
        <v/>
      </c>
      <c r="B869" s="131" t="str">
        <f>IF(results!B217=0,"",results!B217)</f>
        <v/>
      </c>
      <c r="C869" s="131" t="str">
        <f>IF(results!C217=0,"",results!C217)</f>
        <v/>
      </c>
      <c r="D869" s="131" t="str">
        <f>IF(results!D217=0,"",results!D217)</f>
        <v/>
      </c>
      <c r="E869" s="131" t="str">
        <f>IF(results!E217=0,"",results!E217)</f>
        <v/>
      </c>
      <c r="F869" s="141" t="str">
        <f>results!$Z$3</f>
        <v>/BMD</v>
      </c>
      <c r="G869" s="141" t="str">
        <f>results!Z217</f>
        <v/>
      </c>
      <c r="H869" s="143" t="str">
        <f>IFERROR(VLOOKUP(Base[[#This Row],[Résultats Demi Dilution]],$K$2:$L$62,2),"")</f>
        <v/>
      </c>
    </row>
    <row r="870" spans="1:8" x14ac:dyDescent="0.25">
      <c r="A870" s="140" t="str">
        <f>IF(results!A218=0,"",results!A218)</f>
        <v/>
      </c>
      <c r="B870" s="131" t="str">
        <f>IF(results!B218=0,"",results!B218)</f>
        <v/>
      </c>
      <c r="C870" s="131" t="str">
        <f>IF(results!C218=0,"",results!C218)</f>
        <v/>
      </c>
      <c r="D870" s="131" t="str">
        <f>IF(results!D218=0,"",results!D218)</f>
        <v/>
      </c>
      <c r="E870" s="131" t="str">
        <f>IF(results!E218=0,"",results!E218)</f>
        <v/>
      </c>
      <c r="F870" s="141" t="str">
        <f>results!$Z$3</f>
        <v>/BMD</v>
      </c>
      <c r="G870" s="141" t="str">
        <f>results!Z218</f>
        <v/>
      </c>
      <c r="H870" s="143" t="str">
        <f>IFERROR(VLOOKUP(Base[[#This Row],[Résultats Demi Dilution]],$K$2:$L$62,2),"")</f>
        <v/>
      </c>
    </row>
    <row r="871" spans="1:8" x14ac:dyDescent="0.25">
      <c r="A871" s="140" t="str">
        <f>IF(results!A219=0,"",results!A219)</f>
        <v/>
      </c>
      <c r="B871" s="131" t="str">
        <f>IF(results!B219=0,"",results!B219)</f>
        <v/>
      </c>
      <c r="C871" s="131" t="str">
        <f>IF(results!C219=0,"",results!C219)</f>
        <v/>
      </c>
      <c r="D871" s="131" t="str">
        <f>IF(results!D219=0,"",results!D219)</f>
        <v/>
      </c>
      <c r="E871" s="131" t="str">
        <f>IF(results!E219=0,"",results!E219)</f>
        <v/>
      </c>
      <c r="F871" s="141" t="str">
        <f>results!$Z$3</f>
        <v>/BMD</v>
      </c>
      <c r="G871" s="141" t="str">
        <f>results!Z219</f>
        <v/>
      </c>
      <c r="H871" s="143" t="str">
        <f>IFERROR(VLOOKUP(Base[[#This Row],[Résultats Demi Dilution]],$K$2:$L$62,2),"")</f>
        <v/>
      </c>
    </row>
    <row r="872" spans="1:8" x14ac:dyDescent="0.25">
      <c r="A872" s="140" t="str">
        <f>IF(results!A220=0,"",results!A220)</f>
        <v/>
      </c>
      <c r="B872" s="131" t="str">
        <f>IF(results!B220=0,"",results!B220)</f>
        <v/>
      </c>
      <c r="C872" s="131" t="str">
        <f>IF(results!C220=0,"",results!C220)</f>
        <v/>
      </c>
      <c r="D872" s="131" t="str">
        <f>IF(results!D220=0,"",results!D220)</f>
        <v/>
      </c>
      <c r="E872" s="131" t="str">
        <f>IF(results!E220=0,"",results!E220)</f>
        <v/>
      </c>
      <c r="F872" s="141" t="str">
        <f>results!$Z$3</f>
        <v>/BMD</v>
      </c>
      <c r="G872" s="141" t="str">
        <f>results!Z220</f>
        <v/>
      </c>
      <c r="H872" s="143" t="str">
        <f>IFERROR(VLOOKUP(Base[[#This Row],[Résultats Demi Dilution]],$K$2:$L$62,2),"")</f>
        <v/>
      </c>
    </row>
    <row r="873" spans="1:8" x14ac:dyDescent="0.25">
      <c r="A873" s="140" t="str">
        <f>IF(results!A221=0,"",results!A221)</f>
        <v/>
      </c>
      <c r="B873" s="131" t="str">
        <f>IF(results!B221=0,"",results!B221)</f>
        <v/>
      </c>
      <c r="C873" s="131" t="str">
        <f>IF(results!C221=0,"",results!C221)</f>
        <v/>
      </c>
      <c r="D873" s="131" t="str">
        <f>IF(results!D221=0,"",results!D221)</f>
        <v/>
      </c>
      <c r="E873" s="131" t="str">
        <f>IF(results!E221=0,"",results!E221)</f>
        <v/>
      </c>
      <c r="F873" s="141" t="str">
        <f>results!$Z$3</f>
        <v>/BMD</v>
      </c>
      <c r="G873" s="141" t="str">
        <f>results!Z221</f>
        <v/>
      </c>
      <c r="H873" s="143" t="str">
        <f>IFERROR(VLOOKUP(Base[[#This Row],[Résultats Demi Dilution]],$K$2:$L$62,2),"")</f>
        <v/>
      </c>
    </row>
    <row r="874" spans="1:8" x14ac:dyDescent="0.25">
      <c r="A874" s="140" t="str">
        <f>IF(results!A222=0,"",results!A222)</f>
        <v/>
      </c>
      <c r="B874" s="131" t="str">
        <f>IF(results!B222=0,"",results!B222)</f>
        <v/>
      </c>
      <c r="C874" s="131" t="str">
        <f>IF(results!C222=0,"",results!C222)</f>
        <v/>
      </c>
      <c r="D874" s="131" t="str">
        <f>IF(results!D222=0,"",results!D222)</f>
        <v/>
      </c>
      <c r="E874" s="131" t="str">
        <f>IF(results!E222=0,"",results!E222)</f>
        <v/>
      </c>
      <c r="F874" s="141" t="str">
        <f>results!$Z$3</f>
        <v>/BMD</v>
      </c>
      <c r="G874" s="141" t="str">
        <f>results!Z222</f>
        <v/>
      </c>
      <c r="H874" s="143" t="str">
        <f>IFERROR(VLOOKUP(Base[[#This Row],[Résultats Demi Dilution]],$K$2:$L$62,2),"")</f>
        <v/>
      </c>
    </row>
    <row r="875" spans="1:8" x14ac:dyDescent="0.25">
      <c r="A875" s="140" t="str">
        <f>IF(results!A223=0,"",results!A223)</f>
        <v/>
      </c>
      <c r="B875" s="131" t="str">
        <f>IF(results!B223=0,"",results!B223)</f>
        <v/>
      </c>
      <c r="C875" s="131" t="str">
        <f>IF(results!C223=0,"",results!C223)</f>
        <v/>
      </c>
      <c r="D875" s="131" t="str">
        <f>IF(results!D223=0,"",results!D223)</f>
        <v/>
      </c>
      <c r="E875" s="131" t="str">
        <f>IF(results!E223=0,"",results!E223)</f>
        <v/>
      </c>
      <c r="F875" s="141" t="str">
        <f>results!$Z$3</f>
        <v>/BMD</v>
      </c>
      <c r="G875" s="141" t="str">
        <f>results!Z223</f>
        <v/>
      </c>
      <c r="H875" s="143" t="str">
        <f>IFERROR(VLOOKUP(Base[[#This Row],[Résultats Demi Dilution]],$K$2:$L$62,2),"")</f>
        <v/>
      </c>
    </row>
    <row r="876" spans="1:8" x14ac:dyDescent="0.25">
      <c r="A876" s="140" t="str">
        <f>IF(results!A224=0,"",results!A224)</f>
        <v/>
      </c>
      <c r="B876" s="131" t="str">
        <f>IF(results!B224=0,"",results!B224)</f>
        <v/>
      </c>
      <c r="C876" s="131" t="str">
        <f>IF(results!C224=0,"",results!C224)</f>
        <v/>
      </c>
      <c r="D876" s="131" t="str">
        <f>IF(results!D224=0,"",results!D224)</f>
        <v/>
      </c>
      <c r="E876" s="131" t="str">
        <f>IF(results!E224=0,"",results!E224)</f>
        <v/>
      </c>
      <c r="F876" s="141" t="str">
        <f>results!$Z$3</f>
        <v>/BMD</v>
      </c>
      <c r="G876" s="141" t="str">
        <f>results!Z224</f>
        <v/>
      </c>
      <c r="H876" s="143" t="str">
        <f>IFERROR(VLOOKUP(Base[[#This Row],[Résultats Demi Dilution]],$K$2:$L$62,2),"")</f>
        <v/>
      </c>
    </row>
    <row r="877" spans="1:8" x14ac:dyDescent="0.25">
      <c r="A877" s="140" t="str">
        <f>IF(results!A225=0,"",results!A225)</f>
        <v/>
      </c>
      <c r="B877" s="131" t="str">
        <f>IF(results!B225=0,"",results!B225)</f>
        <v/>
      </c>
      <c r="C877" s="131" t="str">
        <f>IF(results!C225=0,"",results!C225)</f>
        <v/>
      </c>
      <c r="D877" s="131" t="str">
        <f>IF(results!D225=0,"",results!D225)</f>
        <v/>
      </c>
      <c r="E877" s="131" t="str">
        <f>IF(results!E225=0,"",results!E225)</f>
        <v/>
      </c>
      <c r="F877" s="141" t="str">
        <f>results!$Z$3</f>
        <v>/BMD</v>
      </c>
      <c r="G877" s="141" t="str">
        <f>results!Z225</f>
        <v/>
      </c>
      <c r="H877" s="143" t="str">
        <f>IFERROR(VLOOKUP(Base[[#This Row],[Résultats Demi Dilution]],$K$2:$L$62,2),"")</f>
        <v/>
      </c>
    </row>
    <row r="878" spans="1:8" x14ac:dyDescent="0.25">
      <c r="A878" s="140" t="str">
        <f>IF(results!A226=0,"",results!A226)</f>
        <v/>
      </c>
      <c r="B878" s="131" t="str">
        <f>IF(results!B226=0,"",results!B226)</f>
        <v/>
      </c>
      <c r="C878" s="131" t="str">
        <f>IF(results!C226=0,"",results!C226)</f>
        <v/>
      </c>
      <c r="D878" s="131" t="str">
        <f>IF(results!D226=0,"",results!D226)</f>
        <v/>
      </c>
      <c r="E878" s="131" t="str">
        <f>IF(results!E226=0,"",results!E226)</f>
        <v/>
      </c>
      <c r="F878" s="141" t="str">
        <f>results!$Z$3</f>
        <v>/BMD</v>
      </c>
      <c r="G878" s="141" t="str">
        <f>results!Z226</f>
        <v/>
      </c>
      <c r="H878" s="143" t="str">
        <f>IFERROR(VLOOKUP(Base[[#This Row],[Résultats Demi Dilution]],$K$2:$L$62,2),"")</f>
        <v/>
      </c>
    </row>
    <row r="879" spans="1:8" x14ac:dyDescent="0.25">
      <c r="A879" s="140" t="str">
        <f>IF(results!A227=0,"",results!A227)</f>
        <v/>
      </c>
      <c r="B879" s="131" t="str">
        <f>IF(results!B227=0,"",results!B227)</f>
        <v/>
      </c>
      <c r="C879" s="131" t="str">
        <f>IF(results!C227=0,"",results!C227)</f>
        <v/>
      </c>
      <c r="D879" s="131" t="str">
        <f>IF(results!D227=0,"",results!D227)</f>
        <v/>
      </c>
      <c r="E879" s="131" t="str">
        <f>IF(results!E227=0,"",results!E227)</f>
        <v/>
      </c>
      <c r="F879" s="141" t="str">
        <f>results!$Z$3</f>
        <v>/BMD</v>
      </c>
      <c r="G879" s="141" t="str">
        <f>results!Z227</f>
        <v/>
      </c>
      <c r="H879" s="143" t="str">
        <f>IFERROR(VLOOKUP(Base[[#This Row],[Résultats Demi Dilution]],$K$2:$L$62,2),"")</f>
        <v/>
      </c>
    </row>
    <row r="880" spans="1:8" x14ac:dyDescent="0.25">
      <c r="A880" s="140" t="str">
        <f>IF(results!A228=0,"",results!A228)</f>
        <v/>
      </c>
      <c r="B880" s="131" t="str">
        <f>IF(results!B228=0,"",results!B228)</f>
        <v/>
      </c>
      <c r="C880" s="131" t="str">
        <f>IF(results!C228=0,"",results!C228)</f>
        <v/>
      </c>
      <c r="D880" s="131" t="str">
        <f>IF(results!D228=0,"",results!D228)</f>
        <v/>
      </c>
      <c r="E880" s="131" t="str">
        <f>IF(results!E228=0,"",results!E228)</f>
        <v/>
      </c>
      <c r="F880" s="141" t="str">
        <f>results!$Z$3</f>
        <v>/BMD</v>
      </c>
      <c r="G880" s="141" t="str">
        <f>results!Z228</f>
        <v/>
      </c>
      <c r="H880" s="143" t="str">
        <f>IFERROR(VLOOKUP(Base[[#This Row],[Résultats Demi Dilution]],$K$2:$L$62,2),"")</f>
        <v/>
      </c>
    </row>
    <row r="881" spans="1:8" x14ac:dyDescent="0.25">
      <c r="A881" s="140" t="str">
        <f>IF(results!A229=0,"",results!A229)</f>
        <v/>
      </c>
      <c r="B881" s="131" t="str">
        <f>IF(results!B229=0,"",results!B229)</f>
        <v/>
      </c>
      <c r="C881" s="131" t="str">
        <f>IF(results!C229=0,"",results!C229)</f>
        <v/>
      </c>
      <c r="D881" s="131" t="str">
        <f>IF(results!D229=0,"",results!D229)</f>
        <v/>
      </c>
      <c r="E881" s="131" t="str">
        <f>IF(results!E229=0,"",results!E229)</f>
        <v/>
      </c>
      <c r="F881" s="141" t="str">
        <f>results!$Z$3</f>
        <v>/BMD</v>
      </c>
      <c r="G881" s="141" t="str">
        <f>results!Z229</f>
        <v/>
      </c>
      <c r="H881" s="143" t="str">
        <f>IFERROR(VLOOKUP(Base[[#This Row],[Résultats Demi Dilution]],$K$2:$L$62,2),"")</f>
        <v/>
      </c>
    </row>
    <row r="882" spans="1:8" x14ac:dyDescent="0.25">
      <c r="A882" s="140" t="str">
        <f>IF(results!A230=0,"",results!A230)</f>
        <v/>
      </c>
      <c r="B882" s="131" t="str">
        <f>IF(results!B230=0,"",results!B230)</f>
        <v/>
      </c>
      <c r="C882" s="131" t="str">
        <f>IF(results!C230=0,"",results!C230)</f>
        <v/>
      </c>
      <c r="D882" s="131" t="str">
        <f>IF(results!D230=0,"",results!D230)</f>
        <v/>
      </c>
      <c r="E882" s="131" t="str">
        <f>IF(results!E230=0,"",results!E230)</f>
        <v/>
      </c>
      <c r="F882" s="141" t="str">
        <f>results!$Z$3</f>
        <v>/BMD</v>
      </c>
      <c r="G882" s="141" t="str">
        <f>results!Z230</f>
        <v/>
      </c>
      <c r="H882" s="143" t="str">
        <f>IFERROR(VLOOKUP(Base[[#This Row],[Résultats Demi Dilution]],$K$2:$L$62,2),"")</f>
        <v/>
      </c>
    </row>
    <row r="883" spans="1:8" x14ac:dyDescent="0.25">
      <c r="A883" s="140" t="str">
        <f>IF(results!A231=0,"",results!A231)</f>
        <v/>
      </c>
      <c r="B883" s="131" t="str">
        <f>IF(results!B231=0,"",results!B231)</f>
        <v/>
      </c>
      <c r="C883" s="131" t="str">
        <f>IF(results!C231=0,"",results!C231)</f>
        <v/>
      </c>
      <c r="D883" s="131" t="str">
        <f>IF(results!D231=0,"",results!D231)</f>
        <v/>
      </c>
      <c r="E883" s="131" t="str">
        <f>IF(results!E231=0,"",results!E231)</f>
        <v/>
      </c>
      <c r="F883" s="141" t="str">
        <f>results!$Z$3</f>
        <v>/BMD</v>
      </c>
      <c r="G883" s="141" t="str">
        <f>results!Z231</f>
        <v/>
      </c>
      <c r="H883" s="143" t="str">
        <f>IFERROR(VLOOKUP(Base[[#This Row],[Résultats Demi Dilution]],$K$2:$L$62,2),"")</f>
        <v/>
      </c>
    </row>
    <row r="884" spans="1:8" x14ac:dyDescent="0.25">
      <c r="A884" s="140" t="str">
        <f>IF(results!A232=0,"",results!A232)</f>
        <v/>
      </c>
      <c r="B884" s="131" t="str">
        <f>IF(results!B232=0,"",results!B232)</f>
        <v/>
      </c>
      <c r="C884" s="131" t="str">
        <f>IF(results!C232=0,"",results!C232)</f>
        <v/>
      </c>
      <c r="D884" s="131" t="str">
        <f>IF(results!D232=0,"",results!D232)</f>
        <v/>
      </c>
      <c r="E884" s="131" t="str">
        <f>IF(results!E232=0,"",results!E232)</f>
        <v/>
      </c>
      <c r="F884" s="141" t="str">
        <f>results!$Z$3</f>
        <v>/BMD</v>
      </c>
      <c r="G884" s="141" t="str">
        <f>results!Z232</f>
        <v/>
      </c>
      <c r="H884" s="143" t="str">
        <f>IFERROR(VLOOKUP(Base[[#This Row],[Résultats Demi Dilution]],$K$2:$L$62,2),"")</f>
        <v/>
      </c>
    </row>
    <row r="885" spans="1:8" x14ac:dyDescent="0.25">
      <c r="A885" s="140" t="str">
        <f>IF(results!A233=0,"",results!A233)</f>
        <v/>
      </c>
      <c r="B885" s="131" t="str">
        <f>IF(results!B233=0,"",results!B233)</f>
        <v/>
      </c>
      <c r="C885" s="131" t="str">
        <f>IF(results!C233=0,"",results!C233)</f>
        <v/>
      </c>
      <c r="D885" s="131" t="str">
        <f>IF(results!D233=0,"",results!D233)</f>
        <v/>
      </c>
      <c r="E885" s="131" t="str">
        <f>IF(results!E233=0,"",results!E233)</f>
        <v/>
      </c>
      <c r="F885" s="141" t="str">
        <f>results!$Z$3</f>
        <v>/BMD</v>
      </c>
      <c r="G885" s="141" t="str">
        <f>results!Z233</f>
        <v/>
      </c>
      <c r="H885" s="143" t="str">
        <f>IFERROR(VLOOKUP(Base[[#This Row],[Résultats Demi Dilution]],$K$2:$L$62,2),"")</f>
        <v/>
      </c>
    </row>
    <row r="886" spans="1:8" x14ac:dyDescent="0.25">
      <c r="A886" s="140" t="str">
        <f>IF(results!A234=0,"",results!A234)</f>
        <v/>
      </c>
      <c r="B886" s="131" t="str">
        <f>IF(results!B234=0,"",results!B234)</f>
        <v/>
      </c>
      <c r="C886" s="131" t="str">
        <f>IF(results!C234=0,"",results!C234)</f>
        <v/>
      </c>
      <c r="D886" s="131" t="str">
        <f>IF(results!D234=0,"",results!D234)</f>
        <v/>
      </c>
      <c r="E886" s="131" t="str">
        <f>IF(results!E234=0,"",results!E234)</f>
        <v/>
      </c>
      <c r="F886" s="141" t="str">
        <f>results!$Z$3</f>
        <v>/BMD</v>
      </c>
      <c r="G886" s="141" t="str">
        <f>results!Z234</f>
        <v/>
      </c>
      <c r="H886" s="143" t="str">
        <f>IFERROR(VLOOKUP(Base[[#This Row],[Résultats Demi Dilution]],$K$2:$L$62,2),"")</f>
        <v/>
      </c>
    </row>
    <row r="887" spans="1:8" x14ac:dyDescent="0.25">
      <c r="A887" s="140" t="str">
        <f>IF(results!A235=0,"",results!A235)</f>
        <v/>
      </c>
      <c r="B887" s="131" t="str">
        <f>IF(results!B235=0,"",results!B235)</f>
        <v/>
      </c>
      <c r="C887" s="131" t="str">
        <f>IF(results!C235=0,"",results!C235)</f>
        <v/>
      </c>
      <c r="D887" s="131" t="str">
        <f>IF(results!D235=0,"",results!D235)</f>
        <v/>
      </c>
      <c r="E887" s="131" t="str">
        <f>IF(results!E235=0,"",results!E235)</f>
        <v/>
      </c>
      <c r="F887" s="141" t="str">
        <f>results!$Z$3</f>
        <v>/BMD</v>
      </c>
      <c r="G887" s="141" t="str">
        <f>results!Z235</f>
        <v/>
      </c>
      <c r="H887" s="143" t="str">
        <f>IFERROR(VLOOKUP(Base[[#This Row],[Résultats Demi Dilution]],$K$2:$L$62,2),"")</f>
        <v/>
      </c>
    </row>
    <row r="888" spans="1:8" x14ac:dyDescent="0.25">
      <c r="A888" s="140" t="str">
        <f>IF(results!A236=0,"",results!A236)</f>
        <v/>
      </c>
      <c r="B888" s="131" t="str">
        <f>IF(results!B236=0,"",results!B236)</f>
        <v/>
      </c>
      <c r="C888" s="131" t="str">
        <f>IF(results!C236=0,"",results!C236)</f>
        <v/>
      </c>
      <c r="D888" s="131" t="str">
        <f>IF(results!D236=0,"",results!D236)</f>
        <v/>
      </c>
      <c r="E888" s="131" t="str">
        <f>IF(results!E236=0,"",results!E236)</f>
        <v/>
      </c>
      <c r="F888" s="141" t="str">
        <f>results!$Z$3</f>
        <v>/BMD</v>
      </c>
      <c r="G888" s="141" t="str">
        <f>results!Z236</f>
        <v/>
      </c>
      <c r="H888" s="143" t="str">
        <f>IFERROR(VLOOKUP(Base[[#This Row],[Résultats Demi Dilution]],$K$2:$L$62,2),"")</f>
        <v/>
      </c>
    </row>
    <row r="889" spans="1:8" x14ac:dyDescent="0.25">
      <c r="A889" s="140" t="str">
        <f>IF(results!A237=0,"",results!A237)</f>
        <v/>
      </c>
      <c r="B889" s="131" t="str">
        <f>IF(results!B237=0,"",results!B237)</f>
        <v/>
      </c>
      <c r="C889" s="131" t="str">
        <f>IF(results!C237=0,"",results!C237)</f>
        <v/>
      </c>
      <c r="D889" s="131" t="str">
        <f>IF(results!D237=0,"",results!D237)</f>
        <v/>
      </c>
      <c r="E889" s="131" t="str">
        <f>IF(results!E237=0,"",results!E237)</f>
        <v/>
      </c>
      <c r="F889" s="141" t="str">
        <f>results!$Z$3</f>
        <v>/BMD</v>
      </c>
      <c r="G889" s="141" t="str">
        <f>results!Z237</f>
        <v/>
      </c>
      <c r="H889" s="143" t="str">
        <f>IFERROR(VLOOKUP(Base[[#This Row],[Résultats Demi Dilution]],$K$2:$L$62,2),"")</f>
        <v/>
      </c>
    </row>
    <row r="890" spans="1:8" x14ac:dyDescent="0.25">
      <c r="A890" s="140" t="str">
        <f>IF(results!A238=0,"",results!A238)</f>
        <v/>
      </c>
      <c r="B890" s="131" t="str">
        <f>IF(results!B238=0,"",results!B238)</f>
        <v/>
      </c>
      <c r="C890" s="131" t="str">
        <f>IF(results!C238=0,"",results!C238)</f>
        <v/>
      </c>
      <c r="D890" s="131" t="str">
        <f>IF(results!D238=0,"",results!D238)</f>
        <v/>
      </c>
      <c r="E890" s="131" t="str">
        <f>IF(results!E238=0,"",results!E238)</f>
        <v/>
      </c>
      <c r="F890" s="141" t="str">
        <f>results!$Z$3</f>
        <v>/BMD</v>
      </c>
      <c r="G890" s="141" t="str">
        <f>results!Z238</f>
        <v/>
      </c>
      <c r="H890" s="143" t="str">
        <f>IFERROR(VLOOKUP(Base[[#This Row],[Résultats Demi Dilution]],$K$2:$L$62,2),"")</f>
        <v/>
      </c>
    </row>
    <row r="891" spans="1:8" x14ac:dyDescent="0.25">
      <c r="A891" s="140" t="str">
        <f>IF(results!A239=0,"",results!A239)</f>
        <v/>
      </c>
      <c r="B891" s="131" t="str">
        <f>IF(results!B239=0,"",results!B239)</f>
        <v/>
      </c>
      <c r="C891" s="131" t="str">
        <f>IF(results!C239=0,"",results!C239)</f>
        <v/>
      </c>
      <c r="D891" s="131" t="str">
        <f>IF(results!D239=0,"",results!D239)</f>
        <v/>
      </c>
      <c r="E891" s="131" t="str">
        <f>IF(results!E239=0,"",results!E239)</f>
        <v/>
      </c>
      <c r="F891" s="141" t="str">
        <f>results!$Z$3</f>
        <v>/BMD</v>
      </c>
      <c r="G891" s="141" t="str">
        <f>results!Z239</f>
        <v/>
      </c>
      <c r="H891" s="143" t="str">
        <f>IFERROR(VLOOKUP(Base[[#This Row],[Résultats Demi Dilution]],$K$2:$L$62,2),"")</f>
        <v/>
      </c>
    </row>
    <row r="892" spans="1:8" x14ac:dyDescent="0.25">
      <c r="A892" s="140" t="str">
        <f>IF(results!A240=0,"",results!A240)</f>
        <v/>
      </c>
      <c r="B892" s="131" t="str">
        <f>IF(results!B240=0,"",results!B240)</f>
        <v/>
      </c>
      <c r="C892" s="131" t="str">
        <f>IF(results!C240=0,"",results!C240)</f>
        <v/>
      </c>
      <c r="D892" s="131" t="str">
        <f>IF(results!D240=0,"",results!D240)</f>
        <v/>
      </c>
      <c r="E892" s="131" t="str">
        <f>IF(results!E240=0,"",results!E240)</f>
        <v/>
      </c>
      <c r="F892" s="141" t="str">
        <f>results!$Z$3</f>
        <v>/BMD</v>
      </c>
      <c r="G892" s="141" t="str">
        <f>results!Z240</f>
        <v/>
      </c>
      <c r="H892" s="143" t="str">
        <f>IFERROR(VLOOKUP(Base[[#This Row],[Résultats Demi Dilution]],$K$2:$L$62,2),"")</f>
        <v/>
      </c>
    </row>
    <row r="893" spans="1:8" x14ac:dyDescent="0.25">
      <c r="A893" s="140" t="str">
        <f>IF(results!A241=0,"",results!A241)</f>
        <v/>
      </c>
      <c r="B893" s="131" t="str">
        <f>IF(results!B241=0,"",results!B241)</f>
        <v/>
      </c>
      <c r="C893" s="131" t="str">
        <f>IF(results!C241=0,"",results!C241)</f>
        <v/>
      </c>
      <c r="D893" s="131" t="str">
        <f>IF(results!D241=0,"",results!D241)</f>
        <v/>
      </c>
      <c r="E893" s="131" t="str">
        <f>IF(results!E241=0,"",results!E241)</f>
        <v/>
      </c>
      <c r="F893" s="141" t="str">
        <f>results!$Z$3</f>
        <v>/BMD</v>
      </c>
      <c r="G893" s="141" t="str">
        <f>results!Z241</f>
        <v/>
      </c>
      <c r="H893" s="143" t="str">
        <f>IFERROR(VLOOKUP(Base[[#This Row],[Résultats Demi Dilution]],$K$2:$L$62,2),"")</f>
        <v/>
      </c>
    </row>
    <row r="894" spans="1:8" x14ac:dyDescent="0.25">
      <c r="A894" s="140" t="str">
        <f>IF(results!A242=0,"",results!A242)</f>
        <v/>
      </c>
      <c r="B894" s="131" t="str">
        <f>IF(results!B242=0,"",results!B242)</f>
        <v/>
      </c>
      <c r="C894" s="131" t="str">
        <f>IF(results!C242=0,"",results!C242)</f>
        <v/>
      </c>
      <c r="D894" s="131" t="str">
        <f>IF(results!D242=0,"",results!D242)</f>
        <v/>
      </c>
      <c r="E894" s="131" t="str">
        <f>IF(results!E242=0,"",results!E242)</f>
        <v/>
      </c>
      <c r="F894" s="141" t="str">
        <f>results!$Z$3</f>
        <v>/BMD</v>
      </c>
      <c r="G894" s="141" t="str">
        <f>results!Z242</f>
        <v/>
      </c>
      <c r="H894" s="143" t="str">
        <f>IFERROR(VLOOKUP(Base[[#This Row],[Résultats Demi Dilution]],$K$2:$L$62,2),"")</f>
        <v/>
      </c>
    </row>
    <row r="895" spans="1:8" x14ac:dyDescent="0.25">
      <c r="A895" s="140" t="str">
        <f>IF(results!A243=0,"",results!A243)</f>
        <v/>
      </c>
      <c r="B895" s="131" t="str">
        <f>IF(results!B243=0,"",results!B243)</f>
        <v/>
      </c>
      <c r="C895" s="131" t="str">
        <f>IF(results!C243=0,"",results!C243)</f>
        <v/>
      </c>
      <c r="D895" s="131" t="str">
        <f>IF(results!D243=0,"",results!D243)</f>
        <v/>
      </c>
      <c r="E895" s="131" t="str">
        <f>IF(results!E243=0,"",results!E243)</f>
        <v/>
      </c>
      <c r="F895" s="141" t="str">
        <f>results!$Z$3</f>
        <v>/BMD</v>
      </c>
      <c r="G895" s="141" t="str">
        <f>results!Z243</f>
        <v/>
      </c>
      <c r="H895" s="143" t="str">
        <f>IFERROR(VLOOKUP(Base[[#This Row],[Résultats Demi Dilution]],$K$2:$L$62,2),"")</f>
        <v/>
      </c>
    </row>
    <row r="896" spans="1:8" x14ac:dyDescent="0.25">
      <c r="A896" s="140" t="str">
        <f>IF(results!A244=0,"",results!A244)</f>
        <v/>
      </c>
      <c r="B896" s="131" t="str">
        <f>IF(results!B244=0,"",results!B244)</f>
        <v/>
      </c>
      <c r="C896" s="131" t="str">
        <f>IF(results!C244=0,"",results!C244)</f>
        <v/>
      </c>
      <c r="D896" s="131" t="str">
        <f>IF(results!D244=0,"",results!D244)</f>
        <v/>
      </c>
      <c r="E896" s="131" t="str">
        <f>IF(results!E244=0,"",results!E244)</f>
        <v/>
      </c>
      <c r="F896" s="141" t="str">
        <f>results!$Z$3</f>
        <v>/BMD</v>
      </c>
      <c r="G896" s="141" t="str">
        <f>results!Z244</f>
        <v/>
      </c>
      <c r="H896" s="143" t="str">
        <f>IFERROR(VLOOKUP(Base[[#This Row],[Résultats Demi Dilution]],$K$2:$L$62,2),"")</f>
        <v/>
      </c>
    </row>
    <row r="897" spans="1:8" x14ac:dyDescent="0.25">
      <c r="A897" s="140" t="str">
        <f>IF(results!A245=0,"",results!A245)</f>
        <v/>
      </c>
      <c r="B897" s="131" t="str">
        <f>IF(results!B245=0,"",results!B245)</f>
        <v/>
      </c>
      <c r="C897" s="131" t="str">
        <f>IF(results!C245=0,"",results!C245)</f>
        <v/>
      </c>
      <c r="D897" s="131" t="str">
        <f>IF(results!D245=0,"",results!D245)</f>
        <v/>
      </c>
      <c r="E897" s="131" t="str">
        <f>IF(results!E245=0,"",results!E245)</f>
        <v/>
      </c>
      <c r="F897" s="141" t="str">
        <f>results!$Z$3</f>
        <v>/BMD</v>
      </c>
      <c r="G897" s="141" t="str">
        <f>results!Z245</f>
        <v/>
      </c>
      <c r="H897" s="143" t="str">
        <f>IFERROR(VLOOKUP(Base[[#This Row],[Résultats Demi Dilution]],$K$2:$L$62,2),"")</f>
        <v/>
      </c>
    </row>
    <row r="898" spans="1:8" x14ac:dyDescent="0.25">
      <c r="A898" s="140" t="str">
        <f>IF(results!A246=0,"",results!A246)</f>
        <v/>
      </c>
      <c r="B898" s="131" t="str">
        <f>IF(results!B246=0,"",results!B246)</f>
        <v/>
      </c>
      <c r="C898" s="131" t="str">
        <f>IF(results!C246=0,"",results!C246)</f>
        <v/>
      </c>
      <c r="D898" s="131" t="str">
        <f>IF(results!D246=0,"",results!D246)</f>
        <v/>
      </c>
      <c r="E898" s="131" t="str">
        <f>IF(results!E246=0,"",results!E246)</f>
        <v/>
      </c>
      <c r="F898" s="141" t="str">
        <f>results!$Z$3</f>
        <v>/BMD</v>
      </c>
      <c r="G898" s="141" t="str">
        <f>results!Z246</f>
        <v/>
      </c>
      <c r="H898" s="143" t="str">
        <f>IFERROR(VLOOKUP(Base[[#This Row],[Résultats Demi Dilution]],$K$2:$L$62,2),"")</f>
        <v/>
      </c>
    </row>
    <row r="899" spans="1:8" x14ac:dyDescent="0.25">
      <c r="A899" s="140" t="str">
        <f>IF(results!A247=0,"",results!A247)</f>
        <v/>
      </c>
      <c r="B899" s="131" t="str">
        <f>IF(results!B247=0,"",results!B247)</f>
        <v/>
      </c>
      <c r="C899" s="131" t="str">
        <f>IF(results!C247=0,"",results!C247)</f>
        <v/>
      </c>
      <c r="D899" s="131" t="str">
        <f>IF(results!D247=0,"",results!D247)</f>
        <v/>
      </c>
      <c r="E899" s="131" t="str">
        <f>IF(results!E247=0,"",results!E247)</f>
        <v/>
      </c>
      <c r="F899" s="141" t="str">
        <f>results!$Z$3</f>
        <v>/BMD</v>
      </c>
      <c r="G899" s="141" t="str">
        <f>results!Z247</f>
        <v/>
      </c>
      <c r="H899" s="143" t="str">
        <f>IFERROR(VLOOKUP(Base[[#This Row],[Résultats Demi Dilution]],$K$2:$L$62,2),"")</f>
        <v/>
      </c>
    </row>
    <row r="900" spans="1:8" x14ac:dyDescent="0.25">
      <c r="A900" s="140" t="str">
        <f>IF(results!A248=0,"",results!A248)</f>
        <v/>
      </c>
      <c r="B900" s="131" t="str">
        <f>IF(results!B248=0,"",results!B248)</f>
        <v/>
      </c>
      <c r="C900" s="131" t="str">
        <f>IF(results!C248=0,"",results!C248)</f>
        <v/>
      </c>
      <c r="D900" s="131" t="str">
        <f>IF(results!D248=0,"",results!D248)</f>
        <v/>
      </c>
      <c r="E900" s="131" t="str">
        <f>IF(results!E248=0,"",results!E248)</f>
        <v/>
      </c>
      <c r="F900" s="141" t="str">
        <f>results!$Z$3</f>
        <v>/BMD</v>
      </c>
      <c r="G900" s="141" t="str">
        <f>results!Z248</f>
        <v/>
      </c>
      <c r="H900" s="143" t="str">
        <f>IFERROR(VLOOKUP(Base[[#This Row],[Résultats Demi Dilution]],$K$2:$L$62,2),"")</f>
        <v/>
      </c>
    </row>
    <row r="901" spans="1:8" x14ac:dyDescent="0.25">
      <c r="A901" s="140" t="str">
        <f>IF(results!A249=0,"",results!A249)</f>
        <v/>
      </c>
      <c r="B901" s="131" t="str">
        <f>IF(results!B249=0,"",results!B249)</f>
        <v/>
      </c>
      <c r="C901" s="131" t="str">
        <f>IF(results!C249=0,"",results!C249)</f>
        <v/>
      </c>
      <c r="D901" s="131" t="str">
        <f>IF(results!D249=0,"",results!D249)</f>
        <v/>
      </c>
      <c r="E901" s="131" t="str">
        <f>IF(results!E249=0,"",results!E249)</f>
        <v/>
      </c>
      <c r="F901" s="141" t="str">
        <f>results!$Z$3</f>
        <v>/BMD</v>
      </c>
      <c r="G901" s="141" t="str">
        <f>results!Z249</f>
        <v/>
      </c>
      <c r="H901" s="143" t="str">
        <f>IFERROR(VLOOKUP(Base[[#This Row],[Résultats Demi Dilution]],$K$2:$L$62,2),"")</f>
        <v/>
      </c>
    </row>
    <row r="902" spans="1:8" x14ac:dyDescent="0.25">
      <c r="A902" s="140" t="str">
        <f>IF(results!A250=0,"",results!A250)</f>
        <v/>
      </c>
      <c r="B902" s="131" t="str">
        <f>IF(results!B250=0,"",results!B250)</f>
        <v/>
      </c>
      <c r="C902" s="131" t="str">
        <f>IF(results!C250=0,"",results!C250)</f>
        <v/>
      </c>
      <c r="D902" s="131" t="str">
        <f>IF(results!D250=0,"",results!D250)</f>
        <v/>
      </c>
      <c r="E902" s="131" t="str">
        <f>IF(results!E250=0,"",results!E250)</f>
        <v/>
      </c>
      <c r="F902" s="141" t="str">
        <f>results!$Z$3</f>
        <v>/BMD</v>
      </c>
      <c r="G902" s="141" t="str">
        <f>results!Z250</f>
        <v/>
      </c>
      <c r="H902" s="143" t="str">
        <f>IFERROR(VLOOKUP(Base[[#This Row],[Résultats Demi Dilution]],$K$2:$L$62,2),"")</f>
        <v/>
      </c>
    </row>
    <row r="903" spans="1:8" x14ac:dyDescent="0.25">
      <c r="A903" s="140" t="str">
        <f>IF(results!A251=0,"",results!A251)</f>
        <v/>
      </c>
      <c r="B903" s="131" t="str">
        <f>IF(results!B251=0,"",results!B251)</f>
        <v/>
      </c>
      <c r="C903" s="131" t="str">
        <f>IF(results!C251=0,"",results!C251)</f>
        <v/>
      </c>
      <c r="D903" s="131" t="str">
        <f>IF(results!D251=0,"",results!D251)</f>
        <v/>
      </c>
      <c r="E903" s="131" t="str">
        <f>IF(results!E251=0,"",results!E251)</f>
        <v/>
      </c>
      <c r="F903" s="141" t="str">
        <f>results!$Z$3</f>
        <v>/BMD</v>
      </c>
      <c r="G903" s="141" t="str">
        <f>results!Z251</f>
        <v/>
      </c>
      <c r="H903" s="143" t="str">
        <f>IFERROR(VLOOKUP(Base[[#This Row],[Résultats Demi Dilution]],$K$2:$L$62,2),"")</f>
        <v/>
      </c>
    </row>
    <row r="904" spans="1:8" x14ac:dyDescent="0.25">
      <c r="A904" s="140" t="str">
        <f>IF(results!A252=0,"",results!A252)</f>
        <v/>
      </c>
      <c r="B904" s="131" t="str">
        <f>IF(results!B252=0,"",results!B252)</f>
        <v/>
      </c>
      <c r="C904" s="131" t="str">
        <f>IF(results!C252=0,"",results!C252)</f>
        <v/>
      </c>
      <c r="D904" s="131" t="str">
        <f>IF(results!D252=0,"",results!D252)</f>
        <v/>
      </c>
      <c r="E904" s="131" t="str">
        <f>IF(results!E252=0,"",results!E252)</f>
        <v/>
      </c>
      <c r="F904" s="141" t="str">
        <f>results!$Z$3</f>
        <v>/BMD</v>
      </c>
      <c r="G904" s="141" t="str">
        <f>results!Z252</f>
        <v/>
      </c>
      <c r="H904" s="143" t="str">
        <f>IFERROR(VLOOKUP(Base[[#This Row],[Résultats Demi Dilution]],$K$2:$L$62,2),"")</f>
        <v/>
      </c>
    </row>
    <row r="905" spans="1:8" x14ac:dyDescent="0.25">
      <c r="A905" s="140" t="str">
        <f>IF(results!A253=0,"",results!A253)</f>
        <v/>
      </c>
      <c r="B905" s="131" t="str">
        <f>IF(results!B253=0,"",results!B253)</f>
        <v/>
      </c>
      <c r="C905" s="131" t="str">
        <f>IF(results!C253=0,"",results!C253)</f>
        <v/>
      </c>
      <c r="D905" s="131" t="str">
        <f>IF(results!D253=0,"",results!D253)</f>
        <v/>
      </c>
      <c r="E905" s="131" t="str">
        <f>IF(results!E253=0,"",results!E253)</f>
        <v/>
      </c>
      <c r="F905" s="141" t="str">
        <f>results!$Z$3</f>
        <v>/BMD</v>
      </c>
      <c r="G905" s="141" t="str">
        <f>results!Z253</f>
        <v/>
      </c>
      <c r="H905" s="143" t="str">
        <f>IFERROR(VLOOKUP(Base[[#This Row],[Résultats Demi Dilution]],$K$2:$L$62,2),"")</f>
        <v/>
      </c>
    </row>
    <row r="906" spans="1:8" x14ac:dyDescent="0.25">
      <c r="A906" s="140" t="str">
        <f>IF(results!A254=0,"",results!A254)</f>
        <v/>
      </c>
      <c r="B906" s="131" t="str">
        <f>IF(results!B254=0,"",results!B254)</f>
        <v/>
      </c>
      <c r="C906" s="131" t="str">
        <f>IF(results!C254=0,"",results!C254)</f>
        <v/>
      </c>
      <c r="D906" s="131" t="str">
        <f>IF(results!D254=0,"",results!D254)</f>
        <v/>
      </c>
      <c r="E906" s="131" t="str">
        <f>IF(results!E254=0,"",results!E254)</f>
        <v/>
      </c>
      <c r="F906" s="141" t="str">
        <f>results!$Z$3</f>
        <v>/BMD</v>
      </c>
      <c r="G906" s="141" t="str">
        <f>results!Z254</f>
        <v/>
      </c>
      <c r="H906" s="143" t="str">
        <f>IFERROR(VLOOKUP(Base[[#This Row],[Résultats Demi Dilution]],$K$2:$L$62,2),"")</f>
        <v/>
      </c>
    </row>
    <row r="907" spans="1:8" x14ac:dyDescent="0.25">
      <c r="A907" s="140" t="str">
        <f>IF(results!A255=0,"",results!A255)</f>
        <v/>
      </c>
      <c r="B907" s="131" t="str">
        <f>IF(results!B255=0,"",results!B255)</f>
        <v/>
      </c>
      <c r="C907" s="131" t="str">
        <f>IF(results!C255=0,"",results!C255)</f>
        <v/>
      </c>
      <c r="D907" s="131" t="str">
        <f>IF(results!D255=0,"",results!D255)</f>
        <v/>
      </c>
      <c r="E907" s="131" t="str">
        <f>IF(results!E255=0,"",results!E255)</f>
        <v/>
      </c>
      <c r="F907" s="141" t="str">
        <f>results!$Z$3</f>
        <v>/BMD</v>
      </c>
      <c r="G907" s="141" t="str">
        <f>results!Z255</f>
        <v/>
      </c>
      <c r="H907" s="143" t="str">
        <f>IFERROR(VLOOKUP(Base[[#This Row],[Résultats Demi Dilution]],$K$2:$L$62,2),"")</f>
        <v/>
      </c>
    </row>
    <row r="908" spans="1:8" x14ac:dyDescent="0.25">
      <c r="A908" s="140" t="str">
        <f>IF(results!A256=0,"",results!A256)</f>
        <v/>
      </c>
      <c r="B908" s="131" t="str">
        <f>IF(results!B256=0,"",results!B256)</f>
        <v/>
      </c>
      <c r="C908" s="131" t="str">
        <f>IF(results!C256=0,"",results!C256)</f>
        <v/>
      </c>
      <c r="D908" s="131" t="str">
        <f>IF(results!D256=0,"",results!D256)</f>
        <v/>
      </c>
      <c r="E908" s="131" t="str">
        <f>IF(results!E256=0,"",results!E256)</f>
        <v/>
      </c>
      <c r="F908" s="141" t="str">
        <f>results!$Z$3</f>
        <v>/BMD</v>
      </c>
      <c r="G908" s="141" t="str">
        <f>results!Z256</f>
        <v/>
      </c>
      <c r="H908" s="143" t="str">
        <f>IFERROR(VLOOKUP(Base[[#This Row],[Résultats Demi Dilution]],$K$2:$L$62,2),"")</f>
        <v/>
      </c>
    </row>
    <row r="909" spans="1:8" x14ac:dyDescent="0.25">
      <c r="A909" s="140" t="str">
        <f>IF(results!A257=0,"",results!A257)</f>
        <v/>
      </c>
      <c r="B909" s="131" t="str">
        <f>IF(results!B257=0,"",results!B257)</f>
        <v/>
      </c>
      <c r="C909" s="131" t="str">
        <f>IF(results!C257=0,"",results!C257)</f>
        <v/>
      </c>
      <c r="D909" s="131" t="str">
        <f>IF(results!D257=0,"",results!D257)</f>
        <v/>
      </c>
      <c r="E909" s="131" t="str">
        <f>IF(results!E257=0,"",results!E257)</f>
        <v/>
      </c>
      <c r="F909" s="141" t="str">
        <f>results!$Z$3</f>
        <v>/BMD</v>
      </c>
      <c r="G909" s="141" t="str">
        <f>results!Z257</f>
        <v/>
      </c>
      <c r="H909" s="143" t="str">
        <f>IFERROR(VLOOKUP(Base[[#This Row],[Résultats Demi Dilution]],$K$2:$L$62,2),"")</f>
        <v/>
      </c>
    </row>
    <row r="910" spans="1:8" x14ac:dyDescent="0.25">
      <c r="A910" s="140" t="str">
        <f>IF(results!A258=0,"",results!A258)</f>
        <v/>
      </c>
      <c r="B910" s="131" t="str">
        <f>IF(results!B258=0,"",results!B258)</f>
        <v/>
      </c>
      <c r="C910" s="131" t="str">
        <f>IF(results!C258=0,"",results!C258)</f>
        <v/>
      </c>
      <c r="D910" s="131" t="str">
        <f>IF(results!D258=0,"",results!D258)</f>
        <v/>
      </c>
      <c r="E910" s="131" t="str">
        <f>IF(results!E258=0,"",results!E258)</f>
        <v/>
      </c>
      <c r="F910" s="141" t="str">
        <f>results!$Z$3</f>
        <v>/BMD</v>
      </c>
      <c r="G910" s="141" t="str">
        <f>results!Z258</f>
        <v/>
      </c>
      <c r="H910" s="143" t="str">
        <f>IFERROR(VLOOKUP(Base[[#This Row],[Résultats Demi Dilution]],$K$2:$L$62,2),"")</f>
        <v/>
      </c>
    </row>
    <row r="911" spans="1:8" x14ac:dyDescent="0.25">
      <c r="A911" s="140" t="str">
        <f>IF(results!A259=0,"",results!A259)</f>
        <v/>
      </c>
      <c r="B911" s="131" t="str">
        <f>IF(results!B259=0,"",results!B259)</f>
        <v/>
      </c>
      <c r="C911" s="131" t="str">
        <f>IF(results!C259=0,"",results!C259)</f>
        <v/>
      </c>
      <c r="D911" s="131" t="str">
        <f>IF(results!D259=0,"",results!D259)</f>
        <v/>
      </c>
      <c r="E911" s="131" t="str">
        <f>IF(results!E259=0,"",results!E259)</f>
        <v/>
      </c>
      <c r="F911" s="141" t="str">
        <f>results!$Z$3</f>
        <v>/BMD</v>
      </c>
      <c r="G911" s="141" t="str">
        <f>results!Z259</f>
        <v/>
      </c>
      <c r="H911" s="143" t="str">
        <f>IFERROR(VLOOKUP(Base[[#This Row],[Résultats Demi Dilution]],$K$2:$L$62,2),"")</f>
        <v/>
      </c>
    </row>
    <row r="912" spans="1:8" x14ac:dyDescent="0.25">
      <c r="A912" s="140" t="str">
        <f>IF(results!A260=0,"",results!A260)</f>
        <v/>
      </c>
      <c r="B912" s="131" t="str">
        <f>IF(results!B260=0,"",results!B260)</f>
        <v/>
      </c>
      <c r="C912" s="131" t="str">
        <f>IF(results!C260=0,"",results!C260)</f>
        <v/>
      </c>
      <c r="D912" s="131" t="str">
        <f>IF(results!D260=0,"",results!D260)</f>
        <v/>
      </c>
      <c r="E912" s="131" t="str">
        <f>IF(results!E260=0,"",results!E260)</f>
        <v/>
      </c>
      <c r="F912" s="141" t="str">
        <f>results!$Z$3</f>
        <v>/BMD</v>
      </c>
      <c r="G912" s="141" t="str">
        <f>results!Z260</f>
        <v/>
      </c>
      <c r="H912" s="143" t="str">
        <f>IFERROR(VLOOKUP(Base[[#This Row],[Résultats Demi Dilution]],$K$2:$L$62,2),"")</f>
        <v/>
      </c>
    </row>
    <row r="913" spans="1:8" x14ac:dyDescent="0.25">
      <c r="A913" s="140" t="str">
        <f>IF(results!A261=0,"",results!A261)</f>
        <v/>
      </c>
      <c r="B913" s="131" t="str">
        <f>IF(results!B261=0,"",results!B261)</f>
        <v/>
      </c>
      <c r="C913" s="131" t="str">
        <f>IF(results!C261=0,"",results!C261)</f>
        <v/>
      </c>
      <c r="D913" s="131" t="str">
        <f>IF(results!D261=0,"",results!D261)</f>
        <v/>
      </c>
      <c r="E913" s="131" t="str">
        <f>IF(results!E261=0,"",results!E261)</f>
        <v/>
      </c>
      <c r="F913" s="141" t="str">
        <f>results!$Z$3</f>
        <v>/BMD</v>
      </c>
      <c r="G913" s="141" t="str">
        <f>results!Z261</f>
        <v/>
      </c>
      <c r="H913" s="143" t="str">
        <f>IFERROR(VLOOKUP(Base[[#This Row],[Résultats Demi Dilution]],$K$2:$L$62,2),"")</f>
        <v/>
      </c>
    </row>
    <row r="914" spans="1:8" x14ac:dyDescent="0.25">
      <c r="A914" s="140" t="str">
        <f>IF(results!A262=0,"",results!A262)</f>
        <v/>
      </c>
      <c r="B914" s="131" t="str">
        <f>IF(results!B262=0,"",results!B262)</f>
        <v/>
      </c>
      <c r="C914" s="131" t="str">
        <f>IF(results!C262=0,"",results!C262)</f>
        <v/>
      </c>
      <c r="D914" s="131" t="str">
        <f>IF(results!D262=0,"",results!D262)</f>
        <v/>
      </c>
      <c r="E914" s="131" t="str">
        <f>IF(results!E262=0,"",results!E262)</f>
        <v/>
      </c>
      <c r="F914" s="141" t="str">
        <f>results!$Z$3</f>
        <v>/BMD</v>
      </c>
      <c r="G914" s="141" t="str">
        <f>results!Z262</f>
        <v/>
      </c>
      <c r="H914" s="143" t="str">
        <f>IFERROR(VLOOKUP(Base[[#This Row],[Résultats Demi Dilution]],$K$2:$L$62,2),"")</f>
        <v/>
      </c>
    </row>
    <row r="915" spans="1:8" x14ac:dyDescent="0.25">
      <c r="A915" s="140" t="str">
        <f>IF(results!A263=0,"",results!A263)</f>
        <v/>
      </c>
      <c r="B915" s="131" t="str">
        <f>IF(results!B263=0,"",results!B263)</f>
        <v/>
      </c>
      <c r="C915" s="131" t="str">
        <f>IF(results!C263=0,"",results!C263)</f>
        <v/>
      </c>
      <c r="D915" s="131" t="str">
        <f>IF(results!D263=0,"",results!D263)</f>
        <v/>
      </c>
      <c r="E915" s="131" t="str">
        <f>IF(results!E263=0,"",results!E263)</f>
        <v/>
      </c>
      <c r="F915" s="141" t="str">
        <f>results!$Z$3</f>
        <v>/BMD</v>
      </c>
      <c r="G915" s="141" t="str">
        <f>results!Z263</f>
        <v/>
      </c>
      <c r="H915" s="143" t="str">
        <f>IFERROR(VLOOKUP(Base[[#This Row],[Résultats Demi Dilution]],$K$2:$L$62,2),"")</f>
        <v/>
      </c>
    </row>
    <row r="916" spans="1:8" x14ac:dyDescent="0.25">
      <c r="A916" s="140" t="str">
        <f>IF(results!A264=0,"",results!A264)</f>
        <v/>
      </c>
      <c r="B916" s="131" t="str">
        <f>IF(results!B264=0,"",results!B264)</f>
        <v/>
      </c>
      <c r="C916" s="131" t="str">
        <f>IF(results!C264=0,"",results!C264)</f>
        <v/>
      </c>
      <c r="D916" s="131" t="str">
        <f>IF(results!D264=0,"",results!D264)</f>
        <v/>
      </c>
      <c r="E916" s="131" t="str">
        <f>IF(results!E264=0,"",results!E264)</f>
        <v/>
      </c>
      <c r="F916" s="141" t="str">
        <f>results!$Z$3</f>
        <v>/BMD</v>
      </c>
      <c r="G916" s="141" t="str">
        <f>results!Z264</f>
        <v/>
      </c>
      <c r="H916" s="143" t="str">
        <f>IFERROR(VLOOKUP(Base[[#This Row],[Résultats Demi Dilution]],$K$2:$L$62,2),"")</f>
        <v/>
      </c>
    </row>
    <row r="917" spans="1:8" x14ac:dyDescent="0.25">
      <c r="A917" s="140" t="str">
        <f>IF(results!A265=0,"",results!A265)</f>
        <v/>
      </c>
      <c r="B917" s="131" t="str">
        <f>IF(results!B265=0,"",results!B265)</f>
        <v/>
      </c>
      <c r="C917" s="131" t="str">
        <f>IF(results!C265=0,"",results!C265)</f>
        <v/>
      </c>
      <c r="D917" s="131" t="str">
        <f>IF(results!D265=0,"",results!D265)</f>
        <v/>
      </c>
      <c r="E917" s="131" t="str">
        <f>IF(results!E265=0,"",results!E265)</f>
        <v/>
      </c>
      <c r="F917" s="141" t="str">
        <f>results!$Z$3</f>
        <v>/BMD</v>
      </c>
      <c r="G917" s="141" t="str">
        <f>results!Z265</f>
        <v/>
      </c>
      <c r="H917" s="143" t="str">
        <f>IFERROR(VLOOKUP(Base[[#This Row],[Résultats Demi Dilution]],$K$2:$L$62,2),"")</f>
        <v/>
      </c>
    </row>
    <row r="918" spans="1:8" x14ac:dyDescent="0.25">
      <c r="A918" s="140" t="str">
        <f>IF(results!A266=0,"",results!A266)</f>
        <v/>
      </c>
      <c r="B918" s="131" t="str">
        <f>IF(results!B266=0,"",results!B266)</f>
        <v/>
      </c>
      <c r="C918" s="131" t="str">
        <f>IF(results!C266=0,"",results!C266)</f>
        <v/>
      </c>
      <c r="D918" s="131" t="str">
        <f>IF(results!D266=0,"",results!D266)</f>
        <v/>
      </c>
      <c r="E918" s="131" t="str">
        <f>IF(results!E266=0,"",results!E266)</f>
        <v/>
      </c>
      <c r="F918" s="141" t="str">
        <f>results!$Z$3</f>
        <v>/BMD</v>
      </c>
      <c r="G918" s="141" t="str">
        <f>results!Z266</f>
        <v/>
      </c>
      <c r="H918" s="143" t="str">
        <f>IFERROR(VLOOKUP(Base[[#This Row],[Résultats Demi Dilution]],$K$2:$L$62,2),"")</f>
        <v/>
      </c>
    </row>
    <row r="919" spans="1:8" x14ac:dyDescent="0.25">
      <c r="A919" s="140" t="str">
        <f>IF(results!A267=0,"",results!A267)</f>
        <v/>
      </c>
      <c r="B919" s="131" t="str">
        <f>IF(results!B267=0,"",results!B267)</f>
        <v/>
      </c>
      <c r="C919" s="131" t="str">
        <f>IF(results!C267=0,"",results!C267)</f>
        <v/>
      </c>
      <c r="D919" s="131" t="str">
        <f>IF(results!D267=0,"",results!D267)</f>
        <v/>
      </c>
      <c r="E919" s="131" t="str">
        <f>IF(results!E267=0,"",results!E267)</f>
        <v/>
      </c>
      <c r="F919" s="141" t="str">
        <f>results!$Z$3</f>
        <v>/BMD</v>
      </c>
      <c r="G919" s="141" t="str">
        <f>results!Z267</f>
        <v/>
      </c>
      <c r="H919" s="143" t="str">
        <f>IFERROR(VLOOKUP(Base[[#This Row],[Résultats Demi Dilution]],$K$2:$L$62,2),"")</f>
        <v/>
      </c>
    </row>
    <row r="920" spans="1:8" x14ac:dyDescent="0.25">
      <c r="A920" s="140" t="str">
        <f>IF(results!A268=0,"",results!A268)</f>
        <v/>
      </c>
      <c r="B920" s="131" t="str">
        <f>IF(results!B268=0,"",results!B268)</f>
        <v/>
      </c>
      <c r="C920" s="131" t="str">
        <f>IF(results!C268=0,"",results!C268)</f>
        <v/>
      </c>
      <c r="D920" s="131" t="str">
        <f>IF(results!D268=0,"",results!D268)</f>
        <v/>
      </c>
      <c r="E920" s="131" t="str">
        <f>IF(results!E268=0,"",results!E268)</f>
        <v/>
      </c>
      <c r="F920" s="141" t="str">
        <f>results!$Z$3</f>
        <v>/BMD</v>
      </c>
      <c r="G920" s="141" t="str">
        <f>results!Z268</f>
        <v/>
      </c>
      <c r="H920" s="143" t="str">
        <f>IFERROR(VLOOKUP(Base[[#This Row],[Résultats Demi Dilution]],$K$2:$L$62,2),"")</f>
        <v/>
      </c>
    </row>
    <row r="921" spans="1:8" x14ac:dyDescent="0.25">
      <c r="A921" s="140" t="str">
        <f>IF(results!A269=0,"",results!A269)</f>
        <v/>
      </c>
      <c r="B921" s="131" t="str">
        <f>IF(results!B269=0,"",results!B269)</f>
        <v/>
      </c>
      <c r="C921" s="131" t="str">
        <f>IF(results!C269=0,"",results!C269)</f>
        <v/>
      </c>
      <c r="D921" s="131" t="str">
        <f>IF(results!D269=0,"",results!D269)</f>
        <v/>
      </c>
      <c r="E921" s="131" t="str">
        <f>IF(results!E269=0,"",results!E269)</f>
        <v/>
      </c>
      <c r="F921" s="141" t="str">
        <f>results!$Z$3</f>
        <v>/BMD</v>
      </c>
      <c r="G921" s="141" t="str">
        <f>results!Z269</f>
        <v/>
      </c>
      <c r="H921" s="143" t="str">
        <f>IFERROR(VLOOKUP(Base[[#This Row],[Résultats Demi Dilution]],$K$2:$L$62,2),"")</f>
        <v/>
      </c>
    </row>
    <row r="922" spans="1:8" x14ac:dyDescent="0.25">
      <c r="A922" s="140" t="str">
        <f>IF(results!A270=0,"",results!A270)</f>
        <v/>
      </c>
      <c r="B922" s="131" t="str">
        <f>IF(results!B270=0,"",results!B270)</f>
        <v/>
      </c>
      <c r="C922" s="131" t="str">
        <f>IF(results!C270=0,"",results!C270)</f>
        <v/>
      </c>
      <c r="D922" s="131" t="str">
        <f>IF(results!D270=0,"",results!D270)</f>
        <v/>
      </c>
      <c r="E922" s="131" t="str">
        <f>IF(results!E270=0,"",results!E270)</f>
        <v/>
      </c>
      <c r="F922" s="141" t="str">
        <f>results!$Z$3</f>
        <v>/BMD</v>
      </c>
      <c r="G922" s="141" t="str">
        <f>results!Z270</f>
        <v/>
      </c>
      <c r="H922" s="143" t="str">
        <f>IFERROR(VLOOKUP(Base[[#This Row],[Résultats Demi Dilution]],$K$2:$L$62,2),"")</f>
        <v/>
      </c>
    </row>
    <row r="923" spans="1:8" x14ac:dyDescent="0.25">
      <c r="A923" s="140" t="str">
        <f>IF(results!A271=0,"",results!A271)</f>
        <v/>
      </c>
      <c r="B923" s="131" t="str">
        <f>IF(results!B271=0,"",results!B271)</f>
        <v/>
      </c>
      <c r="C923" s="131" t="str">
        <f>IF(results!C271=0,"",results!C271)</f>
        <v/>
      </c>
      <c r="D923" s="131" t="str">
        <f>IF(results!D271=0,"",results!D271)</f>
        <v/>
      </c>
      <c r="E923" s="131" t="str">
        <f>IF(results!E271=0,"",results!E271)</f>
        <v/>
      </c>
      <c r="F923" s="141" t="str">
        <f>results!$Z$3</f>
        <v>/BMD</v>
      </c>
      <c r="G923" s="141" t="str">
        <f>results!Z271</f>
        <v/>
      </c>
      <c r="H923" s="143" t="str">
        <f>IFERROR(VLOOKUP(Base[[#This Row],[Résultats Demi Dilution]],$K$2:$L$62,2),"")</f>
        <v/>
      </c>
    </row>
    <row r="924" spans="1:8" x14ac:dyDescent="0.25">
      <c r="A924" s="140" t="str">
        <f>IF(results!A272=0,"",results!A272)</f>
        <v/>
      </c>
      <c r="B924" s="131" t="str">
        <f>IF(results!B272=0,"",results!B272)</f>
        <v/>
      </c>
      <c r="C924" s="131" t="str">
        <f>IF(results!C272=0,"",results!C272)</f>
        <v/>
      </c>
      <c r="D924" s="131" t="str">
        <f>IF(results!D272=0,"",results!D272)</f>
        <v/>
      </c>
      <c r="E924" s="131" t="str">
        <f>IF(results!E272=0,"",results!E272)</f>
        <v/>
      </c>
      <c r="F924" s="141" t="str">
        <f>results!$Z$3</f>
        <v>/BMD</v>
      </c>
      <c r="G924" s="141" t="str">
        <f>results!Z272</f>
        <v/>
      </c>
      <c r="H924" s="143" t="str">
        <f>IFERROR(VLOOKUP(Base[[#This Row],[Résultats Demi Dilution]],$K$2:$L$62,2),"")</f>
        <v/>
      </c>
    </row>
    <row r="925" spans="1:8" x14ac:dyDescent="0.25">
      <c r="A925" s="140" t="str">
        <f>IF(results!A273=0,"",results!A273)</f>
        <v/>
      </c>
      <c r="B925" s="131" t="str">
        <f>IF(results!B273=0,"",results!B273)</f>
        <v/>
      </c>
      <c r="C925" s="131" t="str">
        <f>IF(results!C273=0,"",results!C273)</f>
        <v/>
      </c>
      <c r="D925" s="131" t="str">
        <f>IF(results!D273=0,"",results!D273)</f>
        <v/>
      </c>
      <c r="E925" s="131" t="str">
        <f>IF(results!E273=0,"",results!E273)</f>
        <v/>
      </c>
      <c r="F925" s="141" t="str">
        <f>results!$Z$3</f>
        <v>/BMD</v>
      </c>
      <c r="G925" s="141" t="str">
        <f>results!Z273</f>
        <v/>
      </c>
      <c r="H925" s="143" t="str">
        <f>IFERROR(VLOOKUP(Base[[#This Row],[Résultats Demi Dilution]],$K$2:$L$62,2),"")</f>
        <v/>
      </c>
    </row>
    <row r="926" spans="1:8" x14ac:dyDescent="0.25">
      <c r="A926" s="140" t="str">
        <f>IF(results!A274=0,"",results!A274)</f>
        <v/>
      </c>
      <c r="B926" s="131" t="str">
        <f>IF(results!B274=0,"",results!B274)</f>
        <v/>
      </c>
      <c r="C926" s="131" t="str">
        <f>IF(results!C274=0,"",results!C274)</f>
        <v/>
      </c>
      <c r="D926" s="131" t="str">
        <f>IF(results!D274=0,"",results!D274)</f>
        <v/>
      </c>
      <c r="E926" s="131" t="str">
        <f>IF(results!E274=0,"",results!E274)</f>
        <v/>
      </c>
      <c r="F926" s="141" t="str">
        <f>results!$Z$3</f>
        <v>/BMD</v>
      </c>
      <c r="G926" s="141" t="str">
        <f>results!Z274</f>
        <v/>
      </c>
      <c r="H926" s="143" t="str">
        <f>IFERROR(VLOOKUP(Base[[#This Row],[Résultats Demi Dilution]],$K$2:$L$62,2),"")</f>
        <v/>
      </c>
    </row>
    <row r="927" spans="1:8" x14ac:dyDescent="0.25">
      <c r="A927" s="140" t="str">
        <f>IF(results!A275=0,"",results!A275)</f>
        <v/>
      </c>
      <c r="B927" s="131" t="str">
        <f>IF(results!B275=0,"",results!B275)</f>
        <v/>
      </c>
      <c r="C927" s="131" t="str">
        <f>IF(results!C275=0,"",results!C275)</f>
        <v/>
      </c>
      <c r="D927" s="131" t="str">
        <f>IF(results!D275=0,"",results!D275)</f>
        <v/>
      </c>
      <c r="E927" s="131" t="str">
        <f>IF(results!E275=0,"",results!E275)</f>
        <v/>
      </c>
      <c r="F927" s="141" t="str">
        <f>results!$Z$3</f>
        <v>/BMD</v>
      </c>
      <c r="G927" s="141" t="str">
        <f>results!Z275</f>
        <v/>
      </c>
      <c r="H927" s="143" t="str">
        <f>IFERROR(VLOOKUP(Base[[#This Row],[Résultats Demi Dilution]],$K$2:$L$62,2),"")</f>
        <v/>
      </c>
    </row>
    <row r="928" spans="1:8" x14ac:dyDescent="0.25">
      <c r="A928" s="140" t="str">
        <f>IF(results!A276=0,"",results!A276)</f>
        <v/>
      </c>
      <c r="B928" s="131" t="str">
        <f>IF(results!B276=0,"",results!B276)</f>
        <v/>
      </c>
      <c r="C928" s="131" t="str">
        <f>IF(results!C276=0,"",results!C276)</f>
        <v/>
      </c>
      <c r="D928" s="131" t="str">
        <f>IF(results!D276=0,"",results!D276)</f>
        <v/>
      </c>
      <c r="E928" s="131" t="str">
        <f>IF(results!E276=0,"",results!E276)</f>
        <v/>
      </c>
      <c r="F928" s="141" t="str">
        <f>results!$Z$3</f>
        <v>/BMD</v>
      </c>
      <c r="G928" s="141" t="str">
        <f>results!Z276</f>
        <v/>
      </c>
      <c r="H928" s="143" t="str">
        <f>IFERROR(VLOOKUP(Base[[#This Row],[Résultats Demi Dilution]],$K$2:$L$62,2),"")</f>
        <v/>
      </c>
    </row>
    <row r="929" spans="1:8" x14ac:dyDescent="0.25">
      <c r="A929" s="140" t="str">
        <f>IF(results!A277=0,"",results!A277)</f>
        <v/>
      </c>
      <c r="B929" s="131" t="str">
        <f>IF(results!B277=0,"",results!B277)</f>
        <v/>
      </c>
      <c r="C929" s="131" t="str">
        <f>IF(results!C277=0,"",results!C277)</f>
        <v/>
      </c>
      <c r="D929" s="131" t="str">
        <f>IF(results!D277=0,"",results!D277)</f>
        <v/>
      </c>
      <c r="E929" s="131" t="str">
        <f>IF(results!E277=0,"",results!E277)</f>
        <v/>
      </c>
      <c r="F929" s="141" t="str">
        <f>results!$Z$3</f>
        <v>/BMD</v>
      </c>
      <c r="G929" s="141" t="str">
        <f>results!Z277</f>
        <v/>
      </c>
      <c r="H929" s="143" t="str">
        <f>IFERROR(VLOOKUP(Base[[#This Row],[Résultats Demi Dilution]],$K$2:$L$62,2),"")</f>
        <v/>
      </c>
    </row>
    <row r="930" spans="1:8" x14ac:dyDescent="0.25">
      <c r="A930" s="140" t="str">
        <f>IF(results!A278=0,"",results!A278)</f>
        <v/>
      </c>
      <c r="B930" s="131" t="str">
        <f>IF(results!B278=0,"",results!B278)</f>
        <v/>
      </c>
      <c r="C930" s="131" t="str">
        <f>IF(results!C278=0,"",results!C278)</f>
        <v/>
      </c>
      <c r="D930" s="131" t="str">
        <f>IF(results!D278=0,"",results!D278)</f>
        <v/>
      </c>
      <c r="E930" s="131" t="str">
        <f>IF(results!E278=0,"",results!E278)</f>
        <v/>
      </c>
      <c r="F930" s="141" t="str">
        <f>results!$Z$3</f>
        <v>/BMD</v>
      </c>
      <c r="G930" s="141" t="str">
        <f>results!Z278</f>
        <v/>
      </c>
      <c r="H930" s="143" t="str">
        <f>IFERROR(VLOOKUP(Base[[#This Row],[Résultats Demi Dilution]],$K$2:$L$62,2),"")</f>
        <v/>
      </c>
    </row>
    <row r="931" spans="1:8" x14ac:dyDescent="0.25">
      <c r="A931" s="140" t="str">
        <f>IF(results!A279=0,"",results!A279)</f>
        <v/>
      </c>
      <c r="B931" s="131" t="str">
        <f>IF(results!B279=0,"",results!B279)</f>
        <v/>
      </c>
      <c r="C931" s="131" t="str">
        <f>IF(results!C279=0,"",results!C279)</f>
        <v/>
      </c>
      <c r="D931" s="131" t="str">
        <f>IF(results!D279=0,"",results!D279)</f>
        <v/>
      </c>
      <c r="E931" s="131" t="str">
        <f>IF(results!E279=0,"",results!E279)</f>
        <v/>
      </c>
      <c r="F931" s="141" t="str">
        <f>results!$Z$3</f>
        <v>/BMD</v>
      </c>
      <c r="G931" s="141" t="str">
        <f>results!Z279</f>
        <v/>
      </c>
      <c r="H931" s="143" t="str">
        <f>IFERROR(VLOOKUP(Base[[#This Row],[Résultats Demi Dilution]],$K$2:$L$62,2),"")</f>
        <v/>
      </c>
    </row>
    <row r="932" spans="1:8" x14ac:dyDescent="0.25">
      <c r="A932" s="140" t="str">
        <f>IF(results!A280=0,"",results!A280)</f>
        <v/>
      </c>
      <c r="B932" s="131" t="str">
        <f>IF(results!B280=0,"",results!B280)</f>
        <v/>
      </c>
      <c r="C932" s="131" t="str">
        <f>IF(results!C280=0,"",results!C280)</f>
        <v/>
      </c>
      <c r="D932" s="131" t="str">
        <f>IF(results!D280=0,"",results!D280)</f>
        <v/>
      </c>
      <c r="E932" s="131" t="str">
        <f>IF(results!E280=0,"",results!E280)</f>
        <v/>
      </c>
      <c r="F932" s="141" t="str">
        <f>results!$Z$3</f>
        <v>/BMD</v>
      </c>
      <c r="G932" s="141" t="str">
        <f>results!Z280</f>
        <v/>
      </c>
      <c r="H932" s="143" t="str">
        <f>IFERROR(VLOOKUP(Base[[#This Row],[Résultats Demi Dilution]],$K$2:$L$62,2),"")</f>
        <v/>
      </c>
    </row>
    <row r="933" spans="1:8" x14ac:dyDescent="0.25">
      <c r="A933" s="140" t="str">
        <f>IF(results!A281=0,"",results!A281)</f>
        <v/>
      </c>
      <c r="B933" s="131" t="str">
        <f>IF(results!B281=0,"",results!B281)</f>
        <v/>
      </c>
      <c r="C933" s="131" t="str">
        <f>IF(results!C281=0,"",results!C281)</f>
        <v/>
      </c>
      <c r="D933" s="131" t="str">
        <f>IF(results!D281=0,"",results!D281)</f>
        <v/>
      </c>
      <c r="E933" s="131" t="str">
        <f>IF(results!E281=0,"",results!E281)</f>
        <v/>
      </c>
      <c r="F933" s="141" t="str">
        <f>results!$Z$3</f>
        <v>/BMD</v>
      </c>
      <c r="G933" s="141" t="str">
        <f>results!Z281</f>
        <v/>
      </c>
      <c r="H933" s="143" t="str">
        <f>IFERROR(VLOOKUP(Base[[#This Row],[Résultats Demi Dilution]],$K$2:$L$62,2),"")</f>
        <v/>
      </c>
    </row>
    <row r="934" spans="1:8" x14ac:dyDescent="0.25">
      <c r="A934" s="140" t="str">
        <f>IF(results!A282=0,"",results!A282)</f>
        <v/>
      </c>
      <c r="B934" s="131" t="str">
        <f>IF(results!B282=0,"",results!B282)</f>
        <v/>
      </c>
      <c r="C934" s="131" t="str">
        <f>IF(results!C282=0,"",results!C282)</f>
        <v/>
      </c>
      <c r="D934" s="131" t="str">
        <f>IF(results!D282=0,"",results!D282)</f>
        <v/>
      </c>
      <c r="E934" s="131" t="str">
        <f>IF(results!E282=0,"",results!E282)</f>
        <v/>
      </c>
      <c r="F934" s="141" t="str">
        <f>results!$Z$3</f>
        <v>/BMD</v>
      </c>
      <c r="G934" s="141" t="str">
        <f>results!Z282</f>
        <v/>
      </c>
      <c r="H934" s="143" t="str">
        <f>IFERROR(VLOOKUP(Base[[#This Row],[Résultats Demi Dilution]],$K$2:$L$62,2),"")</f>
        <v/>
      </c>
    </row>
    <row r="935" spans="1:8" x14ac:dyDescent="0.25">
      <c r="A935" s="140" t="str">
        <f>IF(results!A283=0,"",results!A283)</f>
        <v/>
      </c>
      <c r="B935" s="131" t="str">
        <f>IF(results!B283=0,"",results!B283)</f>
        <v/>
      </c>
      <c r="C935" s="131" t="str">
        <f>IF(results!C283=0,"",results!C283)</f>
        <v/>
      </c>
      <c r="D935" s="131" t="str">
        <f>IF(results!D283=0,"",results!D283)</f>
        <v/>
      </c>
      <c r="E935" s="131" t="str">
        <f>IF(results!E283=0,"",results!E283)</f>
        <v/>
      </c>
      <c r="F935" s="141" t="str">
        <f>results!$Z$3</f>
        <v>/BMD</v>
      </c>
      <c r="G935" s="141" t="str">
        <f>results!Z283</f>
        <v/>
      </c>
      <c r="H935" s="143" t="str">
        <f>IFERROR(VLOOKUP(Base[[#This Row],[Résultats Demi Dilution]],$K$2:$L$62,2),"")</f>
        <v/>
      </c>
    </row>
    <row r="936" spans="1:8" x14ac:dyDescent="0.25">
      <c r="A936" s="140" t="str">
        <f>IF(results!A284=0,"",results!A284)</f>
        <v/>
      </c>
      <c r="B936" s="131" t="str">
        <f>IF(results!B284=0,"",results!B284)</f>
        <v/>
      </c>
      <c r="C936" s="131" t="str">
        <f>IF(results!C284=0,"",results!C284)</f>
        <v/>
      </c>
      <c r="D936" s="131" t="str">
        <f>IF(results!D284=0,"",results!D284)</f>
        <v/>
      </c>
      <c r="E936" s="131" t="str">
        <f>IF(results!E284=0,"",results!E284)</f>
        <v/>
      </c>
      <c r="F936" s="141" t="str">
        <f>results!$Z$3</f>
        <v>/BMD</v>
      </c>
      <c r="G936" s="141" t="str">
        <f>results!Z284</f>
        <v/>
      </c>
      <c r="H936" s="143" t="str">
        <f>IFERROR(VLOOKUP(Base[[#This Row],[Résultats Demi Dilution]],$K$2:$L$62,2),"")</f>
        <v/>
      </c>
    </row>
    <row r="937" spans="1:8" x14ac:dyDescent="0.25">
      <c r="A937" s="140" t="str">
        <f>IF(results!A285=0,"",results!A285)</f>
        <v/>
      </c>
      <c r="B937" s="131" t="str">
        <f>IF(results!B285=0,"",results!B285)</f>
        <v/>
      </c>
      <c r="C937" s="131" t="str">
        <f>IF(results!C285=0,"",results!C285)</f>
        <v/>
      </c>
      <c r="D937" s="131" t="str">
        <f>IF(results!D285=0,"",results!D285)</f>
        <v/>
      </c>
      <c r="E937" s="131" t="str">
        <f>IF(results!E285=0,"",results!E285)</f>
        <v/>
      </c>
      <c r="F937" s="141" t="str">
        <f>results!$Z$3</f>
        <v>/BMD</v>
      </c>
      <c r="G937" s="141" t="str">
        <f>results!Z285</f>
        <v/>
      </c>
      <c r="H937" s="143" t="str">
        <f>IFERROR(VLOOKUP(Base[[#This Row],[Résultats Demi Dilution]],$K$2:$L$62,2),"")</f>
        <v/>
      </c>
    </row>
    <row r="938" spans="1:8" x14ac:dyDescent="0.25">
      <c r="A938" s="140" t="str">
        <f>IF(results!A286=0,"",results!A286)</f>
        <v/>
      </c>
      <c r="B938" s="131" t="str">
        <f>IF(results!B286=0,"",results!B286)</f>
        <v/>
      </c>
      <c r="C938" s="131" t="str">
        <f>IF(results!C286=0,"",results!C286)</f>
        <v/>
      </c>
      <c r="D938" s="131" t="str">
        <f>IF(results!D286=0,"",results!D286)</f>
        <v/>
      </c>
      <c r="E938" s="131" t="str">
        <f>IF(results!E286=0,"",results!E286)</f>
        <v/>
      </c>
      <c r="F938" s="141" t="str">
        <f>results!$Z$3</f>
        <v>/BMD</v>
      </c>
      <c r="G938" s="141" t="str">
        <f>results!Z286</f>
        <v/>
      </c>
      <c r="H938" s="143" t="str">
        <f>IFERROR(VLOOKUP(Base[[#This Row],[Résultats Demi Dilution]],$K$2:$L$62,2),"")</f>
        <v/>
      </c>
    </row>
    <row r="939" spans="1:8" x14ac:dyDescent="0.25">
      <c r="A939" s="140" t="str">
        <f>IF(results!A287=0,"",results!A287)</f>
        <v/>
      </c>
      <c r="B939" s="131" t="str">
        <f>IF(results!B287=0,"",results!B287)</f>
        <v/>
      </c>
      <c r="C939" s="131" t="str">
        <f>IF(results!C287=0,"",results!C287)</f>
        <v/>
      </c>
      <c r="D939" s="131" t="str">
        <f>IF(results!D287=0,"",results!D287)</f>
        <v/>
      </c>
      <c r="E939" s="131" t="str">
        <f>IF(results!E287=0,"",results!E287)</f>
        <v/>
      </c>
      <c r="F939" s="141" t="str">
        <f>results!$Z$3</f>
        <v>/BMD</v>
      </c>
      <c r="G939" s="141" t="str">
        <f>results!Z287</f>
        <v/>
      </c>
      <c r="H939" s="143" t="str">
        <f>IFERROR(VLOOKUP(Base[[#This Row],[Résultats Demi Dilution]],$K$2:$L$62,2),"")</f>
        <v/>
      </c>
    </row>
    <row r="940" spans="1:8" x14ac:dyDescent="0.25">
      <c r="A940" s="140" t="str">
        <f>IF(results!A288=0,"",results!A288)</f>
        <v/>
      </c>
      <c r="B940" s="131" t="str">
        <f>IF(results!B288=0,"",results!B288)</f>
        <v/>
      </c>
      <c r="C940" s="131" t="str">
        <f>IF(results!C288=0,"",results!C288)</f>
        <v/>
      </c>
      <c r="D940" s="131" t="str">
        <f>IF(results!D288=0,"",results!D288)</f>
        <v/>
      </c>
      <c r="E940" s="131" t="str">
        <f>IF(results!E288=0,"",results!E288)</f>
        <v/>
      </c>
      <c r="F940" s="141" t="str">
        <f>results!$Z$3</f>
        <v>/BMD</v>
      </c>
      <c r="G940" s="141" t="str">
        <f>results!Z288</f>
        <v/>
      </c>
      <c r="H940" s="143" t="str">
        <f>IFERROR(VLOOKUP(Base[[#This Row],[Résultats Demi Dilution]],$K$2:$L$62,2),"")</f>
        <v/>
      </c>
    </row>
    <row r="941" spans="1:8" x14ac:dyDescent="0.25">
      <c r="A941" s="140" t="str">
        <f>IF(results!A289=0,"",results!A289)</f>
        <v/>
      </c>
      <c r="B941" s="131" t="str">
        <f>IF(results!B289=0,"",results!B289)</f>
        <v/>
      </c>
      <c r="C941" s="131" t="str">
        <f>IF(results!C289=0,"",results!C289)</f>
        <v/>
      </c>
      <c r="D941" s="131" t="str">
        <f>IF(results!D289=0,"",results!D289)</f>
        <v/>
      </c>
      <c r="E941" s="131" t="str">
        <f>IF(results!E289=0,"",results!E289)</f>
        <v/>
      </c>
      <c r="F941" s="141" t="str">
        <f>results!$Z$3</f>
        <v>/BMD</v>
      </c>
      <c r="G941" s="141" t="str">
        <f>results!Z289</f>
        <v/>
      </c>
      <c r="H941" s="143" t="str">
        <f>IFERROR(VLOOKUP(Base[[#This Row],[Résultats Demi Dilution]],$K$2:$L$62,2),"")</f>
        <v/>
      </c>
    </row>
    <row r="942" spans="1:8" x14ac:dyDescent="0.25">
      <c r="A942" s="140" t="str">
        <f>IF(results!A290=0,"",results!A290)</f>
        <v/>
      </c>
      <c r="B942" s="131" t="str">
        <f>IF(results!B290=0,"",results!B290)</f>
        <v/>
      </c>
      <c r="C942" s="131" t="str">
        <f>IF(results!C290=0,"",results!C290)</f>
        <v/>
      </c>
      <c r="D942" s="131" t="str">
        <f>IF(results!D290=0,"",results!D290)</f>
        <v/>
      </c>
      <c r="E942" s="131" t="str">
        <f>IF(results!E290=0,"",results!E290)</f>
        <v/>
      </c>
      <c r="F942" s="141" t="str">
        <f>results!$Z$3</f>
        <v>/BMD</v>
      </c>
      <c r="G942" s="141" t="str">
        <f>results!Z290</f>
        <v/>
      </c>
      <c r="H942" s="143" t="str">
        <f>IFERROR(VLOOKUP(Base[[#This Row],[Résultats Demi Dilution]],$K$2:$L$62,2),"")</f>
        <v/>
      </c>
    </row>
    <row r="943" spans="1:8" x14ac:dyDescent="0.25">
      <c r="A943" s="140" t="str">
        <f>IF(results!A291=0,"",results!A291)</f>
        <v/>
      </c>
      <c r="B943" s="131" t="str">
        <f>IF(results!B291=0,"",results!B291)</f>
        <v/>
      </c>
      <c r="C943" s="131" t="str">
        <f>IF(results!C291=0,"",results!C291)</f>
        <v/>
      </c>
      <c r="D943" s="131" t="str">
        <f>IF(results!D291=0,"",results!D291)</f>
        <v/>
      </c>
      <c r="E943" s="131" t="str">
        <f>IF(results!E291=0,"",results!E291)</f>
        <v/>
      </c>
      <c r="F943" s="141" t="str">
        <f>results!$Z$3</f>
        <v>/BMD</v>
      </c>
      <c r="G943" s="141" t="str">
        <f>results!Z291</f>
        <v/>
      </c>
      <c r="H943" s="143" t="str">
        <f>IFERROR(VLOOKUP(Base[[#This Row],[Résultats Demi Dilution]],$K$2:$L$62,2),"")</f>
        <v/>
      </c>
    </row>
    <row r="944" spans="1:8" x14ac:dyDescent="0.25">
      <c r="A944" s="140" t="str">
        <f>IF(results!A292=0,"",results!A292)</f>
        <v/>
      </c>
      <c r="B944" s="131" t="str">
        <f>IF(results!B292=0,"",results!B292)</f>
        <v/>
      </c>
      <c r="C944" s="131" t="str">
        <f>IF(results!C292=0,"",results!C292)</f>
        <v/>
      </c>
      <c r="D944" s="131" t="str">
        <f>IF(results!D292=0,"",results!D292)</f>
        <v/>
      </c>
      <c r="E944" s="131" t="str">
        <f>IF(results!E292=0,"",results!E292)</f>
        <v/>
      </c>
      <c r="F944" s="141" t="str">
        <f>results!$Z$3</f>
        <v>/BMD</v>
      </c>
      <c r="G944" s="141" t="str">
        <f>results!Z292</f>
        <v/>
      </c>
      <c r="H944" s="143" t="str">
        <f>IFERROR(VLOOKUP(Base[[#This Row],[Résultats Demi Dilution]],$K$2:$L$62,2),"")</f>
        <v/>
      </c>
    </row>
    <row r="945" spans="1:8" x14ac:dyDescent="0.25">
      <c r="A945" s="140" t="str">
        <f>IF(results!A293=0,"",results!A293)</f>
        <v/>
      </c>
      <c r="B945" s="131" t="str">
        <f>IF(results!B293=0,"",results!B293)</f>
        <v/>
      </c>
      <c r="C945" s="131" t="str">
        <f>IF(results!C293=0,"",results!C293)</f>
        <v/>
      </c>
      <c r="D945" s="131" t="str">
        <f>IF(results!D293=0,"",results!D293)</f>
        <v/>
      </c>
      <c r="E945" s="131" t="str">
        <f>IF(results!E293=0,"",results!E293)</f>
        <v/>
      </c>
      <c r="F945" s="141" t="str">
        <f>results!$Z$3</f>
        <v>/BMD</v>
      </c>
      <c r="G945" s="141" t="str">
        <f>results!Z293</f>
        <v/>
      </c>
      <c r="H945" s="143" t="str">
        <f>IFERROR(VLOOKUP(Base[[#This Row],[Résultats Demi Dilution]],$K$2:$L$62,2),"")</f>
        <v/>
      </c>
    </row>
    <row r="946" spans="1:8" x14ac:dyDescent="0.25">
      <c r="A946" s="140" t="str">
        <f>IF(results!A294=0,"",results!A294)</f>
        <v/>
      </c>
      <c r="B946" s="131" t="str">
        <f>IF(results!B294=0,"",results!B294)</f>
        <v/>
      </c>
      <c r="C946" s="131" t="str">
        <f>IF(results!C294=0,"",results!C294)</f>
        <v/>
      </c>
      <c r="D946" s="131" t="str">
        <f>IF(results!D294=0,"",results!D294)</f>
        <v/>
      </c>
      <c r="E946" s="131" t="str">
        <f>IF(results!E294=0,"",results!E294)</f>
        <v/>
      </c>
      <c r="F946" s="141" t="str">
        <f>results!$Z$3</f>
        <v>/BMD</v>
      </c>
      <c r="G946" s="141" t="str">
        <f>results!Z294</f>
        <v/>
      </c>
      <c r="H946" s="143" t="str">
        <f>IFERROR(VLOOKUP(Base[[#This Row],[Résultats Demi Dilution]],$K$2:$L$62,2),"")</f>
        <v/>
      </c>
    </row>
    <row r="947" spans="1:8" x14ac:dyDescent="0.25">
      <c r="A947" s="140" t="str">
        <f>IF(results!A295=0,"",results!A295)</f>
        <v/>
      </c>
      <c r="B947" s="131" t="str">
        <f>IF(results!B295=0,"",results!B295)</f>
        <v/>
      </c>
      <c r="C947" s="131" t="str">
        <f>IF(results!C295=0,"",results!C295)</f>
        <v/>
      </c>
      <c r="D947" s="131" t="str">
        <f>IF(results!D295=0,"",results!D295)</f>
        <v/>
      </c>
      <c r="E947" s="131" t="str">
        <f>IF(results!E295=0,"",results!E295)</f>
        <v/>
      </c>
      <c r="F947" s="141" t="str">
        <f>results!$Z$3</f>
        <v>/BMD</v>
      </c>
      <c r="G947" s="141" t="str">
        <f>results!Z295</f>
        <v/>
      </c>
      <c r="H947" s="143" t="str">
        <f>IFERROR(VLOOKUP(Base[[#This Row],[Résultats Demi Dilution]],$K$2:$L$62,2),"")</f>
        <v/>
      </c>
    </row>
    <row r="948" spans="1:8" x14ac:dyDescent="0.25">
      <c r="A948" s="140" t="str">
        <f>IF(results!A296=0,"",results!A296)</f>
        <v/>
      </c>
      <c r="B948" s="131" t="str">
        <f>IF(results!B296=0,"",results!B296)</f>
        <v/>
      </c>
      <c r="C948" s="131" t="str">
        <f>IF(results!C296=0,"",results!C296)</f>
        <v/>
      </c>
      <c r="D948" s="131" t="str">
        <f>IF(results!D296=0,"",results!D296)</f>
        <v/>
      </c>
      <c r="E948" s="131" t="str">
        <f>IF(results!E296=0,"",results!E296)</f>
        <v/>
      </c>
      <c r="F948" s="141" t="str">
        <f>results!$Z$3</f>
        <v>/BMD</v>
      </c>
      <c r="G948" s="141" t="str">
        <f>results!Z296</f>
        <v/>
      </c>
      <c r="H948" s="143" t="str">
        <f>IFERROR(VLOOKUP(Base[[#This Row],[Résultats Demi Dilution]],$K$2:$L$62,2),"")</f>
        <v/>
      </c>
    </row>
    <row r="949" spans="1:8" x14ac:dyDescent="0.25">
      <c r="A949" s="140" t="str">
        <f>IF(results!A297=0,"",results!A297)</f>
        <v/>
      </c>
      <c r="B949" s="131" t="str">
        <f>IF(results!B297=0,"",results!B297)</f>
        <v/>
      </c>
      <c r="C949" s="131" t="str">
        <f>IF(results!C297=0,"",results!C297)</f>
        <v/>
      </c>
      <c r="D949" s="131" t="str">
        <f>IF(results!D297=0,"",results!D297)</f>
        <v/>
      </c>
      <c r="E949" s="131" t="str">
        <f>IF(results!E297=0,"",results!E297)</f>
        <v/>
      </c>
      <c r="F949" s="141" t="str">
        <f>results!$Z$3</f>
        <v>/BMD</v>
      </c>
      <c r="G949" s="141" t="str">
        <f>results!Z297</f>
        <v/>
      </c>
      <c r="H949" s="143" t="str">
        <f>IFERROR(VLOOKUP(Base[[#This Row],[Résultats Demi Dilution]],$K$2:$L$62,2),"")</f>
        <v/>
      </c>
    </row>
    <row r="950" spans="1:8" x14ac:dyDescent="0.25">
      <c r="A950" s="140" t="str">
        <f>IF(results!A298=0,"",results!A298)</f>
        <v/>
      </c>
      <c r="B950" s="131" t="str">
        <f>IF(results!B298=0,"",results!B298)</f>
        <v/>
      </c>
      <c r="C950" s="131" t="str">
        <f>IF(results!C298=0,"",results!C298)</f>
        <v/>
      </c>
      <c r="D950" s="131" t="str">
        <f>IF(results!D298=0,"",results!D298)</f>
        <v/>
      </c>
      <c r="E950" s="131" t="str">
        <f>IF(results!E298=0,"",results!E298)</f>
        <v/>
      </c>
      <c r="F950" s="141" t="str">
        <f>results!$Z$3</f>
        <v>/BMD</v>
      </c>
      <c r="G950" s="141" t="str">
        <f>results!Z298</f>
        <v/>
      </c>
      <c r="H950" s="143" t="str">
        <f>IFERROR(VLOOKUP(Base[[#This Row],[Résultats Demi Dilution]],$K$2:$L$62,2),"")</f>
        <v/>
      </c>
    </row>
    <row r="951" spans="1:8" x14ac:dyDescent="0.25">
      <c r="A951" s="140" t="str">
        <f>IF(results!A299=0,"",results!A299)</f>
        <v/>
      </c>
      <c r="B951" s="131" t="str">
        <f>IF(results!B299=0,"",results!B299)</f>
        <v/>
      </c>
      <c r="C951" s="131" t="str">
        <f>IF(results!C299=0,"",results!C299)</f>
        <v/>
      </c>
      <c r="D951" s="131" t="str">
        <f>IF(results!D299=0,"",results!D299)</f>
        <v/>
      </c>
      <c r="E951" s="131" t="str">
        <f>IF(results!E299=0,"",results!E299)</f>
        <v/>
      </c>
      <c r="F951" s="141" t="str">
        <f>results!$Z$3</f>
        <v>/BMD</v>
      </c>
      <c r="G951" s="141" t="str">
        <f>results!Z299</f>
        <v/>
      </c>
      <c r="H951" s="143" t="str">
        <f>IFERROR(VLOOKUP(Base[[#This Row],[Résultats Demi Dilution]],$K$2:$L$62,2),"")</f>
        <v/>
      </c>
    </row>
    <row r="952" spans="1:8" x14ac:dyDescent="0.25">
      <c r="A952" s="140" t="str">
        <f>IF(results!A300=0,"",results!A300)</f>
        <v/>
      </c>
      <c r="B952" s="131" t="str">
        <f>IF(results!B300=0,"",results!B300)</f>
        <v/>
      </c>
      <c r="C952" s="131" t="str">
        <f>IF(results!C300=0,"",results!C300)</f>
        <v/>
      </c>
      <c r="D952" s="131" t="str">
        <f>IF(results!D300=0,"",results!D300)</f>
        <v/>
      </c>
      <c r="E952" s="131" t="str">
        <f>IF(results!E300=0,"",results!E300)</f>
        <v/>
      </c>
      <c r="F952" s="141" t="str">
        <f>results!$Z$3</f>
        <v>/BMD</v>
      </c>
      <c r="G952" s="141" t="str">
        <f>results!Z300</f>
        <v/>
      </c>
      <c r="H952" s="143" t="str">
        <f>IFERROR(VLOOKUP(Base[[#This Row],[Résultats Demi Dilution]],$K$2:$L$62,2),"")</f>
        <v/>
      </c>
    </row>
    <row r="953" spans="1:8" ht="15.75" thickBot="1" x14ac:dyDescent="0.3">
      <c r="A953" s="144" t="str">
        <f>IF(results!A301=0,"",results!A301)</f>
        <v/>
      </c>
      <c r="B953" s="135" t="str">
        <f>IF(results!B301=0,"",results!B301)</f>
        <v/>
      </c>
      <c r="C953" s="135" t="str">
        <f>IF(results!C301=0,"",results!C301)</f>
        <v/>
      </c>
      <c r="D953" s="135" t="str">
        <f>IF(results!D301=0,"",results!D301)</f>
        <v/>
      </c>
      <c r="E953" s="135" t="str">
        <f>IF(results!E301=0,"",results!E301)</f>
        <v/>
      </c>
      <c r="F953" s="145" t="str">
        <f>results!$Z$3</f>
        <v>/BMD</v>
      </c>
      <c r="G953" s="145" t="str">
        <f>results!Z301</f>
        <v/>
      </c>
      <c r="H953" s="143" t="str">
        <f>IFERROR(VLOOKUP(Base[[#This Row],[Résultats Demi Dilution]],$K$2:$L$62,2),"")</f>
        <v/>
      </c>
    </row>
    <row r="954" spans="1:8" x14ac:dyDescent="0.25">
      <c r="A954" s="137" t="str">
        <f>IF(results!A5=0,"",results!A5)</f>
        <v/>
      </c>
      <c r="B954" s="127" t="str">
        <f>IF(results!B5=0,"",results!B5)</f>
        <v/>
      </c>
      <c r="C954" s="127" t="str">
        <f>IF(results!C5=0,"",results!C5)</f>
        <v/>
      </c>
      <c r="D954" s="127" t="str">
        <f>IF(results!D5=0,"",results!D5)</f>
        <v/>
      </c>
      <c r="E954" s="127" t="str">
        <f>IF(results!E5=0,"",results!E5)</f>
        <v/>
      </c>
      <c r="F954" s="138" t="str">
        <f>results!$AA$3</f>
        <v>/BMD</v>
      </c>
      <c r="G954" s="138" t="str">
        <f>results!AA5</f>
        <v/>
      </c>
      <c r="H954" s="143" t="str">
        <f>IFERROR(VLOOKUP(Base[[#This Row],[Résultats Demi Dilution]],$K$2:$L$62,2),"")</f>
        <v/>
      </c>
    </row>
    <row r="955" spans="1:8" x14ac:dyDescent="0.25">
      <c r="A955" s="140" t="str">
        <f>IF(results!A6=0,"",results!A6)</f>
        <v/>
      </c>
      <c r="B955" s="131" t="str">
        <f>IF(results!B6=0,"",results!B6)</f>
        <v/>
      </c>
      <c r="C955" s="131" t="str">
        <f>IF(results!C6=0,"",results!C6)</f>
        <v/>
      </c>
      <c r="D955" s="131" t="str">
        <f>IF(results!D6=0,"",results!D6)</f>
        <v/>
      </c>
      <c r="E955" s="131" t="str">
        <f>IF(results!E6=0,"",results!E6)</f>
        <v/>
      </c>
      <c r="F955" s="141" t="str">
        <f>results!$AA$3</f>
        <v>/BMD</v>
      </c>
      <c r="G955" s="141" t="str">
        <f>results!AA6</f>
        <v/>
      </c>
      <c r="H955" s="143" t="str">
        <f>IFERROR(VLOOKUP(Base[[#This Row],[Résultats Demi Dilution]],$K$2:$L$62,2),"")</f>
        <v/>
      </c>
    </row>
    <row r="956" spans="1:8" x14ac:dyDescent="0.25">
      <c r="A956" s="140" t="str">
        <f>IF(results!A7=0,"",results!A7)</f>
        <v/>
      </c>
      <c r="B956" s="131" t="str">
        <f>IF(results!B7=0,"",results!B7)</f>
        <v/>
      </c>
      <c r="C956" s="131" t="str">
        <f>IF(results!C7=0,"",results!C7)</f>
        <v/>
      </c>
      <c r="D956" s="131" t="str">
        <f>IF(results!D7=0,"",results!D7)</f>
        <v/>
      </c>
      <c r="E956" s="131" t="str">
        <f>IF(results!E7=0,"",results!E7)</f>
        <v/>
      </c>
      <c r="F956" s="141" t="str">
        <f>results!$AA$3</f>
        <v>/BMD</v>
      </c>
      <c r="G956" s="141" t="str">
        <f>results!AA7</f>
        <v/>
      </c>
      <c r="H956" s="143" t="str">
        <f>IFERROR(VLOOKUP(Base[[#This Row],[Résultats Demi Dilution]],$K$2:$L$62,2),"")</f>
        <v/>
      </c>
    </row>
    <row r="957" spans="1:8" x14ac:dyDescent="0.25">
      <c r="A957" s="140" t="str">
        <f>IF(results!A8=0,"",results!A8)</f>
        <v/>
      </c>
      <c r="B957" s="131" t="str">
        <f>IF(results!B8=0,"",results!B8)</f>
        <v/>
      </c>
      <c r="C957" s="131" t="str">
        <f>IF(results!C8=0,"",results!C8)</f>
        <v/>
      </c>
      <c r="D957" s="131" t="str">
        <f>IF(results!D8=0,"",results!D8)</f>
        <v/>
      </c>
      <c r="E957" s="131" t="str">
        <f>IF(results!E8=0,"",results!E8)</f>
        <v/>
      </c>
      <c r="F957" s="141" t="str">
        <f>results!$AA$3</f>
        <v>/BMD</v>
      </c>
      <c r="G957" s="141" t="str">
        <f>results!AA8</f>
        <v/>
      </c>
      <c r="H957" s="143" t="str">
        <f>IFERROR(VLOOKUP(Base[[#This Row],[Résultats Demi Dilution]],$K$2:$L$62,2),"")</f>
        <v/>
      </c>
    </row>
    <row r="958" spans="1:8" x14ac:dyDescent="0.25">
      <c r="A958" s="140" t="str">
        <f>IF(results!A9=0,"",results!A9)</f>
        <v/>
      </c>
      <c r="B958" s="131" t="str">
        <f>IF(results!B9=0,"",results!B9)</f>
        <v/>
      </c>
      <c r="C958" s="131" t="str">
        <f>IF(results!C9=0,"",results!C9)</f>
        <v/>
      </c>
      <c r="D958" s="131" t="str">
        <f>IF(results!D9=0,"",results!D9)</f>
        <v/>
      </c>
      <c r="E958" s="131" t="str">
        <f>IF(results!E9=0,"",results!E9)</f>
        <v/>
      </c>
      <c r="F958" s="141" t="str">
        <f>results!$AA$3</f>
        <v>/BMD</v>
      </c>
      <c r="G958" s="141" t="str">
        <f>results!AA9</f>
        <v/>
      </c>
      <c r="H958" s="143" t="str">
        <f>IFERROR(VLOOKUP(Base[[#This Row],[Résultats Demi Dilution]],$K$2:$L$62,2),"")</f>
        <v/>
      </c>
    </row>
    <row r="959" spans="1:8" x14ac:dyDescent="0.25">
      <c r="A959" s="140" t="str">
        <f>IF(results!A10=0,"",results!A10)</f>
        <v/>
      </c>
      <c r="B959" s="131" t="str">
        <f>IF(results!B10=0,"",results!B10)</f>
        <v/>
      </c>
      <c r="C959" s="131" t="str">
        <f>IF(results!C10=0,"",results!C10)</f>
        <v/>
      </c>
      <c r="D959" s="131" t="str">
        <f>IF(results!D10=0,"",results!D10)</f>
        <v/>
      </c>
      <c r="E959" s="131" t="str">
        <f>IF(results!E10=0,"",results!E10)</f>
        <v/>
      </c>
      <c r="F959" s="141" t="str">
        <f>results!$AA$3</f>
        <v>/BMD</v>
      </c>
      <c r="G959" s="141" t="str">
        <f>results!AA10</f>
        <v/>
      </c>
      <c r="H959" s="143" t="str">
        <f>IFERROR(VLOOKUP(Base[[#This Row],[Résultats Demi Dilution]],$K$2:$L$62,2),"")</f>
        <v/>
      </c>
    </row>
    <row r="960" spans="1:8" x14ac:dyDescent="0.25">
      <c r="A960" s="140" t="str">
        <f>IF(results!A11=0,"",results!A11)</f>
        <v/>
      </c>
      <c r="B960" s="131" t="str">
        <f>IF(results!B11=0,"",results!B11)</f>
        <v/>
      </c>
      <c r="C960" s="131" t="str">
        <f>IF(results!C11=0,"",results!C11)</f>
        <v/>
      </c>
      <c r="D960" s="131" t="str">
        <f>IF(results!D11=0,"",results!D11)</f>
        <v/>
      </c>
      <c r="E960" s="131" t="str">
        <f>IF(results!E11=0,"",results!E11)</f>
        <v/>
      </c>
      <c r="F960" s="141" t="str">
        <f>results!$AA$3</f>
        <v>/BMD</v>
      </c>
      <c r="G960" s="141" t="str">
        <f>results!AA11</f>
        <v/>
      </c>
      <c r="H960" s="143" t="str">
        <f>IFERROR(VLOOKUP(Base[[#This Row],[Résultats Demi Dilution]],$K$2:$L$62,2),"")</f>
        <v/>
      </c>
    </row>
    <row r="961" spans="1:8" x14ac:dyDescent="0.25">
      <c r="A961" s="140" t="str">
        <f>IF(results!A12=0,"",results!A12)</f>
        <v/>
      </c>
      <c r="B961" s="131" t="str">
        <f>IF(results!B12=0,"",results!B12)</f>
        <v/>
      </c>
      <c r="C961" s="131" t="str">
        <f>IF(results!C12=0,"",results!C12)</f>
        <v/>
      </c>
      <c r="D961" s="131" t="str">
        <f>IF(results!D12=0,"",results!D12)</f>
        <v/>
      </c>
      <c r="E961" s="131" t="str">
        <f>IF(results!E12=0,"",results!E12)</f>
        <v/>
      </c>
      <c r="F961" s="141" t="str">
        <f>results!$AA$3</f>
        <v>/BMD</v>
      </c>
      <c r="G961" s="141" t="str">
        <f>results!AA12</f>
        <v/>
      </c>
      <c r="H961" s="143" t="str">
        <f>IFERROR(VLOOKUP(Base[[#This Row],[Résultats Demi Dilution]],$K$2:$L$62,2),"")</f>
        <v/>
      </c>
    </row>
    <row r="962" spans="1:8" x14ac:dyDescent="0.25">
      <c r="A962" s="140" t="str">
        <f>IF(results!A13=0,"",results!A13)</f>
        <v/>
      </c>
      <c r="B962" s="131" t="str">
        <f>IF(results!B13=0,"",results!B13)</f>
        <v/>
      </c>
      <c r="C962" s="131" t="str">
        <f>IF(results!C13=0,"",results!C13)</f>
        <v/>
      </c>
      <c r="D962" s="131" t="str">
        <f>IF(results!D13=0,"",results!D13)</f>
        <v/>
      </c>
      <c r="E962" s="131" t="str">
        <f>IF(results!E13=0,"",results!E13)</f>
        <v/>
      </c>
      <c r="F962" s="141" t="str">
        <f>results!$AA$3</f>
        <v>/BMD</v>
      </c>
      <c r="G962" s="141" t="str">
        <f>results!AA13</f>
        <v/>
      </c>
      <c r="H962" s="143" t="str">
        <f>IFERROR(VLOOKUP(Base[[#This Row],[Résultats Demi Dilution]],$K$2:$L$62,2),"")</f>
        <v/>
      </c>
    </row>
    <row r="963" spans="1:8" x14ac:dyDescent="0.25">
      <c r="A963" s="140" t="str">
        <f>IF(results!A14=0,"",results!A14)</f>
        <v/>
      </c>
      <c r="B963" s="131" t="str">
        <f>IF(results!B14=0,"",results!B14)</f>
        <v/>
      </c>
      <c r="C963" s="131" t="str">
        <f>IF(results!C14=0,"",results!C14)</f>
        <v/>
      </c>
      <c r="D963" s="131" t="str">
        <f>IF(results!D14=0,"",results!D14)</f>
        <v/>
      </c>
      <c r="E963" s="131" t="str">
        <f>IF(results!E14=0,"",results!E14)</f>
        <v/>
      </c>
      <c r="F963" s="141" t="str">
        <f>results!$AA$3</f>
        <v>/BMD</v>
      </c>
      <c r="G963" s="141" t="str">
        <f>results!AA14</f>
        <v/>
      </c>
      <c r="H963" s="143" t="str">
        <f>IFERROR(VLOOKUP(Base[[#This Row],[Résultats Demi Dilution]],$K$2:$L$62,2),"")</f>
        <v/>
      </c>
    </row>
    <row r="964" spans="1:8" x14ac:dyDescent="0.25">
      <c r="A964" s="140" t="str">
        <f>IF(results!A15=0,"",results!A15)</f>
        <v/>
      </c>
      <c r="B964" s="131" t="str">
        <f>IF(results!B15=0,"",results!B15)</f>
        <v/>
      </c>
      <c r="C964" s="131" t="str">
        <f>IF(results!C15=0,"",results!C15)</f>
        <v/>
      </c>
      <c r="D964" s="131" t="str">
        <f>IF(results!D15=0,"",results!D15)</f>
        <v/>
      </c>
      <c r="E964" s="131" t="str">
        <f>IF(results!E15=0,"",results!E15)</f>
        <v/>
      </c>
      <c r="F964" s="141" t="str">
        <f>results!$AA$3</f>
        <v>/BMD</v>
      </c>
      <c r="G964" s="141" t="str">
        <f>results!AA15</f>
        <v/>
      </c>
      <c r="H964" s="143" t="str">
        <f>IFERROR(VLOOKUP(Base[[#This Row],[Résultats Demi Dilution]],$K$2:$L$62,2),"")</f>
        <v/>
      </c>
    </row>
    <row r="965" spans="1:8" x14ac:dyDescent="0.25">
      <c r="A965" s="140" t="str">
        <f>IF(results!A16=0,"",results!A16)</f>
        <v/>
      </c>
      <c r="B965" s="131" t="str">
        <f>IF(results!B16=0,"",results!B16)</f>
        <v/>
      </c>
      <c r="C965" s="131" t="str">
        <f>IF(results!C16=0,"",results!C16)</f>
        <v/>
      </c>
      <c r="D965" s="131" t="str">
        <f>IF(results!D16=0,"",results!D16)</f>
        <v/>
      </c>
      <c r="E965" s="131" t="str">
        <f>IF(results!E16=0,"",results!E16)</f>
        <v/>
      </c>
      <c r="F965" s="141" t="str">
        <f>results!$AA$3</f>
        <v>/BMD</v>
      </c>
      <c r="G965" s="141" t="str">
        <f>results!AA16</f>
        <v/>
      </c>
      <c r="H965" s="143" t="str">
        <f>IFERROR(VLOOKUP(Base[[#This Row],[Résultats Demi Dilution]],$K$2:$L$62,2),"")</f>
        <v/>
      </c>
    </row>
    <row r="966" spans="1:8" x14ac:dyDescent="0.25">
      <c r="A966" s="140" t="str">
        <f>IF(results!A17=0,"",results!A17)</f>
        <v/>
      </c>
      <c r="B966" s="131" t="str">
        <f>IF(results!B17=0,"",results!B17)</f>
        <v/>
      </c>
      <c r="C966" s="131" t="str">
        <f>IF(results!C17=0,"",results!C17)</f>
        <v/>
      </c>
      <c r="D966" s="131" t="str">
        <f>IF(results!D17=0,"",results!D17)</f>
        <v/>
      </c>
      <c r="E966" s="131" t="str">
        <f>IF(results!E17=0,"",results!E17)</f>
        <v/>
      </c>
      <c r="F966" s="141" t="str">
        <f>results!$AA$3</f>
        <v>/BMD</v>
      </c>
      <c r="G966" s="141" t="str">
        <f>results!AA17</f>
        <v/>
      </c>
      <c r="H966" s="143" t="str">
        <f>IFERROR(VLOOKUP(Base[[#This Row],[Résultats Demi Dilution]],$K$2:$L$62,2),"")</f>
        <v/>
      </c>
    </row>
    <row r="967" spans="1:8" x14ac:dyDescent="0.25">
      <c r="A967" s="140" t="str">
        <f>IF(results!A18=0,"",results!A18)</f>
        <v/>
      </c>
      <c r="B967" s="131" t="str">
        <f>IF(results!B18=0,"",results!B18)</f>
        <v/>
      </c>
      <c r="C967" s="131" t="str">
        <f>IF(results!C18=0,"",results!C18)</f>
        <v/>
      </c>
      <c r="D967" s="131" t="str">
        <f>IF(results!D18=0,"",results!D18)</f>
        <v/>
      </c>
      <c r="E967" s="131" t="str">
        <f>IF(results!E18=0,"",results!E18)</f>
        <v/>
      </c>
      <c r="F967" s="141" t="str">
        <f>results!$AA$3</f>
        <v>/BMD</v>
      </c>
      <c r="G967" s="141" t="str">
        <f>results!AA18</f>
        <v/>
      </c>
      <c r="H967" s="143" t="str">
        <f>IFERROR(VLOOKUP(Base[[#This Row],[Résultats Demi Dilution]],$K$2:$L$62,2),"")</f>
        <v/>
      </c>
    </row>
    <row r="968" spans="1:8" x14ac:dyDescent="0.25">
      <c r="A968" s="140" t="str">
        <f>IF(results!A19=0,"",results!A19)</f>
        <v/>
      </c>
      <c r="B968" s="131" t="str">
        <f>IF(results!B19=0,"",results!B19)</f>
        <v/>
      </c>
      <c r="C968" s="131" t="str">
        <f>IF(results!C19=0,"",results!C19)</f>
        <v/>
      </c>
      <c r="D968" s="131" t="str">
        <f>IF(results!D19=0,"",results!D19)</f>
        <v/>
      </c>
      <c r="E968" s="131" t="str">
        <f>IF(results!E19=0,"",results!E19)</f>
        <v/>
      </c>
      <c r="F968" s="141" t="str">
        <f>results!$AA$3</f>
        <v>/BMD</v>
      </c>
      <c r="G968" s="141" t="str">
        <f>results!AA19</f>
        <v/>
      </c>
      <c r="H968" s="143" t="str">
        <f>IFERROR(VLOOKUP(Base[[#This Row],[Résultats Demi Dilution]],$K$2:$L$62,2),"")</f>
        <v/>
      </c>
    </row>
    <row r="969" spans="1:8" x14ac:dyDescent="0.25">
      <c r="A969" s="140" t="str">
        <f>IF(results!A20=0,"",results!A20)</f>
        <v/>
      </c>
      <c r="B969" s="131" t="str">
        <f>IF(results!B20=0,"",results!B20)</f>
        <v/>
      </c>
      <c r="C969" s="131" t="str">
        <f>IF(results!C20=0,"",results!C20)</f>
        <v/>
      </c>
      <c r="D969" s="131" t="str">
        <f>IF(results!D20=0,"",results!D20)</f>
        <v/>
      </c>
      <c r="E969" s="131" t="str">
        <f>IF(results!E20=0,"",results!E20)</f>
        <v/>
      </c>
      <c r="F969" s="141" t="str">
        <f>results!$AA$3</f>
        <v>/BMD</v>
      </c>
      <c r="G969" s="141" t="str">
        <f>results!AA20</f>
        <v/>
      </c>
      <c r="H969" s="143" t="str">
        <f>IFERROR(VLOOKUP(Base[[#This Row],[Résultats Demi Dilution]],$K$2:$L$62,2),"")</f>
        <v/>
      </c>
    </row>
    <row r="970" spans="1:8" x14ac:dyDescent="0.25">
      <c r="A970" s="140" t="str">
        <f>IF(results!A21=0,"",results!A21)</f>
        <v/>
      </c>
      <c r="B970" s="131" t="str">
        <f>IF(results!B21=0,"",results!B21)</f>
        <v/>
      </c>
      <c r="C970" s="131" t="str">
        <f>IF(results!C21=0,"",results!C21)</f>
        <v/>
      </c>
      <c r="D970" s="131" t="str">
        <f>IF(results!D21=0,"",results!D21)</f>
        <v/>
      </c>
      <c r="E970" s="131" t="str">
        <f>IF(results!E21=0,"",results!E21)</f>
        <v/>
      </c>
      <c r="F970" s="141" t="str">
        <f>results!$AA$3</f>
        <v>/BMD</v>
      </c>
      <c r="G970" s="141" t="str">
        <f>results!AA21</f>
        <v/>
      </c>
      <c r="H970" s="143" t="str">
        <f>IFERROR(VLOOKUP(Base[[#This Row],[Résultats Demi Dilution]],$K$2:$L$62,2),"")</f>
        <v/>
      </c>
    </row>
    <row r="971" spans="1:8" x14ac:dyDescent="0.25">
      <c r="A971" s="140" t="str">
        <f>IF(results!A22=0,"",results!A22)</f>
        <v/>
      </c>
      <c r="B971" s="131" t="str">
        <f>IF(results!B22=0,"",results!B22)</f>
        <v/>
      </c>
      <c r="C971" s="131" t="str">
        <f>IF(results!C22=0,"",results!C22)</f>
        <v/>
      </c>
      <c r="D971" s="131" t="str">
        <f>IF(results!D22=0,"",results!D22)</f>
        <v/>
      </c>
      <c r="E971" s="131" t="str">
        <f>IF(results!E22=0,"",results!E22)</f>
        <v/>
      </c>
      <c r="F971" s="141" t="str">
        <f>results!$AA$3</f>
        <v>/BMD</v>
      </c>
      <c r="G971" s="141" t="str">
        <f>results!AA22</f>
        <v/>
      </c>
      <c r="H971" s="143" t="str">
        <f>IFERROR(VLOOKUP(Base[[#This Row],[Résultats Demi Dilution]],$K$2:$L$62,2),"")</f>
        <v/>
      </c>
    </row>
    <row r="972" spans="1:8" x14ac:dyDescent="0.25">
      <c r="A972" s="140" t="str">
        <f>IF(results!A23=0,"",results!A23)</f>
        <v/>
      </c>
      <c r="B972" s="131" t="str">
        <f>IF(results!B23=0,"",results!B23)</f>
        <v/>
      </c>
      <c r="C972" s="131" t="str">
        <f>IF(results!C23=0,"",results!C23)</f>
        <v/>
      </c>
      <c r="D972" s="131" t="str">
        <f>IF(results!D23=0,"",results!D23)</f>
        <v/>
      </c>
      <c r="E972" s="131" t="str">
        <f>IF(results!E23=0,"",results!E23)</f>
        <v/>
      </c>
      <c r="F972" s="141" t="str">
        <f>results!$AA$3</f>
        <v>/BMD</v>
      </c>
      <c r="G972" s="141" t="str">
        <f>results!AA23</f>
        <v/>
      </c>
      <c r="H972" s="143" t="str">
        <f>IFERROR(VLOOKUP(Base[[#This Row],[Résultats Demi Dilution]],$K$2:$L$62,2),"")</f>
        <v/>
      </c>
    </row>
    <row r="973" spans="1:8" x14ac:dyDescent="0.25">
      <c r="A973" s="140" t="str">
        <f>IF(results!A24=0,"",results!A24)</f>
        <v/>
      </c>
      <c r="B973" s="131" t="str">
        <f>IF(results!B24=0,"",results!B24)</f>
        <v/>
      </c>
      <c r="C973" s="131" t="str">
        <f>IF(results!C24=0,"",results!C24)</f>
        <v/>
      </c>
      <c r="D973" s="131" t="str">
        <f>IF(results!D24=0,"",results!D24)</f>
        <v/>
      </c>
      <c r="E973" s="131" t="str">
        <f>IF(results!E24=0,"",results!E24)</f>
        <v/>
      </c>
      <c r="F973" s="141" t="str">
        <f>results!$AA$3</f>
        <v>/BMD</v>
      </c>
      <c r="G973" s="141" t="str">
        <f>results!AA24</f>
        <v/>
      </c>
      <c r="H973" s="143" t="str">
        <f>IFERROR(VLOOKUP(Base[[#This Row],[Résultats Demi Dilution]],$K$2:$L$62,2),"")</f>
        <v/>
      </c>
    </row>
    <row r="974" spans="1:8" x14ac:dyDescent="0.25">
      <c r="A974" s="140" t="str">
        <f>IF(results!A25=0,"",results!A25)</f>
        <v/>
      </c>
      <c r="B974" s="131" t="str">
        <f>IF(results!B25=0,"",results!B25)</f>
        <v/>
      </c>
      <c r="C974" s="131" t="str">
        <f>IF(results!C25=0,"",results!C25)</f>
        <v/>
      </c>
      <c r="D974" s="131" t="str">
        <f>IF(results!D25=0,"",results!D25)</f>
        <v/>
      </c>
      <c r="E974" s="131" t="str">
        <f>IF(results!E25=0,"",results!E25)</f>
        <v/>
      </c>
      <c r="F974" s="141" t="str">
        <f>results!$AA$3</f>
        <v>/BMD</v>
      </c>
      <c r="G974" s="141" t="str">
        <f>results!AA25</f>
        <v/>
      </c>
      <c r="H974" s="143" t="str">
        <f>IFERROR(VLOOKUP(Base[[#This Row],[Résultats Demi Dilution]],$K$2:$L$62,2),"")</f>
        <v/>
      </c>
    </row>
    <row r="975" spans="1:8" x14ac:dyDescent="0.25">
      <c r="A975" s="140" t="str">
        <f>IF(results!A26=0,"",results!A26)</f>
        <v/>
      </c>
      <c r="B975" s="131" t="str">
        <f>IF(results!B26=0,"",results!B26)</f>
        <v/>
      </c>
      <c r="C975" s="131" t="str">
        <f>IF(results!C26=0,"",results!C26)</f>
        <v/>
      </c>
      <c r="D975" s="131" t="str">
        <f>IF(results!D26=0,"",results!D26)</f>
        <v/>
      </c>
      <c r="E975" s="131" t="str">
        <f>IF(results!E26=0,"",results!E26)</f>
        <v/>
      </c>
      <c r="F975" s="141" t="str">
        <f>results!$AA$3</f>
        <v>/BMD</v>
      </c>
      <c r="G975" s="141" t="str">
        <f>results!AA26</f>
        <v/>
      </c>
      <c r="H975" s="143" t="str">
        <f>IFERROR(VLOOKUP(Base[[#This Row],[Résultats Demi Dilution]],$K$2:$L$62,2),"")</f>
        <v/>
      </c>
    </row>
    <row r="976" spans="1:8" x14ac:dyDescent="0.25">
      <c r="A976" s="140" t="str">
        <f>IF(results!A27=0,"",results!A27)</f>
        <v/>
      </c>
      <c r="B976" s="131" t="str">
        <f>IF(results!B27=0,"",results!B27)</f>
        <v/>
      </c>
      <c r="C976" s="131" t="str">
        <f>IF(results!C27=0,"",results!C27)</f>
        <v/>
      </c>
      <c r="D976" s="131" t="str">
        <f>IF(results!D27=0,"",results!D27)</f>
        <v/>
      </c>
      <c r="E976" s="131" t="str">
        <f>IF(results!E27=0,"",results!E27)</f>
        <v/>
      </c>
      <c r="F976" s="141" t="str">
        <f>results!$AA$3</f>
        <v>/BMD</v>
      </c>
      <c r="G976" s="141" t="str">
        <f>results!AA27</f>
        <v/>
      </c>
      <c r="H976" s="143" t="str">
        <f>IFERROR(VLOOKUP(Base[[#This Row],[Résultats Demi Dilution]],$K$2:$L$62,2),"")</f>
        <v/>
      </c>
    </row>
    <row r="977" spans="1:8" x14ac:dyDescent="0.25">
      <c r="A977" s="140" t="str">
        <f>IF(results!A28=0,"",results!A28)</f>
        <v/>
      </c>
      <c r="B977" s="131" t="str">
        <f>IF(results!B28=0,"",results!B28)</f>
        <v/>
      </c>
      <c r="C977" s="131" t="str">
        <f>IF(results!C28=0,"",results!C28)</f>
        <v/>
      </c>
      <c r="D977" s="131" t="str">
        <f>IF(results!D28=0,"",results!D28)</f>
        <v/>
      </c>
      <c r="E977" s="131" t="str">
        <f>IF(results!E28=0,"",results!E28)</f>
        <v/>
      </c>
      <c r="F977" s="141" t="str">
        <f>results!$AA$3</f>
        <v>/BMD</v>
      </c>
      <c r="G977" s="141" t="str">
        <f>results!AA28</f>
        <v/>
      </c>
      <c r="H977" s="143" t="str">
        <f>IFERROR(VLOOKUP(Base[[#This Row],[Résultats Demi Dilution]],$K$2:$L$62,2),"")</f>
        <v/>
      </c>
    </row>
    <row r="978" spans="1:8" x14ac:dyDescent="0.25">
      <c r="A978" s="140" t="str">
        <f>IF(results!A29=0,"",results!A29)</f>
        <v/>
      </c>
      <c r="B978" s="131" t="str">
        <f>IF(results!B29=0,"",results!B29)</f>
        <v/>
      </c>
      <c r="C978" s="131" t="str">
        <f>IF(results!C29=0,"",results!C29)</f>
        <v/>
      </c>
      <c r="D978" s="131" t="str">
        <f>IF(results!D29=0,"",results!D29)</f>
        <v/>
      </c>
      <c r="E978" s="131" t="str">
        <f>IF(results!E29=0,"",results!E29)</f>
        <v/>
      </c>
      <c r="F978" s="141" t="str">
        <f>results!$AA$3</f>
        <v>/BMD</v>
      </c>
      <c r="G978" s="141" t="str">
        <f>results!AA29</f>
        <v/>
      </c>
      <c r="H978" s="143" t="str">
        <f>IFERROR(VLOOKUP(Base[[#This Row],[Résultats Demi Dilution]],$K$2:$L$62,2),"")</f>
        <v/>
      </c>
    </row>
    <row r="979" spans="1:8" x14ac:dyDescent="0.25">
      <c r="A979" s="140" t="str">
        <f>IF(results!A30=0,"",results!A30)</f>
        <v/>
      </c>
      <c r="B979" s="131" t="str">
        <f>IF(results!B30=0,"",results!B30)</f>
        <v/>
      </c>
      <c r="C979" s="131" t="str">
        <f>IF(results!C30=0,"",results!C30)</f>
        <v/>
      </c>
      <c r="D979" s="131" t="str">
        <f>IF(results!D30=0,"",results!D30)</f>
        <v/>
      </c>
      <c r="E979" s="131" t="str">
        <f>IF(results!E30=0,"",results!E30)</f>
        <v/>
      </c>
      <c r="F979" s="141" t="str">
        <f>results!$AA$3</f>
        <v>/BMD</v>
      </c>
      <c r="G979" s="141" t="str">
        <f>results!AA30</f>
        <v/>
      </c>
      <c r="H979" s="143" t="str">
        <f>IFERROR(VLOOKUP(Base[[#This Row],[Résultats Demi Dilution]],$K$2:$L$62,2),"")</f>
        <v/>
      </c>
    </row>
    <row r="980" spans="1:8" x14ac:dyDescent="0.25">
      <c r="A980" s="140" t="str">
        <f>IF(results!A31=0,"",results!A31)</f>
        <v/>
      </c>
      <c r="B980" s="131" t="str">
        <f>IF(results!B31=0,"",results!B31)</f>
        <v/>
      </c>
      <c r="C980" s="131" t="str">
        <f>IF(results!C31=0,"",results!C31)</f>
        <v/>
      </c>
      <c r="D980" s="131" t="str">
        <f>IF(results!D31=0,"",results!D31)</f>
        <v/>
      </c>
      <c r="E980" s="131" t="str">
        <f>IF(results!E31=0,"",results!E31)</f>
        <v/>
      </c>
      <c r="F980" s="141" t="str">
        <f>results!$AA$3</f>
        <v>/BMD</v>
      </c>
      <c r="G980" s="141" t="str">
        <f>results!AA31</f>
        <v/>
      </c>
      <c r="H980" s="143" t="str">
        <f>IFERROR(VLOOKUP(Base[[#This Row],[Résultats Demi Dilution]],$K$2:$L$62,2),"")</f>
        <v/>
      </c>
    </row>
    <row r="981" spans="1:8" x14ac:dyDescent="0.25">
      <c r="A981" s="140" t="str">
        <f>IF(results!A32=0,"",results!A32)</f>
        <v/>
      </c>
      <c r="B981" s="131" t="str">
        <f>IF(results!B32=0,"",results!B32)</f>
        <v/>
      </c>
      <c r="C981" s="131" t="str">
        <f>IF(results!C32=0,"",results!C32)</f>
        <v/>
      </c>
      <c r="D981" s="131" t="str">
        <f>IF(results!D32=0,"",results!D32)</f>
        <v/>
      </c>
      <c r="E981" s="131" t="str">
        <f>IF(results!E32=0,"",results!E32)</f>
        <v/>
      </c>
      <c r="F981" s="141" t="str">
        <f>results!$AA$3</f>
        <v>/BMD</v>
      </c>
      <c r="G981" s="141" t="str">
        <f>results!AA32</f>
        <v/>
      </c>
      <c r="H981" s="143" t="str">
        <f>IFERROR(VLOOKUP(Base[[#This Row],[Résultats Demi Dilution]],$K$2:$L$62,2),"")</f>
        <v/>
      </c>
    </row>
    <row r="982" spans="1:8" x14ac:dyDescent="0.25">
      <c r="A982" s="140" t="str">
        <f>IF(results!A33=0,"",results!A33)</f>
        <v/>
      </c>
      <c r="B982" s="131" t="str">
        <f>IF(results!B33=0,"",results!B33)</f>
        <v/>
      </c>
      <c r="C982" s="131" t="str">
        <f>IF(results!C33=0,"",results!C33)</f>
        <v/>
      </c>
      <c r="D982" s="131" t="str">
        <f>IF(results!D33=0,"",results!D33)</f>
        <v/>
      </c>
      <c r="E982" s="131" t="str">
        <f>IF(results!E33=0,"",results!E33)</f>
        <v/>
      </c>
      <c r="F982" s="141" t="str">
        <f>results!$AA$3</f>
        <v>/BMD</v>
      </c>
      <c r="G982" s="141" t="str">
        <f>results!AA33</f>
        <v/>
      </c>
      <c r="H982" s="143" t="str">
        <f>IFERROR(VLOOKUP(Base[[#This Row],[Résultats Demi Dilution]],$K$2:$L$62,2),"")</f>
        <v/>
      </c>
    </row>
    <row r="983" spans="1:8" x14ac:dyDescent="0.25">
      <c r="A983" s="140" t="str">
        <f>IF(results!A34=0,"",results!A34)</f>
        <v/>
      </c>
      <c r="B983" s="131" t="str">
        <f>IF(results!B34=0,"",results!B34)</f>
        <v/>
      </c>
      <c r="C983" s="131" t="str">
        <f>IF(results!C34=0,"",results!C34)</f>
        <v/>
      </c>
      <c r="D983" s="131" t="str">
        <f>IF(results!D34=0,"",results!D34)</f>
        <v/>
      </c>
      <c r="E983" s="131" t="str">
        <f>IF(results!E34=0,"",results!E34)</f>
        <v/>
      </c>
      <c r="F983" s="141" t="str">
        <f>results!$AA$3</f>
        <v>/BMD</v>
      </c>
      <c r="G983" s="141" t="str">
        <f>results!AA34</f>
        <v/>
      </c>
      <c r="H983" s="143" t="str">
        <f>IFERROR(VLOOKUP(Base[[#This Row],[Résultats Demi Dilution]],$K$2:$L$62,2),"")</f>
        <v/>
      </c>
    </row>
    <row r="984" spans="1:8" x14ac:dyDescent="0.25">
      <c r="A984" s="140" t="str">
        <f>IF(results!A35=0,"",results!A35)</f>
        <v/>
      </c>
      <c r="B984" s="131" t="str">
        <f>IF(results!B35=0,"",results!B35)</f>
        <v/>
      </c>
      <c r="C984" s="131" t="str">
        <f>IF(results!C35=0,"",results!C35)</f>
        <v/>
      </c>
      <c r="D984" s="131" t="str">
        <f>IF(results!D35=0,"",results!D35)</f>
        <v/>
      </c>
      <c r="E984" s="131" t="str">
        <f>IF(results!E35=0,"",results!E35)</f>
        <v/>
      </c>
      <c r="F984" s="141" t="str">
        <f>results!$AA$3</f>
        <v>/BMD</v>
      </c>
      <c r="G984" s="141" t="str">
        <f>results!AA35</f>
        <v/>
      </c>
      <c r="H984" s="143" t="str">
        <f>IFERROR(VLOOKUP(Base[[#This Row],[Résultats Demi Dilution]],$K$2:$L$62,2),"")</f>
        <v/>
      </c>
    </row>
    <row r="985" spans="1:8" x14ac:dyDescent="0.25">
      <c r="A985" s="140" t="str">
        <f>IF(results!A36=0,"",results!A36)</f>
        <v/>
      </c>
      <c r="B985" s="131" t="str">
        <f>IF(results!B36=0,"",results!B36)</f>
        <v/>
      </c>
      <c r="C985" s="131" t="str">
        <f>IF(results!C36=0,"",results!C36)</f>
        <v/>
      </c>
      <c r="D985" s="131" t="str">
        <f>IF(results!D36=0,"",results!D36)</f>
        <v/>
      </c>
      <c r="E985" s="131" t="str">
        <f>IF(results!E36=0,"",results!E36)</f>
        <v/>
      </c>
      <c r="F985" s="141" t="str">
        <f>results!$AA$3</f>
        <v>/BMD</v>
      </c>
      <c r="G985" s="141" t="str">
        <f>results!AA36</f>
        <v/>
      </c>
      <c r="H985" s="143" t="str">
        <f>IFERROR(VLOOKUP(Base[[#This Row],[Résultats Demi Dilution]],$K$2:$L$62,2),"")</f>
        <v/>
      </c>
    </row>
    <row r="986" spans="1:8" x14ac:dyDescent="0.25">
      <c r="A986" s="140" t="str">
        <f>IF(results!A37=0,"",results!A37)</f>
        <v/>
      </c>
      <c r="B986" s="131" t="str">
        <f>IF(results!B37=0,"",results!B37)</f>
        <v/>
      </c>
      <c r="C986" s="131" t="str">
        <f>IF(results!C37=0,"",results!C37)</f>
        <v/>
      </c>
      <c r="D986" s="131" t="str">
        <f>IF(results!D37=0,"",results!D37)</f>
        <v/>
      </c>
      <c r="E986" s="131" t="str">
        <f>IF(results!E37=0,"",results!E37)</f>
        <v/>
      </c>
      <c r="F986" s="141" t="str">
        <f>results!$AA$3</f>
        <v>/BMD</v>
      </c>
      <c r="G986" s="141" t="str">
        <f>results!AA37</f>
        <v/>
      </c>
      <c r="H986" s="143" t="str">
        <f>IFERROR(VLOOKUP(Base[[#This Row],[Résultats Demi Dilution]],$K$2:$L$62,2),"")</f>
        <v/>
      </c>
    </row>
    <row r="987" spans="1:8" x14ac:dyDescent="0.25">
      <c r="A987" s="140" t="str">
        <f>IF(results!A38=0,"",results!A38)</f>
        <v/>
      </c>
      <c r="B987" s="131" t="str">
        <f>IF(results!B38=0,"",results!B38)</f>
        <v/>
      </c>
      <c r="C987" s="131" t="str">
        <f>IF(results!C38=0,"",results!C38)</f>
        <v/>
      </c>
      <c r="D987" s="131" t="str">
        <f>IF(results!D38=0,"",results!D38)</f>
        <v/>
      </c>
      <c r="E987" s="131" t="str">
        <f>IF(results!E38=0,"",results!E38)</f>
        <v/>
      </c>
      <c r="F987" s="141" t="str">
        <f>results!$AA$3</f>
        <v>/BMD</v>
      </c>
      <c r="G987" s="141" t="str">
        <f>results!AA38</f>
        <v/>
      </c>
      <c r="H987" s="143" t="str">
        <f>IFERROR(VLOOKUP(Base[[#This Row],[Résultats Demi Dilution]],$K$2:$L$62,2),"")</f>
        <v/>
      </c>
    </row>
    <row r="988" spans="1:8" x14ac:dyDescent="0.25">
      <c r="A988" s="140" t="str">
        <f>IF(results!A39=0,"",results!A39)</f>
        <v/>
      </c>
      <c r="B988" s="131" t="str">
        <f>IF(results!B39=0,"",results!B39)</f>
        <v/>
      </c>
      <c r="C988" s="131" t="str">
        <f>IF(results!C39=0,"",results!C39)</f>
        <v/>
      </c>
      <c r="D988" s="131" t="str">
        <f>IF(results!D39=0,"",results!D39)</f>
        <v/>
      </c>
      <c r="E988" s="131" t="str">
        <f>IF(results!E39=0,"",results!E39)</f>
        <v/>
      </c>
      <c r="F988" s="141" t="str">
        <f>results!$AA$3</f>
        <v>/BMD</v>
      </c>
      <c r="G988" s="141" t="str">
        <f>results!AA39</f>
        <v/>
      </c>
      <c r="H988" s="143" t="str">
        <f>IFERROR(VLOOKUP(Base[[#This Row],[Résultats Demi Dilution]],$K$2:$L$62,2),"")</f>
        <v/>
      </c>
    </row>
    <row r="989" spans="1:8" x14ac:dyDescent="0.25">
      <c r="A989" s="140" t="str">
        <f>IF(results!A40=0,"",results!A40)</f>
        <v/>
      </c>
      <c r="B989" s="131" t="str">
        <f>IF(results!B40=0,"",results!B40)</f>
        <v/>
      </c>
      <c r="C989" s="131" t="str">
        <f>IF(results!C40=0,"",results!C40)</f>
        <v/>
      </c>
      <c r="D989" s="131" t="str">
        <f>IF(results!D40=0,"",results!D40)</f>
        <v/>
      </c>
      <c r="E989" s="131" t="str">
        <f>IF(results!E40=0,"",results!E40)</f>
        <v/>
      </c>
      <c r="F989" s="141" t="str">
        <f>results!$AA$3</f>
        <v>/BMD</v>
      </c>
      <c r="G989" s="141" t="str">
        <f>results!AA40</f>
        <v/>
      </c>
      <c r="H989" s="143" t="str">
        <f>IFERROR(VLOOKUP(Base[[#This Row],[Résultats Demi Dilution]],$K$2:$L$62,2),"")</f>
        <v/>
      </c>
    </row>
    <row r="990" spans="1:8" x14ac:dyDescent="0.25">
      <c r="A990" s="140" t="str">
        <f>IF(results!A41=0,"",results!A41)</f>
        <v/>
      </c>
      <c r="B990" s="131" t="str">
        <f>IF(results!B41=0,"",results!B41)</f>
        <v/>
      </c>
      <c r="C990" s="131" t="str">
        <f>IF(results!C41=0,"",results!C41)</f>
        <v/>
      </c>
      <c r="D990" s="131" t="str">
        <f>IF(results!D41=0,"",results!D41)</f>
        <v/>
      </c>
      <c r="E990" s="131" t="str">
        <f>IF(results!E41=0,"",results!E41)</f>
        <v/>
      </c>
      <c r="F990" s="141" t="str">
        <f>results!$AA$3</f>
        <v>/BMD</v>
      </c>
      <c r="G990" s="141" t="str">
        <f>results!AA41</f>
        <v/>
      </c>
      <c r="H990" s="143" t="str">
        <f>IFERROR(VLOOKUP(Base[[#This Row],[Résultats Demi Dilution]],$K$2:$L$62,2),"")</f>
        <v/>
      </c>
    </row>
    <row r="991" spans="1:8" x14ac:dyDescent="0.25">
      <c r="A991" s="140" t="str">
        <f>IF(results!A42=0,"",results!A42)</f>
        <v/>
      </c>
      <c r="B991" s="131" t="str">
        <f>IF(results!B42=0,"",results!B42)</f>
        <v/>
      </c>
      <c r="C991" s="131" t="str">
        <f>IF(results!C42=0,"",results!C42)</f>
        <v/>
      </c>
      <c r="D991" s="131" t="str">
        <f>IF(results!D42=0,"",results!D42)</f>
        <v/>
      </c>
      <c r="E991" s="131" t="str">
        <f>IF(results!E42=0,"",results!E42)</f>
        <v/>
      </c>
      <c r="F991" s="141" t="str">
        <f>results!$AA$3</f>
        <v>/BMD</v>
      </c>
      <c r="G991" s="141" t="str">
        <f>results!AA42</f>
        <v/>
      </c>
      <c r="H991" s="143" t="str">
        <f>IFERROR(VLOOKUP(Base[[#This Row],[Résultats Demi Dilution]],$K$2:$L$62,2),"")</f>
        <v/>
      </c>
    </row>
    <row r="992" spans="1:8" x14ac:dyDescent="0.25">
      <c r="A992" s="140" t="str">
        <f>IF(results!A43=0,"",results!A43)</f>
        <v/>
      </c>
      <c r="B992" s="131" t="str">
        <f>IF(results!B43=0,"",results!B43)</f>
        <v/>
      </c>
      <c r="C992" s="131" t="str">
        <f>IF(results!C43=0,"",results!C43)</f>
        <v/>
      </c>
      <c r="D992" s="131" t="str">
        <f>IF(results!D43=0,"",results!D43)</f>
        <v/>
      </c>
      <c r="E992" s="131" t="str">
        <f>IF(results!E43=0,"",results!E43)</f>
        <v/>
      </c>
      <c r="F992" s="141" t="str">
        <f>results!$AA$3</f>
        <v>/BMD</v>
      </c>
      <c r="G992" s="141" t="str">
        <f>results!AA43</f>
        <v/>
      </c>
      <c r="H992" s="143" t="str">
        <f>IFERROR(VLOOKUP(Base[[#This Row],[Résultats Demi Dilution]],$K$2:$L$62,2),"")</f>
        <v/>
      </c>
    </row>
    <row r="993" spans="1:8" x14ac:dyDescent="0.25">
      <c r="A993" s="140" t="str">
        <f>IF(results!A44=0,"",results!A44)</f>
        <v/>
      </c>
      <c r="B993" s="131" t="str">
        <f>IF(results!B44=0,"",results!B44)</f>
        <v/>
      </c>
      <c r="C993" s="131" t="str">
        <f>IF(results!C44=0,"",results!C44)</f>
        <v/>
      </c>
      <c r="D993" s="131" t="str">
        <f>IF(results!D44=0,"",results!D44)</f>
        <v/>
      </c>
      <c r="E993" s="131" t="str">
        <f>IF(results!E44=0,"",results!E44)</f>
        <v/>
      </c>
      <c r="F993" s="141" t="str">
        <f>results!$AA$3</f>
        <v>/BMD</v>
      </c>
      <c r="G993" s="141" t="str">
        <f>results!AA44</f>
        <v/>
      </c>
      <c r="H993" s="143" t="str">
        <f>IFERROR(VLOOKUP(Base[[#This Row],[Résultats Demi Dilution]],$K$2:$L$62,2),"")</f>
        <v/>
      </c>
    </row>
    <row r="994" spans="1:8" x14ac:dyDescent="0.25">
      <c r="A994" s="140" t="str">
        <f>IF(results!A45=0,"",results!A45)</f>
        <v/>
      </c>
      <c r="B994" s="131" t="str">
        <f>IF(results!B45=0,"",results!B45)</f>
        <v/>
      </c>
      <c r="C994" s="131" t="str">
        <f>IF(results!C45=0,"",results!C45)</f>
        <v/>
      </c>
      <c r="D994" s="131" t="str">
        <f>IF(results!D45=0,"",results!D45)</f>
        <v/>
      </c>
      <c r="E994" s="131" t="str">
        <f>IF(results!E45=0,"",results!E45)</f>
        <v/>
      </c>
      <c r="F994" s="141" t="str">
        <f>results!$AA$3</f>
        <v>/BMD</v>
      </c>
      <c r="G994" s="141" t="str">
        <f>results!AA45</f>
        <v/>
      </c>
      <c r="H994" s="143" t="str">
        <f>IFERROR(VLOOKUP(Base[[#This Row],[Résultats Demi Dilution]],$K$2:$L$62,2),"")</f>
        <v/>
      </c>
    </row>
    <row r="995" spans="1:8" x14ac:dyDescent="0.25">
      <c r="A995" s="140" t="str">
        <f>IF(results!A46=0,"",results!A46)</f>
        <v/>
      </c>
      <c r="B995" s="131" t="str">
        <f>IF(results!B46=0,"",results!B46)</f>
        <v/>
      </c>
      <c r="C995" s="131" t="str">
        <f>IF(results!C46=0,"",results!C46)</f>
        <v/>
      </c>
      <c r="D995" s="131" t="str">
        <f>IF(results!D46=0,"",results!D46)</f>
        <v/>
      </c>
      <c r="E995" s="131" t="str">
        <f>IF(results!E46=0,"",results!E46)</f>
        <v/>
      </c>
      <c r="F995" s="141" t="str">
        <f>results!$AA$3</f>
        <v>/BMD</v>
      </c>
      <c r="G995" s="141" t="str">
        <f>results!AA46</f>
        <v/>
      </c>
      <c r="H995" s="143" t="str">
        <f>IFERROR(VLOOKUP(Base[[#This Row],[Résultats Demi Dilution]],$K$2:$L$62,2),"")</f>
        <v/>
      </c>
    </row>
    <row r="996" spans="1:8" x14ac:dyDescent="0.25">
      <c r="A996" s="140" t="str">
        <f>IF(results!A47=0,"",results!A47)</f>
        <v/>
      </c>
      <c r="B996" s="131" t="str">
        <f>IF(results!B47=0,"",results!B47)</f>
        <v/>
      </c>
      <c r="C996" s="131" t="str">
        <f>IF(results!C47=0,"",results!C47)</f>
        <v/>
      </c>
      <c r="D996" s="131" t="str">
        <f>IF(results!D47=0,"",results!D47)</f>
        <v/>
      </c>
      <c r="E996" s="131" t="str">
        <f>IF(results!E47=0,"",results!E47)</f>
        <v/>
      </c>
      <c r="F996" s="141" t="str">
        <f>results!$AA$3</f>
        <v>/BMD</v>
      </c>
      <c r="G996" s="141" t="str">
        <f>results!AA47</f>
        <v/>
      </c>
      <c r="H996" s="143" t="str">
        <f>IFERROR(VLOOKUP(Base[[#This Row],[Résultats Demi Dilution]],$K$2:$L$62,2),"")</f>
        <v/>
      </c>
    </row>
    <row r="997" spans="1:8" x14ac:dyDescent="0.25">
      <c r="A997" s="140" t="str">
        <f>IF(results!A48=0,"",results!A48)</f>
        <v/>
      </c>
      <c r="B997" s="131" t="str">
        <f>IF(results!B48=0,"",results!B48)</f>
        <v/>
      </c>
      <c r="C997" s="131" t="str">
        <f>IF(results!C48=0,"",results!C48)</f>
        <v/>
      </c>
      <c r="D997" s="131" t="str">
        <f>IF(results!D48=0,"",results!D48)</f>
        <v/>
      </c>
      <c r="E997" s="131" t="str">
        <f>IF(results!E48=0,"",results!E48)</f>
        <v/>
      </c>
      <c r="F997" s="141" t="str">
        <f>results!$AA$3</f>
        <v>/BMD</v>
      </c>
      <c r="G997" s="141" t="str">
        <f>results!AA48</f>
        <v/>
      </c>
      <c r="H997" s="143" t="str">
        <f>IFERROR(VLOOKUP(Base[[#This Row],[Résultats Demi Dilution]],$K$2:$L$62,2),"")</f>
        <v/>
      </c>
    </row>
    <row r="998" spans="1:8" x14ac:dyDescent="0.25">
      <c r="A998" s="140" t="str">
        <f>IF(results!A49=0,"",results!A49)</f>
        <v/>
      </c>
      <c r="B998" s="131" t="str">
        <f>IF(results!B49=0,"",results!B49)</f>
        <v/>
      </c>
      <c r="C998" s="131" t="str">
        <f>IF(results!C49=0,"",results!C49)</f>
        <v/>
      </c>
      <c r="D998" s="131" t="str">
        <f>IF(results!D49=0,"",results!D49)</f>
        <v/>
      </c>
      <c r="E998" s="131" t="str">
        <f>IF(results!E49=0,"",results!E49)</f>
        <v/>
      </c>
      <c r="F998" s="141" t="str">
        <f>results!$AA$3</f>
        <v>/BMD</v>
      </c>
      <c r="G998" s="141" t="str">
        <f>results!AA49</f>
        <v/>
      </c>
      <c r="H998" s="143" t="str">
        <f>IFERROR(VLOOKUP(Base[[#This Row],[Résultats Demi Dilution]],$K$2:$L$62,2),"")</f>
        <v/>
      </c>
    </row>
    <row r="999" spans="1:8" x14ac:dyDescent="0.25">
      <c r="A999" s="140" t="str">
        <f>IF(results!A50=0,"",results!A50)</f>
        <v/>
      </c>
      <c r="B999" s="131" t="str">
        <f>IF(results!B50=0,"",results!B50)</f>
        <v/>
      </c>
      <c r="C999" s="131" t="str">
        <f>IF(results!C50=0,"",results!C50)</f>
        <v/>
      </c>
      <c r="D999" s="131" t="str">
        <f>IF(results!D50=0,"",results!D50)</f>
        <v/>
      </c>
      <c r="E999" s="131" t="str">
        <f>IF(results!E50=0,"",results!E50)</f>
        <v/>
      </c>
      <c r="F999" s="141" t="str">
        <f>results!$AA$3</f>
        <v>/BMD</v>
      </c>
      <c r="G999" s="141" t="str">
        <f>results!AA50</f>
        <v/>
      </c>
      <c r="H999" s="143" t="str">
        <f>IFERROR(VLOOKUP(Base[[#This Row],[Résultats Demi Dilution]],$K$2:$L$62,2),"")</f>
        <v/>
      </c>
    </row>
    <row r="1000" spans="1:8" x14ac:dyDescent="0.25">
      <c r="A1000" s="140" t="str">
        <f>IF(results!A51=0,"",results!A51)</f>
        <v/>
      </c>
      <c r="B1000" s="131" t="str">
        <f>IF(results!B51=0,"",results!B51)</f>
        <v/>
      </c>
      <c r="C1000" s="131" t="str">
        <f>IF(results!C51=0,"",results!C51)</f>
        <v/>
      </c>
      <c r="D1000" s="131" t="str">
        <f>IF(results!D51=0,"",results!D51)</f>
        <v/>
      </c>
      <c r="E1000" s="131" t="str">
        <f>IF(results!E51=0,"",results!E51)</f>
        <v/>
      </c>
      <c r="F1000" s="141" t="str">
        <f>results!$AA$3</f>
        <v>/BMD</v>
      </c>
      <c r="G1000" s="141" t="str">
        <f>results!AA51</f>
        <v/>
      </c>
      <c r="H1000" s="143" t="str">
        <f>IFERROR(VLOOKUP(Base[[#This Row],[Résultats Demi Dilution]],$K$2:$L$62,2),"")</f>
        <v/>
      </c>
    </row>
    <row r="1001" spans="1:8" x14ac:dyDescent="0.25">
      <c r="A1001" s="140" t="str">
        <f>IF(results!A52=0,"",results!A52)</f>
        <v/>
      </c>
      <c r="B1001" s="131" t="str">
        <f>IF(results!B52=0,"",results!B52)</f>
        <v/>
      </c>
      <c r="C1001" s="131" t="str">
        <f>IF(results!C52=0,"",results!C52)</f>
        <v/>
      </c>
      <c r="D1001" s="131" t="str">
        <f>IF(results!D52=0,"",results!D52)</f>
        <v/>
      </c>
      <c r="E1001" s="131" t="str">
        <f>IF(results!E52=0,"",results!E52)</f>
        <v/>
      </c>
      <c r="F1001" s="141" t="str">
        <f>results!$AA$3</f>
        <v>/BMD</v>
      </c>
      <c r="G1001" s="141" t="str">
        <f>results!AA52</f>
        <v/>
      </c>
      <c r="H1001" s="143" t="str">
        <f>IFERROR(VLOOKUP(Base[[#This Row],[Résultats Demi Dilution]],$K$2:$L$62,2),"")</f>
        <v/>
      </c>
    </row>
    <row r="1002" spans="1:8" x14ac:dyDescent="0.25">
      <c r="A1002" s="140" t="str">
        <f>IF(results!A53=0,"",results!A53)</f>
        <v/>
      </c>
      <c r="B1002" s="131" t="str">
        <f>IF(results!B53=0,"",results!B53)</f>
        <v/>
      </c>
      <c r="C1002" s="131" t="str">
        <f>IF(results!C53=0,"",results!C53)</f>
        <v/>
      </c>
      <c r="D1002" s="131" t="str">
        <f>IF(results!D53=0,"",results!D53)</f>
        <v/>
      </c>
      <c r="E1002" s="131" t="str">
        <f>IF(results!E53=0,"",results!E53)</f>
        <v/>
      </c>
      <c r="F1002" s="141" t="str">
        <f>results!$AA$3</f>
        <v>/BMD</v>
      </c>
      <c r="G1002" s="141" t="str">
        <f>results!AA53</f>
        <v/>
      </c>
      <c r="H1002" s="143" t="str">
        <f>IFERROR(VLOOKUP(Base[[#This Row],[Résultats Demi Dilution]],$K$2:$L$62,2),"")</f>
        <v/>
      </c>
    </row>
    <row r="1003" spans="1:8" x14ac:dyDescent="0.25">
      <c r="A1003" s="140" t="str">
        <f>IF(results!A54=0,"",results!A54)</f>
        <v/>
      </c>
      <c r="B1003" s="131" t="str">
        <f>IF(results!B54=0,"",results!B54)</f>
        <v/>
      </c>
      <c r="C1003" s="131" t="str">
        <f>IF(results!C54=0,"",results!C54)</f>
        <v/>
      </c>
      <c r="D1003" s="131" t="str">
        <f>IF(results!D54=0,"",results!D54)</f>
        <v/>
      </c>
      <c r="E1003" s="131" t="str">
        <f>IF(results!E54=0,"",results!E54)</f>
        <v/>
      </c>
      <c r="F1003" s="141" t="str">
        <f>results!$AA$3</f>
        <v>/BMD</v>
      </c>
      <c r="G1003" s="141" t="str">
        <f>results!AA54</f>
        <v/>
      </c>
      <c r="H1003" s="143" t="str">
        <f>IFERROR(VLOOKUP(Base[[#This Row],[Résultats Demi Dilution]],$K$2:$L$62,2),"")</f>
        <v/>
      </c>
    </row>
    <row r="1004" spans="1:8" x14ac:dyDescent="0.25">
      <c r="A1004" s="140" t="str">
        <f>IF(results!A55=0,"",results!A55)</f>
        <v/>
      </c>
      <c r="B1004" s="131" t="str">
        <f>IF(results!B55=0,"",results!B55)</f>
        <v/>
      </c>
      <c r="C1004" s="131" t="str">
        <f>IF(results!C55=0,"",results!C55)</f>
        <v/>
      </c>
      <c r="D1004" s="131" t="str">
        <f>IF(results!D55=0,"",results!D55)</f>
        <v/>
      </c>
      <c r="E1004" s="131" t="str">
        <f>IF(results!E55=0,"",results!E55)</f>
        <v/>
      </c>
      <c r="F1004" s="141" t="str">
        <f>results!$AA$3</f>
        <v>/BMD</v>
      </c>
      <c r="G1004" s="141" t="str">
        <f>results!AA55</f>
        <v/>
      </c>
      <c r="H1004" s="143" t="str">
        <f>IFERROR(VLOOKUP(Base[[#This Row],[Résultats Demi Dilution]],$K$2:$L$62,2),"")</f>
        <v/>
      </c>
    </row>
    <row r="1005" spans="1:8" x14ac:dyDescent="0.25">
      <c r="A1005" s="140" t="str">
        <f>IF(results!A56=0,"",results!A56)</f>
        <v/>
      </c>
      <c r="B1005" s="131" t="str">
        <f>IF(results!B56=0,"",results!B56)</f>
        <v/>
      </c>
      <c r="C1005" s="131" t="str">
        <f>IF(results!C56=0,"",results!C56)</f>
        <v/>
      </c>
      <c r="D1005" s="131" t="str">
        <f>IF(results!D56=0,"",results!D56)</f>
        <v/>
      </c>
      <c r="E1005" s="131" t="str">
        <f>IF(results!E56=0,"",results!E56)</f>
        <v/>
      </c>
      <c r="F1005" s="141" t="str">
        <f>results!$AA$3</f>
        <v>/BMD</v>
      </c>
      <c r="G1005" s="141" t="str">
        <f>results!AA56</f>
        <v/>
      </c>
      <c r="H1005" s="143" t="str">
        <f>IFERROR(VLOOKUP(Base[[#This Row],[Résultats Demi Dilution]],$K$2:$L$62,2),"")</f>
        <v/>
      </c>
    </row>
    <row r="1006" spans="1:8" x14ac:dyDescent="0.25">
      <c r="A1006" s="140" t="str">
        <f>IF(results!A57=0,"",results!A57)</f>
        <v/>
      </c>
      <c r="B1006" s="131" t="str">
        <f>IF(results!B57=0,"",results!B57)</f>
        <v/>
      </c>
      <c r="C1006" s="131" t="str">
        <f>IF(results!C57=0,"",results!C57)</f>
        <v/>
      </c>
      <c r="D1006" s="131" t="str">
        <f>IF(results!D57=0,"",results!D57)</f>
        <v/>
      </c>
      <c r="E1006" s="131" t="str">
        <f>IF(results!E57=0,"",results!E57)</f>
        <v/>
      </c>
      <c r="F1006" s="141" t="str">
        <f>results!$AA$3</f>
        <v>/BMD</v>
      </c>
      <c r="G1006" s="141" t="str">
        <f>results!AA57</f>
        <v/>
      </c>
      <c r="H1006" s="143" t="str">
        <f>IFERROR(VLOOKUP(Base[[#This Row],[Résultats Demi Dilution]],$K$2:$L$62,2),"")</f>
        <v/>
      </c>
    </row>
    <row r="1007" spans="1:8" x14ac:dyDescent="0.25">
      <c r="A1007" s="140" t="str">
        <f>IF(results!A58=0,"",results!A58)</f>
        <v/>
      </c>
      <c r="B1007" s="131" t="str">
        <f>IF(results!B58=0,"",results!B58)</f>
        <v/>
      </c>
      <c r="C1007" s="131" t="str">
        <f>IF(results!C58=0,"",results!C58)</f>
        <v/>
      </c>
      <c r="D1007" s="131" t="str">
        <f>IF(results!D58=0,"",results!D58)</f>
        <v/>
      </c>
      <c r="E1007" s="131" t="str">
        <f>IF(results!E58=0,"",results!E58)</f>
        <v/>
      </c>
      <c r="F1007" s="141" t="str">
        <f>results!$AA$3</f>
        <v>/BMD</v>
      </c>
      <c r="G1007" s="141" t="str">
        <f>results!AA58</f>
        <v/>
      </c>
      <c r="H1007" s="143" t="str">
        <f>IFERROR(VLOOKUP(Base[[#This Row],[Résultats Demi Dilution]],$K$2:$L$62,2),"")</f>
        <v/>
      </c>
    </row>
    <row r="1008" spans="1:8" x14ac:dyDescent="0.25">
      <c r="A1008" s="140" t="str">
        <f>IF(results!A59=0,"",results!A59)</f>
        <v/>
      </c>
      <c r="B1008" s="131" t="str">
        <f>IF(results!B59=0,"",results!B59)</f>
        <v/>
      </c>
      <c r="C1008" s="131" t="str">
        <f>IF(results!C59=0,"",results!C59)</f>
        <v/>
      </c>
      <c r="D1008" s="131" t="str">
        <f>IF(results!D59=0,"",results!D59)</f>
        <v/>
      </c>
      <c r="E1008" s="131" t="str">
        <f>IF(results!E59=0,"",results!E59)</f>
        <v/>
      </c>
      <c r="F1008" s="141" t="str">
        <f>results!$AA$3</f>
        <v>/BMD</v>
      </c>
      <c r="G1008" s="141" t="str">
        <f>results!AA59</f>
        <v/>
      </c>
      <c r="H1008" s="143" t="str">
        <f>IFERROR(VLOOKUP(Base[[#This Row],[Résultats Demi Dilution]],$K$2:$L$62,2),"")</f>
        <v/>
      </c>
    </row>
    <row r="1009" spans="1:8" x14ac:dyDescent="0.25">
      <c r="A1009" s="140" t="str">
        <f>IF(results!A60=0,"",results!A60)</f>
        <v/>
      </c>
      <c r="B1009" s="131" t="str">
        <f>IF(results!B60=0,"",results!B60)</f>
        <v/>
      </c>
      <c r="C1009" s="131" t="str">
        <f>IF(results!C60=0,"",results!C60)</f>
        <v/>
      </c>
      <c r="D1009" s="131" t="str">
        <f>IF(results!D60=0,"",results!D60)</f>
        <v/>
      </c>
      <c r="E1009" s="131" t="str">
        <f>IF(results!E60=0,"",results!E60)</f>
        <v/>
      </c>
      <c r="F1009" s="141" t="str">
        <f>results!$AA$3</f>
        <v>/BMD</v>
      </c>
      <c r="G1009" s="141" t="str">
        <f>results!AA60</f>
        <v/>
      </c>
      <c r="H1009" s="143" t="str">
        <f>IFERROR(VLOOKUP(Base[[#This Row],[Résultats Demi Dilution]],$K$2:$L$62,2),"")</f>
        <v/>
      </c>
    </row>
    <row r="1010" spans="1:8" x14ac:dyDescent="0.25">
      <c r="A1010" s="140" t="str">
        <f>IF(results!A61=0,"",results!A61)</f>
        <v/>
      </c>
      <c r="B1010" s="131" t="str">
        <f>IF(results!B61=0,"",results!B61)</f>
        <v/>
      </c>
      <c r="C1010" s="131" t="str">
        <f>IF(results!C61=0,"",results!C61)</f>
        <v/>
      </c>
      <c r="D1010" s="131" t="str">
        <f>IF(results!D61=0,"",results!D61)</f>
        <v/>
      </c>
      <c r="E1010" s="131" t="str">
        <f>IF(results!E61=0,"",results!E61)</f>
        <v/>
      </c>
      <c r="F1010" s="141" t="str">
        <f>results!$AA$3</f>
        <v>/BMD</v>
      </c>
      <c r="G1010" s="141" t="str">
        <f>results!AA61</f>
        <v/>
      </c>
      <c r="H1010" s="143" t="str">
        <f>IFERROR(VLOOKUP(Base[[#This Row],[Résultats Demi Dilution]],$K$2:$L$62,2),"")</f>
        <v/>
      </c>
    </row>
    <row r="1011" spans="1:8" x14ac:dyDescent="0.25">
      <c r="A1011" s="140" t="str">
        <f>IF(results!A62=0,"",results!A62)</f>
        <v/>
      </c>
      <c r="B1011" s="131" t="str">
        <f>IF(results!B62=0,"",results!B62)</f>
        <v/>
      </c>
      <c r="C1011" s="131" t="str">
        <f>IF(results!C62=0,"",results!C62)</f>
        <v/>
      </c>
      <c r="D1011" s="131" t="str">
        <f>IF(results!D62=0,"",results!D62)</f>
        <v/>
      </c>
      <c r="E1011" s="131" t="str">
        <f>IF(results!E62=0,"",results!E62)</f>
        <v/>
      </c>
      <c r="F1011" s="141" t="str">
        <f>results!$AA$3</f>
        <v>/BMD</v>
      </c>
      <c r="G1011" s="141" t="str">
        <f>results!AA62</f>
        <v/>
      </c>
      <c r="H1011" s="143" t="str">
        <f>IFERROR(VLOOKUP(Base[[#This Row],[Résultats Demi Dilution]],$K$2:$L$62,2),"")</f>
        <v/>
      </c>
    </row>
    <row r="1012" spans="1:8" x14ac:dyDescent="0.25">
      <c r="A1012" s="140" t="str">
        <f>IF(results!A63=0,"",results!A63)</f>
        <v/>
      </c>
      <c r="B1012" s="131" t="str">
        <f>IF(results!B63=0,"",results!B63)</f>
        <v/>
      </c>
      <c r="C1012" s="131" t="str">
        <f>IF(results!C63=0,"",results!C63)</f>
        <v/>
      </c>
      <c r="D1012" s="131" t="str">
        <f>IF(results!D63=0,"",results!D63)</f>
        <v/>
      </c>
      <c r="E1012" s="131" t="str">
        <f>IF(results!E63=0,"",results!E63)</f>
        <v/>
      </c>
      <c r="F1012" s="141" t="str">
        <f>results!$AA$3</f>
        <v>/BMD</v>
      </c>
      <c r="G1012" s="141" t="str">
        <f>results!AA63</f>
        <v/>
      </c>
      <c r="H1012" s="143" t="str">
        <f>IFERROR(VLOOKUP(Base[[#This Row],[Résultats Demi Dilution]],$K$2:$L$62,2),"")</f>
        <v/>
      </c>
    </row>
    <row r="1013" spans="1:8" x14ac:dyDescent="0.25">
      <c r="A1013" s="140" t="str">
        <f>IF(results!A64=0,"",results!A64)</f>
        <v/>
      </c>
      <c r="B1013" s="131" t="str">
        <f>IF(results!B64=0,"",results!B64)</f>
        <v/>
      </c>
      <c r="C1013" s="131" t="str">
        <f>IF(results!C64=0,"",results!C64)</f>
        <v/>
      </c>
      <c r="D1013" s="131" t="str">
        <f>IF(results!D64=0,"",results!D64)</f>
        <v/>
      </c>
      <c r="E1013" s="131" t="str">
        <f>IF(results!E64=0,"",results!E64)</f>
        <v/>
      </c>
      <c r="F1013" s="141" t="str">
        <f>results!$AA$3</f>
        <v>/BMD</v>
      </c>
      <c r="G1013" s="141" t="str">
        <f>results!AA64</f>
        <v/>
      </c>
      <c r="H1013" s="143" t="str">
        <f>IFERROR(VLOOKUP(Base[[#This Row],[Résultats Demi Dilution]],$K$2:$L$62,2),"")</f>
        <v/>
      </c>
    </row>
    <row r="1014" spans="1:8" x14ac:dyDescent="0.25">
      <c r="A1014" s="140" t="str">
        <f>IF(results!A65=0,"",results!A65)</f>
        <v/>
      </c>
      <c r="B1014" s="131" t="str">
        <f>IF(results!B65=0,"",results!B65)</f>
        <v/>
      </c>
      <c r="C1014" s="131" t="str">
        <f>IF(results!C65=0,"",results!C65)</f>
        <v/>
      </c>
      <c r="D1014" s="131" t="str">
        <f>IF(results!D65=0,"",results!D65)</f>
        <v/>
      </c>
      <c r="E1014" s="131" t="str">
        <f>IF(results!E65=0,"",results!E65)</f>
        <v/>
      </c>
      <c r="F1014" s="141" t="str">
        <f>results!$AA$3</f>
        <v>/BMD</v>
      </c>
      <c r="G1014" s="141" t="str">
        <f>results!AA65</f>
        <v/>
      </c>
      <c r="H1014" s="143" t="str">
        <f>IFERROR(VLOOKUP(Base[[#This Row],[Résultats Demi Dilution]],$K$2:$L$62,2),"")</f>
        <v/>
      </c>
    </row>
    <row r="1015" spans="1:8" x14ac:dyDescent="0.25">
      <c r="A1015" s="140" t="str">
        <f>IF(results!A66=0,"",results!A66)</f>
        <v/>
      </c>
      <c r="B1015" s="131" t="str">
        <f>IF(results!B66=0,"",results!B66)</f>
        <v/>
      </c>
      <c r="C1015" s="131" t="str">
        <f>IF(results!C66=0,"",results!C66)</f>
        <v/>
      </c>
      <c r="D1015" s="131" t="str">
        <f>IF(results!D66=0,"",results!D66)</f>
        <v/>
      </c>
      <c r="E1015" s="131" t="str">
        <f>IF(results!E66=0,"",results!E66)</f>
        <v/>
      </c>
      <c r="F1015" s="141" t="str">
        <f>results!$AA$3</f>
        <v>/BMD</v>
      </c>
      <c r="G1015" s="141" t="str">
        <f>results!AA66</f>
        <v/>
      </c>
      <c r="H1015" s="143" t="str">
        <f>IFERROR(VLOOKUP(Base[[#This Row],[Résultats Demi Dilution]],$K$2:$L$62,2),"")</f>
        <v/>
      </c>
    </row>
    <row r="1016" spans="1:8" x14ac:dyDescent="0.25">
      <c r="A1016" s="140" t="str">
        <f>IF(results!A67=0,"",results!A67)</f>
        <v/>
      </c>
      <c r="B1016" s="131" t="str">
        <f>IF(results!B67=0,"",results!B67)</f>
        <v/>
      </c>
      <c r="C1016" s="131" t="str">
        <f>IF(results!C67=0,"",results!C67)</f>
        <v/>
      </c>
      <c r="D1016" s="131" t="str">
        <f>IF(results!D67=0,"",results!D67)</f>
        <v/>
      </c>
      <c r="E1016" s="131" t="str">
        <f>IF(results!E67=0,"",results!E67)</f>
        <v/>
      </c>
      <c r="F1016" s="141" t="str">
        <f>results!$AA$3</f>
        <v>/BMD</v>
      </c>
      <c r="G1016" s="141" t="str">
        <f>results!AA67</f>
        <v/>
      </c>
      <c r="H1016" s="143" t="str">
        <f>IFERROR(VLOOKUP(Base[[#This Row],[Résultats Demi Dilution]],$K$2:$L$62,2),"")</f>
        <v/>
      </c>
    </row>
    <row r="1017" spans="1:8" x14ac:dyDescent="0.25">
      <c r="A1017" s="140" t="str">
        <f>IF(results!A68=0,"",results!A68)</f>
        <v/>
      </c>
      <c r="B1017" s="131" t="str">
        <f>IF(results!B68=0,"",results!B68)</f>
        <v/>
      </c>
      <c r="C1017" s="131" t="str">
        <f>IF(results!C68=0,"",results!C68)</f>
        <v/>
      </c>
      <c r="D1017" s="131" t="str">
        <f>IF(results!D68=0,"",results!D68)</f>
        <v/>
      </c>
      <c r="E1017" s="131" t="str">
        <f>IF(results!E68=0,"",results!E68)</f>
        <v/>
      </c>
      <c r="F1017" s="141" t="str">
        <f>results!$AA$3</f>
        <v>/BMD</v>
      </c>
      <c r="G1017" s="141" t="str">
        <f>results!AA68</f>
        <v/>
      </c>
      <c r="H1017" s="143" t="str">
        <f>IFERROR(VLOOKUP(Base[[#This Row],[Résultats Demi Dilution]],$K$2:$L$62,2),"")</f>
        <v/>
      </c>
    </row>
    <row r="1018" spans="1:8" x14ac:dyDescent="0.25">
      <c r="A1018" s="140" t="str">
        <f>IF(results!A69=0,"",results!A69)</f>
        <v/>
      </c>
      <c r="B1018" s="131" t="str">
        <f>IF(results!B69=0,"",results!B69)</f>
        <v/>
      </c>
      <c r="C1018" s="131" t="str">
        <f>IF(results!C69=0,"",results!C69)</f>
        <v/>
      </c>
      <c r="D1018" s="131" t="str">
        <f>IF(results!D69=0,"",results!D69)</f>
        <v/>
      </c>
      <c r="E1018" s="131" t="str">
        <f>IF(results!E69=0,"",results!E69)</f>
        <v/>
      </c>
      <c r="F1018" s="141" t="str">
        <f>results!$AA$3</f>
        <v>/BMD</v>
      </c>
      <c r="G1018" s="141" t="str">
        <f>results!AA69</f>
        <v/>
      </c>
      <c r="H1018" s="143" t="str">
        <f>IFERROR(VLOOKUP(Base[[#This Row],[Résultats Demi Dilution]],$K$2:$L$62,2),"")</f>
        <v/>
      </c>
    </row>
    <row r="1019" spans="1:8" x14ac:dyDescent="0.25">
      <c r="A1019" s="140" t="str">
        <f>IF(results!A70=0,"",results!A70)</f>
        <v/>
      </c>
      <c r="B1019" s="131" t="str">
        <f>IF(results!B70=0,"",results!B70)</f>
        <v/>
      </c>
      <c r="C1019" s="131" t="str">
        <f>IF(results!C70=0,"",results!C70)</f>
        <v/>
      </c>
      <c r="D1019" s="131" t="str">
        <f>IF(results!D70=0,"",results!D70)</f>
        <v/>
      </c>
      <c r="E1019" s="131" t="str">
        <f>IF(results!E70=0,"",results!E70)</f>
        <v/>
      </c>
      <c r="F1019" s="141" t="str">
        <f>results!$AA$3</f>
        <v>/BMD</v>
      </c>
      <c r="G1019" s="141" t="str">
        <f>results!AA70</f>
        <v/>
      </c>
      <c r="H1019" s="143" t="str">
        <f>IFERROR(VLOOKUP(Base[[#This Row],[Résultats Demi Dilution]],$K$2:$L$62,2),"")</f>
        <v/>
      </c>
    </row>
    <row r="1020" spans="1:8" x14ac:dyDescent="0.25">
      <c r="A1020" s="140" t="str">
        <f>IF(results!A71=0,"",results!A71)</f>
        <v/>
      </c>
      <c r="B1020" s="131" t="str">
        <f>IF(results!B71=0,"",results!B71)</f>
        <v/>
      </c>
      <c r="C1020" s="131" t="str">
        <f>IF(results!C71=0,"",results!C71)</f>
        <v/>
      </c>
      <c r="D1020" s="131" t="str">
        <f>IF(results!D71=0,"",results!D71)</f>
        <v/>
      </c>
      <c r="E1020" s="131" t="str">
        <f>IF(results!E71=0,"",results!E71)</f>
        <v/>
      </c>
      <c r="F1020" s="141" t="str">
        <f>results!$AA$3</f>
        <v>/BMD</v>
      </c>
      <c r="G1020" s="141" t="str">
        <f>results!AA71</f>
        <v/>
      </c>
      <c r="H1020" s="143" t="str">
        <f>IFERROR(VLOOKUP(Base[[#This Row],[Résultats Demi Dilution]],$K$2:$L$62,2),"")</f>
        <v/>
      </c>
    </row>
    <row r="1021" spans="1:8" x14ac:dyDescent="0.25">
      <c r="A1021" s="140" t="str">
        <f>IF(results!A72=0,"",results!A72)</f>
        <v/>
      </c>
      <c r="B1021" s="131" t="str">
        <f>IF(results!B72=0,"",results!B72)</f>
        <v/>
      </c>
      <c r="C1021" s="131" t="str">
        <f>IF(results!C72=0,"",results!C72)</f>
        <v/>
      </c>
      <c r="D1021" s="131" t="str">
        <f>IF(results!D72=0,"",results!D72)</f>
        <v/>
      </c>
      <c r="E1021" s="131" t="str">
        <f>IF(results!E72=0,"",results!E72)</f>
        <v/>
      </c>
      <c r="F1021" s="141" t="str">
        <f>results!$AA$3</f>
        <v>/BMD</v>
      </c>
      <c r="G1021" s="141" t="str">
        <f>results!AA72</f>
        <v/>
      </c>
      <c r="H1021" s="143" t="str">
        <f>IFERROR(VLOOKUP(Base[[#This Row],[Résultats Demi Dilution]],$K$2:$L$62,2),"")</f>
        <v/>
      </c>
    </row>
    <row r="1022" spans="1:8" x14ac:dyDescent="0.25">
      <c r="A1022" s="140" t="str">
        <f>IF(results!A73=0,"",results!A73)</f>
        <v/>
      </c>
      <c r="B1022" s="131" t="str">
        <f>IF(results!B73=0,"",results!B73)</f>
        <v/>
      </c>
      <c r="C1022" s="131" t="str">
        <f>IF(results!C73=0,"",results!C73)</f>
        <v/>
      </c>
      <c r="D1022" s="131" t="str">
        <f>IF(results!D73=0,"",results!D73)</f>
        <v/>
      </c>
      <c r="E1022" s="131" t="str">
        <f>IF(results!E73=0,"",results!E73)</f>
        <v/>
      </c>
      <c r="F1022" s="141" t="str">
        <f>results!$AA$3</f>
        <v>/BMD</v>
      </c>
      <c r="G1022" s="141" t="str">
        <f>results!AA73</f>
        <v/>
      </c>
      <c r="H1022" s="143" t="str">
        <f>IFERROR(VLOOKUP(Base[[#This Row],[Résultats Demi Dilution]],$K$2:$L$62,2),"")</f>
        <v/>
      </c>
    </row>
    <row r="1023" spans="1:8" x14ac:dyDescent="0.25">
      <c r="A1023" s="140" t="str">
        <f>IF(results!A74=0,"",results!A74)</f>
        <v/>
      </c>
      <c r="B1023" s="131" t="str">
        <f>IF(results!B74=0,"",results!B74)</f>
        <v/>
      </c>
      <c r="C1023" s="131" t="str">
        <f>IF(results!C74=0,"",results!C74)</f>
        <v/>
      </c>
      <c r="D1023" s="131" t="str">
        <f>IF(results!D74=0,"",results!D74)</f>
        <v/>
      </c>
      <c r="E1023" s="131" t="str">
        <f>IF(results!E74=0,"",results!E74)</f>
        <v/>
      </c>
      <c r="F1023" s="141" t="str">
        <f>results!$AA$3</f>
        <v>/BMD</v>
      </c>
      <c r="G1023" s="141" t="str">
        <f>results!AA74</f>
        <v/>
      </c>
      <c r="H1023" s="143" t="str">
        <f>IFERROR(VLOOKUP(Base[[#This Row],[Résultats Demi Dilution]],$K$2:$L$62,2),"")</f>
        <v/>
      </c>
    </row>
    <row r="1024" spans="1:8" x14ac:dyDescent="0.25">
      <c r="A1024" s="140" t="str">
        <f>IF(results!A75=0,"",results!A75)</f>
        <v/>
      </c>
      <c r="B1024" s="131" t="str">
        <f>IF(results!B75=0,"",results!B75)</f>
        <v/>
      </c>
      <c r="C1024" s="131" t="str">
        <f>IF(results!C75=0,"",results!C75)</f>
        <v/>
      </c>
      <c r="D1024" s="131" t="str">
        <f>IF(results!D75=0,"",results!D75)</f>
        <v/>
      </c>
      <c r="E1024" s="131" t="str">
        <f>IF(results!E75=0,"",results!E75)</f>
        <v/>
      </c>
      <c r="F1024" s="141" t="str">
        <f>results!$AA$3</f>
        <v>/BMD</v>
      </c>
      <c r="G1024" s="141" t="str">
        <f>results!AA75</f>
        <v/>
      </c>
      <c r="H1024" s="143" t="str">
        <f>IFERROR(VLOOKUP(Base[[#This Row],[Résultats Demi Dilution]],$K$2:$L$62,2),"")</f>
        <v/>
      </c>
    </row>
    <row r="1025" spans="1:8" x14ac:dyDescent="0.25">
      <c r="A1025" s="140" t="str">
        <f>IF(results!A76=0,"",results!A76)</f>
        <v/>
      </c>
      <c r="B1025" s="131" t="str">
        <f>IF(results!B76=0,"",results!B76)</f>
        <v/>
      </c>
      <c r="C1025" s="131" t="str">
        <f>IF(results!C76=0,"",results!C76)</f>
        <v/>
      </c>
      <c r="D1025" s="131" t="str">
        <f>IF(results!D76=0,"",results!D76)</f>
        <v/>
      </c>
      <c r="E1025" s="131" t="str">
        <f>IF(results!E76=0,"",results!E76)</f>
        <v/>
      </c>
      <c r="F1025" s="141" t="str">
        <f>results!$AA$3</f>
        <v>/BMD</v>
      </c>
      <c r="G1025" s="141" t="str">
        <f>results!AA76</f>
        <v/>
      </c>
      <c r="H1025" s="143" t="str">
        <f>IFERROR(VLOOKUP(Base[[#This Row],[Résultats Demi Dilution]],$K$2:$L$62,2),"")</f>
        <v/>
      </c>
    </row>
    <row r="1026" spans="1:8" x14ac:dyDescent="0.25">
      <c r="A1026" s="140" t="str">
        <f>IF(results!A77=0,"",results!A77)</f>
        <v/>
      </c>
      <c r="B1026" s="131" t="str">
        <f>IF(results!B77=0,"",results!B77)</f>
        <v/>
      </c>
      <c r="C1026" s="131" t="str">
        <f>IF(results!C77=0,"",results!C77)</f>
        <v/>
      </c>
      <c r="D1026" s="131" t="str">
        <f>IF(results!D77=0,"",results!D77)</f>
        <v/>
      </c>
      <c r="E1026" s="131" t="str">
        <f>IF(results!E77=0,"",results!E77)</f>
        <v/>
      </c>
      <c r="F1026" s="141" t="str">
        <f>results!$AA$3</f>
        <v>/BMD</v>
      </c>
      <c r="G1026" s="141" t="str">
        <f>results!AA77</f>
        <v/>
      </c>
      <c r="H1026" s="143" t="str">
        <f>IFERROR(VLOOKUP(Base[[#This Row],[Résultats Demi Dilution]],$K$2:$L$62,2),"")</f>
        <v/>
      </c>
    </row>
    <row r="1027" spans="1:8" x14ac:dyDescent="0.25">
      <c r="A1027" s="140" t="str">
        <f>IF(results!A78=0,"",results!A78)</f>
        <v/>
      </c>
      <c r="B1027" s="131" t="str">
        <f>IF(results!B78=0,"",results!B78)</f>
        <v/>
      </c>
      <c r="C1027" s="131" t="str">
        <f>IF(results!C78=0,"",results!C78)</f>
        <v/>
      </c>
      <c r="D1027" s="131" t="str">
        <f>IF(results!D78=0,"",results!D78)</f>
        <v/>
      </c>
      <c r="E1027" s="131" t="str">
        <f>IF(results!E78=0,"",results!E78)</f>
        <v/>
      </c>
      <c r="F1027" s="141" t="str">
        <f>results!$AA$3</f>
        <v>/BMD</v>
      </c>
      <c r="G1027" s="141" t="str">
        <f>results!AA78</f>
        <v/>
      </c>
      <c r="H1027" s="143" t="str">
        <f>IFERROR(VLOOKUP(Base[[#This Row],[Résultats Demi Dilution]],$K$2:$L$62,2),"")</f>
        <v/>
      </c>
    </row>
    <row r="1028" spans="1:8" x14ac:dyDescent="0.25">
      <c r="A1028" s="140" t="str">
        <f>IF(results!A79=0,"",results!A79)</f>
        <v/>
      </c>
      <c r="B1028" s="131" t="str">
        <f>IF(results!B79=0,"",results!B79)</f>
        <v/>
      </c>
      <c r="C1028" s="131" t="str">
        <f>IF(results!C79=0,"",results!C79)</f>
        <v/>
      </c>
      <c r="D1028" s="131" t="str">
        <f>IF(results!D79=0,"",results!D79)</f>
        <v/>
      </c>
      <c r="E1028" s="131" t="str">
        <f>IF(results!E79=0,"",results!E79)</f>
        <v/>
      </c>
      <c r="F1028" s="141" t="str">
        <f>results!$AA$3</f>
        <v>/BMD</v>
      </c>
      <c r="G1028" s="141" t="str">
        <f>results!AA79</f>
        <v/>
      </c>
      <c r="H1028" s="143" t="str">
        <f>IFERROR(VLOOKUP(Base[[#This Row],[Résultats Demi Dilution]],$K$2:$L$62,2),"")</f>
        <v/>
      </c>
    </row>
    <row r="1029" spans="1:8" x14ac:dyDescent="0.25">
      <c r="A1029" s="140" t="str">
        <f>IF(results!A80=0,"",results!A80)</f>
        <v/>
      </c>
      <c r="B1029" s="131" t="str">
        <f>IF(results!B80=0,"",results!B80)</f>
        <v/>
      </c>
      <c r="C1029" s="131" t="str">
        <f>IF(results!C80=0,"",results!C80)</f>
        <v/>
      </c>
      <c r="D1029" s="131" t="str">
        <f>IF(results!D80=0,"",results!D80)</f>
        <v/>
      </c>
      <c r="E1029" s="131" t="str">
        <f>IF(results!E80=0,"",results!E80)</f>
        <v/>
      </c>
      <c r="F1029" s="141" t="str">
        <f>results!$AA$3</f>
        <v>/BMD</v>
      </c>
      <c r="G1029" s="141" t="str">
        <f>results!AA80</f>
        <v/>
      </c>
      <c r="H1029" s="143" t="str">
        <f>IFERROR(VLOOKUP(Base[[#This Row],[Résultats Demi Dilution]],$K$2:$L$62,2),"")</f>
        <v/>
      </c>
    </row>
    <row r="1030" spans="1:8" x14ac:dyDescent="0.25">
      <c r="A1030" s="140" t="str">
        <f>IF(results!A81=0,"",results!A81)</f>
        <v/>
      </c>
      <c r="B1030" s="131" t="str">
        <f>IF(results!B81=0,"",results!B81)</f>
        <v/>
      </c>
      <c r="C1030" s="131" t="str">
        <f>IF(results!C81=0,"",results!C81)</f>
        <v/>
      </c>
      <c r="D1030" s="131" t="str">
        <f>IF(results!D81=0,"",results!D81)</f>
        <v/>
      </c>
      <c r="E1030" s="131" t="str">
        <f>IF(results!E81=0,"",results!E81)</f>
        <v/>
      </c>
      <c r="F1030" s="141" t="str">
        <f>results!$AA$3</f>
        <v>/BMD</v>
      </c>
      <c r="G1030" s="141" t="str">
        <f>results!AA81</f>
        <v/>
      </c>
      <c r="H1030" s="143" t="str">
        <f>IFERROR(VLOOKUP(Base[[#This Row],[Résultats Demi Dilution]],$K$2:$L$62,2),"")</f>
        <v/>
      </c>
    </row>
    <row r="1031" spans="1:8" x14ac:dyDescent="0.25">
      <c r="A1031" s="140" t="str">
        <f>IF(results!A82=0,"",results!A82)</f>
        <v/>
      </c>
      <c r="B1031" s="131" t="str">
        <f>IF(results!B82=0,"",results!B82)</f>
        <v/>
      </c>
      <c r="C1031" s="131" t="str">
        <f>IF(results!C82=0,"",results!C82)</f>
        <v/>
      </c>
      <c r="D1031" s="131" t="str">
        <f>IF(results!D82=0,"",results!D82)</f>
        <v/>
      </c>
      <c r="E1031" s="131" t="str">
        <f>IF(results!E82=0,"",results!E82)</f>
        <v/>
      </c>
      <c r="F1031" s="141" t="str">
        <f>results!$AA$3</f>
        <v>/BMD</v>
      </c>
      <c r="G1031" s="141" t="str">
        <f>results!AA82</f>
        <v/>
      </c>
      <c r="H1031" s="143" t="str">
        <f>IFERROR(VLOOKUP(Base[[#This Row],[Résultats Demi Dilution]],$K$2:$L$62,2),"")</f>
        <v/>
      </c>
    </row>
    <row r="1032" spans="1:8" x14ac:dyDescent="0.25">
      <c r="A1032" s="140" t="str">
        <f>IF(results!A83=0,"",results!A83)</f>
        <v/>
      </c>
      <c r="B1032" s="131" t="str">
        <f>IF(results!B83=0,"",results!B83)</f>
        <v/>
      </c>
      <c r="C1032" s="131" t="str">
        <f>IF(results!C83=0,"",results!C83)</f>
        <v/>
      </c>
      <c r="D1032" s="131" t="str">
        <f>IF(results!D83=0,"",results!D83)</f>
        <v/>
      </c>
      <c r="E1032" s="131" t="str">
        <f>IF(results!E83=0,"",results!E83)</f>
        <v/>
      </c>
      <c r="F1032" s="141" t="str">
        <f>results!$AA$3</f>
        <v>/BMD</v>
      </c>
      <c r="G1032" s="141" t="str">
        <f>results!AA83</f>
        <v/>
      </c>
      <c r="H1032" s="143" t="str">
        <f>IFERROR(VLOOKUP(Base[[#This Row],[Résultats Demi Dilution]],$K$2:$L$62,2),"")</f>
        <v/>
      </c>
    </row>
    <row r="1033" spans="1:8" x14ac:dyDescent="0.25">
      <c r="A1033" s="140" t="str">
        <f>IF(results!A84=0,"",results!A84)</f>
        <v/>
      </c>
      <c r="B1033" s="131" t="str">
        <f>IF(results!B84=0,"",results!B84)</f>
        <v/>
      </c>
      <c r="C1033" s="131" t="str">
        <f>IF(results!C84=0,"",results!C84)</f>
        <v/>
      </c>
      <c r="D1033" s="131" t="str">
        <f>IF(results!D84=0,"",results!D84)</f>
        <v/>
      </c>
      <c r="E1033" s="131" t="str">
        <f>IF(results!E84=0,"",results!E84)</f>
        <v/>
      </c>
      <c r="F1033" s="141" t="str">
        <f>results!$AA$3</f>
        <v>/BMD</v>
      </c>
      <c r="G1033" s="141" t="str">
        <f>results!AA84</f>
        <v/>
      </c>
      <c r="H1033" s="143" t="str">
        <f>IFERROR(VLOOKUP(Base[[#This Row],[Résultats Demi Dilution]],$K$2:$L$62,2),"")</f>
        <v/>
      </c>
    </row>
    <row r="1034" spans="1:8" x14ac:dyDescent="0.25">
      <c r="A1034" s="140" t="str">
        <f>IF(results!A85=0,"",results!A85)</f>
        <v/>
      </c>
      <c r="B1034" s="131" t="str">
        <f>IF(results!B85=0,"",results!B85)</f>
        <v/>
      </c>
      <c r="C1034" s="131" t="str">
        <f>IF(results!C85=0,"",results!C85)</f>
        <v/>
      </c>
      <c r="D1034" s="131" t="str">
        <f>IF(results!D85=0,"",results!D85)</f>
        <v/>
      </c>
      <c r="E1034" s="131" t="str">
        <f>IF(results!E85=0,"",results!E85)</f>
        <v/>
      </c>
      <c r="F1034" s="141" t="str">
        <f>results!$AA$3</f>
        <v>/BMD</v>
      </c>
      <c r="G1034" s="141" t="str">
        <f>results!AA85</f>
        <v/>
      </c>
      <c r="H1034" s="143" t="str">
        <f>IFERROR(VLOOKUP(Base[[#This Row],[Résultats Demi Dilution]],$K$2:$L$62,2),"")</f>
        <v/>
      </c>
    </row>
    <row r="1035" spans="1:8" x14ac:dyDescent="0.25">
      <c r="A1035" s="140" t="str">
        <f>IF(results!A86=0,"",results!A86)</f>
        <v/>
      </c>
      <c r="B1035" s="131" t="str">
        <f>IF(results!B86=0,"",results!B86)</f>
        <v/>
      </c>
      <c r="C1035" s="131" t="str">
        <f>IF(results!C86=0,"",results!C86)</f>
        <v/>
      </c>
      <c r="D1035" s="131" t="str">
        <f>IF(results!D86=0,"",results!D86)</f>
        <v/>
      </c>
      <c r="E1035" s="131" t="str">
        <f>IF(results!E86=0,"",results!E86)</f>
        <v/>
      </c>
      <c r="F1035" s="141" t="str">
        <f>results!$AA$3</f>
        <v>/BMD</v>
      </c>
      <c r="G1035" s="141" t="str">
        <f>results!AA86</f>
        <v/>
      </c>
      <c r="H1035" s="143" t="str">
        <f>IFERROR(VLOOKUP(Base[[#This Row],[Résultats Demi Dilution]],$K$2:$L$62,2),"")</f>
        <v/>
      </c>
    </row>
    <row r="1036" spans="1:8" x14ac:dyDescent="0.25">
      <c r="A1036" s="140" t="str">
        <f>IF(results!A87=0,"",results!A87)</f>
        <v/>
      </c>
      <c r="B1036" s="131" t="str">
        <f>IF(results!B87=0,"",results!B87)</f>
        <v/>
      </c>
      <c r="C1036" s="131" t="str">
        <f>IF(results!C87=0,"",results!C87)</f>
        <v/>
      </c>
      <c r="D1036" s="131" t="str">
        <f>IF(results!D87=0,"",results!D87)</f>
        <v/>
      </c>
      <c r="E1036" s="131" t="str">
        <f>IF(results!E87=0,"",results!E87)</f>
        <v/>
      </c>
      <c r="F1036" s="141" t="str">
        <f>results!$AA$3</f>
        <v>/BMD</v>
      </c>
      <c r="G1036" s="141" t="str">
        <f>results!AA87</f>
        <v/>
      </c>
      <c r="H1036" s="143" t="str">
        <f>IFERROR(VLOOKUP(Base[[#This Row],[Résultats Demi Dilution]],$K$2:$L$62,2),"")</f>
        <v/>
      </c>
    </row>
    <row r="1037" spans="1:8" x14ac:dyDescent="0.25">
      <c r="A1037" s="140" t="str">
        <f>IF(results!A88=0,"",results!A88)</f>
        <v/>
      </c>
      <c r="B1037" s="131" t="str">
        <f>IF(results!B88=0,"",results!B88)</f>
        <v/>
      </c>
      <c r="C1037" s="131" t="str">
        <f>IF(results!C88=0,"",results!C88)</f>
        <v/>
      </c>
      <c r="D1037" s="131" t="str">
        <f>IF(results!D88=0,"",results!D88)</f>
        <v/>
      </c>
      <c r="E1037" s="131" t="str">
        <f>IF(results!E88=0,"",results!E88)</f>
        <v/>
      </c>
      <c r="F1037" s="141" t="str">
        <f>results!$AA$3</f>
        <v>/BMD</v>
      </c>
      <c r="G1037" s="141" t="str">
        <f>results!AA88</f>
        <v/>
      </c>
      <c r="H1037" s="143" t="str">
        <f>IFERROR(VLOOKUP(Base[[#This Row],[Résultats Demi Dilution]],$K$2:$L$62,2),"")</f>
        <v/>
      </c>
    </row>
    <row r="1038" spans="1:8" x14ac:dyDescent="0.25">
      <c r="A1038" s="140" t="str">
        <f>IF(results!A89=0,"",results!A89)</f>
        <v/>
      </c>
      <c r="B1038" s="131" t="str">
        <f>IF(results!B89=0,"",results!B89)</f>
        <v/>
      </c>
      <c r="C1038" s="131" t="str">
        <f>IF(results!C89=0,"",results!C89)</f>
        <v/>
      </c>
      <c r="D1038" s="131" t="str">
        <f>IF(results!D89=0,"",results!D89)</f>
        <v/>
      </c>
      <c r="E1038" s="131" t="str">
        <f>IF(results!E89=0,"",results!E89)</f>
        <v/>
      </c>
      <c r="F1038" s="141" t="str">
        <f>results!$AA$3</f>
        <v>/BMD</v>
      </c>
      <c r="G1038" s="141" t="str">
        <f>results!AA89</f>
        <v/>
      </c>
      <c r="H1038" s="143" t="str">
        <f>IFERROR(VLOOKUP(Base[[#This Row],[Résultats Demi Dilution]],$K$2:$L$62,2),"")</f>
        <v/>
      </c>
    </row>
    <row r="1039" spans="1:8" x14ac:dyDescent="0.25">
      <c r="A1039" s="140" t="str">
        <f>IF(results!A90=0,"",results!A90)</f>
        <v/>
      </c>
      <c r="B1039" s="131" t="str">
        <f>IF(results!B90=0,"",results!B90)</f>
        <v/>
      </c>
      <c r="C1039" s="131" t="str">
        <f>IF(results!C90=0,"",results!C90)</f>
        <v/>
      </c>
      <c r="D1039" s="131" t="str">
        <f>IF(results!D90=0,"",results!D90)</f>
        <v/>
      </c>
      <c r="E1039" s="131" t="str">
        <f>IF(results!E90=0,"",results!E90)</f>
        <v/>
      </c>
      <c r="F1039" s="141" t="str">
        <f>results!$AA$3</f>
        <v>/BMD</v>
      </c>
      <c r="G1039" s="141" t="str">
        <f>results!AA90</f>
        <v/>
      </c>
      <c r="H1039" s="143" t="str">
        <f>IFERROR(VLOOKUP(Base[[#This Row],[Résultats Demi Dilution]],$K$2:$L$62,2),"")</f>
        <v/>
      </c>
    </row>
    <row r="1040" spans="1:8" x14ac:dyDescent="0.25">
      <c r="A1040" s="140" t="str">
        <f>IF(results!A91=0,"",results!A91)</f>
        <v/>
      </c>
      <c r="B1040" s="131" t="str">
        <f>IF(results!B91=0,"",results!B91)</f>
        <v/>
      </c>
      <c r="C1040" s="131" t="str">
        <f>IF(results!C91=0,"",results!C91)</f>
        <v/>
      </c>
      <c r="D1040" s="131" t="str">
        <f>IF(results!D91=0,"",results!D91)</f>
        <v/>
      </c>
      <c r="E1040" s="131" t="str">
        <f>IF(results!E91=0,"",results!E91)</f>
        <v/>
      </c>
      <c r="F1040" s="141" t="str">
        <f>results!$AA$3</f>
        <v>/BMD</v>
      </c>
      <c r="G1040" s="141" t="str">
        <f>results!AA91</f>
        <v/>
      </c>
      <c r="H1040" s="143" t="str">
        <f>IFERROR(VLOOKUP(Base[[#This Row],[Résultats Demi Dilution]],$K$2:$L$62,2),"")</f>
        <v/>
      </c>
    </row>
    <row r="1041" spans="1:8" x14ac:dyDescent="0.25">
      <c r="A1041" s="140" t="str">
        <f>IF(results!A92=0,"",results!A92)</f>
        <v/>
      </c>
      <c r="B1041" s="131" t="str">
        <f>IF(results!B92=0,"",results!B92)</f>
        <v/>
      </c>
      <c r="C1041" s="131" t="str">
        <f>IF(results!C92=0,"",results!C92)</f>
        <v/>
      </c>
      <c r="D1041" s="131" t="str">
        <f>IF(results!D92=0,"",results!D92)</f>
        <v/>
      </c>
      <c r="E1041" s="131" t="str">
        <f>IF(results!E92=0,"",results!E92)</f>
        <v/>
      </c>
      <c r="F1041" s="141" t="str">
        <f>results!$AA$3</f>
        <v>/BMD</v>
      </c>
      <c r="G1041" s="141" t="str">
        <f>results!AA92</f>
        <v/>
      </c>
      <c r="H1041" s="143" t="str">
        <f>IFERROR(VLOOKUP(Base[[#This Row],[Résultats Demi Dilution]],$K$2:$L$62,2),"")</f>
        <v/>
      </c>
    </row>
    <row r="1042" spans="1:8" x14ac:dyDescent="0.25">
      <c r="A1042" s="140" t="str">
        <f>IF(results!A93=0,"",results!A93)</f>
        <v/>
      </c>
      <c r="B1042" s="131" t="str">
        <f>IF(results!B93=0,"",results!B93)</f>
        <v/>
      </c>
      <c r="C1042" s="131" t="str">
        <f>IF(results!C93=0,"",results!C93)</f>
        <v/>
      </c>
      <c r="D1042" s="131" t="str">
        <f>IF(results!D93=0,"",results!D93)</f>
        <v/>
      </c>
      <c r="E1042" s="131" t="str">
        <f>IF(results!E93=0,"",results!E93)</f>
        <v/>
      </c>
      <c r="F1042" s="141" t="str">
        <f>results!$AA$3</f>
        <v>/BMD</v>
      </c>
      <c r="G1042" s="141" t="str">
        <f>results!AA93</f>
        <v/>
      </c>
      <c r="H1042" s="143" t="str">
        <f>IFERROR(VLOOKUP(Base[[#This Row],[Résultats Demi Dilution]],$K$2:$L$62,2),"")</f>
        <v/>
      </c>
    </row>
    <row r="1043" spans="1:8" x14ac:dyDescent="0.25">
      <c r="A1043" s="140" t="str">
        <f>IF(results!A94=0,"",results!A94)</f>
        <v/>
      </c>
      <c r="B1043" s="131" t="str">
        <f>IF(results!B94=0,"",results!B94)</f>
        <v/>
      </c>
      <c r="C1043" s="131" t="str">
        <f>IF(results!C94=0,"",results!C94)</f>
        <v/>
      </c>
      <c r="D1043" s="131" t="str">
        <f>IF(results!D94=0,"",results!D94)</f>
        <v/>
      </c>
      <c r="E1043" s="131" t="str">
        <f>IF(results!E94=0,"",results!E94)</f>
        <v/>
      </c>
      <c r="F1043" s="141" t="str">
        <f>results!$AA$3</f>
        <v>/BMD</v>
      </c>
      <c r="G1043" s="141" t="str">
        <f>results!AA94</f>
        <v/>
      </c>
      <c r="H1043" s="143" t="str">
        <f>IFERROR(VLOOKUP(Base[[#This Row],[Résultats Demi Dilution]],$K$2:$L$62,2),"")</f>
        <v/>
      </c>
    </row>
    <row r="1044" spans="1:8" x14ac:dyDescent="0.25">
      <c r="A1044" s="140" t="str">
        <f>IF(results!A95=0,"",results!A95)</f>
        <v/>
      </c>
      <c r="B1044" s="131" t="str">
        <f>IF(results!B95=0,"",results!B95)</f>
        <v/>
      </c>
      <c r="C1044" s="131" t="str">
        <f>IF(results!C95=0,"",results!C95)</f>
        <v/>
      </c>
      <c r="D1044" s="131" t="str">
        <f>IF(results!D95=0,"",results!D95)</f>
        <v/>
      </c>
      <c r="E1044" s="131" t="str">
        <f>IF(results!E95=0,"",results!E95)</f>
        <v/>
      </c>
      <c r="F1044" s="141" t="str">
        <f>results!$AA$3</f>
        <v>/BMD</v>
      </c>
      <c r="G1044" s="141" t="str">
        <f>results!AA95</f>
        <v/>
      </c>
      <c r="H1044" s="143" t="str">
        <f>IFERROR(VLOOKUP(Base[[#This Row],[Résultats Demi Dilution]],$K$2:$L$62,2),"")</f>
        <v/>
      </c>
    </row>
    <row r="1045" spans="1:8" x14ac:dyDescent="0.25">
      <c r="A1045" s="140" t="str">
        <f>IF(results!A96=0,"",results!A96)</f>
        <v/>
      </c>
      <c r="B1045" s="131" t="str">
        <f>IF(results!B96=0,"",results!B96)</f>
        <v/>
      </c>
      <c r="C1045" s="131" t="str">
        <f>IF(results!C96=0,"",results!C96)</f>
        <v/>
      </c>
      <c r="D1045" s="131" t="str">
        <f>IF(results!D96=0,"",results!D96)</f>
        <v/>
      </c>
      <c r="E1045" s="131" t="str">
        <f>IF(results!E96=0,"",results!E96)</f>
        <v/>
      </c>
      <c r="F1045" s="141" t="str">
        <f>results!$AA$3</f>
        <v>/BMD</v>
      </c>
      <c r="G1045" s="141" t="str">
        <f>results!AA96</f>
        <v/>
      </c>
      <c r="H1045" s="143" t="str">
        <f>IFERROR(VLOOKUP(Base[[#This Row],[Résultats Demi Dilution]],$K$2:$L$62,2),"")</f>
        <v/>
      </c>
    </row>
    <row r="1046" spans="1:8" x14ac:dyDescent="0.25">
      <c r="A1046" s="140" t="str">
        <f>IF(results!A97=0,"",results!A97)</f>
        <v/>
      </c>
      <c r="B1046" s="131" t="str">
        <f>IF(results!B97=0,"",results!B97)</f>
        <v/>
      </c>
      <c r="C1046" s="131" t="str">
        <f>IF(results!C97=0,"",results!C97)</f>
        <v/>
      </c>
      <c r="D1046" s="131" t="str">
        <f>IF(results!D97=0,"",results!D97)</f>
        <v/>
      </c>
      <c r="E1046" s="131" t="str">
        <f>IF(results!E97=0,"",results!E97)</f>
        <v/>
      </c>
      <c r="F1046" s="141" t="str">
        <f>results!$AA$3</f>
        <v>/BMD</v>
      </c>
      <c r="G1046" s="141" t="str">
        <f>results!AA97</f>
        <v/>
      </c>
      <c r="H1046" s="143" t="str">
        <f>IFERROR(VLOOKUP(Base[[#This Row],[Résultats Demi Dilution]],$K$2:$L$62,2),"")</f>
        <v/>
      </c>
    </row>
    <row r="1047" spans="1:8" x14ac:dyDescent="0.25">
      <c r="A1047" s="140" t="str">
        <f>IF(results!A98=0,"",results!A98)</f>
        <v/>
      </c>
      <c r="B1047" s="131" t="str">
        <f>IF(results!B98=0,"",results!B98)</f>
        <v/>
      </c>
      <c r="C1047" s="131" t="str">
        <f>IF(results!C98=0,"",results!C98)</f>
        <v/>
      </c>
      <c r="D1047" s="131" t="str">
        <f>IF(results!D98=0,"",results!D98)</f>
        <v/>
      </c>
      <c r="E1047" s="131" t="str">
        <f>IF(results!E98=0,"",results!E98)</f>
        <v/>
      </c>
      <c r="F1047" s="141" t="str">
        <f>results!$AA$3</f>
        <v>/BMD</v>
      </c>
      <c r="G1047" s="141" t="str">
        <f>results!AA98</f>
        <v/>
      </c>
      <c r="H1047" s="143" t="str">
        <f>IFERROR(VLOOKUP(Base[[#This Row],[Résultats Demi Dilution]],$K$2:$L$62,2),"")</f>
        <v/>
      </c>
    </row>
    <row r="1048" spans="1:8" x14ac:dyDescent="0.25">
      <c r="A1048" s="140" t="str">
        <f>IF(results!A99=0,"",results!A99)</f>
        <v/>
      </c>
      <c r="B1048" s="131" t="str">
        <f>IF(results!B99=0,"",results!B99)</f>
        <v/>
      </c>
      <c r="C1048" s="131" t="str">
        <f>IF(results!C99=0,"",results!C99)</f>
        <v/>
      </c>
      <c r="D1048" s="131" t="str">
        <f>IF(results!D99=0,"",results!D99)</f>
        <v/>
      </c>
      <c r="E1048" s="131" t="str">
        <f>IF(results!E99=0,"",results!E99)</f>
        <v/>
      </c>
      <c r="F1048" s="141" t="str">
        <f>results!$AA$3</f>
        <v>/BMD</v>
      </c>
      <c r="G1048" s="141" t="str">
        <f>results!AA99</f>
        <v/>
      </c>
      <c r="H1048" s="143" t="str">
        <f>IFERROR(VLOOKUP(Base[[#This Row],[Résultats Demi Dilution]],$K$2:$L$62,2),"")</f>
        <v/>
      </c>
    </row>
    <row r="1049" spans="1:8" x14ac:dyDescent="0.25">
      <c r="A1049" s="140" t="str">
        <f>IF(results!A100=0,"",results!A100)</f>
        <v/>
      </c>
      <c r="B1049" s="131" t="str">
        <f>IF(results!B100=0,"",results!B100)</f>
        <v/>
      </c>
      <c r="C1049" s="131" t="str">
        <f>IF(results!C100=0,"",results!C100)</f>
        <v/>
      </c>
      <c r="D1049" s="131" t="str">
        <f>IF(results!D100=0,"",results!D100)</f>
        <v/>
      </c>
      <c r="E1049" s="131" t="str">
        <f>IF(results!E100=0,"",results!E100)</f>
        <v/>
      </c>
      <c r="F1049" s="141" t="str">
        <f>results!$AA$3</f>
        <v>/BMD</v>
      </c>
      <c r="G1049" s="141" t="str">
        <f>results!AA100</f>
        <v/>
      </c>
      <c r="H1049" s="143" t="str">
        <f>IFERROR(VLOOKUP(Base[[#This Row],[Résultats Demi Dilution]],$K$2:$L$62,2),"")</f>
        <v/>
      </c>
    </row>
    <row r="1050" spans="1:8" x14ac:dyDescent="0.25">
      <c r="A1050" s="140" t="str">
        <f>IF(results!A101=0,"",results!A101)</f>
        <v/>
      </c>
      <c r="B1050" s="131" t="str">
        <f>IF(results!B101=0,"",results!B101)</f>
        <v/>
      </c>
      <c r="C1050" s="131" t="str">
        <f>IF(results!C101=0,"",results!C101)</f>
        <v/>
      </c>
      <c r="D1050" s="131" t="str">
        <f>IF(results!D101=0,"",results!D101)</f>
        <v/>
      </c>
      <c r="E1050" s="131" t="str">
        <f>IF(results!E101=0,"",results!E101)</f>
        <v/>
      </c>
      <c r="F1050" s="141" t="str">
        <f>results!$AA$3</f>
        <v>/BMD</v>
      </c>
      <c r="G1050" s="141" t="str">
        <f>results!AA101</f>
        <v/>
      </c>
      <c r="H1050" s="143" t="str">
        <f>IFERROR(VLOOKUP(Base[[#This Row],[Résultats Demi Dilution]],$K$2:$L$62,2),"")</f>
        <v/>
      </c>
    </row>
    <row r="1051" spans="1:8" x14ac:dyDescent="0.25">
      <c r="A1051" s="140" t="str">
        <f>IF(results!A102=0,"",results!A102)</f>
        <v/>
      </c>
      <c r="B1051" s="131" t="str">
        <f>IF(results!B102=0,"",results!B102)</f>
        <v/>
      </c>
      <c r="C1051" s="131" t="str">
        <f>IF(results!C102=0,"",results!C102)</f>
        <v/>
      </c>
      <c r="D1051" s="131" t="str">
        <f>IF(results!D102=0,"",results!D102)</f>
        <v/>
      </c>
      <c r="E1051" s="131" t="str">
        <f>IF(results!E102=0,"",results!E102)</f>
        <v/>
      </c>
      <c r="F1051" s="141" t="str">
        <f>results!$AA$3</f>
        <v>/BMD</v>
      </c>
      <c r="G1051" s="141" t="str">
        <f>results!AA102</f>
        <v/>
      </c>
      <c r="H1051" s="143" t="str">
        <f>IFERROR(VLOOKUP(Base[[#This Row],[Résultats Demi Dilution]],$K$2:$L$62,2),"")</f>
        <v/>
      </c>
    </row>
    <row r="1052" spans="1:8" x14ac:dyDescent="0.25">
      <c r="A1052" s="140" t="str">
        <f>IF(results!A103=0,"",results!A103)</f>
        <v/>
      </c>
      <c r="B1052" s="131" t="str">
        <f>IF(results!B103=0,"",results!B103)</f>
        <v/>
      </c>
      <c r="C1052" s="131" t="str">
        <f>IF(results!C103=0,"",results!C103)</f>
        <v/>
      </c>
      <c r="D1052" s="131" t="str">
        <f>IF(results!D103=0,"",results!D103)</f>
        <v/>
      </c>
      <c r="E1052" s="131" t="str">
        <f>IF(results!E103=0,"",results!E103)</f>
        <v/>
      </c>
      <c r="F1052" s="141" t="str">
        <f>results!$AA$3</f>
        <v>/BMD</v>
      </c>
      <c r="G1052" s="141" t="str">
        <f>results!AA103</f>
        <v/>
      </c>
      <c r="H1052" s="143" t="str">
        <f>IFERROR(VLOOKUP(Base[[#This Row],[Résultats Demi Dilution]],$K$2:$L$62,2),"")</f>
        <v/>
      </c>
    </row>
    <row r="1053" spans="1:8" x14ac:dyDescent="0.25">
      <c r="A1053" s="140" t="str">
        <f>IF(results!A104=0,"",results!A104)</f>
        <v/>
      </c>
      <c r="B1053" s="131" t="str">
        <f>IF(results!B104=0,"",results!B104)</f>
        <v/>
      </c>
      <c r="C1053" s="131" t="str">
        <f>IF(results!C104=0,"",results!C104)</f>
        <v/>
      </c>
      <c r="D1053" s="131" t="str">
        <f>IF(results!D104=0,"",results!D104)</f>
        <v/>
      </c>
      <c r="E1053" s="131" t="str">
        <f>IF(results!E104=0,"",results!E104)</f>
        <v/>
      </c>
      <c r="F1053" s="141" t="str">
        <f>results!$AA$3</f>
        <v>/BMD</v>
      </c>
      <c r="G1053" s="141" t="str">
        <f>results!AA104</f>
        <v/>
      </c>
      <c r="H1053" s="143" t="str">
        <f>IFERROR(VLOOKUP(Base[[#This Row],[Résultats Demi Dilution]],$K$2:$L$62,2),"")</f>
        <v/>
      </c>
    </row>
    <row r="1054" spans="1:8" x14ac:dyDescent="0.25">
      <c r="A1054" s="140" t="str">
        <f>IF(results!A105=0,"",results!A105)</f>
        <v/>
      </c>
      <c r="B1054" s="131" t="str">
        <f>IF(results!B105=0,"",results!B105)</f>
        <v/>
      </c>
      <c r="C1054" s="131" t="str">
        <f>IF(results!C105=0,"",results!C105)</f>
        <v/>
      </c>
      <c r="D1054" s="131" t="str">
        <f>IF(results!D105=0,"",results!D105)</f>
        <v/>
      </c>
      <c r="E1054" s="131" t="str">
        <f>IF(results!E105=0,"",results!E105)</f>
        <v/>
      </c>
      <c r="F1054" s="141" t="str">
        <f>results!$AA$3</f>
        <v>/BMD</v>
      </c>
      <c r="G1054" s="141" t="str">
        <f>results!AA105</f>
        <v/>
      </c>
      <c r="H1054" s="143" t="str">
        <f>IFERROR(VLOOKUP(Base[[#This Row],[Résultats Demi Dilution]],$K$2:$L$62,2),"")</f>
        <v/>
      </c>
    </row>
    <row r="1055" spans="1:8" x14ac:dyDescent="0.25">
      <c r="A1055" s="140" t="str">
        <f>IF(results!A106=0,"",results!A106)</f>
        <v/>
      </c>
      <c r="B1055" s="131" t="str">
        <f>IF(results!B106=0,"",results!B106)</f>
        <v/>
      </c>
      <c r="C1055" s="131" t="str">
        <f>IF(results!C106=0,"",results!C106)</f>
        <v/>
      </c>
      <c r="D1055" s="131" t="str">
        <f>IF(results!D106=0,"",results!D106)</f>
        <v/>
      </c>
      <c r="E1055" s="131" t="str">
        <f>IF(results!E106=0,"",results!E106)</f>
        <v/>
      </c>
      <c r="F1055" s="141" t="str">
        <f>results!$AA$3</f>
        <v>/BMD</v>
      </c>
      <c r="G1055" s="141" t="str">
        <f>results!AA106</f>
        <v/>
      </c>
      <c r="H1055" s="143" t="str">
        <f>IFERROR(VLOOKUP(Base[[#This Row],[Résultats Demi Dilution]],$K$2:$L$62,2),"")</f>
        <v/>
      </c>
    </row>
    <row r="1056" spans="1:8" x14ac:dyDescent="0.25">
      <c r="A1056" s="140" t="str">
        <f>IF(results!A107=0,"",results!A107)</f>
        <v/>
      </c>
      <c r="B1056" s="131" t="str">
        <f>IF(results!B107=0,"",results!B107)</f>
        <v/>
      </c>
      <c r="C1056" s="131" t="str">
        <f>IF(results!C107=0,"",results!C107)</f>
        <v/>
      </c>
      <c r="D1056" s="131" t="str">
        <f>IF(results!D107=0,"",results!D107)</f>
        <v/>
      </c>
      <c r="E1056" s="131" t="str">
        <f>IF(results!E107=0,"",results!E107)</f>
        <v/>
      </c>
      <c r="F1056" s="141" t="str">
        <f>results!$AA$3</f>
        <v>/BMD</v>
      </c>
      <c r="G1056" s="141" t="str">
        <f>results!AA107</f>
        <v/>
      </c>
      <c r="H1056" s="143" t="str">
        <f>IFERROR(VLOOKUP(Base[[#This Row],[Résultats Demi Dilution]],$K$2:$L$62,2),"")</f>
        <v/>
      </c>
    </row>
    <row r="1057" spans="1:8" x14ac:dyDescent="0.25">
      <c r="A1057" s="140" t="str">
        <f>IF(results!A108=0,"",results!A108)</f>
        <v/>
      </c>
      <c r="B1057" s="131" t="str">
        <f>IF(results!B108=0,"",results!B108)</f>
        <v/>
      </c>
      <c r="C1057" s="131" t="str">
        <f>IF(results!C108=0,"",results!C108)</f>
        <v/>
      </c>
      <c r="D1057" s="131" t="str">
        <f>IF(results!D108=0,"",results!D108)</f>
        <v/>
      </c>
      <c r="E1057" s="131" t="str">
        <f>IF(results!E108=0,"",results!E108)</f>
        <v/>
      </c>
      <c r="F1057" s="141" t="str">
        <f>results!$AA$3</f>
        <v>/BMD</v>
      </c>
      <c r="G1057" s="141" t="str">
        <f>results!AA108</f>
        <v/>
      </c>
      <c r="H1057" s="143" t="str">
        <f>IFERROR(VLOOKUP(Base[[#This Row],[Résultats Demi Dilution]],$K$2:$L$62,2),"")</f>
        <v/>
      </c>
    </row>
    <row r="1058" spans="1:8" x14ac:dyDescent="0.25">
      <c r="A1058" s="140" t="str">
        <f>IF(results!A109=0,"",results!A109)</f>
        <v/>
      </c>
      <c r="B1058" s="131" t="str">
        <f>IF(results!B109=0,"",results!B109)</f>
        <v/>
      </c>
      <c r="C1058" s="131" t="str">
        <f>IF(results!C109=0,"",results!C109)</f>
        <v/>
      </c>
      <c r="D1058" s="131" t="str">
        <f>IF(results!D109=0,"",results!D109)</f>
        <v/>
      </c>
      <c r="E1058" s="131" t="str">
        <f>IF(results!E109=0,"",results!E109)</f>
        <v/>
      </c>
      <c r="F1058" s="141" t="str">
        <f>results!$AA$3</f>
        <v>/BMD</v>
      </c>
      <c r="G1058" s="141" t="str">
        <f>results!AA109</f>
        <v/>
      </c>
      <c r="H1058" s="143" t="str">
        <f>IFERROR(VLOOKUP(Base[[#This Row],[Résultats Demi Dilution]],$K$2:$L$62,2),"")</f>
        <v/>
      </c>
    </row>
    <row r="1059" spans="1:8" x14ac:dyDescent="0.25">
      <c r="A1059" s="140" t="str">
        <f>IF(results!A110=0,"",results!A110)</f>
        <v/>
      </c>
      <c r="B1059" s="131" t="str">
        <f>IF(results!B110=0,"",results!B110)</f>
        <v/>
      </c>
      <c r="C1059" s="131" t="str">
        <f>IF(results!C110=0,"",results!C110)</f>
        <v/>
      </c>
      <c r="D1059" s="131" t="str">
        <f>IF(results!D110=0,"",results!D110)</f>
        <v/>
      </c>
      <c r="E1059" s="131" t="str">
        <f>IF(results!E110=0,"",results!E110)</f>
        <v/>
      </c>
      <c r="F1059" s="141" t="str">
        <f>results!$AA$3</f>
        <v>/BMD</v>
      </c>
      <c r="G1059" s="141" t="str">
        <f>results!AA110</f>
        <v/>
      </c>
      <c r="H1059" s="143" t="str">
        <f>IFERROR(VLOOKUP(Base[[#This Row],[Résultats Demi Dilution]],$K$2:$L$62,2),"")</f>
        <v/>
      </c>
    </row>
    <row r="1060" spans="1:8" x14ac:dyDescent="0.25">
      <c r="A1060" s="140" t="str">
        <f>IF(results!A111=0,"",results!A111)</f>
        <v/>
      </c>
      <c r="B1060" s="131" t="str">
        <f>IF(results!B111=0,"",results!B111)</f>
        <v/>
      </c>
      <c r="C1060" s="131" t="str">
        <f>IF(results!C111=0,"",results!C111)</f>
        <v/>
      </c>
      <c r="D1060" s="131" t="str">
        <f>IF(results!D111=0,"",results!D111)</f>
        <v/>
      </c>
      <c r="E1060" s="131" t="str">
        <f>IF(results!E111=0,"",results!E111)</f>
        <v/>
      </c>
      <c r="F1060" s="141" t="str">
        <f>results!$AA$3</f>
        <v>/BMD</v>
      </c>
      <c r="G1060" s="141" t="str">
        <f>results!AA111</f>
        <v/>
      </c>
      <c r="H1060" s="143" t="str">
        <f>IFERROR(VLOOKUP(Base[[#This Row],[Résultats Demi Dilution]],$K$2:$L$62,2),"")</f>
        <v/>
      </c>
    </row>
    <row r="1061" spans="1:8" x14ac:dyDescent="0.25">
      <c r="A1061" s="140" t="str">
        <f>IF(results!A112=0,"",results!A112)</f>
        <v/>
      </c>
      <c r="B1061" s="131" t="str">
        <f>IF(results!B112=0,"",results!B112)</f>
        <v/>
      </c>
      <c r="C1061" s="131" t="str">
        <f>IF(results!C112=0,"",results!C112)</f>
        <v/>
      </c>
      <c r="D1061" s="131" t="str">
        <f>IF(results!D112=0,"",results!D112)</f>
        <v/>
      </c>
      <c r="E1061" s="131" t="str">
        <f>IF(results!E112=0,"",results!E112)</f>
        <v/>
      </c>
      <c r="F1061" s="141" t="str">
        <f>results!$AA$3</f>
        <v>/BMD</v>
      </c>
      <c r="G1061" s="141" t="str">
        <f>results!AA112</f>
        <v/>
      </c>
      <c r="H1061" s="143" t="str">
        <f>IFERROR(VLOOKUP(Base[[#This Row],[Résultats Demi Dilution]],$K$2:$L$62,2),"")</f>
        <v/>
      </c>
    </row>
    <row r="1062" spans="1:8" x14ac:dyDescent="0.25">
      <c r="A1062" s="140" t="str">
        <f>IF(results!A113=0,"",results!A113)</f>
        <v/>
      </c>
      <c r="B1062" s="131" t="str">
        <f>IF(results!B113=0,"",results!B113)</f>
        <v/>
      </c>
      <c r="C1062" s="131" t="str">
        <f>IF(results!C113=0,"",results!C113)</f>
        <v/>
      </c>
      <c r="D1062" s="131" t="str">
        <f>IF(results!D113=0,"",results!D113)</f>
        <v/>
      </c>
      <c r="E1062" s="131" t="str">
        <f>IF(results!E113=0,"",results!E113)</f>
        <v/>
      </c>
      <c r="F1062" s="141" t="str">
        <f>results!$AA$3</f>
        <v>/BMD</v>
      </c>
      <c r="G1062" s="141" t="str">
        <f>results!AA113</f>
        <v/>
      </c>
      <c r="H1062" s="143" t="str">
        <f>IFERROR(VLOOKUP(Base[[#This Row],[Résultats Demi Dilution]],$K$2:$L$62,2),"")</f>
        <v/>
      </c>
    </row>
    <row r="1063" spans="1:8" x14ac:dyDescent="0.25">
      <c r="A1063" s="140" t="str">
        <f>IF(results!A114=0,"",results!A114)</f>
        <v/>
      </c>
      <c r="B1063" s="131" t="str">
        <f>IF(results!B114=0,"",results!B114)</f>
        <v/>
      </c>
      <c r="C1063" s="131" t="str">
        <f>IF(results!C114=0,"",results!C114)</f>
        <v/>
      </c>
      <c r="D1063" s="131" t="str">
        <f>IF(results!D114=0,"",results!D114)</f>
        <v/>
      </c>
      <c r="E1063" s="131" t="str">
        <f>IF(results!E114=0,"",results!E114)</f>
        <v/>
      </c>
      <c r="F1063" s="141" t="str">
        <f>results!$AA$3</f>
        <v>/BMD</v>
      </c>
      <c r="G1063" s="141" t="str">
        <f>results!AA114</f>
        <v/>
      </c>
      <c r="H1063" s="143" t="str">
        <f>IFERROR(VLOOKUP(Base[[#This Row],[Résultats Demi Dilution]],$K$2:$L$62,2),"")</f>
        <v/>
      </c>
    </row>
    <row r="1064" spans="1:8" x14ac:dyDescent="0.25">
      <c r="A1064" s="140" t="str">
        <f>IF(results!A115=0,"",results!A115)</f>
        <v/>
      </c>
      <c r="B1064" s="131" t="str">
        <f>IF(results!B115=0,"",results!B115)</f>
        <v/>
      </c>
      <c r="C1064" s="131" t="str">
        <f>IF(results!C115=0,"",results!C115)</f>
        <v/>
      </c>
      <c r="D1064" s="131" t="str">
        <f>IF(results!D115=0,"",results!D115)</f>
        <v/>
      </c>
      <c r="E1064" s="131" t="str">
        <f>IF(results!E115=0,"",results!E115)</f>
        <v/>
      </c>
      <c r="F1064" s="141" t="str">
        <f>results!$AA$3</f>
        <v>/BMD</v>
      </c>
      <c r="G1064" s="141" t="str">
        <f>results!AA115</f>
        <v/>
      </c>
      <c r="H1064" s="143" t="str">
        <f>IFERROR(VLOOKUP(Base[[#This Row],[Résultats Demi Dilution]],$K$2:$L$62,2),"")</f>
        <v/>
      </c>
    </row>
    <row r="1065" spans="1:8" x14ac:dyDescent="0.25">
      <c r="A1065" s="140" t="str">
        <f>IF(results!A116=0,"",results!A116)</f>
        <v/>
      </c>
      <c r="B1065" s="131" t="str">
        <f>IF(results!B116=0,"",results!B116)</f>
        <v/>
      </c>
      <c r="C1065" s="131" t="str">
        <f>IF(results!C116=0,"",results!C116)</f>
        <v/>
      </c>
      <c r="D1065" s="131" t="str">
        <f>IF(results!D116=0,"",results!D116)</f>
        <v/>
      </c>
      <c r="E1065" s="131" t="str">
        <f>IF(results!E116=0,"",results!E116)</f>
        <v/>
      </c>
      <c r="F1065" s="141" t="str">
        <f>results!$AA$3</f>
        <v>/BMD</v>
      </c>
      <c r="G1065" s="141" t="str">
        <f>results!AA116</f>
        <v/>
      </c>
      <c r="H1065" s="143" t="str">
        <f>IFERROR(VLOOKUP(Base[[#This Row],[Résultats Demi Dilution]],$K$2:$L$62,2),"")</f>
        <v/>
      </c>
    </row>
    <row r="1066" spans="1:8" x14ac:dyDescent="0.25">
      <c r="A1066" s="140" t="str">
        <f>IF(results!A117=0,"",results!A117)</f>
        <v/>
      </c>
      <c r="B1066" s="131" t="str">
        <f>IF(results!B117=0,"",results!B117)</f>
        <v/>
      </c>
      <c r="C1066" s="131" t="str">
        <f>IF(results!C117=0,"",results!C117)</f>
        <v/>
      </c>
      <c r="D1066" s="131" t="str">
        <f>IF(results!D117=0,"",results!D117)</f>
        <v/>
      </c>
      <c r="E1066" s="131" t="str">
        <f>IF(results!E117=0,"",results!E117)</f>
        <v/>
      </c>
      <c r="F1066" s="141" t="str">
        <f>results!$AA$3</f>
        <v>/BMD</v>
      </c>
      <c r="G1066" s="141" t="str">
        <f>results!AA117</f>
        <v/>
      </c>
      <c r="H1066" s="143" t="str">
        <f>IFERROR(VLOOKUP(Base[[#This Row],[Résultats Demi Dilution]],$K$2:$L$62,2),"")</f>
        <v/>
      </c>
    </row>
    <row r="1067" spans="1:8" x14ac:dyDescent="0.25">
      <c r="A1067" s="140" t="str">
        <f>IF(results!A118=0,"",results!A118)</f>
        <v/>
      </c>
      <c r="B1067" s="131" t="str">
        <f>IF(results!B118=0,"",results!B118)</f>
        <v/>
      </c>
      <c r="C1067" s="131" t="str">
        <f>IF(results!C118=0,"",results!C118)</f>
        <v/>
      </c>
      <c r="D1067" s="131" t="str">
        <f>IF(results!D118=0,"",results!D118)</f>
        <v/>
      </c>
      <c r="E1067" s="131" t="str">
        <f>IF(results!E118=0,"",results!E118)</f>
        <v/>
      </c>
      <c r="F1067" s="141" t="str">
        <f>results!$AA$3</f>
        <v>/BMD</v>
      </c>
      <c r="G1067" s="141" t="str">
        <f>results!AA118</f>
        <v/>
      </c>
      <c r="H1067" s="143" t="str">
        <f>IFERROR(VLOOKUP(Base[[#This Row],[Résultats Demi Dilution]],$K$2:$L$62,2),"")</f>
        <v/>
      </c>
    </row>
    <row r="1068" spans="1:8" x14ac:dyDescent="0.25">
      <c r="A1068" s="140" t="str">
        <f>IF(results!A119=0,"",results!A119)</f>
        <v/>
      </c>
      <c r="B1068" s="131" t="str">
        <f>IF(results!B119=0,"",results!B119)</f>
        <v/>
      </c>
      <c r="C1068" s="131" t="str">
        <f>IF(results!C119=0,"",results!C119)</f>
        <v/>
      </c>
      <c r="D1068" s="131" t="str">
        <f>IF(results!D119=0,"",results!D119)</f>
        <v/>
      </c>
      <c r="E1068" s="131" t="str">
        <f>IF(results!E119=0,"",results!E119)</f>
        <v/>
      </c>
      <c r="F1068" s="141" t="str">
        <f>results!$AA$3</f>
        <v>/BMD</v>
      </c>
      <c r="G1068" s="141" t="str">
        <f>results!AA119</f>
        <v/>
      </c>
      <c r="H1068" s="143" t="str">
        <f>IFERROR(VLOOKUP(Base[[#This Row],[Résultats Demi Dilution]],$K$2:$L$62,2),"")</f>
        <v/>
      </c>
    </row>
    <row r="1069" spans="1:8" x14ac:dyDescent="0.25">
      <c r="A1069" s="140" t="str">
        <f>IF(results!A120=0,"",results!A120)</f>
        <v/>
      </c>
      <c r="B1069" s="131" t="str">
        <f>IF(results!B120=0,"",results!B120)</f>
        <v/>
      </c>
      <c r="C1069" s="131" t="str">
        <f>IF(results!C120=0,"",results!C120)</f>
        <v/>
      </c>
      <c r="D1069" s="131" t="str">
        <f>IF(results!D120=0,"",results!D120)</f>
        <v/>
      </c>
      <c r="E1069" s="131" t="str">
        <f>IF(results!E120=0,"",results!E120)</f>
        <v/>
      </c>
      <c r="F1069" s="141" t="str">
        <f>results!$AA$3</f>
        <v>/BMD</v>
      </c>
      <c r="G1069" s="141" t="str">
        <f>results!AA120</f>
        <v/>
      </c>
      <c r="H1069" s="143" t="str">
        <f>IFERROR(VLOOKUP(Base[[#This Row],[Résultats Demi Dilution]],$K$2:$L$62,2),"")</f>
        <v/>
      </c>
    </row>
    <row r="1070" spans="1:8" x14ac:dyDescent="0.25">
      <c r="A1070" s="140" t="str">
        <f>IF(results!A121=0,"",results!A121)</f>
        <v/>
      </c>
      <c r="B1070" s="131" t="str">
        <f>IF(results!B121=0,"",results!B121)</f>
        <v/>
      </c>
      <c r="C1070" s="131" t="str">
        <f>IF(results!C121=0,"",results!C121)</f>
        <v/>
      </c>
      <c r="D1070" s="131" t="str">
        <f>IF(results!D121=0,"",results!D121)</f>
        <v/>
      </c>
      <c r="E1070" s="131" t="str">
        <f>IF(results!E121=0,"",results!E121)</f>
        <v/>
      </c>
      <c r="F1070" s="141" t="str">
        <f>results!$AA$3</f>
        <v>/BMD</v>
      </c>
      <c r="G1070" s="141" t="str">
        <f>results!AA121</f>
        <v/>
      </c>
      <c r="H1070" s="143" t="str">
        <f>IFERROR(VLOOKUP(Base[[#This Row],[Résultats Demi Dilution]],$K$2:$L$62,2),"")</f>
        <v/>
      </c>
    </row>
    <row r="1071" spans="1:8" x14ac:dyDescent="0.25">
      <c r="A1071" s="140" t="str">
        <f>IF(results!A122=0,"",results!A122)</f>
        <v/>
      </c>
      <c r="B1071" s="131" t="str">
        <f>IF(results!B122=0,"",results!B122)</f>
        <v/>
      </c>
      <c r="C1071" s="131" t="str">
        <f>IF(results!C122=0,"",results!C122)</f>
        <v/>
      </c>
      <c r="D1071" s="131" t="str">
        <f>IF(results!D122=0,"",results!D122)</f>
        <v/>
      </c>
      <c r="E1071" s="131" t="str">
        <f>IF(results!E122=0,"",results!E122)</f>
        <v/>
      </c>
      <c r="F1071" s="141" t="str">
        <f>results!$AA$3</f>
        <v>/BMD</v>
      </c>
      <c r="G1071" s="141" t="str">
        <f>results!AA122</f>
        <v/>
      </c>
      <c r="H1071" s="143" t="str">
        <f>IFERROR(VLOOKUP(Base[[#This Row],[Résultats Demi Dilution]],$K$2:$L$62,2),"")</f>
        <v/>
      </c>
    </row>
    <row r="1072" spans="1:8" x14ac:dyDescent="0.25">
      <c r="A1072" s="140" t="str">
        <f>IF(results!A123=0,"",results!A123)</f>
        <v/>
      </c>
      <c r="B1072" s="131" t="str">
        <f>IF(results!B123=0,"",results!B123)</f>
        <v/>
      </c>
      <c r="C1072" s="131" t="str">
        <f>IF(results!C123=0,"",results!C123)</f>
        <v/>
      </c>
      <c r="D1072" s="131" t="str">
        <f>IF(results!D123=0,"",results!D123)</f>
        <v/>
      </c>
      <c r="E1072" s="131" t="str">
        <f>IF(results!E123=0,"",results!E123)</f>
        <v/>
      </c>
      <c r="F1072" s="141" t="str">
        <f>results!$AA$3</f>
        <v>/BMD</v>
      </c>
      <c r="G1072" s="141" t="str">
        <f>results!AA123</f>
        <v/>
      </c>
      <c r="H1072" s="143" t="str">
        <f>IFERROR(VLOOKUP(Base[[#This Row],[Résultats Demi Dilution]],$K$2:$L$62,2),"")</f>
        <v/>
      </c>
    </row>
    <row r="1073" spans="1:8" x14ac:dyDescent="0.25">
      <c r="A1073" s="140" t="str">
        <f>IF(results!A124=0,"",results!A124)</f>
        <v/>
      </c>
      <c r="B1073" s="131" t="str">
        <f>IF(results!B124=0,"",results!B124)</f>
        <v/>
      </c>
      <c r="C1073" s="131" t="str">
        <f>IF(results!C124=0,"",results!C124)</f>
        <v/>
      </c>
      <c r="D1073" s="131" t="str">
        <f>IF(results!D124=0,"",results!D124)</f>
        <v/>
      </c>
      <c r="E1073" s="131" t="str">
        <f>IF(results!E124=0,"",results!E124)</f>
        <v/>
      </c>
      <c r="F1073" s="141" t="str">
        <f>results!$AA$3</f>
        <v>/BMD</v>
      </c>
      <c r="G1073" s="141" t="str">
        <f>results!AA124</f>
        <v/>
      </c>
      <c r="H1073" s="143" t="str">
        <f>IFERROR(VLOOKUP(Base[[#This Row],[Résultats Demi Dilution]],$K$2:$L$62,2),"")</f>
        <v/>
      </c>
    </row>
    <row r="1074" spans="1:8" x14ac:dyDescent="0.25">
      <c r="A1074" s="140" t="str">
        <f>IF(results!A125=0,"",results!A125)</f>
        <v/>
      </c>
      <c r="B1074" s="131" t="str">
        <f>IF(results!B125=0,"",results!B125)</f>
        <v/>
      </c>
      <c r="C1074" s="131" t="str">
        <f>IF(results!C125=0,"",results!C125)</f>
        <v/>
      </c>
      <c r="D1074" s="131" t="str">
        <f>IF(results!D125=0,"",results!D125)</f>
        <v/>
      </c>
      <c r="E1074" s="131" t="str">
        <f>IF(results!E125=0,"",results!E125)</f>
        <v/>
      </c>
      <c r="F1074" s="141" t="str">
        <f>results!$AA$3</f>
        <v>/BMD</v>
      </c>
      <c r="G1074" s="141" t="str">
        <f>results!AA125</f>
        <v/>
      </c>
      <c r="H1074" s="143" t="str">
        <f>IFERROR(VLOOKUP(Base[[#This Row],[Résultats Demi Dilution]],$K$2:$L$62,2),"")</f>
        <v/>
      </c>
    </row>
    <row r="1075" spans="1:8" x14ac:dyDescent="0.25">
      <c r="A1075" s="140" t="str">
        <f>IF(results!A126=0,"",results!A126)</f>
        <v/>
      </c>
      <c r="B1075" s="131" t="str">
        <f>IF(results!B126=0,"",results!B126)</f>
        <v/>
      </c>
      <c r="C1075" s="131" t="str">
        <f>IF(results!C126=0,"",results!C126)</f>
        <v/>
      </c>
      <c r="D1075" s="131" t="str">
        <f>IF(results!D126=0,"",results!D126)</f>
        <v/>
      </c>
      <c r="E1075" s="131" t="str">
        <f>IF(results!E126=0,"",results!E126)</f>
        <v/>
      </c>
      <c r="F1075" s="141" t="str">
        <f>results!$AA$3</f>
        <v>/BMD</v>
      </c>
      <c r="G1075" s="141" t="str">
        <f>results!AA126</f>
        <v/>
      </c>
      <c r="H1075" s="143" t="str">
        <f>IFERROR(VLOOKUP(Base[[#This Row],[Résultats Demi Dilution]],$K$2:$L$62,2),"")</f>
        <v/>
      </c>
    </row>
    <row r="1076" spans="1:8" x14ac:dyDescent="0.25">
      <c r="A1076" s="140" t="str">
        <f>IF(results!A127=0,"",results!A127)</f>
        <v/>
      </c>
      <c r="B1076" s="131" t="str">
        <f>IF(results!B127=0,"",results!B127)</f>
        <v/>
      </c>
      <c r="C1076" s="131" t="str">
        <f>IF(results!C127=0,"",results!C127)</f>
        <v/>
      </c>
      <c r="D1076" s="131" t="str">
        <f>IF(results!D127=0,"",results!D127)</f>
        <v/>
      </c>
      <c r="E1076" s="131" t="str">
        <f>IF(results!E127=0,"",results!E127)</f>
        <v/>
      </c>
      <c r="F1076" s="141" t="str">
        <f>results!$AA$3</f>
        <v>/BMD</v>
      </c>
      <c r="G1076" s="141" t="str">
        <f>results!AA127</f>
        <v/>
      </c>
      <c r="H1076" s="143" t="str">
        <f>IFERROR(VLOOKUP(Base[[#This Row],[Résultats Demi Dilution]],$K$2:$L$62,2),"")</f>
        <v/>
      </c>
    </row>
    <row r="1077" spans="1:8" x14ac:dyDescent="0.25">
      <c r="A1077" s="140" t="str">
        <f>IF(results!A128=0,"",results!A128)</f>
        <v/>
      </c>
      <c r="B1077" s="131" t="str">
        <f>IF(results!B128=0,"",results!B128)</f>
        <v/>
      </c>
      <c r="C1077" s="131" t="str">
        <f>IF(results!C128=0,"",results!C128)</f>
        <v/>
      </c>
      <c r="D1077" s="131" t="str">
        <f>IF(results!D128=0,"",results!D128)</f>
        <v/>
      </c>
      <c r="E1077" s="131" t="str">
        <f>IF(results!E128=0,"",results!E128)</f>
        <v/>
      </c>
      <c r="F1077" s="141" t="str">
        <f>results!$AA$3</f>
        <v>/BMD</v>
      </c>
      <c r="G1077" s="141" t="str">
        <f>results!AA128</f>
        <v/>
      </c>
      <c r="H1077" s="143" t="str">
        <f>IFERROR(VLOOKUP(Base[[#This Row],[Résultats Demi Dilution]],$K$2:$L$62,2),"")</f>
        <v/>
      </c>
    </row>
    <row r="1078" spans="1:8" x14ac:dyDescent="0.25">
      <c r="A1078" s="140" t="str">
        <f>IF(results!A129=0,"",results!A129)</f>
        <v/>
      </c>
      <c r="B1078" s="131" t="str">
        <f>IF(results!B129=0,"",results!B129)</f>
        <v/>
      </c>
      <c r="C1078" s="131" t="str">
        <f>IF(results!C129=0,"",results!C129)</f>
        <v/>
      </c>
      <c r="D1078" s="131" t="str">
        <f>IF(results!D129=0,"",results!D129)</f>
        <v/>
      </c>
      <c r="E1078" s="131" t="str">
        <f>IF(results!E129=0,"",results!E129)</f>
        <v/>
      </c>
      <c r="F1078" s="141" t="str">
        <f>results!$AA$3</f>
        <v>/BMD</v>
      </c>
      <c r="G1078" s="141" t="str">
        <f>results!AA129</f>
        <v/>
      </c>
      <c r="H1078" s="143" t="str">
        <f>IFERROR(VLOOKUP(Base[[#This Row],[Résultats Demi Dilution]],$K$2:$L$62,2),"")</f>
        <v/>
      </c>
    </row>
    <row r="1079" spans="1:8" x14ac:dyDescent="0.25">
      <c r="A1079" s="140" t="str">
        <f>IF(results!A130=0,"",results!A130)</f>
        <v/>
      </c>
      <c r="B1079" s="131" t="str">
        <f>IF(results!B130=0,"",results!B130)</f>
        <v/>
      </c>
      <c r="C1079" s="131" t="str">
        <f>IF(results!C130=0,"",results!C130)</f>
        <v/>
      </c>
      <c r="D1079" s="131" t="str">
        <f>IF(results!D130=0,"",results!D130)</f>
        <v/>
      </c>
      <c r="E1079" s="131" t="str">
        <f>IF(results!E130=0,"",results!E130)</f>
        <v/>
      </c>
      <c r="F1079" s="141" t="str">
        <f>results!$AA$3</f>
        <v>/BMD</v>
      </c>
      <c r="G1079" s="141" t="str">
        <f>results!AA130</f>
        <v/>
      </c>
      <c r="H1079" s="143" t="str">
        <f>IFERROR(VLOOKUP(Base[[#This Row],[Résultats Demi Dilution]],$K$2:$L$62,2),"")</f>
        <v/>
      </c>
    </row>
    <row r="1080" spans="1:8" x14ac:dyDescent="0.25">
      <c r="A1080" s="140" t="str">
        <f>IF(results!A131=0,"",results!A131)</f>
        <v/>
      </c>
      <c r="B1080" s="131" t="str">
        <f>IF(results!B131=0,"",results!B131)</f>
        <v/>
      </c>
      <c r="C1080" s="131" t="str">
        <f>IF(results!C131=0,"",results!C131)</f>
        <v/>
      </c>
      <c r="D1080" s="131" t="str">
        <f>IF(results!D131=0,"",results!D131)</f>
        <v/>
      </c>
      <c r="E1080" s="131" t="str">
        <f>IF(results!E131=0,"",results!E131)</f>
        <v/>
      </c>
      <c r="F1080" s="141" t="str">
        <f>results!$AA$3</f>
        <v>/BMD</v>
      </c>
      <c r="G1080" s="141" t="str">
        <f>results!AA131</f>
        <v/>
      </c>
      <c r="H1080" s="143" t="str">
        <f>IFERROR(VLOOKUP(Base[[#This Row],[Résultats Demi Dilution]],$K$2:$L$62,2),"")</f>
        <v/>
      </c>
    </row>
    <row r="1081" spans="1:8" x14ac:dyDescent="0.25">
      <c r="A1081" s="140" t="str">
        <f>IF(results!A132=0,"",results!A132)</f>
        <v/>
      </c>
      <c r="B1081" s="131" t="str">
        <f>IF(results!B132=0,"",results!B132)</f>
        <v/>
      </c>
      <c r="C1081" s="131" t="str">
        <f>IF(results!C132=0,"",results!C132)</f>
        <v/>
      </c>
      <c r="D1081" s="131" t="str">
        <f>IF(results!D132=0,"",results!D132)</f>
        <v/>
      </c>
      <c r="E1081" s="131" t="str">
        <f>IF(results!E132=0,"",results!E132)</f>
        <v/>
      </c>
      <c r="F1081" s="141" t="str">
        <f>results!$AA$3</f>
        <v>/BMD</v>
      </c>
      <c r="G1081" s="141" t="str">
        <f>results!AA132</f>
        <v/>
      </c>
      <c r="H1081" s="143" t="str">
        <f>IFERROR(VLOOKUP(Base[[#This Row],[Résultats Demi Dilution]],$K$2:$L$62,2),"")</f>
        <v/>
      </c>
    </row>
    <row r="1082" spans="1:8" x14ac:dyDescent="0.25">
      <c r="A1082" s="140" t="str">
        <f>IF(results!A133=0,"",results!A133)</f>
        <v/>
      </c>
      <c r="B1082" s="131" t="str">
        <f>IF(results!B133=0,"",results!B133)</f>
        <v/>
      </c>
      <c r="C1082" s="131" t="str">
        <f>IF(results!C133=0,"",results!C133)</f>
        <v/>
      </c>
      <c r="D1082" s="131" t="str">
        <f>IF(results!D133=0,"",results!D133)</f>
        <v/>
      </c>
      <c r="E1082" s="131" t="str">
        <f>IF(results!E133=0,"",results!E133)</f>
        <v/>
      </c>
      <c r="F1082" s="141" t="str">
        <f>results!$AA$3</f>
        <v>/BMD</v>
      </c>
      <c r="G1082" s="141" t="str">
        <f>results!AA133</f>
        <v/>
      </c>
      <c r="H1082" s="143" t="str">
        <f>IFERROR(VLOOKUP(Base[[#This Row],[Résultats Demi Dilution]],$K$2:$L$62,2),"")</f>
        <v/>
      </c>
    </row>
    <row r="1083" spans="1:8" x14ac:dyDescent="0.25">
      <c r="A1083" s="140" t="str">
        <f>IF(results!A134=0,"",results!A134)</f>
        <v/>
      </c>
      <c r="B1083" s="131" t="str">
        <f>IF(results!B134=0,"",results!B134)</f>
        <v/>
      </c>
      <c r="C1083" s="131" t="str">
        <f>IF(results!C134=0,"",results!C134)</f>
        <v/>
      </c>
      <c r="D1083" s="131" t="str">
        <f>IF(results!D134=0,"",results!D134)</f>
        <v/>
      </c>
      <c r="E1083" s="131" t="str">
        <f>IF(results!E134=0,"",results!E134)</f>
        <v/>
      </c>
      <c r="F1083" s="141" t="str">
        <f>results!$AA$3</f>
        <v>/BMD</v>
      </c>
      <c r="G1083" s="141" t="str">
        <f>results!AA134</f>
        <v/>
      </c>
      <c r="H1083" s="143" t="str">
        <f>IFERROR(VLOOKUP(Base[[#This Row],[Résultats Demi Dilution]],$K$2:$L$62,2),"")</f>
        <v/>
      </c>
    </row>
    <row r="1084" spans="1:8" x14ac:dyDescent="0.25">
      <c r="A1084" s="140" t="str">
        <f>IF(results!A135=0,"",results!A135)</f>
        <v/>
      </c>
      <c r="B1084" s="131" t="str">
        <f>IF(results!B135=0,"",results!B135)</f>
        <v/>
      </c>
      <c r="C1084" s="131" t="str">
        <f>IF(results!C135=0,"",results!C135)</f>
        <v/>
      </c>
      <c r="D1084" s="131" t="str">
        <f>IF(results!D135=0,"",results!D135)</f>
        <v/>
      </c>
      <c r="E1084" s="131" t="str">
        <f>IF(results!E135=0,"",results!E135)</f>
        <v/>
      </c>
      <c r="F1084" s="141" t="str">
        <f>results!$AA$3</f>
        <v>/BMD</v>
      </c>
      <c r="G1084" s="141" t="str">
        <f>results!AA135</f>
        <v/>
      </c>
      <c r="H1084" s="143" t="str">
        <f>IFERROR(VLOOKUP(Base[[#This Row],[Résultats Demi Dilution]],$K$2:$L$62,2),"")</f>
        <v/>
      </c>
    </row>
    <row r="1085" spans="1:8" x14ac:dyDescent="0.25">
      <c r="A1085" s="140" t="str">
        <f>IF(results!A136=0,"",results!A136)</f>
        <v/>
      </c>
      <c r="B1085" s="131" t="str">
        <f>IF(results!B136=0,"",results!B136)</f>
        <v/>
      </c>
      <c r="C1085" s="131" t="str">
        <f>IF(results!C136=0,"",results!C136)</f>
        <v/>
      </c>
      <c r="D1085" s="131" t="str">
        <f>IF(results!D136=0,"",results!D136)</f>
        <v/>
      </c>
      <c r="E1085" s="131" t="str">
        <f>IF(results!E136=0,"",results!E136)</f>
        <v/>
      </c>
      <c r="F1085" s="141" t="str">
        <f>results!$AA$3</f>
        <v>/BMD</v>
      </c>
      <c r="G1085" s="141" t="str">
        <f>results!AA136</f>
        <v/>
      </c>
      <c r="H1085" s="143" t="str">
        <f>IFERROR(VLOOKUP(Base[[#This Row],[Résultats Demi Dilution]],$K$2:$L$62,2),"")</f>
        <v/>
      </c>
    </row>
    <row r="1086" spans="1:8" x14ac:dyDescent="0.25">
      <c r="A1086" s="140" t="str">
        <f>IF(results!A137=0,"",results!A137)</f>
        <v/>
      </c>
      <c r="B1086" s="131" t="str">
        <f>IF(results!B137=0,"",results!B137)</f>
        <v/>
      </c>
      <c r="C1086" s="131" t="str">
        <f>IF(results!C137=0,"",results!C137)</f>
        <v/>
      </c>
      <c r="D1086" s="131" t="str">
        <f>IF(results!D137=0,"",results!D137)</f>
        <v/>
      </c>
      <c r="E1086" s="131" t="str">
        <f>IF(results!E137=0,"",results!E137)</f>
        <v/>
      </c>
      <c r="F1086" s="141" t="str">
        <f>results!$AA$3</f>
        <v>/BMD</v>
      </c>
      <c r="G1086" s="141" t="str">
        <f>results!AA137</f>
        <v/>
      </c>
      <c r="H1086" s="143" t="str">
        <f>IFERROR(VLOOKUP(Base[[#This Row],[Résultats Demi Dilution]],$K$2:$L$62,2),"")</f>
        <v/>
      </c>
    </row>
    <row r="1087" spans="1:8" x14ac:dyDescent="0.25">
      <c r="A1087" s="140" t="str">
        <f>IF(results!A138=0,"",results!A138)</f>
        <v/>
      </c>
      <c r="B1087" s="131" t="str">
        <f>IF(results!B138=0,"",results!B138)</f>
        <v/>
      </c>
      <c r="C1087" s="131" t="str">
        <f>IF(results!C138=0,"",results!C138)</f>
        <v/>
      </c>
      <c r="D1087" s="131" t="str">
        <f>IF(results!D138=0,"",results!D138)</f>
        <v/>
      </c>
      <c r="E1087" s="131" t="str">
        <f>IF(results!E138=0,"",results!E138)</f>
        <v/>
      </c>
      <c r="F1087" s="141" t="str">
        <f>results!$AA$3</f>
        <v>/BMD</v>
      </c>
      <c r="G1087" s="141" t="str">
        <f>results!AA138</f>
        <v/>
      </c>
      <c r="H1087" s="143" t="str">
        <f>IFERROR(VLOOKUP(Base[[#This Row],[Résultats Demi Dilution]],$K$2:$L$62,2),"")</f>
        <v/>
      </c>
    </row>
    <row r="1088" spans="1:8" x14ac:dyDescent="0.25">
      <c r="A1088" s="140" t="str">
        <f>IF(results!A139=0,"",results!A139)</f>
        <v/>
      </c>
      <c r="B1088" s="131" t="str">
        <f>IF(results!B139=0,"",results!B139)</f>
        <v/>
      </c>
      <c r="C1088" s="131" t="str">
        <f>IF(results!C139=0,"",results!C139)</f>
        <v/>
      </c>
      <c r="D1088" s="131" t="str">
        <f>IF(results!D139=0,"",results!D139)</f>
        <v/>
      </c>
      <c r="E1088" s="131" t="str">
        <f>IF(results!E139=0,"",results!E139)</f>
        <v/>
      </c>
      <c r="F1088" s="141" t="str">
        <f>results!$AA$3</f>
        <v>/BMD</v>
      </c>
      <c r="G1088" s="141" t="str">
        <f>results!AA139</f>
        <v/>
      </c>
      <c r="H1088" s="143" t="str">
        <f>IFERROR(VLOOKUP(Base[[#This Row],[Résultats Demi Dilution]],$K$2:$L$62,2),"")</f>
        <v/>
      </c>
    </row>
    <row r="1089" spans="1:8" x14ac:dyDescent="0.25">
      <c r="A1089" s="140" t="str">
        <f>IF(results!A140=0,"",results!A140)</f>
        <v/>
      </c>
      <c r="B1089" s="131" t="str">
        <f>IF(results!B140=0,"",results!B140)</f>
        <v/>
      </c>
      <c r="C1089" s="131" t="str">
        <f>IF(results!C140=0,"",results!C140)</f>
        <v/>
      </c>
      <c r="D1089" s="131" t="str">
        <f>IF(results!D140=0,"",results!D140)</f>
        <v/>
      </c>
      <c r="E1089" s="131" t="str">
        <f>IF(results!E140=0,"",results!E140)</f>
        <v/>
      </c>
      <c r="F1089" s="141" t="str">
        <f>results!$AA$3</f>
        <v>/BMD</v>
      </c>
      <c r="G1089" s="141" t="str">
        <f>results!AA140</f>
        <v/>
      </c>
      <c r="H1089" s="143" t="str">
        <f>IFERROR(VLOOKUP(Base[[#This Row],[Résultats Demi Dilution]],$K$2:$L$62,2),"")</f>
        <v/>
      </c>
    </row>
    <row r="1090" spans="1:8" x14ac:dyDescent="0.25">
      <c r="A1090" s="140" t="str">
        <f>IF(results!A141=0,"",results!A141)</f>
        <v/>
      </c>
      <c r="B1090" s="131" t="str">
        <f>IF(results!B141=0,"",results!B141)</f>
        <v/>
      </c>
      <c r="C1090" s="131" t="str">
        <f>IF(results!C141=0,"",results!C141)</f>
        <v/>
      </c>
      <c r="D1090" s="131" t="str">
        <f>IF(results!D141=0,"",results!D141)</f>
        <v/>
      </c>
      <c r="E1090" s="131" t="str">
        <f>IF(results!E141=0,"",results!E141)</f>
        <v/>
      </c>
      <c r="F1090" s="141" t="str">
        <f>results!$AA$3</f>
        <v>/BMD</v>
      </c>
      <c r="G1090" s="141" t="str">
        <f>results!AA141</f>
        <v/>
      </c>
      <c r="H1090" s="143" t="str">
        <f>IFERROR(VLOOKUP(Base[[#This Row],[Résultats Demi Dilution]],$K$2:$L$62,2),"")</f>
        <v/>
      </c>
    </row>
    <row r="1091" spans="1:8" x14ac:dyDescent="0.25">
      <c r="A1091" s="140" t="str">
        <f>IF(results!A142=0,"",results!A142)</f>
        <v/>
      </c>
      <c r="B1091" s="131" t="str">
        <f>IF(results!B142=0,"",results!B142)</f>
        <v/>
      </c>
      <c r="C1091" s="131" t="str">
        <f>IF(results!C142=0,"",results!C142)</f>
        <v/>
      </c>
      <c r="D1091" s="131" t="str">
        <f>IF(results!D142=0,"",results!D142)</f>
        <v/>
      </c>
      <c r="E1091" s="131" t="str">
        <f>IF(results!E142=0,"",results!E142)</f>
        <v/>
      </c>
      <c r="F1091" s="141" t="str">
        <f>results!$AA$3</f>
        <v>/BMD</v>
      </c>
      <c r="G1091" s="141" t="str">
        <f>results!AA142</f>
        <v/>
      </c>
      <c r="H1091" s="143" t="str">
        <f>IFERROR(VLOOKUP(Base[[#This Row],[Résultats Demi Dilution]],$K$2:$L$62,2),"")</f>
        <v/>
      </c>
    </row>
    <row r="1092" spans="1:8" x14ac:dyDescent="0.25">
      <c r="A1092" s="140" t="str">
        <f>IF(results!A143=0,"",results!A143)</f>
        <v/>
      </c>
      <c r="B1092" s="131" t="str">
        <f>IF(results!B143=0,"",results!B143)</f>
        <v/>
      </c>
      <c r="C1092" s="131" t="str">
        <f>IF(results!C143=0,"",results!C143)</f>
        <v/>
      </c>
      <c r="D1092" s="131" t="str">
        <f>IF(results!D143=0,"",results!D143)</f>
        <v/>
      </c>
      <c r="E1092" s="131" t="str">
        <f>IF(results!E143=0,"",results!E143)</f>
        <v/>
      </c>
      <c r="F1092" s="141" t="str">
        <f>results!$AA$3</f>
        <v>/BMD</v>
      </c>
      <c r="G1092" s="141" t="str">
        <f>results!AA143</f>
        <v/>
      </c>
      <c r="H1092" s="143" t="str">
        <f>IFERROR(VLOOKUP(Base[[#This Row],[Résultats Demi Dilution]],$K$2:$L$62,2),"")</f>
        <v/>
      </c>
    </row>
    <row r="1093" spans="1:8" x14ac:dyDescent="0.25">
      <c r="A1093" s="140" t="str">
        <f>IF(results!A144=0,"",results!A144)</f>
        <v/>
      </c>
      <c r="B1093" s="131" t="str">
        <f>IF(results!B144=0,"",results!B144)</f>
        <v/>
      </c>
      <c r="C1093" s="131" t="str">
        <f>IF(results!C144=0,"",results!C144)</f>
        <v/>
      </c>
      <c r="D1093" s="131" t="str">
        <f>IF(results!D144=0,"",results!D144)</f>
        <v/>
      </c>
      <c r="E1093" s="131" t="str">
        <f>IF(results!E144=0,"",results!E144)</f>
        <v/>
      </c>
      <c r="F1093" s="141" t="str">
        <f>results!$AA$3</f>
        <v>/BMD</v>
      </c>
      <c r="G1093" s="141" t="str">
        <f>results!AA144</f>
        <v/>
      </c>
      <c r="H1093" s="143" t="str">
        <f>IFERROR(VLOOKUP(Base[[#This Row],[Résultats Demi Dilution]],$K$2:$L$62,2),"")</f>
        <v/>
      </c>
    </row>
    <row r="1094" spans="1:8" x14ac:dyDescent="0.25">
      <c r="A1094" s="140" t="str">
        <f>IF(results!A145=0,"",results!A145)</f>
        <v/>
      </c>
      <c r="B1094" s="131" t="str">
        <f>IF(results!B145=0,"",results!B145)</f>
        <v/>
      </c>
      <c r="C1094" s="131" t="str">
        <f>IF(results!C145=0,"",results!C145)</f>
        <v/>
      </c>
      <c r="D1094" s="131" t="str">
        <f>IF(results!D145=0,"",results!D145)</f>
        <v/>
      </c>
      <c r="E1094" s="131" t="str">
        <f>IF(results!E145=0,"",results!E145)</f>
        <v/>
      </c>
      <c r="F1094" s="141" t="str">
        <f>results!$AA$3</f>
        <v>/BMD</v>
      </c>
      <c r="G1094" s="141" t="str">
        <f>results!AA145</f>
        <v/>
      </c>
      <c r="H1094" s="143" t="str">
        <f>IFERROR(VLOOKUP(Base[[#This Row],[Résultats Demi Dilution]],$K$2:$L$62,2),"")</f>
        <v/>
      </c>
    </row>
    <row r="1095" spans="1:8" x14ac:dyDescent="0.25">
      <c r="A1095" s="140" t="str">
        <f>IF(results!A146=0,"",results!A146)</f>
        <v/>
      </c>
      <c r="B1095" s="131" t="str">
        <f>IF(results!B146=0,"",results!B146)</f>
        <v/>
      </c>
      <c r="C1095" s="131" t="str">
        <f>IF(results!C146=0,"",results!C146)</f>
        <v/>
      </c>
      <c r="D1095" s="131" t="str">
        <f>IF(results!D146=0,"",results!D146)</f>
        <v/>
      </c>
      <c r="E1095" s="131" t="str">
        <f>IF(results!E146=0,"",results!E146)</f>
        <v/>
      </c>
      <c r="F1095" s="141" t="str">
        <f>results!$AA$3</f>
        <v>/BMD</v>
      </c>
      <c r="G1095" s="141" t="str">
        <f>results!AA146</f>
        <v/>
      </c>
      <c r="H1095" s="143" t="str">
        <f>IFERROR(VLOOKUP(Base[[#This Row],[Résultats Demi Dilution]],$K$2:$L$62,2),"")</f>
        <v/>
      </c>
    </row>
    <row r="1096" spans="1:8" x14ac:dyDescent="0.25">
      <c r="A1096" s="140" t="str">
        <f>IF(results!A147=0,"",results!A147)</f>
        <v/>
      </c>
      <c r="B1096" s="131" t="str">
        <f>IF(results!B147=0,"",results!B147)</f>
        <v/>
      </c>
      <c r="C1096" s="131" t="str">
        <f>IF(results!C147=0,"",results!C147)</f>
        <v/>
      </c>
      <c r="D1096" s="131" t="str">
        <f>IF(results!D147=0,"",results!D147)</f>
        <v/>
      </c>
      <c r="E1096" s="131" t="str">
        <f>IF(results!E147=0,"",results!E147)</f>
        <v/>
      </c>
      <c r="F1096" s="141" t="str">
        <f>results!$AA$3</f>
        <v>/BMD</v>
      </c>
      <c r="G1096" s="141" t="str">
        <f>results!AA147</f>
        <v/>
      </c>
      <c r="H1096" s="143" t="str">
        <f>IFERROR(VLOOKUP(Base[[#This Row],[Résultats Demi Dilution]],$K$2:$L$62,2),"")</f>
        <v/>
      </c>
    </row>
    <row r="1097" spans="1:8" x14ac:dyDescent="0.25">
      <c r="A1097" s="140" t="str">
        <f>IF(results!A148=0,"",results!A148)</f>
        <v/>
      </c>
      <c r="B1097" s="131" t="str">
        <f>IF(results!B148=0,"",results!B148)</f>
        <v/>
      </c>
      <c r="C1097" s="131" t="str">
        <f>IF(results!C148=0,"",results!C148)</f>
        <v/>
      </c>
      <c r="D1097" s="131" t="str">
        <f>IF(results!D148=0,"",results!D148)</f>
        <v/>
      </c>
      <c r="E1097" s="131" t="str">
        <f>IF(results!E148=0,"",results!E148)</f>
        <v/>
      </c>
      <c r="F1097" s="141" t="str">
        <f>results!$AA$3</f>
        <v>/BMD</v>
      </c>
      <c r="G1097" s="141" t="str">
        <f>results!AA148</f>
        <v/>
      </c>
      <c r="H1097" s="143" t="str">
        <f>IFERROR(VLOOKUP(Base[[#This Row],[Résultats Demi Dilution]],$K$2:$L$62,2),"")</f>
        <v/>
      </c>
    </row>
    <row r="1098" spans="1:8" x14ac:dyDescent="0.25">
      <c r="A1098" s="140" t="str">
        <f>IF(results!A149=0,"",results!A149)</f>
        <v/>
      </c>
      <c r="B1098" s="131" t="str">
        <f>IF(results!B149=0,"",results!B149)</f>
        <v/>
      </c>
      <c r="C1098" s="131" t="str">
        <f>IF(results!C149=0,"",results!C149)</f>
        <v/>
      </c>
      <c r="D1098" s="131" t="str">
        <f>IF(results!D149=0,"",results!D149)</f>
        <v/>
      </c>
      <c r="E1098" s="131" t="str">
        <f>IF(results!E149=0,"",results!E149)</f>
        <v/>
      </c>
      <c r="F1098" s="141" t="str">
        <f>results!$AA$3</f>
        <v>/BMD</v>
      </c>
      <c r="G1098" s="141" t="str">
        <f>results!AA149</f>
        <v/>
      </c>
      <c r="H1098" s="143" t="str">
        <f>IFERROR(VLOOKUP(Base[[#This Row],[Résultats Demi Dilution]],$K$2:$L$62,2),"")</f>
        <v/>
      </c>
    </row>
    <row r="1099" spans="1:8" x14ac:dyDescent="0.25">
      <c r="A1099" s="140" t="str">
        <f>IF(results!A150=0,"",results!A150)</f>
        <v/>
      </c>
      <c r="B1099" s="131" t="str">
        <f>IF(results!B150=0,"",results!B150)</f>
        <v/>
      </c>
      <c r="C1099" s="131" t="str">
        <f>IF(results!C150=0,"",results!C150)</f>
        <v/>
      </c>
      <c r="D1099" s="131" t="str">
        <f>IF(results!D150=0,"",results!D150)</f>
        <v/>
      </c>
      <c r="E1099" s="131" t="str">
        <f>IF(results!E150=0,"",results!E150)</f>
        <v/>
      </c>
      <c r="F1099" s="141" t="str">
        <f>results!$AA$3</f>
        <v>/BMD</v>
      </c>
      <c r="G1099" s="141" t="str">
        <f>results!AA150</f>
        <v/>
      </c>
      <c r="H1099" s="143" t="str">
        <f>IFERROR(VLOOKUP(Base[[#This Row],[Résultats Demi Dilution]],$K$2:$L$62,2),"")</f>
        <v/>
      </c>
    </row>
    <row r="1100" spans="1:8" x14ac:dyDescent="0.25">
      <c r="A1100" s="140" t="str">
        <f>IF(results!A151=0,"",results!A151)</f>
        <v/>
      </c>
      <c r="B1100" s="131" t="str">
        <f>IF(results!B151=0,"",results!B151)</f>
        <v/>
      </c>
      <c r="C1100" s="131" t="str">
        <f>IF(results!C151=0,"",results!C151)</f>
        <v/>
      </c>
      <c r="D1100" s="131" t="str">
        <f>IF(results!D151=0,"",results!D151)</f>
        <v/>
      </c>
      <c r="E1100" s="131" t="str">
        <f>IF(results!E151=0,"",results!E151)</f>
        <v/>
      </c>
      <c r="F1100" s="141" t="str">
        <f>results!$AA$3</f>
        <v>/BMD</v>
      </c>
      <c r="G1100" s="141" t="str">
        <f>results!AA151</f>
        <v/>
      </c>
      <c r="H1100" s="143" t="str">
        <f>IFERROR(VLOOKUP(Base[[#This Row],[Résultats Demi Dilution]],$K$2:$L$62,2),"")</f>
        <v/>
      </c>
    </row>
    <row r="1101" spans="1:8" x14ac:dyDescent="0.25">
      <c r="A1101" s="140" t="str">
        <f>IF(results!A152=0,"",results!A152)</f>
        <v/>
      </c>
      <c r="B1101" s="131" t="str">
        <f>IF(results!B152=0,"",results!B152)</f>
        <v/>
      </c>
      <c r="C1101" s="131" t="str">
        <f>IF(results!C152=0,"",results!C152)</f>
        <v/>
      </c>
      <c r="D1101" s="131" t="str">
        <f>IF(results!D152=0,"",results!D152)</f>
        <v/>
      </c>
      <c r="E1101" s="131" t="str">
        <f>IF(results!E152=0,"",results!E152)</f>
        <v/>
      </c>
      <c r="F1101" s="141" t="str">
        <f>results!$AA$3</f>
        <v>/BMD</v>
      </c>
      <c r="G1101" s="141" t="str">
        <f>results!AA152</f>
        <v/>
      </c>
      <c r="H1101" s="143" t="str">
        <f>IFERROR(VLOOKUP(Base[[#This Row],[Résultats Demi Dilution]],$K$2:$L$62,2),"")</f>
        <v/>
      </c>
    </row>
    <row r="1102" spans="1:8" x14ac:dyDescent="0.25">
      <c r="A1102" s="140" t="str">
        <f>IF(results!A153=0,"",results!A153)</f>
        <v/>
      </c>
      <c r="B1102" s="131" t="str">
        <f>IF(results!B153=0,"",results!B153)</f>
        <v/>
      </c>
      <c r="C1102" s="131" t="str">
        <f>IF(results!C153=0,"",results!C153)</f>
        <v/>
      </c>
      <c r="D1102" s="131" t="str">
        <f>IF(results!D153=0,"",results!D153)</f>
        <v/>
      </c>
      <c r="E1102" s="131" t="str">
        <f>IF(results!E153=0,"",results!E153)</f>
        <v/>
      </c>
      <c r="F1102" s="141" t="str">
        <f>results!$AA$3</f>
        <v>/BMD</v>
      </c>
      <c r="G1102" s="141" t="str">
        <f>results!AA153</f>
        <v/>
      </c>
      <c r="H1102" s="143" t="str">
        <f>IFERROR(VLOOKUP(Base[[#This Row],[Résultats Demi Dilution]],$K$2:$L$62,2),"")</f>
        <v/>
      </c>
    </row>
    <row r="1103" spans="1:8" x14ac:dyDescent="0.25">
      <c r="A1103" s="140" t="str">
        <f>IF(results!A154=0,"",results!A154)</f>
        <v/>
      </c>
      <c r="B1103" s="131" t="str">
        <f>IF(results!B154=0,"",results!B154)</f>
        <v/>
      </c>
      <c r="C1103" s="131" t="str">
        <f>IF(results!C154=0,"",results!C154)</f>
        <v/>
      </c>
      <c r="D1103" s="131" t="str">
        <f>IF(results!D154=0,"",results!D154)</f>
        <v/>
      </c>
      <c r="E1103" s="131" t="str">
        <f>IF(results!E154=0,"",results!E154)</f>
        <v/>
      </c>
      <c r="F1103" s="141" t="str">
        <f>results!$AA$3</f>
        <v>/BMD</v>
      </c>
      <c r="G1103" s="141" t="str">
        <f>results!AA154</f>
        <v/>
      </c>
      <c r="H1103" s="143" t="str">
        <f>IFERROR(VLOOKUP(Base[[#This Row],[Résultats Demi Dilution]],$K$2:$L$62,2),"")</f>
        <v/>
      </c>
    </row>
    <row r="1104" spans="1:8" x14ac:dyDescent="0.25">
      <c r="A1104" s="140" t="str">
        <f>IF(results!A155=0,"",results!A155)</f>
        <v/>
      </c>
      <c r="B1104" s="131" t="str">
        <f>IF(results!B155=0,"",results!B155)</f>
        <v/>
      </c>
      <c r="C1104" s="131" t="str">
        <f>IF(results!C155=0,"",results!C155)</f>
        <v/>
      </c>
      <c r="D1104" s="131" t="str">
        <f>IF(results!D155=0,"",results!D155)</f>
        <v/>
      </c>
      <c r="E1104" s="131" t="str">
        <f>IF(results!E155=0,"",results!E155)</f>
        <v/>
      </c>
      <c r="F1104" s="141" t="str">
        <f>results!$AA$3</f>
        <v>/BMD</v>
      </c>
      <c r="G1104" s="141" t="str">
        <f>results!AA155</f>
        <v/>
      </c>
      <c r="H1104" s="143" t="str">
        <f>IFERROR(VLOOKUP(Base[[#This Row],[Résultats Demi Dilution]],$K$2:$L$62,2),"")</f>
        <v/>
      </c>
    </row>
    <row r="1105" spans="1:8" x14ac:dyDescent="0.25">
      <c r="A1105" s="140" t="str">
        <f>IF(results!A156=0,"",results!A156)</f>
        <v/>
      </c>
      <c r="B1105" s="131" t="str">
        <f>IF(results!B156=0,"",results!B156)</f>
        <v/>
      </c>
      <c r="C1105" s="131" t="str">
        <f>IF(results!C156=0,"",results!C156)</f>
        <v/>
      </c>
      <c r="D1105" s="131" t="str">
        <f>IF(results!D156=0,"",results!D156)</f>
        <v/>
      </c>
      <c r="E1105" s="131" t="str">
        <f>IF(results!E156=0,"",results!E156)</f>
        <v/>
      </c>
      <c r="F1105" s="141" t="str">
        <f>results!$AA$3</f>
        <v>/BMD</v>
      </c>
      <c r="G1105" s="141" t="str">
        <f>results!AA156</f>
        <v/>
      </c>
      <c r="H1105" s="143" t="str">
        <f>IFERROR(VLOOKUP(Base[[#This Row],[Résultats Demi Dilution]],$K$2:$L$62,2),"")</f>
        <v/>
      </c>
    </row>
    <row r="1106" spans="1:8" x14ac:dyDescent="0.25">
      <c r="A1106" s="140" t="str">
        <f>IF(results!A157=0,"",results!A157)</f>
        <v/>
      </c>
      <c r="B1106" s="131" t="str">
        <f>IF(results!B157=0,"",results!B157)</f>
        <v/>
      </c>
      <c r="C1106" s="131" t="str">
        <f>IF(results!C157=0,"",results!C157)</f>
        <v/>
      </c>
      <c r="D1106" s="131" t="str">
        <f>IF(results!D157=0,"",results!D157)</f>
        <v/>
      </c>
      <c r="E1106" s="131" t="str">
        <f>IF(results!E157=0,"",results!E157)</f>
        <v/>
      </c>
      <c r="F1106" s="141" t="str">
        <f>results!$AA$3</f>
        <v>/BMD</v>
      </c>
      <c r="G1106" s="141" t="str">
        <f>results!AA157</f>
        <v/>
      </c>
      <c r="H1106" s="143" t="str">
        <f>IFERROR(VLOOKUP(Base[[#This Row],[Résultats Demi Dilution]],$K$2:$L$62,2),"")</f>
        <v/>
      </c>
    </row>
    <row r="1107" spans="1:8" x14ac:dyDescent="0.25">
      <c r="A1107" s="140" t="str">
        <f>IF(results!A158=0,"",results!A158)</f>
        <v/>
      </c>
      <c r="B1107" s="131" t="str">
        <f>IF(results!B158=0,"",results!B158)</f>
        <v/>
      </c>
      <c r="C1107" s="131" t="str">
        <f>IF(results!C158=0,"",results!C158)</f>
        <v/>
      </c>
      <c r="D1107" s="131" t="str">
        <f>IF(results!D158=0,"",results!D158)</f>
        <v/>
      </c>
      <c r="E1107" s="131" t="str">
        <f>IF(results!E158=0,"",results!E158)</f>
        <v/>
      </c>
      <c r="F1107" s="141" t="str">
        <f>results!$AA$3</f>
        <v>/BMD</v>
      </c>
      <c r="G1107" s="141" t="str">
        <f>results!AA158</f>
        <v/>
      </c>
      <c r="H1107" s="143" t="str">
        <f>IFERROR(VLOOKUP(Base[[#This Row],[Résultats Demi Dilution]],$K$2:$L$62,2),"")</f>
        <v/>
      </c>
    </row>
    <row r="1108" spans="1:8" x14ac:dyDescent="0.25">
      <c r="A1108" s="140" t="str">
        <f>IF(results!A159=0,"",results!A159)</f>
        <v/>
      </c>
      <c r="B1108" s="131" t="str">
        <f>IF(results!B159=0,"",results!B159)</f>
        <v/>
      </c>
      <c r="C1108" s="131" t="str">
        <f>IF(results!C159=0,"",results!C159)</f>
        <v/>
      </c>
      <c r="D1108" s="131" t="str">
        <f>IF(results!D159=0,"",results!D159)</f>
        <v/>
      </c>
      <c r="E1108" s="131" t="str">
        <f>IF(results!E159=0,"",results!E159)</f>
        <v/>
      </c>
      <c r="F1108" s="141" t="str">
        <f>results!$AA$3</f>
        <v>/BMD</v>
      </c>
      <c r="G1108" s="141" t="str">
        <f>results!AA159</f>
        <v/>
      </c>
      <c r="H1108" s="143" t="str">
        <f>IFERROR(VLOOKUP(Base[[#This Row],[Résultats Demi Dilution]],$K$2:$L$62,2),"")</f>
        <v/>
      </c>
    </row>
    <row r="1109" spans="1:8" x14ac:dyDescent="0.25">
      <c r="A1109" s="140" t="str">
        <f>IF(results!A160=0,"",results!A160)</f>
        <v/>
      </c>
      <c r="B1109" s="131" t="str">
        <f>IF(results!B160=0,"",results!B160)</f>
        <v/>
      </c>
      <c r="C1109" s="131" t="str">
        <f>IF(results!C160=0,"",results!C160)</f>
        <v/>
      </c>
      <c r="D1109" s="131" t="str">
        <f>IF(results!D160=0,"",results!D160)</f>
        <v/>
      </c>
      <c r="E1109" s="131" t="str">
        <f>IF(results!E160=0,"",results!E160)</f>
        <v/>
      </c>
      <c r="F1109" s="141" t="str">
        <f>results!$AA$3</f>
        <v>/BMD</v>
      </c>
      <c r="G1109" s="141" t="str">
        <f>results!AA160</f>
        <v/>
      </c>
      <c r="H1109" s="143" t="str">
        <f>IFERROR(VLOOKUP(Base[[#This Row],[Résultats Demi Dilution]],$K$2:$L$62,2),"")</f>
        <v/>
      </c>
    </row>
    <row r="1110" spans="1:8" x14ac:dyDescent="0.25">
      <c r="A1110" s="140" t="str">
        <f>IF(results!A161=0,"",results!A161)</f>
        <v/>
      </c>
      <c r="B1110" s="131" t="str">
        <f>IF(results!B161=0,"",results!B161)</f>
        <v/>
      </c>
      <c r="C1110" s="131" t="str">
        <f>IF(results!C161=0,"",results!C161)</f>
        <v/>
      </c>
      <c r="D1110" s="131" t="str">
        <f>IF(results!D161=0,"",results!D161)</f>
        <v/>
      </c>
      <c r="E1110" s="131" t="str">
        <f>IF(results!E161=0,"",results!E161)</f>
        <v/>
      </c>
      <c r="F1110" s="141" t="str">
        <f>results!$AA$3</f>
        <v>/BMD</v>
      </c>
      <c r="G1110" s="141" t="str">
        <f>results!AA161</f>
        <v/>
      </c>
      <c r="H1110" s="143" t="str">
        <f>IFERROR(VLOOKUP(Base[[#This Row],[Résultats Demi Dilution]],$K$2:$L$62,2),"")</f>
        <v/>
      </c>
    </row>
    <row r="1111" spans="1:8" x14ac:dyDescent="0.25">
      <c r="A1111" s="140" t="str">
        <f>IF(results!A162=0,"",results!A162)</f>
        <v/>
      </c>
      <c r="B1111" s="131" t="str">
        <f>IF(results!B162=0,"",results!B162)</f>
        <v/>
      </c>
      <c r="C1111" s="131" t="str">
        <f>IF(results!C162=0,"",results!C162)</f>
        <v/>
      </c>
      <c r="D1111" s="131" t="str">
        <f>IF(results!D162=0,"",results!D162)</f>
        <v/>
      </c>
      <c r="E1111" s="131" t="str">
        <f>IF(results!E162=0,"",results!E162)</f>
        <v/>
      </c>
      <c r="F1111" s="141" t="str">
        <f>results!$AA$3</f>
        <v>/BMD</v>
      </c>
      <c r="G1111" s="141" t="str">
        <f>results!AA162</f>
        <v/>
      </c>
      <c r="H1111" s="143" t="str">
        <f>IFERROR(VLOOKUP(Base[[#This Row],[Résultats Demi Dilution]],$K$2:$L$62,2),"")</f>
        <v/>
      </c>
    </row>
    <row r="1112" spans="1:8" x14ac:dyDescent="0.25">
      <c r="A1112" s="140" t="str">
        <f>IF(results!A163=0,"",results!A163)</f>
        <v/>
      </c>
      <c r="B1112" s="131" t="str">
        <f>IF(results!B163=0,"",results!B163)</f>
        <v/>
      </c>
      <c r="C1112" s="131" t="str">
        <f>IF(results!C163=0,"",results!C163)</f>
        <v/>
      </c>
      <c r="D1112" s="131" t="str">
        <f>IF(results!D163=0,"",results!D163)</f>
        <v/>
      </c>
      <c r="E1112" s="131" t="str">
        <f>IF(results!E163=0,"",results!E163)</f>
        <v/>
      </c>
      <c r="F1112" s="141" t="str">
        <f>results!$AA$3</f>
        <v>/BMD</v>
      </c>
      <c r="G1112" s="141" t="str">
        <f>results!AA163</f>
        <v/>
      </c>
      <c r="H1112" s="143" t="str">
        <f>IFERROR(VLOOKUP(Base[[#This Row],[Résultats Demi Dilution]],$K$2:$L$62,2),"")</f>
        <v/>
      </c>
    </row>
    <row r="1113" spans="1:8" x14ac:dyDescent="0.25">
      <c r="A1113" s="140" t="str">
        <f>IF(results!A164=0,"",results!A164)</f>
        <v/>
      </c>
      <c r="B1113" s="131" t="str">
        <f>IF(results!B164=0,"",results!B164)</f>
        <v/>
      </c>
      <c r="C1113" s="131" t="str">
        <f>IF(results!C164=0,"",results!C164)</f>
        <v/>
      </c>
      <c r="D1113" s="131" t="str">
        <f>IF(results!D164=0,"",results!D164)</f>
        <v/>
      </c>
      <c r="E1113" s="131" t="str">
        <f>IF(results!E164=0,"",results!E164)</f>
        <v/>
      </c>
      <c r="F1113" s="141" t="str">
        <f>results!$AA$3</f>
        <v>/BMD</v>
      </c>
      <c r="G1113" s="141" t="str">
        <f>results!AA164</f>
        <v/>
      </c>
      <c r="H1113" s="143" t="str">
        <f>IFERROR(VLOOKUP(Base[[#This Row],[Résultats Demi Dilution]],$K$2:$L$62,2),"")</f>
        <v/>
      </c>
    </row>
    <row r="1114" spans="1:8" x14ac:dyDescent="0.25">
      <c r="A1114" s="140" t="str">
        <f>IF(results!A165=0,"",results!A165)</f>
        <v/>
      </c>
      <c r="B1114" s="131" t="str">
        <f>IF(results!B165=0,"",results!B165)</f>
        <v/>
      </c>
      <c r="C1114" s="131" t="str">
        <f>IF(results!C165=0,"",results!C165)</f>
        <v/>
      </c>
      <c r="D1114" s="131" t="str">
        <f>IF(results!D165=0,"",results!D165)</f>
        <v/>
      </c>
      <c r="E1114" s="131" t="str">
        <f>IF(results!E165=0,"",results!E165)</f>
        <v/>
      </c>
      <c r="F1114" s="141" t="str">
        <f>results!$AA$3</f>
        <v>/BMD</v>
      </c>
      <c r="G1114" s="141" t="str">
        <f>results!AA165</f>
        <v/>
      </c>
      <c r="H1114" s="143" t="str">
        <f>IFERROR(VLOOKUP(Base[[#This Row],[Résultats Demi Dilution]],$K$2:$L$62,2),"")</f>
        <v/>
      </c>
    </row>
    <row r="1115" spans="1:8" x14ac:dyDescent="0.25">
      <c r="A1115" s="140" t="str">
        <f>IF(results!A166=0,"",results!A166)</f>
        <v/>
      </c>
      <c r="B1115" s="131" t="str">
        <f>IF(results!B166=0,"",results!B166)</f>
        <v/>
      </c>
      <c r="C1115" s="131" t="str">
        <f>IF(results!C166=0,"",results!C166)</f>
        <v/>
      </c>
      <c r="D1115" s="131" t="str">
        <f>IF(results!D166=0,"",results!D166)</f>
        <v/>
      </c>
      <c r="E1115" s="131" t="str">
        <f>IF(results!E166=0,"",results!E166)</f>
        <v/>
      </c>
      <c r="F1115" s="141" t="str">
        <f>results!$AA$3</f>
        <v>/BMD</v>
      </c>
      <c r="G1115" s="141" t="str">
        <f>results!AA166</f>
        <v/>
      </c>
      <c r="H1115" s="143" t="str">
        <f>IFERROR(VLOOKUP(Base[[#This Row],[Résultats Demi Dilution]],$K$2:$L$62,2),"")</f>
        <v/>
      </c>
    </row>
    <row r="1116" spans="1:8" x14ac:dyDescent="0.25">
      <c r="A1116" s="140" t="str">
        <f>IF(results!A167=0,"",results!A167)</f>
        <v/>
      </c>
      <c r="B1116" s="131" t="str">
        <f>IF(results!B167=0,"",results!B167)</f>
        <v/>
      </c>
      <c r="C1116" s="131" t="str">
        <f>IF(results!C167=0,"",results!C167)</f>
        <v/>
      </c>
      <c r="D1116" s="131" t="str">
        <f>IF(results!D167=0,"",results!D167)</f>
        <v/>
      </c>
      <c r="E1116" s="131" t="str">
        <f>IF(results!E167=0,"",results!E167)</f>
        <v/>
      </c>
      <c r="F1116" s="141" t="str">
        <f>results!$AA$3</f>
        <v>/BMD</v>
      </c>
      <c r="G1116" s="141" t="str">
        <f>results!AA167</f>
        <v/>
      </c>
      <c r="H1116" s="143" t="str">
        <f>IFERROR(VLOOKUP(Base[[#This Row],[Résultats Demi Dilution]],$K$2:$L$62,2),"")</f>
        <v/>
      </c>
    </row>
    <row r="1117" spans="1:8" x14ac:dyDescent="0.25">
      <c r="A1117" s="140" t="str">
        <f>IF(results!A168=0,"",results!A168)</f>
        <v/>
      </c>
      <c r="B1117" s="131" t="str">
        <f>IF(results!B168=0,"",results!B168)</f>
        <v/>
      </c>
      <c r="C1117" s="131" t="str">
        <f>IF(results!C168=0,"",results!C168)</f>
        <v/>
      </c>
      <c r="D1117" s="131" t="str">
        <f>IF(results!D168=0,"",results!D168)</f>
        <v/>
      </c>
      <c r="E1117" s="131" t="str">
        <f>IF(results!E168=0,"",results!E168)</f>
        <v/>
      </c>
      <c r="F1117" s="141" t="str">
        <f>results!$AA$3</f>
        <v>/BMD</v>
      </c>
      <c r="G1117" s="141" t="str">
        <f>results!AA168</f>
        <v/>
      </c>
      <c r="H1117" s="143" t="str">
        <f>IFERROR(VLOOKUP(Base[[#This Row],[Résultats Demi Dilution]],$K$2:$L$62,2),"")</f>
        <v/>
      </c>
    </row>
    <row r="1118" spans="1:8" x14ac:dyDescent="0.25">
      <c r="A1118" s="140" t="str">
        <f>IF(results!A169=0,"",results!A169)</f>
        <v/>
      </c>
      <c r="B1118" s="131" t="str">
        <f>IF(results!B169=0,"",results!B169)</f>
        <v/>
      </c>
      <c r="C1118" s="131" t="str">
        <f>IF(results!C169=0,"",results!C169)</f>
        <v/>
      </c>
      <c r="D1118" s="131" t="str">
        <f>IF(results!D169=0,"",results!D169)</f>
        <v/>
      </c>
      <c r="E1118" s="131" t="str">
        <f>IF(results!E169=0,"",results!E169)</f>
        <v/>
      </c>
      <c r="F1118" s="141" t="str">
        <f>results!$AA$3</f>
        <v>/BMD</v>
      </c>
      <c r="G1118" s="141" t="str">
        <f>results!AA169</f>
        <v/>
      </c>
      <c r="H1118" s="143" t="str">
        <f>IFERROR(VLOOKUP(Base[[#This Row],[Résultats Demi Dilution]],$K$2:$L$62,2),"")</f>
        <v/>
      </c>
    </row>
    <row r="1119" spans="1:8" x14ac:dyDescent="0.25">
      <c r="A1119" s="140" t="str">
        <f>IF(results!A170=0,"",results!A170)</f>
        <v/>
      </c>
      <c r="B1119" s="131" t="str">
        <f>IF(results!B170=0,"",results!B170)</f>
        <v/>
      </c>
      <c r="C1119" s="131" t="str">
        <f>IF(results!C170=0,"",results!C170)</f>
        <v/>
      </c>
      <c r="D1119" s="131" t="str">
        <f>IF(results!D170=0,"",results!D170)</f>
        <v/>
      </c>
      <c r="E1119" s="131" t="str">
        <f>IF(results!E170=0,"",results!E170)</f>
        <v/>
      </c>
      <c r="F1119" s="141" t="str">
        <f>results!$AA$3</f>
        <v>/BMD</v>
      </c>
      <c r="G1119" s="141" t="str">
        <f>results!AA170</f>
        <v/>
      </c>
      <c r="H1119" s="143" t="str">
        <f>IFERROR(VLOOKUP(Base[[#This Row],[Résultats Demi Dilution]],$K$2:$L$62,2),"")</f>
        <v/>
      </c>
    </row>
    <row r="1120" spans="1:8" x14ac:dyDescent="0.25">
      <c r="A1120" s="140" t="str">
        <f>IF(results!A171=0,"",results!A171)</f>
        <v/>
      </c>
      <c r="B1120" s="131" t="str">
        <f>IF(results!B171=0,"",results!B171)</f>
        <v/>
      </c>
      <c r="C1120" s="131" t="str">
        <f>IF(results!C171=0,"",results!C171)</f>
        <v/>
      </c>
      <c r="D1120" s="131" t="str">
        <f>IF(results!D171=0,"",results!D171)</f>
        <v/>
      </c>
      <c r="E1120" s="131" t="str">
        <f>IF(results!E171=0,"",results!E171)</f>
        <v/>
      </c>
      <c r="F1120" s="141" t="str">
        <f>results!$AA$3</f>
        <v>/BMD</v>
      </c>
      <c r="G1120" s="141" t="str">
        <f>results!AA171</f>
        <v/>
      </c>
      <c r="H1120" s="143" t="str">
        <f>IFERROR(VLOOKUP(Base[[#This Row],[Résultats Demi Dilution]],$K$2:$L$62,2),"")</f>
        <v/>
      </c>
    </row>
    <row r="1121" spans="1:8" x14ac:dyDescent="0.25">
      <c r="A1121" s="140" t="str">
        <f>IF(results!A172=0,"",results!A172)</f>
        <v/>
      </c>
      <c r="B1121" s="131" t="str">
        <f>IF(results!B172=0,"",results!B172)</f>
        <v/>
      </c>
      <c r="C1121" s="131" t="str">
        <f>IF(results!C172=0,"",results!C172)</f>
        <v/>
      </c>
      <c r="D1121" s="131" t="str">
        <f>IF(results!D172=0,"",results!D172)</f>
        <v/>
      </c>
      <c r="E1121" s="131" t="str">
        <f>IF(results!E172=0,"",results!E172)</f>
        <v/>
      </c>
      <c r="F1121" s="141" t="str">
        <f>results!$AA$3</f>
        <v>/BMD</v>
      </c>
      <c r="G1121" s="141" t="str">
        <f>results!AA172</f>
        <v/>
      </c>
      <c r="H1121" s="143" t="str">
        <f>IFERROR(VLOOKUP(Base[[#This Row],[Résultats Demi Dilution]],$K$2:$L$62,2),"")</f>
        <v/>
      </c>
    </row>
    <row r="1122" spans="1:8" x14ac:dyDescent="0.25">
      <c r="A1122" s="140" t="str">
        <f>IF(results!A173=0,"",results!A173)</f>
        <v/>
      </c>
      <c r="B1122" s="131" t="str">
        <f>IF(results!B173=0,"",results!B173)</f>
        <v/>
      </c>
      <c r="C1122" s="131" t="str">
        <f>IF(results!C173=0,"",results!C173)</f>
        <v/>
      </c>
      <c r="D1122" s="131" t="str">
        <f>IF(results!D173=0,"",results!D173)</f>
        <v/>
      </c>
      <c r="E1122" s="131" t="str">
        <f>IF(results!E173=0,"",results!E173)</f>
        <v/>
      </c>
      <c r="F1122" s="141" t="str">
        <f>results!$AA$3</f>
        <v>/BMD</v>
      </c>
      <c r="G1122" s="141" t="str">
        <f>results!AA173</f>
        <v/>
      </c>
      <c r="H1122" s="143" t="str">
        <f>IFERROR(VLOOKUP(Base[[#This Row],[Résultats Demi Dilution]],$K$2:$L$62,2),"")</f>
        <v/>
      </c>
    </row>
    <row r="1123" spans="1:8" x14ac:dyDescent="0.25">
      <c r="A1123" s="140" t="str">
        <f>IF(results!A174=0,"",results!A174)</f>
        <v/>
      </c>
      <c r="B1123" s="131" t="str">
        <f>IF(results!B174=0,"",results!B174)</f>
        <v/>
      </c>
      <c r="C1123" s="131" t="str">
        <f>IF(results!C174=0,"",results!C174)</f>
        <v/>
      </c>
      <c r="D1123" s="131" t="str">
        <f>IF(results!D174=0,"",results!D174)</f>
        <v/>
      </c>
      <c r="E1123" s="131" t="str">
        <f>IF(results!E174=0,"",results!E174)</f>
        <v/>
      </c>
      <c r="F1123" s="141" t="str">
        <f>results!$AA$3</f>
        <v>/BMD</v>
      </c>
      <c r="G1123" s="141" t="str">
        <f>results!AA174</f>
        <v/>
      </c>
      <c r="H1123" s="143" t="str">
        <f>IFERROR(VLOOKUP(Base[[#This Row],[Résultats Demi Dilution]],$K$2:$L$62,2),"")</f>
        <v/>
      </c>
    </row>
    <row r="1124" spans="1:8" x14ac:dyDescent="0.25">
      <c r="A1124" s="140" t="str">
        <f>IF(results!A175=0,"",results!A175)</f>
        <v/>
      </c>
      <c r="B1124" s="131" t="str">
        <f>IF(results!B175=0,"",results!B175)</f>
        <v/>
      </c>
      <c r="C1124" s="131" t="str">
        <f>IF(results!C175=0,"",results!C175)</f>
        <v/>
      </c>
      <c r="D1124" s="131" t="str">
        <f>IF(results!D175=0,"",results!D175)</f>
        <v/>
      </c>
      <c r="E1124" s="131" t="str">
        <f>IF(results!E175=0,"",results!E175)</f>
        <v/>
      </c>
      <c r="F1124" s="141" t="str">
        <f>results!$AA$3</f>
        <v>/BMD</v>
      </c>
      <c r="G1124" s="141" t="str">
        <f>results!AA175</f>
        <v/>
      </c>
      <c r="H1124" s="143" t="str">
        <f>IFERROR(VLOOKUP(Base[[#This Row],[Résultats Demi Dilution]],$K$2:$L$62,2),"")</f>
        <v/>
      </c>
    </row>
    <row r="1125" spans="1:8" x14ac:dyDescent="0.25">
      <c r="A1125" s="140" t="str">
        <f>IF(results!A176=0,"",results!A176)</f>
        <v/>
      </c>
      <c r="B1125" s="131" t="str">
        <f>IF(results!B176=0,"",results!B176)</f>
        <v/>
      </c>
      <c r="C1125" s="131" t="str">
        <f>IF(results!C176=0,"",results!C176)</f>
        <v/>
      </c>
      <c r="D1125" s="131" t="str">
        <f>IF(results!D176=0,"",results!D176)</f>
        <v/>
      </c>
      <c r="E1125" s="131" t="str">
        <f>IF(results!E176=0,"",results!E176)</f>
        <v/>
      </c>
      <c r="F1125" s="141" t="str">
        <f>results!$AA$3</f>
        <v>/BMD</v>
      </c>
      <c r="G1125" s="141" t="str">
        <f>results!AA176</f>
        <v/>
      </c>
      <c r="H1125" s="143" t="str">
        <f>IFERROR(VLOOKUP(Base[[#This Row],[Résultats Demi Dilution]],$K$2:$L$62,2),"")</f>
        <v/>
      </c>
    </row>
    <row r="1126" spans="1:8" x14ac:dyDescent="0.25">
      <c r="A1126" s="140" t="str">
        <f>IF(results!A177=0,"",results!A177)</f>
        <v/>
      </c>
      <c r="B1126" s="131" t="str">
        <f>IF(results!B177=0,"",results!B177)</f>
        <v/>
      </c>
      <c r="C1126" s="131" t="str">
        <f>IF(results!C177=0,"",results!C177)</f>
        <v/>
      </c>
      <c r="D1126" s="131" t="str">
        <f>IF(results!D177=0,"",results!D177)</f>
        <v/>
      </c>
      <c r="E1126" s="131" t="str">
        <f>IF(results!E177=0,"",results!E177)</f>
        <v/>
      </c>
      <c r="F1126" s="141" t="str">
        <f>results!$AA$3</f>
        <v>/BMD</v>
      </c>
      <c r="G1126" s="141" t="str">
        <f>results!AA177</f>
        <v/>
      </c>
      <c r="H1126" s="143" t="str">
        <f>IFERROR(VLOOKUP(Base[[#This Row],[Résultats Demi Dilution]],$K$2:$L$62,2),"")</f>
        <v/>
      </c>
    </row>
    <row r="1127" spans="1:8" x14ac:dyDescent="0.25">
      <c r="A1127" s="140" t="str">
        <f>IF(results!A178=0,"",results!A178)</f>
        <v/>
      </c>
      <c r="B1127" s="131" t="str">
        <f>IF(results!B178=0,"",results!B178)</f>
        <v/>
      </c>
      <c r="C1127" s="131" t="str">
        <f>IF(results!C178=0,"",results!C178)</f>
        <v/>
      </c>
      <c r="D1127" s="131" t="str">
        <f>IF(results!D178=0,"",results!D178)</f>
        <v/>
      </c>
      <c r="E1127" s="131" t="str">
        <f>IF(results!E178=0,"",results!E178)</f>
        <v/>
      </c>
      <c r="F1127" s="141" t="str">
        <f>results!$AA$3</f>
        <v>/BMD</v>
      </c>
      <c r="G1127" s="141" t="str">
        <f>results!AA178</f>
        <v/>
      </c>
      <c r="H1127" s="143" t="str">
        <f>IFERROR(VLOOKUP(Base[[#This Row],[Résultats Demi Dilution]],$K$2:$L$62,2),"")</f>
        <v/>
      </c>
    </row>
    <row r="1128" spans="1:8" x14ac:dyDescent="0.25">
      <c r="A1128" s="140" t="str">
        <f>IF(results!A179=0,"",results!A179)</f>
        <v/>
      </c>
      <c r="B1128" s="131" t="str">
        <f>IF(results!B179=0,"",results!B179)</f>
        <v/>
      </c>
      <c r="C1128" s="131" t="str">
        <f>IF(results!C179=0,"",results!C179)</f>
        <v/>
      </c>
      <c r="D1128" s="131" t="str">
        <f>IF(results!D179=0,"",results!D179)</f>
        <v/>
      </c>
      <c r="E1128" s="131" t="str">
        <f>IF(results!E179=0,"",results!E179)</f>
        <v/>
      </c>
      <c r="F1128" s="141" t="str">
        <f>results!$AA$3</f>
        <v>/BMD</v>
      </c>
      <c r="G1128" s="141" t="str">
        <f>results!AA179</f>
        <v/>
      </c>
      <c r="H1128" s="143" t="str">
        <f>IFERROR(VLOOKUP(Base[[#This Row],[Résultats Demi Dilution]],$K$2:$L$62,2),"")</f>
        <v/>
      </c>
    </row>
    <row r="1129" spans="1:8" x14ac:dyDescent="0.25">
      <c r="A1129" s="140" t="str">
        <f>IF(results!A180=0,"",results!A180)</f>
        <v/>
      </c>
      <c r="B1129" s="131" t="str">
        <f>IF(results!B180=0,"",results!B180)</f>
        <v/>
      </c>
      <c r="C1129" s="131" t="str">
        <f>IF(results!C180=0,"",results!C180)</f>
        <v/>
      </c>
      <c r="D1129" s="131" t="str">
        <f>IF(results!D180=0,"",results!D180)</f>
        <v/>
      </c>
      <c r="E1129" s="131" t="str">
        <f>IF(results!E180=0,"",results!E180)</f>
        <v/>
      </c>
      <c r="F1129" s="141" t="str">
        <f>results!$AA$3</f>
        <v>/BMD</v>
      </c>
      <c r="G1129" s="141" t="str">
        <f>results!AA180</f>
        <v/>
      </c>
      <c r="H1129" s="143" t="str">
        <f>IFERROR(VLOOKUP(Base[[#This Row],[Résultats Demi Dilution]],$K$2:$L$62,2),"")</f>
        <v/>
      </c>
    </row>
    <row r="1130" spans="1:8" x14ac:dyDescent="0.25">
      <c r="A1130" s="140" t="str">
        <f>IF(results!A181=0,"",results!A181)</f>
        <v/>
      </c>
      <c r="B1130" s="131" t="str">
        <f>IF(results!B181=0,"",results!B181)</f>
        <v/>
      </c>
      <c r="C1130" s="131" t="str">
        <f>IF(results!C181=0,"",results!C181)</f>
        <v/>
      </c>
      <c r="D1130" s="131" t="str">
        <f>IF(results!D181=0,"",results!D181)</f>
        <v/>
      </c>
      <c r="E1130" s="131" t="str">
        <f>IF(results!E181=0,"",results!E181)</f>
        <v/>
      </c>
      <c r="F1130" s="141" t="str">
        <f>results!$AA$3</f>
        <v>/BMD</v>
      </c>
      <c r="G1130" s="141" t="str">
        <f>results!AA181</f>
        <v/>
      </c>
      <c r="H1130" s="143" t="str">
        <f>IFERROR(VLOOKUP(Base[[#This Row],[Résultats Demi Dilution]],$K$2:$L$62,2),"")</f>
        <v/>
      </c>
    </row>
    <row r="1131" spans="1:8" x14ac:dyDescent="0.25">
      <c r="A1131" s="140" t="str">
        <f>IF(results!A182=0,"",results!A182)</f>
        <v/>
      </c>
      <c r="B1131" s="131" t="str">
        <f>IF(results!B182=0,"",results!B182)</f>
        <v/>
      </c>
      <c r="C1131" s="131" t="str">
        <f>IF(results!C182=0,"",results!C182)</f>
        <v/>
      </c>
      <c r="D1131" s="131" t="str">
        <f>IF(results!D182=0,"",results!D182)</f>
        <v/>
      </c>
      <c r="E1131" s="131" t="str">
        <f>IF(results!E182=0,"",results!E182)</f>
        <v/>
      </c>
      <c r="F1131" s="141" t="str">
        <f>results!$AA$3</f>
        <v>/BMD</v>
      </c>
      <c r="G1131" s="141" t="str">
        <f>results!AA182</f>
        <v/>
      </c>
      <c r="H1131" s="143" t="str">
        <f>IFERROR(VLOOKUP(Base[[#This Row],[Résultats Demi Dilution]],$K$2:$L$62,2),"")</f>
        <v/>
      </c>
    </row>
    <row r="1132" spans="1:8" x14ac:dyDescent="0.25">
      <c r="A1132" s="140" t="str">
        <f>IF(results!A183=0,"",results!A183)</f>
        <v/>
      </c>
      <c r="B1132" s="131" t="str">
        <f>IF(results!B183=0,"",results!B183)</f>
        <v/>
      </c>
      <c r="C1132" s="131" t="str">
        <f>IF(results!C183=0,"",results!C183)</f>
        <v/>
      </c>
      <c r="D1132" s="131" t="str">
        <f>IF(results!D183=0,"",results!D183)</f>
        <v/>
      </c>
      <c r="E1132" s="131" t="str">
        <f>IF(results!E183=0,"",results!E183)</f>
        <v/>
      </c>
      <c r="F1132" s="141" t="str">
        <f>results!$AA$3</f>
        <v>/BMD</v>
      </c>
      <c r="G1132" s="141" t="str">
        <f>results!AA183</f>
        <v/>
      </c>
      <c r="H1132" s="143" t="str">
        <f>IFERROR(VLOOKUP(Base[[#This Row],[Résultats Demi Dilution]],$K$2:$L$62,2),"")</f>
        <v/>
      </c>
    </row>
    <row r="1133" spans="1:8" x14ac:dyDescent="0.25">
      <c r="A1133" s="140" t="str">
        <f>IF(results!A184=0,"",results!A184)</f>
        <v/>
      </c>
      <c r="B1133" s="131" t="str">
        <f>IF(results!B184=0,"",results!B184)</f>
        <v/>
      </c>
      <c r="C1133" s="131" t="str">
        <f>IF(results!C184=0,"",results!C184)</f>
        <v/>
      </c>
      <c r="D1133" s="131" t="str">
        <f>IF(results!D184=0,"",results!D184)</f>
        <v/>
      </c>
      <c r="E1133" s="131" t="str">
        <f>IF(results!E184=0,"",results!E184)</f>
        <v/>
      </c>
      <c r="F1133" s="141" t="str">
        <f>results!$AA$3</f>
        <v>/BMD</v>
      </c>
      <c r="G1133" s="141" t="str">
        <f>results!AA184</f>
        <v/>
      </c>
      <c r="H1133" s="143" t="str">
        <f>IFERROR(VLOOKUP(Base[[#This Row],[Résultats Demi Dilution]],$K$2:$L$62,2),"")</f>
        <v/>
      </c>
    </row>
    <row r="1134" spans="1:8" x14ac:dyDescent="0.25">
      <c r="A1134" s="140" t="str">
        <f>IF(results!A185=0,"",results!A185)</f>
        <v/>
      </c>
      <c r="B1134" s="131" t="str">
        <f>IF(results!B185=0,"",results!B185)</f>
        <v/>
      </c>
      <c r="C1134" s="131" t="str">
        <f>IF(results!C185=0,"",results!C185)</f>
        <v/>
      </c>
      <c r="D1134" s="131" t="str">
        <f>IF(results!D185=0,"",results!D185)</f>
        <v/>
      </c>
      <c r="E1134" s="131" t="str">
        <f>IF(results!E185=0,"",results!E185)</f>
        <v/>
      </c>
      <c r="F1134" s="141" t="str">
        <f>results!$AA$3</f>
        <v>/BMD</v>
      </c>
      <c r="G1134" s="141" t="str">
        <f>results!AA185</f>
        <v/>
      </c>
      <c r="H1134" s="143" t="str">
        <f>IFERROR(VLOOKUP(Base[[#This Row],[Résultats Demi Dilution]],$K$2:$L$62,2),"")</f>
        <v/>
      </c>
    </row>
    <row r="1135" spans="1:8" x14ac:dyDescent="0.25">
      <c r="A1135" s="140" t="str">
        <f>IF(results!A186=0,"",results!A186)</f>
        <v/>
      </c>
      <c r="B1135" s="131" t="str">
        <f>IF(results!B186=0,"",results!B186)</f>
        <v/>
      </c>
      <c r="C1135" s="131" t="str">
        <f>IF(results!C186=0,"",results!C186)</f>
        <v/>
      </c>
      <c r="D1135" s="131" t="str">
        <f>IF(results!D186=0,"",results!D186)</f>
        <v/>
      </c>
      <c r="E1135" s="131" t="str">
        <f>IF(results!E186=0,"",results!E186)</f>
        <v/>
      </c>
      <c r="F1135" s="141" t="str">
        <f>results!$AA$3</f>
        <v>/BMD</v>
      </c>
      <c r="G1135" s="141" t="str">
        <f>results!AA186</f>
        <v/>
      </c>
      <c r="H1135" s="143" t="str">
        <f>IFERROR(VLOOKUP(Base[[#This Row],[Résultats Demi Dilution]],$K$2:$L$62,2),"")</f>
        <v/>
      </c>
    </row>
    <row r="1136" spans="1:8" x14ac:dyDescent="0.25">
      <c r="A1136" s="140" t="str">
        <f>IF(results!A187=0,"",results!A187)</f>
        <v/>
      </c>
      <c r="B1136" s="131" t="str">
        <f>IF(results!B187=0,"",results!B187)</f>
        <v/>
      </c>
      <c r="C1136" s="131" t="str">
        <f>IF(results!C187=0,"",results!C187)</f>
        <v/>
      </c>
      <c r="D1136" s="131" t="str">
        <f>IF(results!D187=0,"",results!D187)</f>
        <v/>
      </c>
      <c r="E1136" s="131" t="str">
        <f>IF(results!E187=0,"",results!E187)</f>
        <v/>
      </c>
      <c r="F1136" s="141" t="str">
        <f>results!$AA$3</f>
        <v>/BMD</v>
      </c>
      <c r="G1136" s="141" t="str">
        <f>results!AA187</f>
        <v/>
      </c>
      <c r="H1136" s="143" t="str">
        <f>IFERROR(VLOOKUP(Base[[#This Row],[Résultats Demi Dilution]],$K$2:$L$62,2),"")</f>
        <v/>
      </c>
    </row>
    <row r="1137" spans="1:8" x14ac:dyDescent="0.25">
      <c r="A1137" s="140" t="str">
        <f>IF(results!A188=0,"",results!A188)</f>
        <v/>
      </c>
      <c r="B1137" s="131" t="str">
        <f>IF(results!B188=0,"",results!B188)</f>
        <v/>
      </c>
      <c r="C1137" s="131" t="str">
        <f>IF(results!C188=0,"",results!C188)</f>
        <v/>
      </c>
      <c r="D1137" s="131" t="str">
        <f>IF(results!D188=0,"",results!D188)</f>
        <v/>
      </c>
      <c r="E1137" s="131" t="str">
        <f>IF(results!E188=0,"",results!E188)</f>
        <v/>
      </c>
      <c r="F1137" s="141" t="str">
        <f>results!$AA$3</f>
        <v>/BMD</v>
      </c>
      <c r="G1137" s="141" t="str">
        <f>results!AA188</f>
        <v/>
      </c>
      <c r="H1137" s="143" t="str">
        <f>IFERROR(VLOOKUP(Base[[#This Row],[Résultats Demi Dilution]],$K$2:$L$62,2),"")</f>
        <v/>
      </c>
    </row>
    <row r="1138" spans="1:8" x14ac:dyDescent="0.25">
      <c r="A1138" s="140" t="str">
        <f>IF(results!A189=0,"",results!A189)</f>
        <v/>
      </c>
      <c r="B1138" s="131" t="str">
        <f>IF(results!B189=0,"",results!B189)</f>
        <v/>
      </c>
      <c r="C1138" s="131" t="str">
        <f>IF(results!C189=0,"",results!C189)</f>
        <v/>
      </c>
      <c r="D1138" s="131" t="str">
        <f>IF(results!D189=0,"",results!D189)</f>
        <v/>
      </c>
      <c r="E1138" s="131" t="str">
        <f>IF(results!E189=0,"",results!E189)</f>
        <v/>
      </c>
      <c r="F1138" s="141" t="str">
        <f>results!$AA$3</f>
        <v>/BMD</v>
      </c>
      <c r="G1138" s="141" t="str">
        <f>results!AA189</f>
        <v/>
      </c>
      <c r="H1138" s="143" t="str">
        <f>IFERROR(VLOOKUP(Base[[#This Row],[Résultats Demi Dilution]],$K$2:$L$62,2),"")</f>
        <v/>
      </c>
    </row>
    <row r="1139" spans="1:8" x14ac:dyDescent="0.25">
      <c r="A1139" s="140" t="str">
        <f>IF(results!A190=0,"",results!A190)</f>
        <v/>
      </c>
      <c r="B1139" s="131" t="str">
        <f>IF(results!B190=0,"",results!B190)</f>
        <v/>
      </c>
      <c r="C1139" s="131" t="str">
        <f>IF(results!C190=0,"",results!C190)</f>
        <v/>
      </c>
      <c r="D1139" s="131" t="str">
        <f>IF(results!D190=0,"",results!D190)</f>
        <v/>
      </c>
      <c r="E1139" s="131" t="str">
        <f>IF(results!E190=0,"",results!E190)</f>
        <v/>
      </c>
      <c r="F1139" s="141" t="str">
        <f>results!$AA$3</f>
        <v>/BMD</v>
      </c>
      <c r="G1139" s="141" t="str">
        <f>results!AA190</f>
        <v/>
      </c>
      <c r="H1139" s="143" t="str">
        <f>IFERROR(VLOOKUP(Base[[#This Row],[Résultats Demi Dilution]],$K$2:$L$62,2),"")</f>
        <v/>
      </c>
    </row>
    <row r="1140" spans="1:8" x14ac:dyDescent="0.25">
      <c r="A1140" s="140" t="str">
        <f>IF(results!A191=0,"",results!A191)</f>
        <v/>
      </c>
      <c r="B1140" s="131" t="str">
        <f>IF(results!B191=0,"",results!B191)</f>
        <v/>
      </c>
      <c r="C1140" s="131" t="str">
        <f>IF(results!C191=0,"",results!C191)</f>
        <v/>
      </c>
      <c r="D1140" s="131" t="str">
        <f>IF(results!D191=0,"",results!D191)</f>
        <v/>
      </c>
      <c r="E1140" s="131" t="str">
        <f>IF(results!E191=0,"",results!E191)</f>
        <v/>
      </c>
      <c r="F1140" s="141" t="str">
        <f>results!$AA$3</f>
        <v>/BMD</v>
      </c>
      <c r="G1140" s="141" t="str">
        <f>results!AA191</f>
        <v/>
      </c>
      <c r="H1140" s="143" t="str">
        <f>IFERROR(VLOOKUP(Base[[#This Row],[Résultats Demi Dilution]],$K$2:$L$62,2),"")</f>
        <v/>
      </c>
    </row>
    <row r="1141" spans="1:8" x14ac:dyDescent="0.25">
      <c r="A1141" s="140" t="str">
        <f>IF(results!A192=0,"",results!A192)</f>
        <v/>
      </c>
      <c r="B1141" s="131" t="str">
        <f>IF(results!B192=0,"",results!B192)</f>
        <v/>
      </c>
      <c r="C1141" s="131" t="str">
        <f>IF(results!C192=0,"",results!C192)</f>
        <v/>
      </c>
      <c r="D1141" s="131" t="str">
        <f>IF(results!D192=0,"",results!D192)</f>
        <v/>
      </c>
      <c r="E1141" s="131" t="str">
        <f>IF(results!E192=0,"",results!E192)</f>
        <v/>
      </c>
      <c r="F1141" s="141" t="str">
        <f>results!$AA$3</f>
        <v>/BMD</v>
      </c>
      <c r="G1141" s="141" t="str">
        <f>results!AA192</f>
        <v/>
      </c>
      <c r="H1141" s="143" t="str">
        <f>IFERROR(VLOOKUP(Base[[#This Row],[Résultats Demi Dilution]],$K$2:$L$62,2),"")</f>
        <v/>
      </c>
    </row>
    <row r="1142" spans="1:8" x14ac:dyDescent="0.25">
      <c r="A1142" s="140" t="str">
        <f>IF(results!A193=0,"",results!A193)</f>
        <v/>
      </c>
      <c r="B1142" s="131" t="str">
        <f>IF(results!B193=0,"",results!B193)</f>
        <v/>
      </c>
      <c r="C1142" s="131" t="str">
        <f>IF(results!C193=0,"",results!C193)</f>
        <v/>
      </c>
      <c r="D1142" s="131" t="str">
        <f>IF(results!D193=0,"",results!D193)</f>
        <v/>
      </c>
      <c r="E1142" s="131" t="str">
        <f>IF(results!E193=0,"",results!E193)</f>
        <v/>
      </c>
      <c r="F1142" s="141" t="str">
        <f>results!$AA$3</f>
        <v>/BMD</v>
      </c>
      <c r="G1142" s="141" t="str">
        <f>results!AA193</f>
        <v/>
      </c>
      <c r="H1142" s="143" t="str">
        <f>IFERROR(VLOOKUP(Base[[#This Row],[Résultats Demi Dilution]],$K$2:$L$62,2),"")</f>
        <v/>
      </c>
    </row>
    <row r="1143" spans="1:8" x14ac:dyDescent="0.25">
      <c r="A1143" s="140" t="str">
        <f>IF(results!A194=0,"",results!A194)</f>
        <v/>
      </c>
      <c r="B1143" s="131" t="str">
        <f>IF(results!B194=0,"",results!B194)</f>
        <v/>
      </c>
      <c r="C1143" s="131" t="str">
        <f>IF(results!C194=0,"",results!C194)</f>
        <v/>
      </c>
      <c r="D1143" s="131" t="str">
        <f>IF(results!D194=0,"",results!D194)</f>
        <v/>
      </c>
      <c r="E1143" s="131" t="str">
        <f>IF(results!E194=0,"",results!E194)</f>
        <v/>
      </c>
      <c r="F1143" s="141" t="str">
        <f>results!$AA$3</f>
        <v>/BMD</v>
      </c>
      <c r="G1143" s="141" t="str">
        <f>results!AA194</f>
        <v/>
      </c>
      <c r="H1143" s="143" t="str">
        <f>IFERROR(VLOOKUP(Base[[#This Row],[Résultats Demi Dilution]],$K$2:$L$62,2),"")</f>
        <v/>
      </c>
    </row>
    <row r="1144" spans="1:8" x14ac:dyDescent="0.25">
      <c r="A1144" s="140" t="str">
        <f>IF(results!A195=0,"",results!A195)</f>
        <v/>
      </c>
      <c r="B1144" s="131" t="str">
        <f>IF(results!B195=0,"",results!B195)</f>
        <v/>
      </c>
      <c r="C1144" s="131" t="str">
        <f>IF(results!C195=0,"",results!C195)</f>
        <v/>
      </c>
      <c r="D1144" s="131" t="str">
        <f>IF(results!D195=0,"",results!D195)</f>
        <v/>
      </c>
      <c r="E1144" s="131" t="str">
        <f>IF(results!E195=0,"",results!E195)</f>
        <v/>
      </c>
      <c r="F1144" s="141" t="str">
        <f>results!$AA$3</f>
        <v>/BMD</v>
      </c>
      <c r="G1144" s="141" t="str">
        <f>results!AA195</f>
        <v/>
      </c>
      <c r="H1144" s="143" t="str">
        <f>IFERROR(VLOOKUP(Base[[#This Row],[Résultats Demi Dilution]],$K$2:$L$62,2),"")</f>
        <v/>
      </c>
    </row>
    <row r="1145" spans="1:8" x14ac:dyDescent="0.25">
      <c r="A1145" s="140" t="str">
        <f>IF(results!A196=0,"",results!A196)</f>
        <v/>
      </c>
      <c r="B1145" s="131" t="str">
        <f>IF(results!B196=0,"",results!B196)</f>
        <v/>
      </c>
      <c r="C1145" s="131" t="str">
        <f>IF(results!C196=0,"",results!C196)</f>
        <v/>
      </c>
      <c r="D1145" s="131" t="str">
        <f>IF(results!D196=0,"",results!D196)</f>
        <v/>
      </c>
      <c r="E1145" s="131" t="str">
        <f>IF(results!E196=0,"",results!E196)</f>
        <v/>
      </c>
      <c r="F1145" s="141" t="str">
        <f>results!$AA$3</f>
        <v>/BMD</v>
      </c>
      <c r="G1145" s="141" t="str">
        <f>results!AA196</f>
        <v/>
      </c>
      <c r="H1145" s="143" t="str">
        <f>IFERROR(VLOOKUP(Base[[#This Row],[Résultats Demi Dilution]],$K$2:$L$62,2),"")</f>
        <v/>
      </c>
    </row>
    <row r="1146" spans="1:8" x14ac:dyDescent="0.25">
      <c r="A1146" s="140" t="str">
        <f>IF(results!A197=0,"",results!A197)</f>
        <v/>
      </c>
      <c r="B1146" s="131" t="str">
        <f>IF(results!B197=0,"",results!B197)</f>
        <v/>
      </c>
      <c r="C1146" s="131" t="str">
        <f>IF(results!C197=0,"",results!C197)</f>
        <v/>
      </c>
      <c r="D1146" s="131" t="str">
        <f>IF(results!D197=0,"",results!D197)</f>
        <v/>
      </c>
      <c r="E1146" s="131" t="str">
        <f>IF(results!E197=0,"",results!E197)</f>
        <v/>
      </c>
      <c r="F1146" s="141" t="str">
        <f>results!$AA$3</f>
        <v>/BMD</v>
      </c>
      <c r="G1146" s="141" t="str">
        <f>results!AA197</f>
        <v/>
      </c>
      <c r="H1146" s="143" t="str">
        <f>IFERROR(VLOOKUP(Base[[#This Row],[Résultats Demi Dilution]],$K$2:$L$62,2),"")</f>
        <v/>
      </c>
    </row>
    <row r="1147" spans="1:8" x14ac:dyDescent="0.25">
      <c r="A1147" s="140" t="str">
        <f>IF(results!A198=0,"",results!A198)</f>
        <v/>
      </c>
      <c r="B1147" s="131" t="str">
        <f>IF(results!B198=0,"",results!B198)</f>
        <v/>
      </c>
      <c r="C1147" s="131" t="str">
        <f>IF(results!C198=0,"",results!C198)</f>
        <v/>
      </c>
      <c r="D1147" s="131" t="str">
        <f>IF(results!D198=0,"",results!D198)</f>
        <v/>
      </c>
      <c r="E1147" s="131" t="str">
        <f>IF(results!E198=0,"",results!E198)</f>
        <v/>
      </c>
      <c r="F1147" s="141" t="str">
        <f>results!$AA$3</f>
        <v>/BMD</v>
      </c>
      <c r="G1147" s="141" t="str">
        <f>results!AA198</f>
        <v/>
      </c>
      <c r="H1147" s="143" t="str">
        <f>IFERROR(VLOOKUP(Base[[#This Row],[Résultats Demi Dilution]],$K$2:$L$62,2),"")</f>
        <v/>
      </c>
    </row>
    <row r="1148" spans="1:8" x14ac:dyDescent="0.25">
      <c r="A1148" s="140" t="str">
        <f>IF(results!A199=0,"",results!A199)</f>
        <v/>
      </c>
      <c r="B1148" s="131" t="str">
        <f>IF(results!B199=0,"",results!B199)</f>
        <v/>
      </c>
      <c r="C1148" s="131" t="str">
        <f>IF(results!C199=0,"",results!C199)</f>
        <v/>
      </c>
      <c r="D1148" s="131" t="str">
        <f>IF(results!D199=0,"",results!D199)</f>
        <v/>
      </c>
      <c r="E1148" s="131" t="str">
        <f>IF(results!E199=0,"",results!E199)</f>
        <v/>
      </c>
      <c r="F1148" s="141" t="str">
        <f>results!$AA$3</f>
        <v>/BMD</v>
      </c>
      <c r="G1148" s="141" t="str">
        <f>results!AA199</f>
        <v/>
      </c>
      <c r="H1148" s="143" t="str">
        <f>IFERROR(VLOOKUP(Base[[#This Row],[Résultats Demi Dilution]],$K$2:$L$62,2),"")</f>
        <v/>
      </c>
    </row>
    <row r="1149" spans="1:8" x14ac:dyDescent="0.25">
      <c r="A1149" s="140" t="str">
        <f>IF(results!A200=0,"",results!A200)</f>
        <v/>
      </c>
      <c r="B1149" s="131" t="str">
        <f>IF(results!B200=0,"",results!B200)</f>
        <v/>
      </c>
      <c r="C1149" s="131" t="str">
        <f>IF(results!C200=0,"",results!C200)</f>
        <v/>
      </c>
      <c r="D1149" s="131" t="str">
        <f>IF(results!D200=0,"",results!D200)</f>
        <v/>
      </c>
      <c r="E1149" s="131" t="str">
        <f>IF(results!E200=0,"",results!E200)</f>
        <v/>
      </c>
      <c r="F1149" s="141" t="str">
        <f>results!$AA$3</f>
        <v>/BMD</v>
      </c>
      <c r="G1149" s="141" t="str">
        <f>results!AA200</f>
        <v/>
      </c>
      <c r="H1149" s="143" t="str">
        <f>IFERROR(VLOOKUP(Base[[#This Row],[Résultats Demi Dilution]],$K$2:$L$62,2),"")</f>
        <v/>
      </c>
    </row>
    <row r="1150" spans="1:8" x14ac:dyDescent="0.25">
      <c r="A1150" s="140" t="str">
        <f>IF(results!A201=0,"",results!A201)</f>
        <v/>
      </c>
      <c r="B1150" s="131" t="str">
        <f>IF(results!B201=0,"",results!B201)</f>
        <v/>
      </c>
      <c r="C1150" s="131" t="str">
        <f>IF(results!C201=0,"",results!C201)</f>
        <v/>
      </c>
      <c r="D1150" s="131" t="str">
        <f>IF(results!D201=0,"",results!D201)</f>
        <v/>
      </c>
      <c r="E1150" s="131" t="str">
        <f>IF(results!E201=0,"",results!E201)</f>
        <v/>
      </c>
      <c r="F1150" s="141" t="str">
        <f>results!$AA$3</f>
        <v>/BMD</v>
      </c>
      <c r="G1150" s="141" t="str">
        <f>results!AA201</f>
        <v/>
      </c>
      <c r="H1150" s="143" t="str">
        <f>IFERROR(VLOOKUP(Base[[#This Row],[Résultats Demi Dilution]],$K$2:$L$62,2),"")</f>
        <v/>
      </c>
    </row>
    <row r="1151" spans="1:8" x14ac:dyDescent="0.25">
      <c r="A1151" s="140" t="str">
        <f>IF(results!A202=0,"",results!A202)</f>
        <v/>
      </c>
      <c r="B1151" s="131" t="str">
        <f>IF(results!B202=0,"",results!B202)</f>
        <v/>
      </c>
      <c r="C1151" s="131" t="str">
        <f>IF(results!C202=0,"",results!C202)</f>
        <v/>
      </c>
      <c r="D1151" s="131" t="str">
        <f>IF(results!D202=0,"",results!D202)</f>
        <v/>
      </c>
      <c r="E1151" s="131" t="str">
        <f>IF(results!E202=0,"",results!E202)</f>
        <v/>
      </c>
      <c r="F1151" s="141" t="str">
        <f>results!$AA$3</f>
        <v>/BMD</v>
      </c>
      <c r="G1151" s="141" t="str">
        <f>results!AA202</f>
        <v/>
      </c>
      <c r="H1151" s="143" t="str">
        <f>IFERROR(VLOOKUP(Base[[#This Row],[Résultats Demi Dilution]],$K$2:$L$62,2),"")</f>
        <v/>
      </c>
    </row>
    <row r="1152" spans="1:8" x14ac:dyDescent="0.25">
      <c r="A1152" s="140" t="str">
        <f>IF(results!A203=0,"",results!A203)</f>
        <v/>
      </c>
      <c r="B1152" s="131" t="str">
        <f>IF(results!B203=0,"",results!B203)</f>
        <v/>
      </c>
      <c r="C1152" s="131" t="str">
        <f>IF(results!C203=0,"",results!C203)</f>
        <v/>
      </c>
      <c r="D1152" s="131" t="str">
        <f>IF(results!D203=0,"",results!D203)</f>
        <v/>
      </c>
      <c r="E1152" s="131" t="str">
        <f>IF(results!E203=0,"",results!E203)</f>
        <v/>
      </c>
      <c r="F1152" s="141" t="str">
        <f>results!$AA$3</f>
        <v>/BMD</v>
      </c>
      <c r="G1152" s="141" t="str">
        <f>results!AA203</f>
        <v/>
      </c>
      <c r="H1152" s="143" t="str">
        <f>IFERROR(VLOOKUP(Base[[#This Row],[Résultats Demi Dilution]],$K$2:$L$62,2),"")</f>
        <v/>
      </c>
    </row>
    <row r="1153" spans="1:8" x14ac:dyDescent="0.25">
      <c r="A1153" s="140" t="str">
        <f>IF(results!A204=0,"",results!A204)</f>
        <v/>
      </c>
      <c r="B1153" s="131" t="str">
        <f>IF(results!B204=0,"",results!B204)</f>
        <v/>
      </c>
      <c r="C1153" s="131" t="str">
        <f>IF(results!C204=0,"",results!C204)</f>
        <v/>
      </c>
      <c r="D1153" s="131" t="str">
        <f>IF(results!D204=0,"",results!D204)</f>
        <v/>
      </c>
      <c r="E1153" s="131" t="str">
        <f>IF(results!E204=0,"",results!E204)</f>
        <v/>
      </c>
      <c r="F1153" s="141" t="str">
        <f>results!$AA$3</f>
        <v>/BMD</v>
      </c>
      <c r="G1153" s="141" t="str">
        <f>results!AA204</f>
        <v/>
      </c>
      <c r="H1153" s="143" t="str">
        <f>IFERROR(VLOOKUP(Base[[#This Row],[Résultats Demi Dilution]],$K$2:$L$62,2),"")</f>
        <v/>
      </c>
    </row>
    <row r="1154" spans="1:8" x14ac:dyDescent="0.25">
      <c r="A1154" s="140" t="str">
        <f>IF(results!A205=0,"",results!A205)</f>
        <v/>
      </c>
      <c r="B1154" s="131" t="str">
        <f>IF(results!B205=0,"",results!B205)</f>
        <v/>
      </c>
      <c r="C1154" s="131" t="str">
        <f>IF(results!C205=0,"",results!C205)</f>
        <v/>
      </c>
      <c r="D1154" s="131" t="str">
        <f>IF(results!D205=0,"",results!D205)</f>
        <v/>
      </c>
      <c r="E1154" s="131" t="str">
        <f>IF(results!E205=0,"",results!E205)</f>
        <v/>
      </c>
      <c r="F1154" s="141" t="str">
        <f>results!$AA$3</f>
        <v>/BMD</v>
      </c>
      <c r="G1154" s="141" t="str">
        <f>results!AA205</f>
        <v/>
      </c>
      <c r="H1154" s="143" t="str">
        <f>IFERROR(VLOOKUP(Base[[#This Row],[Résultats Demi Dilution]],$K$2:$L$62,2),"")</f>
        <v/>
      </c>
    </row>
    <row r="1155" spans="1:8" x14ac:dyDescent="0.25">
      <c r="A1155" s="140" t="str">
        <f>IF(results!A206=0,"",results!A206)</f>
        <v/>
      </c>
      <c r="B1155" s="131" t="str">
        <f>IF(results!B206=0,"",results!B206)</f>
        <v/>
      </c>
      <c r="C1155" s="131" t="str">
        <f>IF(results!C206=0,"",results!C206)</f>
        <v/>
      </c>
      <c r="D1155" s="131" t="str">
        <f>IF(results!D206=0,"",results!D206)</f>
        <v/>
      </c>
      <c r="E1155" s="131" t="str">
        <f>IF(results!E206=0,"",results!E206)</f>
        <v/>
      </c>
      <c r="F1155" s="141" t="str">
        <f>results!$AA$3</f>
        <v>/BMD</v>
      </c>
      <c r="G1155" s="141" t="str">
        <f>results!AA206</f>
        <v/>
      </c>
      <c r="H1155" s="143" t="str">
        <f>IFERROR(VLOOKUP(Base[[#This Row],[Résultats Demi Dilution]],$K$2:$L$62,2),"")</f>
        <v/>
      </c>
    </row>
    <row r="1156" spans="1:8" x14ac:dyDescent="0.25">
      <c r="A1156" s="140" t="str">
        <f>IF(results!A207=0,"",results!A207)</f>
        <v/>
      </c>
      <c r="B1156" s="131" t="str">
        <f>IF(results!B207=0,"",results!B207)</f>
        <v/>
      </c>
      <c r="C1156" s="131" t="str">
        <f>IF(results!C207=0,"",results!C207)</f>
        <v/>
      </c>
      <c r="D1156" s="131" t="str">
        <f>IF(results!D207=0,"",results!D207)</f>
        <v/>
      </c>
      <c r="E1156" s="131" t="str">
        <f>IF(results!E207=0,"",results!E207)</f>
        <v/>
      </c>
      <c r="F1156" s="141" t="str">
        <f>results!$AA$3</f>
        <v>/BMD</v>
      </c>
      <c r="G1156" s="141" t="str">
        <f>results!AA207</f>
        <v/>
      </c>
      <c r="H1156" s="143" t="str">
        <f>IFERROR(VLOOKUP(Base[[#This Row],[Résultats Demi Dilution]],$K$2:$L$62,2),"")</f>
        <v/>
      </c>
    </row>
    <row r="1157" spans="1:8" x14ac:dyDescent="0.25">
      <c r="A1157" s="140" t="str">
        <f>IF(results!A208=0,"",results!A208)</f>
        <v/>
      </c>
      <c r="B1157" s="131" t="str">
        <f>IF(results!B208=0,"",results!B208)</f>
        <v/>
      </c>
      <c r="C1157" s="131" t="str">
        <f>IF(results!C208=0,"",results!C208)</f>
        <v/>
      </c>
      <c r="D1157" s="131" t="str">
        <f>IF(results!D208=0,"",results!D208)</f>
        <v/>
      </c>
      <c r="E1157" s="131" t="str">
        <f>IF(results!E208=0,"",results!E208)</f>
        <v/>
      </c>
      <c r="F1157" s="141" t="str">
        <f>results!$AA$3</f>
        <v>/BMD</v>
      </c>
      <c r="G1157" s="141" t="str">
        <f>results!AA208</f>
        <v/>
      </c>
      <c r="H1157" s="143" t="str">
        <f>IFERROR(VLOOKUP(Base[[#This Row],[Résultats Demi Dilution]],$K$2:$L$62,2),"")</f>
        <v/>
      </c>
    </row>
    <row r="1158" spans="1:8" x14ac:dyDescent="0.25">
      <c r="A1158" s="140" t="str">
        <f>IF(results!A209=0,"",results!A209)</f>
        <v/>
      </c>
      <c r="B1158" s="131" t="str">
        <f>IF(results!B209=0,"",results!B209)</f>
        <v/>
      </c>
      <c r="C1158" s="131" t="str">
        <f>IF(results!C209=0,"",results!C209)</f>
        <v/>
      </c>
      <c r="D1158" s="131" t="str">
        <f>IF(results!D209=0,"",results!D209)</f>
        <v/>
      </c>
      <c r="E1158" s="131" t="str">
        <f>IF(results!E209=0,"",results!E209)</f>
        <v/>
      </c>
      <c r="F1158" s="141" t="str">
        <f>results!$AA$3</f>
        <v>/BMD</v>
      </c>
      <c r="G1158" s="141" t="str">
        <f>results!AA209</f>
        <v/>
      </c>
      <c r="H1158" s="143" t="str">
        <f>IFERROR(VLOOKUP(Base[[#This Row],[Résultats Demi Dilution]],$K$2:$L$62,2),"")</f>
        <v/>
      </c>
    </row>
    <row r="1159" spans="1:8" x14ac:dyDescent="0.25">
      <c r="A1159" s="140" t="str">
        <f>IF(results!A210=0,"",results!A210)</f>
        <v/>
      </c>
      <c r="B1159" s="131" t="str">
        <f>IF(results!B210=0,"",results!B210)</f>
        <v/>
      </c>
      <c r="C1159" s="131" t="str">
        <f>IF(results!C210=0,"",results!C210)</f>
        <v/>
      </c>
      <c r="D1159" s="131" t="str">
        <f>IF(results!D210=0,"",results!D210)</f>
        <v/>
      </c>
      <c r="E1159" s="131" t="str">
        <f>IF(results!E210=0,"",results!E210)</f>
        <v/>
      </c>
      <c r="F1159" s="141" t="str">
        <f>results!$AA$3</f>
        <v>/BMD</v>
      </c>
      <c r="G1159" s="141" t="str">
        <f>results!AA210</f>
        <v/>
      </c>
      <c r="H1159" s="143" t="str">
        <f>IFERROR(VLOOKUP(Base[[#This Row],[Résultats Demi Dilution]],$K$2:$L$62,2),"")</f>
        <v/>
      </c>
    </row>
    <row r="1160" spans="1:8" x14ac:dyDescent="0.25">
      <c r="A1160" s="140" t="str">
        <f>IF(results!A211=0,"",results!A211)</f>
        <v/>
      </c>
      <c r="B1160" s="131" t="str">
        <f>IF(results!B211=0,"",results!B211)</f>
        <v/>
      </c>
      <c r="C1160" s="131" t="str">
        <f>IF(results!C211=0,"",results!C211)</f>
        <v/>
      </c>
      <c r="D1160" s="131" t="str">
        <f>IF(results!D211=0,"",results!D211)</f>
        <v/>
      </c>
      <c r="E1160" s="131" t="str">
        <f>IF(results!E211=0,"",results!E211)</f>
        <v/>
      </c>
      <c r="F1160" s="141" t="str">
        <f>results!$AA$3</f>
        <v>/BMD</v>
      </c>
      <c r="G1160" s="141" t="str">
        <f>results!AA211</f>
        <v/>
      </c>
      <c r="H1160" s="143" t="str">
        <f>IFERROR(VLOOKUP(Base[[#This Row],[Résultats Demi Dilution]],$K$2:$L$62,2),"")</f>
        <v/>
      </c>
    </row>
    <row r="1161" spans="1:8" x14ac:dyDescent="0.25">
      <c r="A1161" s="140" t="str">
        <f>IF(results!A212=0,"",results!A212)</f>
        <v/>
      </c>
      <c r="B1161" s="131" t="str">
        <f>IF(results!B212=0,"",results!B212)</f>
        <v/>
      </c>
      <c r="C1161" s="131" t="str">
        <f>IF(results!C212=0,"",results!C212)</f>
        <v/>
      </c>
      <c r="D1161" s="131" t="str">
        <f>IF(results!D212=0,"",results!D212)</f>
        <v/>
      </c>
      <c r="E1161" s="131" t="str">
        <f>IF(results!E212=0,"",results!E212)</f>
        <v/>
      </c>
      <c r="F1161" s="141" t="str">
        <f>results!$AA$3</f>
        <v>/BMD</v>
      </c>
      <c r="G1161" s="141" t="str">
        <f>results!AA212</f>
        <v/>
      </c>
      <c r="H1161" s="143" t="str">
        <f>IFERROR(VLOOKUP(Base[[#This Row],[Résultats Demi Dilution]],$K$2:$L$62,2),"")</f>
        <v/>
      </c>
    </row>
    <row r="1162" spans="1:8" x14ac:dyDescent="0.25">
      <c r="A1162" s="140" t="str">
        <f>IF(results!A213=0,"",results!A213)</f>
        <v/>
      </c>
      <c r="B1162" s="131" t="str">
        <f>IF(results!B213=0,"",results!B213)</f>
        <v/>
      </c>
      <c r="C1162" s="131" t="str">
        <f>IF(results!C213=0,"",results!C213)</f>
        <v/>
      </c>
      <c r="D1162" s="131" t="str">
        <f>IF(results!D213=0,"",results!D213)</f>
        <v/>
      </c>
      <c r="E1162" s="131" t="str">
        <f>IF(results!E213=0,"",results!E213)</f>
        <v/>
      </c>
      <c r="F1162" s="141" t="str">
        <f>results!$AA$3</f>
        <v>/BMD</v>
      </c>
      <c r="G1162" s="141" t="str">
        <f>results!AA213</f>
        <v/>
      </c>
      <c r="H1162" s="143" t="str">
        <f>IFERROR(VLOOKUP(Base[[#This Row],[Résultats Demi Dilution]],$K$2:$L$62,2),"")</f>
        <v/>
      </c>
    </row>
    <row r="1163" spans="1:8" x14ac:dyDescent="0.25">
      <c r="A1163" s="140" t="str">
        <f>IF(results!A214=0,"",results!A214)</f>
        <v/>
      </c>
      <c r="B1163" s="131" t="str">
        <f>IF(results!B214=0,"",results!B214)</f>
        <v/>
      </c>
      <c r="C1163" s="131" t="str">
        <f>IF(results!C214=0,"",results!C214)</f>
        <v/>
      </c>
      <c r="D1163" s="131" t="str">
        <f>IF(results!D214=0,"",results!D214)</f>
        <v/>
      </c>
      <c r="E1163" s="131" t="str">
        <f>IF(results!E214=0,"",results!E214)</f>
        <v/>
      </c>
      <c r="F1163" s="141" t="str">
        <f>results!$AA$3</f>
        <v>/BMD</v>
      </c>
      <c r="G1163" s="141" t="str">
        <f>results!AA214</f>
        <v/>
      </c>
      <c r="H1163" s="143" t="str">
        <f>IFERROR(VLOOKUP(Base[[#This Row],[Résultats Demi Dilution]],$K$2:$L$62,2),"")</f>
        <v/>
      </c>
    </row>
    <row r="1164" spans="1:8" x14ac:dyDescent="0.25">
      <c r="A1164" s="140" t="str">
        <f>IF(results!A215=0,"",results!A215)</f>
        <v/>
      </c>
      <c r="B1164" s="131" t="str">
        <f>IF(results!B215=0,"",results!B215)</f>
        <v/>
      </c>
      <c r="C1164" s="131" t="str">
        <f>IF(results!C215=0,"",results!C215)</f>
        <v/>
      </c>
      <c r="D1164" s="131" t="str">
        <f>IF(results!D215=0,"",results!D215)</f>
        <v/>
      </c>
      <c r="E1164" s="131" t="str">
        <f>IF(results!E215=0,"",results!E215)</f>
        <v/>
      </c>
      <c r="F1164" s="141" t="str">
        <f>results!$AA$3</f>
        <v>/BMD</v>
      </c>
      <c r="G1164" s="141" t="str">
        <f>results!AA215</f>
        <v/>
      </c>
      <c r="H1164" s="143" t="str">
        <f>IFERROR(VLOOKUP(Base[[#This Row],[Résultats Demi Dilution]],$K$2:$L$62,2),"")</f>
        <v/>
      </c>
    </row>
    <row r="1165" spans="1:8" x14ac:dyDescent="0.25">
      <c r="A1165" s="140" t="str">
        <f>IF(results!A216=0,"",results!A216)</f>
        <v/>
      </c>
      <c r="B1165" s="131" t="str">
        <f>IF(results!B216=0,"",results!B216)</f>
        <v/>
      </c>
      <c r="C1165" s="131" t="str">
        <f>IF(results!C216=0,"",results!C216)</f>
        <v/>
      </c>
      <c r="D1165" s="131" t="str">
        <f>IF(results!D216=0,"",results!D216)</f>
        <v/>
      </c>
      <c r="E1165" s="131" t="str">
        <f>IF(results!E216=0,"",results!E216)</f>
        <v/>
      </c>
      <c r="F1165" s="141" t="str">
        <f>results!$AA$3</f>
        <v>/BMD</v>
      </c>
      <c r="G1165" s="141" t="str">
        <f>results!AA216</f>
        <v/>
      </c>
      <c r="H1165" s="143" t="str">
        <f>IFERROR(VLOOKUP(Base[[#This Row],[Résultats Demi Dilution]],$K$2:$L$62,2),"")</f>
        <v/>
      </c>
    </row>
    <row r="1166" spans="1:8" x14ac:dyDescent="0.25">
      <c r="A1166" s="140" t="str">
        <f>IF(results!A217=0,"",results!A217)</f>
        <v/>
      </c>
      <c r="B1166" s="131" t="str">
        <f>IF(results!B217=0,"",results!B217)</f>
        <v/>
      </c>
      <c r="C1166" s="131" t="str">
        <f>IF(results!C217=0,"",results!C217)</f>
        <v/>
      </c>
      <c r="D1166" s="131" t="str">
        <f>IF(results!D217=0,"",results!D217)</f>
        <v/>
      </c>
      <c r="E1166" s="131" t="str">
        <f>IF(results!E217=0,"",results!E217)</f>
        <v/>
      </c>
      <c r="F1166" s="141" t="str">
        <f>results!$AA$3</f>
        <v>/BMD</v>
      </c>
      <c r="G1166" s="141" t="str">
        <f>results!AA217</f>
        <v/>
      </c>
      <c r="H1166" s="143" t="str">
        <f>IFERROR(VLOOKUP(Base[[#This Row],[Résultats Demi Dilution]],$K$2:$L$62,2),"")</f>
        <v/>
      </c>
    </row>
    <row r="1167" spans="1:8" x14ac:dyDescent="0.25">
      <c r="A1167" s="140" t="str">
        <f>IF(results!A218=0,"",results!A218)</f>
        <v/>
      </c>
      <c r="B1167" s="131" t="str">
        <f>IF(results!B218=0,"",results!B218)</f>
        <v/>
      </c>
      <c r="C1167" s="131" t="str">
        <f>IF(results!C218=0,"",results!C218)</f>
        <v/>
      </c>
      <c r="D1167" s="131" t="str">
        <f>IF(results!D218=0,"",results!D218)</f>
        <v/>
      </c>
      <c r="E1167" s="131" t="str">
        <f>IF(results!E218=0,"",results!E218)</f>
        <v/>
      </c>
      <c r="F1167" s="141" t="str">
        <f>results!$AA$3</f>
        <v>/BMD</v>
      </c>
      <c r="G1167" s="141" t="str">
        <f>results!AA218</f>
        <v/>
      </c>
      <c r="H1167" s="143" t="str">
        <f>IFERROR(VLOOKUP(Base[[#This Row],[Résultats Demi Dilution]],$K$2:$L$62,2),"")</f>
        <v/>
      </c>
    </row>
    <row r="1168" spans="1:8" x14ac:dyDescent="0.25">
      <c r="A1168" s="140" t="str">
        <f>IF(results!A219=0,"",results!A219)</f>
        <v/>
      </c>
      <c r="B1168" s="131" t="str">
        <f>IF(results!B219=0,"",results!B219)</f>
        <v/>
      </c>
      <c r="C1168" s="131" t="str">
        <f>IF(results!C219=0,"",results!C219)</f>
        <v/>
      </c>
      <c r="D1168" s="131" t="str">
        <f>IF(results!D219=0,"",results!D219)</f>
        <v/>
      </c>
      <c r="E1168" s="131" t="str">
        <f>IF(results!E219=0,"",results!E219)</f>
        <v/>
      </c>
      <c r="F1168" s="141" t="str">
        <f>results!$AA$3</f>
        <v>/BMD</v>
      </c>
      <c r="G1168" s="141" t="str">
        <f>results!AA219</f>
        <v/>
      </c>
      <c r="H1168" s="143" t="str">
        <f>IFERROR(VLOOKUP(Base[[#This Row],[Résultats Demi Dilution]],$K$2:$L$62,2),"")</f>
        <v/>
      </c>
    </row>
    <row r="1169" spans="1:8" x14ac:dyDescent="0.25">
      <c r="A1169" s="140" t="str">
        <f>IF(results!A220=0,"",results!A220)</f>
        <v/>
      </c>
      <c r="B1169" s="131" t="str">
        <f>IF(results!B220=0,"",results!B220)</f>
        <v/>
      </c>
      <c r="C1169" s="131" t="str">
        <f>IF(results!C220=0,"",results!C220)</f>
        <v/>
      </c>
      <c r="D1169" s="131" t="str">
        <f>IF(results!D220=0,"",results!D220)</f>
        <v/>
      </c>
      <c r="E1169" s="131" t="str">
        <f>IF(results!E220=0,"",results!E220)</f>
        <v/>
      </c>
      <c r="F1169" s="141" t="str">
        <f>results!$AA$3</f>
        <v>/BMD</v>
      </c>
      <c r="G1169" s="141" t="str">
        <f>results!AA220</f>
        <v/>
      </c>
      <c r="H1169" s="143" t="str">
        <f>IFERROR(VLOOKUP(Base[[#This Row],[Résultats Demi Dilution]],$K$2:$L$62,2),"")</f>
        <v/>
      </c>
    </row>
    <row r="1170" spans="1:8" x14ac:dyDescent="0.25">
      <c r="A1170" s="140" t="str">
        <f>IF(results!A221=0,"",results!A221)</f>
        <v/>
      </c>
      <c r="B1170" s="131" t="str">
        <f>IF(results!B221=0,"",results!B221)</f>
        <v/>
      </c>
      <c r="C1170" s="131" t="str">
        <f>IF(results!C221=0,"",results!C221)</f>
        <v/>
      </c>
      <c r="D1170" s="131" t="str">
        <f>IF(results!D221=0,"",results!D221)</f>
        <v/>
      </c>
      <c r="E1170" s="131" t="str">
        <f>IF(results!E221=0,"",results!E221)</f>
        <v/>
      </c>
      <c r="F1170" s="141" t="str">
        <f>results!$AA$3</f>
        <v>/BMD</v>
      </c>
      <c r="G1170" s="141" t="str">
        <f>results!AA221</f>
        <v/>
      </c>
      <c r="H1170" s="143" t="str">
        <f>IFERROR(VLOOKUP(Base[[#This Row],[Résultats Demi Dilution]],$K$2:$L$62,2),"")</f>
        <v/>
      </c>
    </row>
    <row r="1171" spans="1:8" x14ac:dyDescent="0.25">
      <c r="A1171" s="140" t="str">
        <f>IF(results!A222=0,"",results!A222)</f>
        <v/>
      </c>
      <c r="B1171" s="131" t="str">
        <f>IF(results!B222=0,"",results!B222)</f>
        <v/>
      </c>
      <c r="C1171" s="131" t="str">
        <f>IF(results!C222=0,"",results!C222)</f>
        <v/>
      </c>
      <c r="D1171" s="131" t="str">
        <f>IF(results!D222=0,"",results!D222)</f>
        <v/>
      </c>
      <c r="E1171" s="131" t="str">
        <f>IF(results!E222=0,"",results!E222)</f>
        <v/>
      </c>
      <c r="F1171" s="141" t="str">
        <f>results!$AA$3</f>
        <v>/BMD</v>
      </c>
      <c r="G1171" s="141" t="str">
        <f>results!AA222</f>
        <v/>
      </c>
      <c r="H1171" s="143" t="str">
        <f>IFERROR(VLOOKUP(Base[[#This Row],[Résultats Demi Dilution]],$K$2:$L$62,2),"")</f>
        <v/>
      </c>
    </row>
    <row r="1172" spans="1:8" x14ac:dyDescent="0.25">
      <c r="A1172" s="140" t="str">
        <f>IF(results!A223=0,"",results!A223)</f>
        <v/>
      </c>
      <c r="B1172" s="131" t="str">
        <f>IF(results!B223=0,"",results!B223)</f>
        <v/>
      </c>
      <c r="C1172" s="131" t="str">
        <f>IF(results!C223=0,"",results!C223)</f>
        <v/>
      </c>
      <c r="D1172" s="131" t="str">
        <f>IF(results!D223=0,"",results!D223)</f>
        <v/>
      </c>
      <c r="E1172" s="131" t="str">
        <f>IF(results!E223=0,"",results!E223)</f>
        <v/>
      </c>
      <c r="F1172" s="141" t="str">
        <f>results!$AA$3</f>
        <v>/BMD</v>
      </c>
      <c r="G1172" s="141" t="str">
        <f>results!AA223</f>
        <v/>
      </c>
      <c r="H1172" s="143" t="str">
        <f>IFERROR(VLOOKUP(Base[[#This Row],[Résultats Demi Dilution]],$K$2:$L$62,2),"")</f>
        <v/>
      </c>
    </row>
    <row r="1173" spans="1:8" x14ac:dyDescent="0.25">
      <c r="A1173" s="140" t="str">
        <f>IF(results!A224=0,"",results!A224)</f>
        <v/>
      </c>
      <c r="B1173" s="131" t="str">
        <f>IF(results!B224=0,"",results!B224)</f>
        <v/>
      </c>
      <c r="C1173" s="131" t="str">
        <f>IF(results!C224=0,"",results!C224)</f>
        <v/>
      </c>
      <c r="D1173" s="131" t="str">
        <f>IF(results!D224=0,"",results!D224)</f>
        <v/>
      </c>
      <c r="E1173" s="131" t="str">
        <f>IF(results!E224=0,"",results!E224)</f>
        <v/>
      </c>
      <c r="F1173" s="141" t="str">
        <f>results!$AA$3</f>
        <v>/BMD</v>
      </c>
      <c r="G1173" s="141" t="str">
        <f>results!AA224</f>
        <v/>
      </c>
      <c r="H1173" s="143" t="str">
        <f>IFERROR(VLOOKUP(Base[[#This Row],[Résultats Demi Dilution]],$K$2:$L$62,2),"")</f>
        <v/>
      </c>
    </row>
    <row r="1174" spans="1:8" x14ac:dyDescent="0.25">
      <c r="A1174" s="140" t="str">
        <f>IF(results!A225=0,"",results!A225)</f>
        <v/>
      </c>
      <c r="B1174" s="131" t="str">
        <f>IF(results!B225=0,"",results!B225)</f>
        <v/>
      </c>
      <c r="C1174" s="131" t="str">
        <f>IF(results!C225=0,"",results!C225)</f>
        <v/>
      </c>
      <c r="D1174" s="131" t="str">
        <f>IF(results!D225=0,"",results!D225)</f>
        <v/>
      </c>
      <c r="E1174" s="131" t="str">
        <f>IF(results!E225=0,"",results!E225)</f>
        <v/>
      </c>
      <c r="F1174" s="141" t="str">
        <f>results!$AA$3</f>
        <v>/BMD</v>
      </c>
      <c r="G1174" s="141" t="str">
        <f>results!AA225</f>
        <v/>
      </c>
      <c r="H1174" s="143" t="str">
        <f>IFERROR(VLOOKUP(Base[[#This Row],[Résultats Demi Dilution]],$K$2:$L$62,2),"")</f>
        <v/>
      </c>
    </row>
    <row r="1175" spans="1:8" x14ac:dyDescent="0.25">
      <c r="A1175" s="140" t="str">
        <f>IF(results!A226=0,"",results!A226)</f>
        <v/>
      </c>
      <c r="B1175" s="131" t="str">
        <f>IF(results!B226=0,"",results!B226)</f>
        <v/>
      </c>
      <c r="C1175" s="131" t="str">
        <f>IF(results!C226=0,"",results!C226)</f>
        <v/>
      </c>
      <c r="D1175" s="131" t="str">
        <f>IF(results!D226=0,"",results!D226)</f>
        <v/>
      </c>
      <c r="E1175" s="131" t="str">
        <f>IF(results!E226=0,"",results!E226)</f>
        <v/>
      </c>
      <c r="F1175" s="141" t="str">
        <f>results!$AA$3</f>
        <v>/BMD</v>
      </c>
      <c r="G1175" s="141" t="str">
        <f>results!AA226</f>
        <v/>
      </c>
      <c r="H1175" s="143" t="str">
        <f>IFERROR(VLOOKUP(Base[[#This Row],[Résultats Demi Dilution]],$K$2:$L$62,2),"")</f>
        <v/>
      </c>
    </row>
    <row r="1176" spans="1:8" x14ac:dyDescent="0.25">
      <c r="A1176" s="140" t="str">
        <f>IF(results!A227=0,"",results!A227)</f>
        <v/>
      </c>
      <c r="B1176" s="131" t="str">
        <f>IF(results!B227=0,"",results!B227)</f>
        <v/>
      </c>
      <c r="C1176" s="131" t="str">
        <f>IF(results!C227=0,"",results!C227)</f>
        <v/>
      </c>
      <c r="D1176" s="131" t="str">
        <f>IF(results!D227=0,"",results!D227)</f>
        <v/>
      </c>
      <c r="E1176" s="131" t="str">
        <f>IF(results!E227=0,"",results!E227)</f>
        <v/>
      </c>
      <c r="F1176" s="141" t="str">
        <f>results!$AA$3</f>
        <v>/BMD</v>
      </c>
      <c r="G1176" s="141" t="str">
        <f>results!AA227</f>
        <v/>
      </c>
      <c r="H1176" s="143" t="str">
        <f>IFERROR(VLOOKUP(Base[[#This Row],[Résultats Demi Dilution]],$K$2:$L$62,2),"")</f>
        <v/>
      </c>
    </row>
    <row r="1177" spans="1:8" x14ac:dyDescent="0.25">
      <c r="A1177" s="140" t="str">
        <f>IF(results!A228=0,"",results!A228)</f>
        <v/>
      </c>
      <c r="B1177" s="131" t="str">
        <f>IF(results!B228=0,"",results!B228)</f>
        <v/>
      </c>
      <c r="C1177" s="131" t="str">
        <f>IF(results!C228=0,"",results!C228)</f>
        <v/>
      </c>
      <c r="D1177" s="131" t="str">
        <f>IF(results!D228=0,"",results!D228)</f>
        <v/>
      </c>
      <c r="E1177" s="131" t="str">
        <f>IF(results!E228=0,"",results!E228)</f>
        <v/>
      </c>
      <c r="F1177" s="141" t="str">
        <f>results!$AA$3</f>
        <v>/BMD</v>
      </c>
      <c r="G1177" s="141" t="str">
        <f>results!AA228</f>
        <v/>
      </c>
      <c r="H1177" s="143" t="str">
        <f>IFERROR(VLOOKUP(Base[[#This Row],[Résultats Demi Dilution]],$K$2:$L$62,2),"")</f>
        <v/>
      </c>
    </row>
    <row r="1178" spans="1:8" x14ac:dyDescent="0.25">
      <c r="A1178" s="140" t="str">
        <f>IF(results!A229=0,"",results!A229)</f>
        <v/>
      </c>
      <c r="B1178" s="131" t="str">
        <f>IF(results!B229=0,"",results!B229)</f>
        <v/>
      </c>
      <c r="C1178" s="131" t="str">
        <f>IF(results!C229=0,"",results!C229)</f>
        <v/>
      </c>
      <c r="D1178" s="131" t="str">
        <f>IF(results!D229=0,"",results!D229)</f>
        <v/>
      </c>
      <c r="E1178" s="131" t="str">
        <f>IF(results!E229=0,"",results!E229)</f>
        <v/>
      </c>
      <c r="F1178" s="141" t="str">
        <f>results!$AA$3</f>
        <v>/BMD</v>
      </c>
      <c r="G1178" s="141" t="str">
        <f>results!AA229</f>
        <v/>
      </c>
      <c r="H1178" s="143" t="str">
        <f>IFERROR(VLOOKUP(Base[[#This Row],[Résultats Demi Dilution]],$K$2:$L$62,2),"")</f>
        <v/>
      </c>
    </row>
    <row r="1179" spans="1:8" x14ac:dyDescent="0.25">
      <c r="A1179" s="140" t="str">
        <f>IF(results!A230=0,"",results!A230)</f>
        <v/>
      </c>
      <c r="B1179" s="131" t="str">
        <f>IF(results!B230=0,"",results!B230)</f>
        <v/>
      </c>
      <c r="C1179" s="131" t="str">
        <f>IF(results!C230=0,"",results!C230)</f>
        <v/>
      </c>
      <c r="D1179" s="131" t="str">
        <f>IF(results!D230=0,"",results!D230)</f>
        <v/>
      </c>
      <c r="E1179" s="131" t="str">
        <f>IF(results!E230=0,"",results!E230)</f>
        <v/>
      </c>
      <c r="F1179" s="141" t="str">
        <f>results!$AA$3</f>
        <v>/BMD</v>
      </c>
      <c r="G1179" s="141" t="str">
        <f>results!AA230</f>
        <v/>
      </c>
      <c r="H1179" s="143" t="str">
        <f>IFERROR(VLOOKUP(Base[[#This Row],[Résultats Demi Dilution]],$K$2:$L$62,2),"")</f>
        <v/>
      </c>
    </row>
    <row r="1180" spans="1:8" x14ac:dyDescent="0.25">
      <c r="A1180" s="140" t="str">
        <f>IF(results!A231=0,"",results!A231)</f>
        <v/>
      </c>
      <c r="B1180" s="131" t="str">
        <f>IF(results!B231=0,"",results!B231)</f>
        <v/>
      </c>
      <c r="C1180" s="131" t="str">
        <f>IF(results!C231=0,"",results!C231)</f>
        <v/>
      </c>
      <c r="D1180" s="131" t="str">
        <f>IF(results!D231=0,"",results!D231)</f>
        <v/>
      </c>
      <c r="E1180" s="131" t="str">
        <f>IF(results!E231=0,"",results!E231)</f>
        <v/>
      </c>
      <c r="F1180" s="141" t="str">
        <f>results!$AA$3</f>
        <v>/BMD</v>
      </c>
      <c r="G1180" s="141" t="str">
        <f>results!AA231</f>
        <v/>
      </c>
      <c r="H1180" s="143" t="str">
        <f>IFERROR(VLOOKUP(Base[[#This Row],[Résultats Demi Dilution]],$K$2:$L$62,2),"")</f>
        <v/>
      </c>
    </row>
    <row r="1181" spans="1:8" x14ac:dyDescent="0.25">
      <c r="A1181" s="140" t="str">
        <f>IF(results!A232=0,"",results!A232)</f>
        <v/>
      </c>
      <c r="B1181" s="131" t="str">
        <f>IF(results!B232=0,"",results!B232)</f>
        <v/>
      </c>
      <c r="C1181" s="131" t="str">
        <f>IF(results!C232=0,"",results!C232)</f>
        <v/>
      </c>
      <c r="D1181" s="131" t="str">
        <f>IF(results!D232=0,"",results!D232)</f>
        <v/>
      </c>
      <c r="E1181" s="131" t="str">
        <f>IF(results!E232=0,"",results!E232)</f>
        <v/>
      </c>
      <c r="F1181" s="141" t="str">
        <f>results!$AA$3</f>
        <v>/BMD</v>
      </c>
      <c r="G1181" s="141" t="str">
        <f>results!AA232</f>
        <v/>
      </c>
      <c r="H1181" s="143" t="str">
        <f>IFERROR(VLOOKUP(Base[[#This Row],[Résultats Demi Dilution]],$K$2:$L$62,2),"")</f>
        <v/>
      </c>
    </row>
    <row r="1182" spans="1:8" x14ac:dyDescent="0.25">
      <c r="A1182" s="140" t="str">
        <f>IF(results!A233=0,"",results!A233)</f>
        <v/>
      </c>
      <c r="B1182" s="131" t="str">
        <f>IF(results!B233=0,"",results!B233)</f>
        <v/>
      </c>
      <c r="C1182" s="131" t="str">
        <f>IF(results!C233=0,"",results!C233)</f>
        <v/>
      </c>
      <c r="D1182" s="131" t="str">
        <f>IF(results!D233=0,"",results!D233)</f>
        <v/>
      </c>
      <c r="E1182" s="131" t="str">
        <f>IF(results!E233=0,"",results!E233)</f>
        <v/>
      </c>
      <c r="F1182" s="141" t="str">
        <f>results!$AA$3</f>
        <v>/BMD</v>
      </c>
      <c r="G1182" s="141" t="str">
        <f>results!AA233</f>
        <v/>
      </c>
      <c r="H1182" s="143" t="str">
        <f>IFERROR(VLOOKUP(Base[[#This Row],[Résultats Demi Dilution]],$K$2:$L$62,2),"")</f>
        <v/>
      </c>
    </row>
    <row r="1183" spans="1:8" x14ac:dyDescent="0.25">
      <c r="A1183" s="140" t="str">
        <f>IF(results!A234=0,"",results!A234)</f>
        <v/>
      </c>
      <c r="B1183" s="131" t="str">
        <f>IF(results!B234=0,"",results!B234)</f>
        <v/>
      </c>
      <c r="C1183" s="131" t="str">
        <f>IF(results!C234=0,"",results!C234)</f>
        <v/>
      </c>
      <c r="D1183" s="131" t="str">
        <f>IF(results!D234=0,"",results!D234)</f>
        <v/>
      </c>
      <c r="E1183" s="131" t="str">
        <f>IF(results!E234=0,"",results!E234)</f>
        <v/>
      </c>
      <c r="F1183" s="141" t="str">
        <f>results!$AA$3</f>
        <v>/BMD</v>
      </c>
      <c r="G1183" s="141" t="str">
        <f>results!AA234</f>
        <v/>
      </c>
      <c r="H1183" s="143" t="str">
        <f>IFERROR(VLOOKUP(Base[[#This Row],[Résultats Demi Dilution]],$K$2:$L$62,2),"")</f>
        <v/>
      </c>
    </row>
    <row r="1184" spans="1:8" x14ac:dyDescent="0.25">
      <c r="A1184" s="140" t="str">
        <f>IF(results!A235=0,"",results!A235)</f>
        <v/>
      </c>
      <c r="B1184" s="131" t="str">
        <f>IF(results!B235=0,"",results!B235)</f>
        <v/>
      </c>
      <c r="C1184" s="131" t="str">
        <f>IF(results!C235=0,"",results!C235)</f>
        <v/>
      </c>
      <c r="D1184" s="131" t="str">
        <f>IF(results!D235=0,"",results!D235)</f>
        <v/>
      </c>
      <c r="E1184" s="131" t="str">
        <f>IF(results!E235=0,"",results!E235)</f>
        <v/>
      </c>
      <c r="F1184" s="141" t="str">
        <f>results!$AA$3</f>
        <v>/BMD</v>
      </c>
      <c r="G1184" s="141" t="str">
        <f>results!AA235</f>
        <v/>
      </c>
      <c r="H1184" s="143" t="str">
        <f>IFERROR(VLOOKUP(Base[[#This Row],[Résultats Demi Dilution]],$K$2:$L$62,2),"")</f>
        <v/>
      </c>
    </row>
    <row r="1185" spans="1:8" x14ac:dyDescent="0.25">
      <c r="A1185" s="140" t="str">
        <f>IF(results!A236=0,"",results!A236)</f>
        <v/>
      </c>
      <c r="B1185" s="131" t="str">
        <f>IF(results!B236=0,"",results!B236)</f>
        <v/>
      </c>
      <c r="C1185" s="131" t="str">
        <f>IF(results!C236=0,"",results!C236)</f>
        <v/>
      </c>
      <c r="D1185" s="131" t="str">
        <f>IF(results!D236=0,"",results!D236)</f>
        <v/>
      </c>
      <c r="E1185" s="131" t="str">
        <f>IF(results!E236=0,"",results!E236)</f>
        <v/>
      </c>
      <c r="F1185" s="141" t="str">
        <f>results!$AA$3</f>
        <v>/BMD</v>
      </c>
      <c r="G1185" s="141" t="str">
        <f>results!AA236</f>
        <v/>
      </c>
      <c r="H1185" s="143" t="str">
        <f>IFERROR(VLOOKUP(Base[[#This Row],[Résultats Demi Dilution]],$K$2:$L$62,2),"")</f>
        <v/>
      </c>
    </row>
    <row r="1186" spans="1:8" x14ac:dyDescent="0.25">
      <c r="A1186" s="140" t="str">
        <f>IF(results!A237=0,"",results!A237)</f>
        <v/>
      </c>
      <c r="B1186" s="131" t="str">
        <f>IF(results!B237=0,"",results!B237)</f>
        <v/>
      </c>
      <c r="C1186" s="131" t="str">
        <f>IF(results!C237=0,"",results!C237)</f>
        <v/>
      </c>
      <c r="D1186" s="131" t="str">
        <f>IF(results!D237=0,"",results!D237)</f>
        <v/>
      </c>
      <c r="E1186" s="131" t="str">
        <f>IF(results!E237=0,"",results!E237)</f>
        <v/>
      </c>
      <c r="F1186" s="141" t="str">
        <f>results!$AA$3</f>
        <v>/BMD</v>
      </c>
      <c r="G1186" s="141" t="str">
        <f>results!AA237</f>
        <v/>
      </c>
      <c r="H1186" s="143" t="str">
        <f>IFERROR(VLOOKUP(Base[[#This Row],[Résultats Demi Dilution]],$K$2:$L$62,2),"")</f>
        <v/>
      </c>
    </row>
    <row r="1187" spans="1:8" x14ac:dyDescent="0.25">
      <c r="A1187" s="140" t="str">
        <f>IF(results!A238=0,"",results!A238)</f>
        <v/>
      </c>
      <c r="B1187" s="131" t="str">
        <f>IF(results!B238=0,"",results!B238)</f>
        <v/>
      </c>
      <c r="C1187" s="131" t="str">
        <f>IF(results!C238=0,"",results!C238)</f>
        <v/>
      </c>
      <c r="D1187" s="131" t="str">
        <f>IF(results!D238=0,"",results!D238)</f>
        <v/>
      </c>
      <c r="E1187" s="131" t="str">
        <f>IF(results!E238=0,"",results!E238)</f>
        <v/>
      </c>
      <c r="F1187" s="141" t="str">
        <f>results!$AA$3</f>
        <v>/BMD</v>
      </c>
      <c r="G1187" s="141" t="str">
        <f>results!AA238</f>
        <v/>
      </c>
      <c r="H1187" s="143" t="str">
        <f>IFERROR(VLOOKUP(Base[[#This Row],[Résultats Demi Dilution]],$K$2:$L$62,2),"")</f>
        <v/>
      </c>
    </row>
    <row r="1188" spans="1:8" x14ac:dyDescent="0.25">
      <c r="A1188" s="140" t="str">
        <f>IF(results!A239=0,"",results!A239)</f>
        <v/>
      </c>
      <c r="B1188" s="131" t="str">
        <f>IF(results!B239=0,"",results!B239)</f>
        <v/>
      </c>
      <c r="C1188" s="131" t="str">
        <f>IF(results!C239=0,"",results!C239)</f>
        <v/>
      </c>
      <c r="D1188" s="131" t="str">
        <f>IF(results!D239=0,"",results!D239)</f>
        <v/>
      </c>
      <c r="E1188" s="131" t="str">
        <f>IF(results!E239=0,"",results!E239)</f>
        <v/>
      </c>
      <c r="F1188" s="141" t="str">
        <f>results!$AA$3</f>
        <v>/BMD</v>
      </c>
      <c r="G1188" s="141" t="str">
        <f>results!AA239</f>
        <v/>
      </c>
      <c r="H1188" s="143" t="str">
        <f>IFERROR(VLOOKUP(Base[[#This Row],[Résultats Demi Dilution]],$K$2:$L$62,2),"")</f>
        <v/>
      </c>
    </row>
    <row r="1189" spans="1:8" x14ac:dyDescent="0.25">
      <c r="A1189" s="140" t="str">
        <f>IF(results!A240=0,"",results!A240)</f>
        <v/>
      </c>
      <c r="B1189" s="131" t="str">
        <f>IF(results!B240=0,"",results!B240)</f>
        <v/>
      </c>
      <c r="C1189" s="131" t="str">
        <f>IF(results!C240=0,"",results!C240)</f>
        <v/>
      </c>
      <c r="D1189" s="131" t="str">
        <f>IF(results!D240=0,"",results!D240)</f>
        <v/>
      </c>
      <c r="E1189" s="131" t="str">
        <f>IF(results!E240=0,"",results!E240)</f>
        <v/>
      </c>
      <c r="F1189" s="141" t="str">
        <f>results!$AA$3</f>
        <v>/BMD</v>
      </c>
      <c r="G1189" s="141" t="str">
        <f>results!AA240</f>
        <v/>
      </c>
      <c r="H1189" s="143" t="str">
        <f>IFERROR(VLOOKUP(Base[[#This Row],[Résultats Demi Dilution]],$K$2:$L$62,2),"")</f>
        <v/>
      </c>
    </row>
    <row r="1190" spans="1:8" x14ac:dyDescent="0.25">
      <c r="A1190" s="140" t="str">
        <f>IF(results!A241=0,"",results!A241)</f>
        <v/>
      </c>
      <c r="B1190" s="131" t="str">
        <f>IF(results!B241=0,"",results!B241)</f>
        <v/>
      </c>
      <c r="C1190" s="131" t="str">
        <f>IF(results!C241=0,"",results!C241)</f>
        <v/>
      </c>
      <c r="D1190" s="131" t="str">
        <f>IF(results!D241=0,"",results!D241)</f>
        <v/>
      </c>
      <c r="E1190" s="131" t="str">
        <f>IF(results!E241=0,"",results!E241)</f>
        <v/>
      </c>
      <c r="F1190" s="141" t="str">
        <f>results!$AA$3</f>
        <v>/BMD</v>
      </c>
      <c r="G1190" s="141" t="str">
        <f>results!AA241</f>
        <v/>
      </c>
      <c r="H1190" s="143" t="str">
        <f>IFERROR(VLOOKUP(Base[[#This Row],[Résultats Demi Dilution]],$K$2:$L$62,2),"")</f>
        <v/>
      </c>
    </row>
    <row r="1191" spans="1:8" x14ac:dyDescent="0.25">
      <c r="A1191" s="140" t="str">
        <f>IF(results!A242=0,"",results!A242)</f>
        <v/>
      </c>
      <c r="B1191" s="131" t="str">
        <f>IF(results!B242=0,"",results!B242)</f>
        <v/>
      </c>
      <c r="C1191" s="131" t="str">
        <f>IF(results!C242=0,"",results!C242)</f>
        <v/>
      </c>
      <c r="D1191" s="131" t="str">
        <f>IF(results!D242=0,"",results!D242)</f>
        <v/>
      </c>
      <c r="E1191" s="131" t="str">
        <f>IF(results!E242=0,"",results!E242)</f>
        <v/>
      </c>
      <c r="F1191" s="141" t="str">
        <f>results!$AA$3</f>
        <v>/BMD</v>
      </c>
      <c r="G1191" s="141" t="str">
        <f>results!AA242</f>
        <v/>
      </c>
      <c r="H1191" s="143" t="str">
        <f>IFERROR(VLOOKUP(Base[[#This Row],[Résultats Demi Dilution]],$K$2:$L$62,2),"")</f>
        <v/>
      </c>
    </row>
    <row r="1192" spans="1:8" x14ac:dyDescent="0.25">
      <c r="A1192" s="140" t="str">
        <f>IF(results!A243=0,"",results!A243)</f>
        <v/>
      </c>
      <c r="B1192" s="131" t="str">
        <f>IF(results!B243=0,"",results!B243)</f>
        <v/>
      </c>
      <c r="C1192" s="131" t="str">
        <f>IF(results!C243=0,"",results!C243)</f>
        <v/>
      </c>
      <c r="D1192" s="131" t="str">
        <f>IF(results!D243=0,"",results!D243)</f>
        <v/>
      </c>
      <c r="E1192" s="131" t="str">
        <f>IF(results!E243=0,"",results!E243)</f>
        <v/>
      </c>
      <c r="F1192" s="141" t="str">
        <f>results!$AA$3</f>
        <v>/BMD</v>
      </c>
      <c r="G1192" s="141" t="str">
        <f>results!AA243</f>
        <v/>
      </c>
      <c r="H1192" s="143" t="str">
        <f>IFERROR(VLOOKUP(Base[[#This Row],[Résultats Demi Dilution]],$K$2:$L$62,2),"")</f>
        <v/>
      </c>
    </row>
    <row r="1193" spans="1:8" x14ac:dyDescent="0.25">
      <c r="A1193" s="140" t="str">
        <f>IF(results!A244=0,"",results!A244)</f>
        <v/>
      </c>
      <c r="B1193" s="131" t="str">
        <f>IF(results!B244=0,"",results!B244)</f>
        <v/>
      </c>
      <c r="C1193" s="131" t="str">
        <f>IF(results!C244=0,"",results!C244)</f>
        <v/>
      </c>
      <c r="D1193" s="131" t="str">
        <f>IF(results!D244=0,"",results!D244)</f>
        <v/>
      </c>
      <c r="E1193" s="131" t="str">
        <f>IF(results!E244=0,"",results!E244)</f>
        <v/>
      </c>
      <c r="F1193" s="141" t="str">
        <f>results!$AA$3</f>
        <v>/BMD</v>
      </c>
      <c r="G1193" s="141" t="str">
        <f>results!AA244</f>
        <v/>
      </c>
      <c r="H1193" s="143" t="str">
        <f>IFERROR(VLOOKUP(Base[[#This Row],[Résultats Demi Dilution]],$K$2:$L$62,2),"")</f>
        <v/>
      </c>
    </row>
    <row r="1194" spans="1:8" x14ac:dyDescent="0.25">
      <c r="A1194" s="140" t="str">
        <f>IF(results!A245=0,"",results!A245)</f>
        <v/>
      </c>
      <c r="B1194" s="131" t="str">
        <f>IF(results!B245=0,"",results!B245)</f>
        <v/>
      </c>
      <c r="C1194" s="131" t="str">
        <f>IF(results!C245=0,"",results!C245)</f>
        <v/>
      </c>
      <c r="D1194" s="131" t="str">
        <f>IF(results!D245=0,"",results!D245)</f>
        <v/>
      </c>
      <c r="E1194" s="131" t="str">
        <f>IF(results!E245=0,"",results!E245)</f>
        <v/>
      </c>
      <c r="F1194" s="141" t="str">
        <f>results!$AA$3</f>
        <v>/BMD</v>
      </c>
      <c r="G1194" s="141" t="str">
        <f>results!AA245</f>
        <v/>
      </c>
      <c r="H1194" s="143" t="str">
        <f>IFERROR(VLOOKUP(Base[[#This Row],[Résultats Demi Dilution]],$K$2:$L$62,2),"")</f>
        <v/>
      </c>
    </row>
    <row r="1195" spans="1:8" x14ac:dyDescent="0.25">
      <c r="A1195" s="140" t="str">
        <f>IF(results!A246=0,"",results!A246)</f>
        <v/>
      </c>
      <c r="B1195" s="131" t="str">
        <f>IF(results!B246=0,"",results!B246)</f>
        <v/>
      </c>
      <c r="C1195" s="131" t="str">
        <f>IF(results!C246=0,"",results!C246)</f>
        <v/>
      </c>
      <c r="D1195" s="131" t="str">
        <f>IF(results!D246=0,"",results!D246)</f>
        <v/>
      </c>
      <c r="E1195" s="131" t="str">
        <f>IF(results!E246=0,"",results!E246)</f>
        <v/>
      </c>
      <c r="F1195" s="141" t="str">
        <f>results!$AA$3</f>
        <v>/BMD</v>
      </c>
      <c r="G1195" s="141" t="str">
        <f>results!AA246</f>
        <v/>
      </c>
      <c r="H1195" s="143" t="str">
        <f>IFERROR(VLOOKUP(Base[[#This Row],[Résultats Demi Dilution]],$K$2:$L$62,2),"")</f>
        <v/>
      </c>
    </row>
    <row r="1196" spans="1:8" x14ac:dyDescent="0.25">
      <c r="A1196" s="140" t="str">
        <f>IF(results!A247=0,"",results!A247)</f>
        <v/>
      </c>
      <c r="B1196" s="131" t="str">
        <f>IF(results!B247=0,"",results!B247)</f>
        <v/>
      </c>
      <c r="C1196" s="131" t="str">
        <f>IF(results!C247=0,"",results!C247)</f>
        <v/>
      </c>
      <c r="D1196" s="131" t="str">
        <f>IF(results!D247=0,"",results!D247)</f>
        <v/>
      </c>
      <c r="E1196" s="131" t="str">
        <f>IF(results!E247=0,"",results!E247)</f>
        <v/>
      </c>
      <c r="F1196" s="141" t="str">
        <f>results!$AA$3</f>
        <v>/BMD</v>
      </c>
      <c r="G1196" s="141" t="str">
        <f>results!AA247</f>
        <v/>
      </c>
      <c r="H1196" s="143" t="str">
        <f>IFERROR(VLOOKUP(Base[[#This Row],[Résultats Demi Dilution]],$K$2:$L$62,2),"")</f>
        <v/>
      </c>
    </row>
    <row r="1197" spans="1:8" x14ac:dyDescent="0.25">
      <c r="A1197" s="140" t="str">
        <f>IF(results!A248=0,"",results!A248)</f>
        <v/>
      </c>
      <c r="B1197" s="131" t="str">
        <f>IF(results!B248=0,"",results!B248)</f>
        <v/>
      </c>
      <c r="C1197" s="131" t="str">
        <f>IF(results!C248=0,"",results!C248)</f>
        <v/>
      </c>
      <c r="D1197" s="131" t="str">
        <f>IF(results!D248=0,"",results!D248)</f>
        <v/>
      </c>
      <c r="E1197" s="131" t="str">
        <f>IF(results!E248=0,"",results!E248)</f>
        <v/>
      </c>
      <c r="F1197" s="141" t="str">
        <f>results!$AA$3</f>
        <v>/BMD</v>
      </c>
      <c r="G1197" s="141" t="str">
        <f>results!AA248</f>
        <v/>
      </c>
      <c r="H1197" s="143" t="str">
        <f>IFERROR(VLOOKUP(Base[[#This Row],[Résultats Demi Dilution]],$K$2:$L$62,2),"")</f>
        <v/>
      </c>
    </row>
    <row r="1198" spans="1:8" x14ac:dyDescent="0.25">
      <c r="A1198" s="140" t="str">
        <f>IF(results!A249=0,"",results!A249)</f>
        <v/>
      </c>
      <c r="B1198" s="131" t="str">
        <f>IF(results!B249=0,"",results!B249)</f>
        <v/>
      </c>
      <c r="C1198" s="131" t="str">
        <f>IF(results!C249=0,"",results!C249)</f>
        <v/>
      </c>
      <c r="D1198" s="131" t="str">
        <f>IF(results!D249=0,"",results!D249)</f>
        <v/>
      </c>
      <c r="E1198" s="131" t="str">
        <f>IF(results!E249=0,"",results!E249)</f>
        <v/>
      </c>
      <c r="F1198" s="141" t="str">
        <f>results!$AA$3</f>
        <v>/BMD</v>
      </c>
      <c r="G1198" s="141" t="str">
        <f>results!AA249</f>
        <v/>
      </c>
      <c r="H1198" s="143" t="str">
        <f>IFERROR(VLOOKUP(Base[[#This Row],[Résultats Demi Dilution]],$K$2:$L$62,2),"")</f>
        <v/>
      </c>
    </row>
    <row r="1199" spans="1:8" x14ac:dyDescent="0.25">
      <c r="A1199" s="140" t="str">
        <f>IF(results!A250=0,"",results!A250)</f>
        <v/>
      </c>
      <c r="B1199" s="131" t="str">
        <f>IF(results!B250=0,"",results!B250)</f>
        <v/>
      </c>
      <c r="C1199" s="131" t="str">
        <f>IF(results!C250=0,"",results!C250)</f>
        <v/>
      </c>
      <c r="D1199" s="131" t="str">
        <f>IF(results!D250=0,"",results!D250)</f>
        <v/>
      </c>
      <c r="E1199" s="131" t="str">
        <f>IF(results!E250=0,"",results!E250)</f>
        <v/>
      </c>
      <c r="F1199" s="141" t="str">
        <f>results!$AA$3</f>
        <v>/BMD</v>
      </c>
      <c r="G1199" s="141" t="str">
        <f>results!AA250</f>
        <v/>
      </c>
      <c r="H1199" s="143" t="str">
        <f>IFERROR(VLOOKUP(Base[[#This Row],[Résultats Demi Dilution]],$K$2:$L$62,2),"")</f>
        <v/>
      </c>
    </row>
    <row r="1200" spans="1:8" x14ac:dyDescent="0.25">
      <c r="A1200" s="140" t="str">
        <f>IF(results!A251=0,"",results!A251)</f>
        <v/>
      </c>
      <c r="B1200" s="131" t="str">
        <f>IF(results!B251=0,"",results!B251)</f>
        <v/>
      </c>
      <c r="C1200" s="131" t="str">
        <f>IF(results!C251=0,"",results!C251)</f>
        <v/>
      </c>
      <c r="D1200" s="131" t="str">
        <f>IF(results!D251=0,"",results!D251)</f>
        <v/>
      </c>
      <c r="E1200" s="131" t="str">
        <f>IF(results!E251=0,"",results!E251)</f>
        <v/>
      </c>
      <c r="F1200" s="141" t="str">
        <f>results!$AA$3</f>
        <v>/BMD</v>
      </c>
      <c r="G1200" s="141" t="str">
        <f>results!AA251</f>
        <v/>
      </c>
      <c r="H1200" s="143" t="str">
        <f>IFERROR(VLOOKUP(Base[[#This Row],[Résultats Demi Dilution]],$K$2:$L$62,2),"")</f>
        <v/>
      </c>
    </row>
    <row r="1201" spans="1:8" x14ac:dyDescent="0.25">
      <c r="A1201" s="140" t="str">
        <f>IF(results!A252=0,"",results!A252)</f>
        <v/>
      </c>
      <c r="B1201" s="131" t="str">
        <f>IF(results!B252=0,"",results!B252)</f>
        <v/>
      </c>
      <c r="C1201" s="131" t="str">
        <f>IF(results!C252=0,"",results!C252)</f>
        <v/>
      </c>
      <c r="D1201" s="131" t="str">
        <f>IF(results!D252=0,"",results!D252)</f>
        <v/>
      </c>
      <c r="E1201" s="131" t="str">
        <f>IF(results!E252=0,"",results!E252)</f>
        <v/>
      </c>
      <c r="F1201" s="141" t="str">
        <f>results!$AA$3</f>
        <v>/BMD</v>
      </c>
      <c r="G1201" s="141" t="str">
        <f>results!AA252</f>
        <v/>
      </c>
      <c r="H1201" s="143" t="str">
        <f>IFERROR(VLOOKUP(Base[[#This Row],[Résultats Demi Dilution]],$K$2:$L$62,2),"")</f>
        <v/>
      </c>
    </row>
    <row r="1202" spans="1:8" x14ac:dyDescent="0.25">
      <c r="A1202" s="140" t="str">
        <f>IF(results!A253=0,"",results!A253)</f>
        <v/>
      </c>
      <c r="B1202" s="131" t="str">
        <f>IF(results!B253=0,"",results!B253)</f>
        <v/>
      </c>
      <c r="C1202" s="131" t="str">
        <f>IF(results!C253=0,"",results!C253)</f>
        <v/>
      </c>
      <c r="D1202" s="131" t="str">
        <f>IF(results!D253=0,"",results!D253)</f>
        <v/>
      </c>
      <c r="E1202" s="131" t="str">
        <f>IF(results!E253=0,"",results!E253)</f>
        <v/>
      </c>
      <c r="F1202" s="141" t="str">
        <f>results!$AA$3</f>
        <v>/BMD</v>
      </c>
      <c r="G1202" s="141" t="str">
        <f>results!AA253</f>
        <v/>
      </c>
      <c r="H1202" s="143" t="str">
        <f>IFERROR(VLOOKUP(Base[[#This Row],[Résultats Demi Dilution]],$K$2:$L$62,2),"")</f>
        <v/>
      </c>
    </row>
    <row r="1203" spans="1:8" x14ac:dyDescent="0.25">
      <c r="A1203" s="140" t="str">
        <f>IF(results!A254=0,"",results!A254)</f>
        <v/>
      </c>
      <c r="B1203" s="131" t="str">
        <f>IF(results!B254=0,"",results!B254)</f>
        <v/>
      </c>
      <c r="C1203" s="131" t="str">
        <f>IF(results!C254=0,"",results!C254)</f>
        <v/>
      </c>
      <c r="D1203" s="131" t="str">
        <f>IF(results!D254=0,"",results!D254)</f>
        <v/>
      </c>
      <c r="E1203" s="131" t="str">
        <f>IF(results!E254=0,"",results!E254)</f>
        <v/>
      </c>
      <c r="F1203" s="141" t="str">
        <f>results!$AA$3</f>
        <v>/BMD</v>
      </c>
      <c r="G1203" s="141" t="str">
        <f>results!AA254</f>
        <v/>
      </c>
      <c r="H1203" s="143" t="str">
        <f>IFERROR(VLOOKUP(Base[[#This Row],[Résultats Demi Dilution]],$K$2:$L$62,2),"")</f>
        <v/>
      </c>
    </row>
    <row r="1204" spans="1:8" x14ac:dyDescent="0.25">
      <c r="A1204" s="140" t="str">
        <f>IF(results!A255=0,"",results!A255)</f>
        <v/>
      </c>
      <c r="B1204" s="131" t="str">
        <f>IF(results!B255=0,"",results!B255)</f>
        <v/>
      </c>
      <c r="C1204" s="131" t="str">
        <f>IF(results!C255=0,"",results!C255)</f>
        <v/>
      </c>
      <c r="D1204" s="131" t="str">
        <f>IF(results!D255=0,"",results!D255)</f>
        <v/>
      </c>
      <c r="E1204" s="131" t="str">
        <f>IF(results!E255=0,"",results!E255)</f>
        <v/>
      </c>
      <c r="F1204" s="141" t="str">
        <f>results!$AA$3</f>
        <v>/BMD</v>
      </c>
      <c r="G1204" s="141" t="str">
        <f>results!AA255</f>
        <v/>
      </c>
      <c r="H1204" s="143" t="str">
        <f>IFERROR(VLOOKUP(Base[[#This Row],[Résultats Demi Dilution]],$K$2:$L$62,2),"")</f>
        <v/>
      </c>
    </row>
    <row r="1205" spans="1:8" x14ac:dyDescent="0.25">
      <c r="A1205" s="140" t="str">
        <f>IF(results!A256=0,"",results!A256)</f>
        <v/>
      </c>
      <c r="B1205" s="131" t="str">
        <f>IF(results!B256=0,"",results!B256)</f>
        <v/>
      </c>
      <c r="C1205" s="131" t="str">
        <f>IF(results!C256=0,"",results!C256)</f>
        <v/>
      </c>
      <c r="D1205" s="131" t="str">
        <f>IF(results!D256=0,"",results!D256)</f>
        <v/>
      </c>
      <c r="E1205" s="131" t="str">
        <f>IF(results!E256=0,"",results!E256)</f>
        <v/>
      </c>
      <c r="F1205" s="141" t="str">
        <f>results!$AA$3</f>
        <v>/BMD</v>
      </c>
      <c r="G1205" s="141" t="str">
        <f>results!AA256</f>
        <v/>
      </c>
      <c r="H1205" s="143" t="str">
        <f>IFERROR(VLOOKUP(Base[[#This Row],[Résultats Demi Dilution]],$K$2:$L$62,2),"")</f>
        <v/>
      </c>
    </row>
    <row r="1206" spans="1:8" x14ac:dyDescent="0.25">
      <c r="A1206" s="140" t="str">
        <f>IF(results!A257=0,"",results!A257)</f>
        <v/>
      </c>
      <c r="B1206" s="131" t="str">
        <f>IF(results!B257=0,"",results!B257)</f>
        <v/>
      </c>
      <c r="C1206" s="131" t="str">
        <f>IF(results!C257=0,"",results!C257)</f>
        <v/>
      </c>
      <c r="D1206" s="131" t="str">
        <f>IF(results!D257=0,"",results!D257)</f>
        <v/>
      </c>
      <c r="E1206" s="131" t="str">
        <f>IF(results!E257=0,"",results!E257)</f>
        <v/>
      </c>
      <c r="F1206" s="141" t="str">
        <f>results!$AA$3</f>
        <v>/BMD</v>
      </c>
      <c r="G1206" s="141" t="str">
        <f>results!AA257</f>
        <v/>
      </c>
      <c r="H1206" s="143" t="str">
        <f>IFERROR(VLOOKUP(Base[[#This Row],[Résultats Demi Dilution]],$K$2:$L$62,2),"")</f>
        <v/>
      </c>
    </row>
    <row r="1207" spans="1:8" x14ac:dyDescent="0.25">
      <c r="A1207" s="140" t="str">
        <f>IF(results!A258=0,"",results!A258)</f>
        <v/>
      </c>
      <c r="B1207" s="131" t="str">
        <f>IF(results!B258=0,"",results!B258)</f>
        <v/>
      </c>
      <c r="C1207" s="131" t="str">
        <f>IF(results!C258=0,"",results!C258)</f>
        <v/>
      </c>
      <c r="D1207" s="131" t="str">
        <f>IF(results!D258=0,"",results!D258)</f>
        <v/>
      </c>
      <c r="E1207" s="131" t="str">
        <f>IF(results!E258=0,"",results!E258)</f>
        <v/>
      </c>
      <c r="F1207" s="141" t="str">
        <f>results!$AA$3</f>
        <v>/BMD</v>
      </c>
      <c r="G1207" s="141" t="str">
        <f>results!AA258</f>
        <v/>
      </c>
      <c r="H1207" s="143" t="str">
        <f>IFERROR(VLOOKUP(Base[[#This Row],[Résultats Demi Dilution]],$K$2:$L$62,2),"")</f>
        <v/>
      </c>
    </row>
    <row r="1208" spans="1:8" x14ac:dyDescent="0.25">
      <c r="A1208" s="140" t="str">
        <f>IF(results!A259=0,"",results!A259)</f>
        <v/>
      </c>
      <c r="B1208" s="131" t="str">
        <f>IF(results!B259=0,"",results!B259)</f>
        <v/>
      </c>
      <c r="C1208" s="131" t="str">
        <f>IF(results!C259=0,"",results!C259)</f>
        <v/>
      </c>
      <c r="D1208" s="131" t="str">
        <f>IF(results!D259=0,"",results!D259)</f>
        <v/>
      </c>
      <c r="E1208" s="131" t="str">
        <f>IF(results!E259=0,"",results!E259)</f>
        <v/>
      </c>
      <c r="F1208" s="141" t="str">
        <f>results!$AA$3</f>
        <v>/BMD</v>
      </c>
      <c r="G1208" s="141" t="str">
        <f>results!AA259</f>
        <v/>
      </c>
      <c r="H1208" s="143" t="str">
        <f>IFERROR(VLOOKUP(Base[[#This Row],[Résultats Demi Dilution]],$K$2:$L$62,2),"")</f>
        <v/>
      </c>
    </row>
    <row r="1209" spans="1:8" x14ac:dyDescent="0.25">
      <c r="A1209" s="140" t="str">
        <f>IF(results!A260=0,"",results!A260)</f>
        <v/>
      </c>
      <c r="B1209" s="131" t="str">
        <f>IF(results!B260=0,"",results!B260)</f>
        <v/>
      </c>
      <c r="C1209" s="131" t="str">
        <f>IF(results!C260=0,"",results!C260)</f>
        <v/>
      </c>
      <c r="D1209" s="131" t="str">
        <f>IF(results!D260=0,"",results!D260)</f>
        <v/>
      </c>
      <c r="E1209" s="131" t="str">
        <f>IF(results!E260=0,"",results!E260)</f>
        <v/>
      </c>
      <c r="F1209" s="141" t="str">
        <f>results!$AA$3</f>
        <v>/BMD</v>
      </c>
      <c r="G1209" s="141" t="str">
        <f>results!AA260</f>
        <v/>
      </c>
      <c r="H1209" s="143" t="str">
        <f>IFERROR(VLOOKUP(Base[[#This Row],[Résultats Demi Dilution]],$K$2:$L$62,2),"")</f>
        <v/>
      </c>
    </row>
    <row r="1210" spans="1:8" x14ac:dyDescent="0.25">
      <c r="A1210" s="140" t="str">
        <f>IF(results!A261=0,"",results!A261)</f>
        <v/>
      </c>
      <c r="B1210" s="131" t="str">
        <f>IF(results!B261=0,"",results!B261)</f>
        <v/>
      </c>
      <c r="C1210" s="131" t="str">
        <f>IF(results!C261=0,"",results!C261)</f>
        <v/>
      </c>
      <c r="D1210" s="131" t="str">
        <f>IF(results!D261=0,"",results!D261)</f>
        <v/>
      </c>
      <c r="E1210" s="131" t="str">
        <f>IF(results!E261=0,"",results!E261)</f>
        <v/>
      </c>
      <c r="F1210" s="141" t="str">
        <f>results!$AA$3</f>
        <v>/BMD</v>
      </c>
      <c r="G1210" s="141" t="str">
        <f>results!AA261</f>
        <v/>
      </c>
      <c r="H1210" s="143" t="str">
        <f>IFERROR(VLOOKUP(Base[[#This Row],[Résultats Demi Dilution]],$K$2:$L$62,2),"")</f>
        <v/>
      </c>
    </row>
    <row r="1211" spans="1:8" x14ac:dyDescent="0.25">
      <c r="A1211" s="140" t="str">
        <f>IF(results!A262=0,"",results!A262)</f>
        <v/>
      </c>
      <c r="B1211" s="131" t="str">
        <f>IF(results!B262=0,"",results!B262)</f>
        <v/>
      </c>
      <c r="C1211" s="131" t="str">
        <f>IF(results!C262=0,"",results!C262)</f>
        <v/>
      </c>
      <c r="D1211" s="131" t="str">
        <f>IF(results!D262=0,"",results!D262)</f>
        <v/>
      </c>
      <c r="E1211" s="131" t="str">
        <f>IF(results!E262=0,"",results!E262)</f>
        <v/>
      </c>
      <c r="F1211" s="141" t="str">
        <f>results!$AA$3</f>
        <v>/BMD</v>
      </c>
      <c r="G1211" s="141" t="str">
        <f>results!AA262</f>
        <v/>
      </c>
      <c r="H1211" s="143" t="str">
        <f>IFERROR(VLOOKUP(Base[[#This Row],[Résultats Demi Dilution]],$K$2:$L$62,2),"")</f>
        <v/>
      </c>
    </row>
    <row r="1212" spans="1:8" x14ac:dyDescent="0.25">
      <c r="A1212" s="140" t="str">
        <f>IF(results!A263=0,"",results!A263)</f>
        <v/>
      </c>
      <c r="B1212" s="131" t="str">
        <f>IF(results!B263=0,"",results!B263)</f>
        <v/>
      </c>
      <c r="C1212" s="131" t="str">
        <f>IF(results!C263=0,"",results!C263)</f>
        <v/>
      </c>
      <c r="D1212" s="131" t="str">
        <f>IF(results!D263=0,"",results!D263)</f>
        <v/>
      </c>
      <c r="E1212" s="131" t="str">
        <f>IF(results!E263=0,"",results!E263)</f>
        <v/>
      </c>
      <c r="F1212" s="141" t="str">
        <f>results!$AA$3</f>
        <v>/BMD</v>
      </c>
      <c r="G1212" s="141" t="str">
        <f>results!AA263</f>
        <v/>
      </c>
      <c r="H1212" s="143" t="str">
        <f>IFERROR(VLOOKUP(Base[[#This Row],[Résultats Demi Dilution]],$K$2:$L$62,2),"")</f>
        <v/>
      </c>
    </row>
    <row r="1213" spans="1:8" x14ac:dyDescent="0.25">
      <c r="A1213" s="140" t="str">
        <f>IF(results!A264=0,"",results!A264)</f>
        <v/>
      </c>
      <c r="B1213" s="131" t="str">
        <f>IF(results!B264=0,"",results!B264)</f>
        <v/>
      </c>
      <c r="C1213" s="131" t="str">
        <f>IF(results!C264=0,"",results!C264)</f>
        <v/>
      </c>
      <c r="D1213" s="131" t="str">
        <f>IF(results!D264=0,"",results!D264)</f>
        <v/>
      </c>
      <c r="E1213" s="131" t="str">
        <f>IF(results!E264=0,"",results!E264)</f>
        <v/>
      </c>
      <c r="F1213" s="141" t="str">
        <f>results!$AA$3</f>
        <v>/BMD</v>
      </c>
      <c r="G1213" s="141" t="str">
        <f>results!AA264</f>
        <v/>
      </c>
      <c r="H1213" s="143" t="str">
        <f>IFERROR(VLOOKUP(Base[[#This Row],[Résultats Demi Dilution]],$K$2:$L$62,2),"")</f>
        <v/>
      </c>
    </row>
    <row r="1214" spans="1:8" x14ac:dyDescent="0.25">
      <c r="A1214" s="140" t="str">
        <f>IF(results!A265=0,"",results!A265)</f>
        <v/>
      </c>
      <c r="B1214" s="131" t="str">
        <f>IF(results!B265=0,"",results!B265)</f>
        <v/>
      </c>
      <c r="C1214" s="131" t="str">
        <f>IF(results!C265=0,"",results!C265)</f>
        <v/>
      </c>
      <c r="D1214" s="131" t="str">
        <f>IF(results!D265=0,"",results!D265)</f>
        <v/>
      </c>
      <c r="E1214" s="131" t="str">
        <f>IF(results!E265=0,"",results!E265)</f>
        <v/>
      </c>
      <c r="F1214" s="141" t="str">
        <f>results!$AA$3</f>
        <v>/BMD</v>
      </c>
      <c r="G1214" s="141" t="str">
        <f>results!AA265</f>
        <v/>
      </c>
      <c r="H1214" s="143" t="str">
        <f>IFERROR(VLOOKUP(Base[[#This Row],[Résultats Demi Dilution]],$K$2:$L$62,2),"")</f>
        <v/>
      </c>
    </row>
    <row r="1215" spans="1:8" x14ac:dyDescent="0.25">
      <c r="A1215" s="140" t="str">
        <f>IF(results!A266=0,"",results!A266)</f>
        <v/>
      </c>
      <c r="B1215" s="131" t="str">
        <f>IF(results!B266=0,"",results!B266)</f>
        <v/>
      </c>
      <c r="C1215" s="131" t="str">
        <f>IF(results!C266=0,"",results!C266)</f>
        <v/>
      </c>
      <c r="D1215" s="131" t="str">
        <f>IF(results!D266=0,"",results!D266)</f>
        <v/>
      </c>
      <c r="E1215" s="131" t="str">
        <f>IF(results!E266=0,"",results!E266)</f>
        <v/>
      </c>
      <c r="F1215" s="141" t="str">
        <f>results!$AA$3</f>
        <v>/BMD</v>
      </c>
      <c r="G1215" s="141" t="str">
        <f>results!AA266</f>
        <v/>
      </c>
      <c r="H1215" s="143" t="str">
        <f>IFERROR(VLOOKUP(Base[[#This Row],[Résultats Demi Dilution]],$K$2:$L$62,2),"")</f>
        <v/>
      </c>
    </row>
    <row r="1216" spans="1:8" x14ac:dyDescent="0.25">
      <c r="A1216" s="140" t="str">
        <f>IF(results!A267=0,"",results!A267)</f>
        <v/>
      </c>
      <c r="B1216" s="131" t="str">
        <f>IF(results!B267=0,"",results!B267)</f>
        <v/>
      </c>
      <c r="C1216" s="131" t="str">
        <f>IF(results!C267=0,"",results!C267)</f>
        <v/>
      </c>
      <c r="D1216" s="131" t="str">
        <f>IF(results!D267=0,"",results!D267)</f>
        <v/>
      </c>
      <c r="E1216" s="131" t="str">
        <f>IF(results!E267=0,"",results!E267)</f>
        <v/>
      </c>
      <c r="F1216" s="141" t="str">
        <f>results!$AA$3</f>
        <v>/BMD</v>
      </c>
      <c r="G1216" s="141" t="str">
        <f>results!AA267</f>
        <v/>
      </c>
      <c r="H1216" s="143" t="str">
        <f>IFERROR(VLOOKUP(Base[[#This Row],[Résultats Demi Dilution]],$K$2:$L$62,2),"")</f>
        <v/>
      </c>
    </row>
    <row r="1217" spans="1:8" x14ac:dyDescent="0.25">
      <c r="A1217" s="140" t="str">
        <f>IF(results!A268=0,"",results!A268)</f>
        <v/>
      </c>
      <c r="B1217" s="131" t="str">
        <f>IF(results!B268=0,"",results!B268)</f>
        <v/>
      </c>
      <c r="C1217" s="131" t="str">
        <f>IF(results!C268=0,"",results!C268)</f>
        <v/>
      </c>
      <c r="D1217" s="131" t="str">
        <f>IF(results!D268=0,"",results!D268)</f>
        <v/>
      </c>
      <c r="E1217" s="131" t="str">
        <f>IF(results!E268=0,"",results!E268)</f>
        <v/>
      </c>
      <c r="F1217" s="141" t="str">
        <f>results!$AA$3</f>
        <v>/BMD</v>
      </c>
      <c r="G1217" s="141" t="str">
        <f>results!AA268</f>
        <v/>
      </c>
      <c r="H1217" s="143" t="str">
        <f>IFERROR(VLOOKUP(Base[[#This Row],[Résultats Demi Dilution]],$K$2:$L$62,2),"")</f>
        <v/>
      </c>
    </row>
    <row r="1218" spans="1:8" x14ac:dyDescent="0.25">
      <c r="A1218" s="140" t="str">
        <f>IF(results!A269=0,"",results!A269)</f>
        <v/>
      </c>
      <c r="B1218" s="131" t="str">
        <f>IF(results!B269=0,"",results!B269)</f>
        <v/>
      </c>
      <c r="C1218" s="131" t="str">
        <f>IF(results!C269=0,"",results!C269)</f>
        <v/>
      </c>
      <c r="D1218" s="131" t="str">
        <f>IF(results!D269=0,"",results!D269)</f>
        <v/>
      </c>
      <c r="E1218" s="131" t="str">
        <f>IF(results!E269=0,"",results!E269)</f>
        <v/>
      </c>
      <c r="F1218" s="141" t="str">
        <f>results!$AA$3</f>
        <v>/BMD</v>
      </c>
      <c r="G1218" s="141" t="str">
        <f>results!AA269</f>
        <v/>
      </c>
      <c r="H1218" s="143" t="str">
        <f>IFERROR(VLOOKUP(Base[[#This Row],[Résultats Demi Dilution]],$K$2:$L$62,2),"")</f>
        <v/>
      </c>
    </row>
    <row r="1219" spans="1:8" x14ac:dyDescent="0.25">
      <c r="A1219" s="140" t="str">
        <f>IF(results!A270=0,"",results!A270)</f>
        <v/>
      </c>
      <c r="B1219" s="131" t="str">
        <f>IF(results!B270=0,"",results!B270)</f>
        <v/>
      </c>
      <c r="C1219" s="131" t="str">
        <f>IF(results!C270=0,"",results!C270)</f>
        <v/>
      </c>
      <c r="D1219" s="131" t="str">
        <f>IF(results!D270=0,"",results!D270)</f>
        <v/>
      </c>
      <c r="E1219" s="131" t="str">
        <f>IF(results!E270=0,"",results!E270)</f>
        <v/>
      </c>
      <c r="F1219" s="141" t="str">
        <f>results!$AA$3</f>
        <v>/BMD</v>
      </c>
      <c r="G1219" s="141" t="str">
        <f>results!AA270</f>
        <v/>
      </c>
      <c r="H1219" s="143" t="str">
        <f>IFERROR(VLOOKUP(Base[[#This Row],[Résultats Demi Dilution]],$K$2:$L$62,2),"")</f>
        <v/>
      </c>
    </row>
    <row r="1220" spans="1:8" x14ac:dyDescent="0.25">
      <c r="A1220" s="140" t="str">
        <f>IF(results!A271=0,"",results!A271)</f>
        <v/>
      </c>
      <c r="B1220" s="131" t="str">
        <f>IF(results!B271=0,"",results!B271)</f>
        <v/>
      </c>
      <c r="C1220" s="131" t="str">
        <f>IF(results!C271=0,"",results!C271)</f>
        <v/>
      </c>
      <c r="D1220" s="131" t="str">
        <f>IF(results!D271=0,"",results!D271)</f>
        <v/>
      </c>
      <c r="E1220" s="131" t="str">
        <f>IF(results!E271=0,"",results!E271)</f>
        <v/>
      </c>
      <c r="F1220" s="141" t="str">
        <f>results!$AA$3</f>
        <v>/BMD</v>
      </c>
      <c r="G1220" s="141" t="str">
        <f>results!AA271</f>
        <v/>
      </c>
      <c r="H1220" s="143" t="str">
        <f>IFERROR(VLOOKUP(Base[[#This Row],[Résultats Demi Dilution]],$K$2:$L$62,2),"")</f>
        <v/>
      </c>
    </row>
    <row r="1221" spans="1:8" x14ac:dyDescent="0.25">
      <c r="A1221" s="140" t="str">
        <f>IF(results!A272=0,"",results!A272)</f>
        <v/>
      </c>
      <c r="B1221" s="131" t="str">
        <f>IF(results!B272=0,"",results!B272)</f>
        <v/>
      </c>
      <c r="C1221" s="131" t="str">
        <f>IF(results!C272=0,"",results!C272)</f>
        <v/>
      </c>
      <c r="D1221" s="131" t="str">
        <f>IF(results!D272=0,"",results!D272)</f>
        <v/>
      </c>
      <c r="E1221" s="131" t="str">
        <f>IF(results!E272=0,"",results!E272)</f>
        <v/>
      </c>
      <c r="F1221" s="141" t="str">
        <f>results!$AA$3</f>
        <v>/BMD</v>
      </c>
      <c r="G1221" s="141" t="str">
        <f>results!AA272</f>
        <v/>
      </c>
      <c r="H1221" s="143" t="str">
        <f>IFERROR(VLOOKUP(Base[[#This Row],[Résultats Demi Dilution]],$K$2:$L$62,2),"")</f>
        <v/>
      </c>
    </row>
    <row r="1222" spans="1:8" x14ac:dyDescent="0.25">
      <c r="A1222" s="140" t="str">
        <f>IF(results!A273=0,"",results!A273)</f>
        <v/>
      </c>
      <c r="B1222" s="131" t="str">
        <f>IF(results!B273=0,"",results!B273)</f>
        <v/>
      </c>
      <c r="C1222" s="131" t="str">
        <f>IF(results!C273=0,"",results!C273)</f>
        <v/>
      </c>
      <c r="D1222" s="131" t="str">
        <f>IF(results!D273=0,"",results!D273)</f>
        <v/>
      </c>
      <c r="E1222" s="131" t="str">
        <f>IF(results!E273=0,"",results!E273)</f>
        <v/>
      </c>
      <c r="F1222" s="141" t="str">
        <f>results!$AA$3</f>
        <v>/BMD</v>
      </c>
      <c r="G1222" s="141" t="str">
        <f>results!AA273</f>
        <v/>
      </c>
      <c r="H1222" s="143" t="str">
        <f>IFERROR(VLOOKUP(Base[[#This Row],[Résultats Demi Dilution]],$K$2:$L$62,2),"")</f>
        <v/>
      </c>
    </row>
    <row r="1223" spans="1:8" x14ac:dyDescent="0.25">
      <c r="A1223" s="140" t="str">
        <f>IF(results!A274=0,"",results!A274)</f>
        <v/>
      </c>
      <c r="B1223" s="131" t="str">
        <f>IF(results!B274=0,"",results!B274)</f>
        <v/>
      </c>
      <c r="C1223" s="131" t="str">
        <f>IF(results!C274=0,"",results!C274)</f>
        <v/>
      </c>
      <c r="D1223" s="131" t="str">
        <f>IF(results!D274=0,"",results!D274)</f>
        <v/>
      </c>
      <c r="E1223" s="131" t="str">
        <f>IF(results!E274=0,"",results!E274)</f>
        <v/>
      </c>
      <c r="F1223" s="141" t="str">
        <f>results!$AA$3</f>
        <v>/BMD</v>
      </c>
      <c r="G1223" s="141" t="str">
        <f>results!AA274</f>
        <v/>
      </c>
      <c r="H1223" s="143" t="str">
        <f>IFERROR(VLOOKUP(Base[[#This Row],[Résultats Demi Dilution]],$K$2:$L$62,2),"")</f>
        <v/>
      </c>
    </row>
    <row r="1224" spans="1:8" x14ac:dyDescent="0.25">
      <c r="A1224" s="140" t="str">
        <f>IF(results!A275=0,"",results!A275)</f>
        <v/>
      </c>
      <c r="B1224" s="131" t="str">
        <f>IF(results!B275=0,"",results!B275)</f>
        <v/>
      </c>
      <c r="C1224" s="131" t="str">
        <f>IF(results!C275=0,"",results!C275)</f>
        <v/>
      </c>
      <c r="D1224" s="131" t="str">
        <f>IF(results!D275=0,"",results!D275)</f>
        <v/>
      </c>
      <c r="E1224" s="131" t="str">
        <f>IF(results!E275=0,"",results!E275)</f>
        <v/>
      </c>
      <c r="F1224" s="141" t="str">
        <f>results!$AA$3</f>
        <v>/BMD</v>
      </c>
      <c r="G1224" s="141" t="str">
        <f>results!AA275</f>
        <v/>
      </c>
      <c r="H1224" s="143" t="str">
        <f>IFERROR(VLOOKUP(Base[[#This Row],[Résultats Demi Dilution]],$K$2:$L$62,2),"")</f>
        <v/>
      </c>
    </row>
    <row r="1225" spans="1:8" x14ac:dyDescent="0.25">
      <c r="A1225" s="140" t="str">
        <f>IF(results!A276=0,"",results!A276)</f>
        <v/>
      </c>
      <c r="B1225" s="131" t="str">
        <f>IF(results!B276=0,"",results!B276)</f>
        <v/>
      </c>
      <c r="C1225" s="131" t="str">
        <f>IF(results!C276=0,"",results!C276)</f>
        <v/>
      </c>
      <c r="D1225" s="131" t="str">
        <f>IF(results!D276=0,"",results!D276)</f>
        <v/>
      </c>
      <c r="E1225" s="131" t="str">
        <f>IF(results!E276=0,"",results!E276)</f>
        <v/>
      </c>
      <c r="F1225" s="141" t="str">
        <f>results!$AA$3</f>
        <v>/BMD</v>
      </c>
      <c r="G1225" s="141" t="str">
        <f>results!AA276</f>
        <v/>
      </c>
      <c r="H1225" s="143" t="str">
        <f>IFERROR(VLOOKUP(Base[[#This Row],[Résultats Demi Dilution]],$K$2:$L$62,2),"")</f>
        <v/>
      </c>
    </row>
    <row r="1226" spans="1:8" x14ac:dyDescent="0.25">
      <c r="A1226" s="140" t="str">
        <f>IF(results!A277=0,"",results!A277)</f>
        <v/>
      </c>
      <c r="B1226" s="131" t="str">
        <f>IF(results!B277=0,"",results!B277)</f>
        <v/>
      </c>
      <c r="C1226" s="131" t="str">
        <f>IF(results!C277=0,"",results!C277)</f>
        <v/>
      </c>
      <c r="D1226" s="131" t="str">
        <f>IF(results!D277=0,"",results!D277)</f>
        <v/>
      </c>
      <c r="E1226" s="131" t="str">
        <f>IF(results!E277=0,"",results!E277)</f>
        <v/>
      </c>
      <c r="F1226" s="141" t="str">
        <f>results!$AA$3</f>
        <v>/BMD</v>
      </c>
      <c r="G1226" s="141" t="str">
        <f>results!AA277</f>
        <v/>
      </c>
      <c r="H1226" s="143" t="str">
        <f>IFERROR(VLOOKUP(Base[[#This Row],[Résultats Demi Dilution]],$K$2:$L$62,2),"")</f>
        <v/>
      </c>
    </row>
    <row r="1227" spans="1:8" x14ac:dyDescent="0.25">
      <c r="A1227" s="140" t="str">
        <f>IF(results!A278=0,"",results!A278)</f>
        <v/>
      </c>
      <c r="B1227" s="131" t="str">
        <f>IF(results!B278=0,"",results!B278)</f>
        <v/>
      </c>
      <c r="C1227" s="131" t="str">
        <f>IF(results!C278=0,"",results!C278)</f>
        <v/>
      </c>
      <c r="D1227" s="131" t="str">
        <f>IF(results!D278=0,"",results!D278)</f>
        <v/>
      </c>
      <c r="E1227" s="131" t="str">
        <f>IF(results!E278=0,"",results!E278)</f>
        <v/>
      </c>
      <c r="F1227" s="141" t="str">
        <f>results!$AA$3</f>
        <v>/BMD</v>
      </c>
      <c r="G1227" s="141" t="str">
        <f>results!AA278</f>
        <v/>
      </c>
      <c r="H1227" s="143" t="str">
        <f>IFERROR(VLOOKUP(Base[[#This Row],[Résultats Demi Dilution]],$K$2:$L$62,2),"")</f>
        <v/>
      </c>
    </row>
    <row r="1228" spans="1:8" x14ac:dyDescent="0.25">
      <c r="A1228" s="140" t="str">
        <f>IF(results!A279=0,"",results!A279)</f>
        <v/>
      </c>
      <c r="B1228" s="131" t="str">
        <f>IF(results!B279=0,"",results!B279)</f>
        <v/>
      </c>
      <c r="C1228" s="131" t="str">
        <f>IF(results!C279=0,"",results!C279)</f>
        <v/>
      </c>
      <c r="D1228" s="131" t="str">
        <f>IF(results!D279=0,"",results!D279)</f>
        <v/>
      </c>
      <c r="E1228" s="131" t="str">
        <f>IF(results!E279=0,"",results!E279)</f>
        <v/>
      </c>
      <c r="F1228" s="141" t="str">
        <f>results!$AA$3</f>
        <v>/BMD</v>
      </c>
      <c r="G1228" s="141" t="str">
        <f>results!AA279</f>
        <v/>
      </c>
      <c r="H1228" s="143" t="str">
        <f>IFERROR(VLOOKUP(Base[[#This Row],[Résultats Demi Dilution]],$K$2:$L$62,2),"")</f>
        <v/>
      </c>
    </row>
    <row r="1229" spans="1:8" x14ac:dyDescent="0.25">
      <c r="A1229" s="140" t="str">
        <f>IF(results!A280=0,"",results!A280)</f>
        <v/>
      </c>
      <c r="B1229" s="131" t="str">
        <f>IF(results!B280=0,"",results!B280)</f>
        <v/>
      </c>
      <c r="C1229" s="131" t="str">
        <f>IF(results!C280=0,"",results!C280)</f>
        <v/>
      </c>
      <c r="D1229" s="131" t="str">
        <f>IF(results!D280=0,"",results!D280)</f>
        <v/>
      </c>
      <c r="E1229" s="131" t="str">
        <f>IF(results!E280=0,"",results!E280)</f>
        <v/>
      </c>
      <c r="F1229" s="141" t="str">
        <f>results!$AA$3</f>
        <v>/BMD</v>
      </c>
      <c r="G1229" s="141" t="str">
        <f>results!AA280</f>
        <v/>
      </c>
      <c r="H1229" s="143" t="str">
        <f>IFERROR(VLOOKUP(Base[[#This Row],[Résultats Demi Dilution]],$K$2:$L$62,2),"")</f>
        <v/>
      </c>
    </row>
    <row r="1230" spans="1:8" x14ac:dyDescent="0.25">
      <c r="A1230" s="140" t="str">
        <f>IF(results!A281=0,"",results!A281)</f>
        <v/>
      </c>
      <c r="B1230" s="131" t="str">
        <f>IF(results!B281=0,"",results!B281)</f>
        <v/>
      </c>
      <c r="C1230" s="131" t="str">
        <f>IF(results!C281=0,"",results!C281)</f>
        <v/>
      </c>
      <c r="D1230" s="131" t="str">
        <f>IF(results!D281=0,"",results!D281)</f>
        <v/>
      </c>
      <c r="E1230" s="131" t="str">
        <f>IF(results!E281=0,"",results!E281)</f>
        <v/>
      </c>
      <c r="F1230" s="141" t="str">
        <f>results!$AA$3</f>
        <v>/BMD</v>
      </c>
      <c r="G1230" s="141" t="str">
        <f>results!AA281</f>
        <v/>
      </c>
      <c r="H1230" s="143" t="str">
        <f>IFERROR(VLOOKUP(Base[[#This Row],[Résultats Demi Dilution]],$K$2:$L$62,2),"")</f>
        <v/>
      </c>
    </row>
    <row r="1231" spans="1:8" x14ac:dyDescent="0.25">
      <c r="A1231" s="140" t="str">
        <f>IF(results!A282=0,"",results!A282)</f>
        <v/>
      </c>
      <c r="B1231" s="131" t="str">
        <f>IF(results!B282=0,"",results!B282)</f>
        <v/>
      </c>
      <c r="C1231" s="131" t="str">
        <f>IF(results!C282=0,"",results!C282)</f>
        <v/>
      </c>
      <c r="D1231" s="131" t="str">
        <f>IF(results!D282=0,"",results!D282)</f>
        <v/>
      </c>
      <c r="E1231" s="131" t="str">
        <f>IF(results!E282=0,"",results!E282)</f>
        <v/>
      </c>
      <c r="F1231" s="141" t="str">
        <f>results!$AA$3</f>
        <v>/BMD</v>
      </c>
      <c r="G1231" s="141" t="str">
        <f>results!AA282</f>
        <v/>
      </c>
      <c r="H1231" s="143" t="str">
        <f>IFERROR(VLOOKUP(Base[[#This Row],[Résultats Demi Dilution]],$K$2:$L$62,2),"")</f>
        <v/>
      </c>
    </row>
    <row r="1232" spans="1:8" x14ac:dyDescent="0.25">
      <c r="A1232" s="140" t="str">
        <f>IF(results!A283=0,"",results!A283)</f>
        <v/>
      </c>
      <c r="B1232" s="131" t="str">
        <f>IF(results!B283=0,"",results!B283)</f>
        <v/>
      </c>
      <c r="C1232" s="131" t="str">
        <f>IF(results!C283=0,"",results!C283)</f>
        <v/>
      </c>
      <c r="D1232" s="131" t="str">
        <f>IF(results!D283=0,"",results!D283)</f>
        <v/>
      </c>
      <c r="E1232" s="131" t="str">
        <f>IF(results!E283=0,"",results!E283)</f>
        <v/>
      </c>
      <c r="F1232" s="141" t="str">
        <f>results!$AA$3</f>
        <v>/BMD</v>
      </c>
      <c r="G1232" s="141" t="str">
        <f>results!AA283</f>
        <v/>
      </c>
      <c r="H1232" s="143" t="str">
        <f>IFERROR(VLOOKUP(Base[[#This Row],[Résultats Demi Dilution]],$K$2:$L$62,2),"")</f>
        <v/>
      </c>
    </row>
    <row r="1233" spans="1:8" x14ac:dyDescent="0.25">
      <c r="A1233" s="140" t="str">
        <f>IF(results!A284=0,"",results!A284)</f>
        <v/>
      </c>
      <c r="B1233" s="131" t="str">
        <f>IF(results!B284=0,"",results!B284)</f>
        <v/>
      </c>
      <c r="C1233" s="131" t="str">
        <f>IF(results!C284=0,"",results!C284)</f>
        <v/>
      </c>
      <c r="D1233" s="131" t="str">
        <f>IF(results!D284=0,"",results!D284)</f>
        <v/>
      </c>
      <c r="E1233" s="131" t="str">
        <f>IF(results!E284=0,"",results!E284)</f>
        <v/>
      </c>
      <c r="F1233" s="141" t="str">
        <f>results!$AA$3</f>
        <v>/BMD</v>
      </c>
      <c r="G1233" s="141" t="str">
        <f>results!AA284</f>
        <v/>
      </c>
      <c r="H1233" s="143" t="str">
        <f>IFERROR(VLOOKUP(Base[[#This Row],[Résultats Demi Dilution]],$K$2:$L$62,2),"")</f>
        <v/>
      </c>
    </row>
    <row r="1234" spans="1:8" x14ac:dyDescent="0.25">
      <c r="A1234" s="140" t="str">
        <f>IF(results!A285=0,"",results!A285)</f>
        <v/>
      </c>
      <c r="B1234" s="131" t="str">
        <f>IF(results!B285=0,"",results!B285)</f>
        <v/>
      </c>
      <c r="C1234" s="131" t="str">
        <f>IF(results!C285=0,"",results!C285)</f>
        <v/>
      </c>
      <c r="D1234" s="131" t="str">
        <f>IF(results!D285=0,"",results!D285)</f>
        <v/>
      </c>
      <c r="E1234" s="131" t="str">
        <f>IF(results!E285=0,"",results!E285)</f>
        <v/>
      </c>
      <c r="F1234" s="141" t="str">
        <f>results!$AA$3</f>
        <v>/BMD</v>
      </c>
      <c r="G1234" s="141" t="str">
        <f>results!AA285</f>
        <v/>
      </c>
      <c r="H1234" s="143" t="str">
        <f>IFERROR(VLOOKUP(Base[[#This Row],[Résultats Demi Dilution]],$K$2:$L$62,2),"")</f>
        <v/>
      </c>
    </row>
    <row r="1235" spans="1:8" x14ac:dyDescent="0.25">
      <c r="A1235" s="140" t="str">
        <f>IF(results!A286=0,"",results!A286)</f>
        <v/>
      </c>
      <c r="B1235" s="131" t="str">
        <f>IF(results!B286=0,"",results!B286)</f>
        <v/>
      </c>
      <c r="C1235" s="131" t="str">
        <f>IF(results!C286=0,"",results!C286)</f>
        <v/>
      </c>
      <c r="D1235" s="131" t="str">
        <f>IF(results!D286=0,"",results!D286)</f>
        <v/>
      </c>
      <c r="E1235" s="131" t="str">
        <f>IF(results!E286=0,"",results!E286)</f>
        <v/>
      </c>
      <c r="F1235" s="141" t="str">
        <f>results!$AA$3</f>
        <v>/BMD</v>
      </c>
      <c r="G1235" s="141" t="str">
        <f>results!AA286</f>
        <v/>
      </c>
      <c r="H1235" s="143" t="str">
        <f>IFERROR(VLOOKUP(Base[[#This Row],[Résultats Demi Dilution]],$K$2:$L$62,2),"")</f>
        <v/>
      </c>
    </row>
    <row r="1236" spans="1:8" x14ac:dyDescent="0.25">
      <c r="A1236" s="140" t="str">
        <f>IF(results!A287=0,"",results!A287)</f>
        <v/>
      </c>
      <c r="B1236" s="131" t="str">
        <f>IF(results!B287=0,"",results!B287)</f>
        <v/>
      </c>
      <c r="C1236" s="131" t="str">
        <f>IF(results!C287=0,"",results!C287)</f>
        <v/>
      </c>
      <c r="D1236" s="131" t="str">
        <f>IF(results!D287=0,"",results!D287)</f>
        <v/>
      </c>
      <c r="E1236" s="131" t="str">
        <f>IF(results!E287=0,"",results!E287)</f>
        <v/>
      </c>
      <c r="F1236" s="141" t="str">
        <f>results!$AA$3</f>
        <v>/BMD</v>
      </c>
      <c r="G1236" s="141" t="str">
        <f>results!AA287</f>
        <v/>
      </c>
      <c r="H1236" s="143" t="str">
        <f>IFERROR(VLOOKUP(Base[[#This Row],[Résultats Demi Dilution]],$K$2:$L$62,2),"")</f>
        <v/>
      </c>
    </row>
    <row r="1237" spans="1:8" x14ac:dyDescent="0.25">
      <c r="A1237" s="140" t="str">
        <f>IF(results!A288=0,"",results!A288)</f>
        <v/>
      </c>
      <c r="B1237" s="131" t="str">
        <f>IF(results!B288=0,"",results!B288)</f>
        <v/>
      </c>
      <c r="C1237" s="131" t="str">
        <f>IF(results!C288=0,"",results!C288)</f>
        <v/>
      </c>
      <c r="D1237" s="131" t="str">
        <f>IF(results!D288=0,"",results!D288)</f>
        <v/>
      </c>
      <c r="E1237" s="131" t="str">
        <f>IF(results!E288=0,"",results!E288)</f>
        <v/>
      </c>
      <c r="F1237" s="141" t="str">
        <f>results!$AA$3</f>
        <v>/BMD</v>
      </c>
      <c r="G1237" s="141" t="str">
        <f>results!AA288</f>
        <v/>
      </c>
      <c r="H1237" s="143" t="str">
        <f>IFERROR(VLOOKUP(Base[[#This Row],[Résultats Demi Dilution]],$K$2:$L$62,2),"")</f>
        <v/>
      </c>
    </row>
    <row r="1238" spans="1:8" x14ac:dyDescent="0.25">
      <c r="A1238" s="140" t="str">
        <f>IF(results!A289=0,"",results!A289)</f>
        <v/>
      </c>
      <c r="B1238" s="131" t="str">
        <f>IF(results!B289=0,"",results!B289)</f>
        <v/>
      </c>
      <c r="C1238" s="131" t="str">
        <f>IF(results!C289=0,"",results!C289)</f>
        <v/>
      </c>
      <c r="D1238" s="131" t="str">
        <f>IF(results!D289=0,"",results!D289)</f>
        <v/>
      </c>
      <c r="E1238" s="131" t="str">
        <f>IF(results!E289=0,"",results!E289)</f>
        <v/>
      </c>
      <c r="F1238" s="141" t="str">
        <f>results!$AA$3</f>
        <v>/BMD</v>
      </c>
      <c r="G1238" s="141" t="str">
        <f>results!AA289</f>
        <v/>
      </c>
      <c r="H1238" s="143" t="str">
        <f>IFERROR(VLOOKUP(Base[[#This Row],[Résultats Demi Dilution]],$K$2:$L$62,2),"")</f>
        <v/>
      </c>
    </row>
    <row r="1239" spans="1:8" x14ac:dyDescent="0.25">
      <c r="A1239" s="140" t="str">
        <f>IF(results!A290=0,"",results!A290)</f>
        <v/>
      </c>
      <c r="B1239" s="131" t="str">
        <f>IF(results!B290=0,"",results!B290)</f>
        <v/>
      </c>
      <c r="C1239" s="131" t="str">
        <f>IF(results!C290=0,"",results!C290)</f>
        <v/>
      </c>
      <c r="D1239" s="131" t="str">
        <f>IF(results!D290=0,"",results!D290)</f>
        <v/>
      </c>
      <c r="E1239" s="131" t="str">
        <f>IF(results!E290=0,"",results!E290)</f>
        <v/>
      </c>
      <c r="F1239" s="141" t="str">
        <f>results!$AA$3</f>
        <v>/BMD</v>
      </c>
      <c r="G1239" s="141" t="str">
        <f>results!AA290</f>
        <v/>
      </c>
      <c r="H1239" s="143" t="str">
        <f>IFERROR(VLOOKUP(Base[[#This Row],[Résultats Demi Dilution]],$K$2:$L$62,2),"")</f>
        <v/>
      </c>
    </row>
    <row r="1240" spans="1:8" x14ac:dyDescent="0.25">
      <c r="A1240" s="140" t="str">
        <f>IF(results!A291=0,"",results!A291)</f>
        <v/>
      </c>
      <c r="B1240" s="131" t="str">
        <f>IF(results!B291=0,"",results!B291)</f>
        <v/>
      </c>
      <c r="C1240" s="131" t="str">
        <f>IF(results!C291=0,"",results!C291)</f>
        <v/>
      </c>
      <c r="D1240" s="131" t="str">
        <f>IF(results!D291=0,"",results!D291)</f>
        <v/>
      </c>
      <c r="E1240" s="131" t="str">
        <f>IF(results!E291=0,"",results!E291)</f>
        <v/>
      </c>
      <c r="F1240" s="141" t="str">
        <f>results!$AA$3</f>
        <v>/BMD</v>
      </c>
      <c r="G1240" s="141" t="str">
        <f>results!AA291</f>
        <v/>
      </c>
      <c r="H1240" s="143" t="str">
        <f>IFERROR(VLOOKUP(Base[[#This Row],[Résultats Demi Dilution]],$K$2:$L$62,2),"")</f>
        <v/>
      </c>
    </row>
    <row r="1241" spans="1:8" x14ac:dyDescent="0.25">
      <c r="A1241" s="140" t="str">
        <f>IF(results!A292=0,"",results!A292)</f>
        <v/>
      </c>
      <c r="B1241" s="131" t="str">
        <f>IF(results!B292=0,"",results!B292)</f>
        <v/>
      </c>
      <c r="C1241" s="131" t="str">
        <f>IF(results!C292=0,"",results!C292)</f>
        <v/>
      </c>
      <c r="D1241" s="131" t="str">
        <f>IF(results!D292=0,"",results!D292)</f>
        <v/>
      </c>
      <c r="E1241" s="131" t="str">
        <f>IF(results!E292=0,"",results!E292)</f>
        <v/>
      </c>
      <c r="F1241" s="141" t="str">
        <f>results!$AA$3</f>
        <v>/BMD</v>
      </c>
      <c r="G1241" s="141" t="str">
        <f>results!AA292</f>
        <v/>
      </c>
      <c r="H1241" s="143" t="str">
        <f>IFERROR(VLOOKUP(Base[[#This Row],[Résultats Demi Dilution]],$K$2:$L$62,2),"")</f>
        <v/>
      </c>
    </row>
    <row r="1242" spans="1:8" x14ac:dyDescent="0.25">
      <c r="A1242" s="140" t="str">
        <f>IF(results!A293=0,"",results!A293)</f>
        <v/>
      </c>
      <c r="B1242" s="131" t="str">
        <f>IF(results!B293=0,"",results!B293)</f>
        <v/>
      </c>
      <c r="C1242" s="131" t="str">
        <f>IF(results!C293=0,"",results!C293)</f>
        <v/>
      </c>
      <c r="D1242" s="131" t="str">
        <f>IF(results!D293=0,"",results!D293)</f>
        <v/>
      </c>
      <c r="E1242" s="131" t="str">
        <f>IF(results!E293=0,"",results!E293)</f>
        <v/>
      </c>
      <c r="F1242" s="141" t="str">
        <f>results!$AA$3</f>
        <v>/BMD</v>
      </c>
      <c r="G1242" s="141" t="str">
        <f>results!AA293</f>
        <v/>
      </c>
      <c r="H1242" s="143" t="str">
        <f>IFERROR(VLOOKUP(Base[[#This Row],[Résultats Demi Dilution]],$K$2:$L$62,2),"")</f>
        <v/>
      </c>
    </row>
    <row r="1243" spans="1:8" x14ac:dyDescent="0.25">
      <c r="A1243" s="140" t="str">
        <f>IF(results!A294=0,"",results!A294)</f>
        <v/>
      </c>
      <c r="B1243" s="131" t="str">
        <f>IF(results!B294=0,"",results!B294)</f>
        <v/>
      </c>
      <c r="C1243" s="131" t="str">
        <f>IF(results!C294=0,"",results!C294)</f>
        <v/>
      </c>
      <c r="D1243" s="131" t="str">
        <f>IF(results!D294=0,"",results!D294)</f>
        <v/>
      </c>
      <c r="E1243" s="131" t="str">
        <f>IF(results!E294=0,"",results!E294)</f>
        <v/>
      </c>
      <c r="F1243" s="141" t="str">
        <f>results!$AA$3</f>
        <v>/BMD</v>
      </c>
      <c r="G1243" s="141" t="str">
        <f>results!AA294</f>
        <v/>
      </c>
      <c r="H1243" s="143" t="str">
        <f>IFERROR(VLOOKUP(Base[[#This Row],[Résultats Demi Dilution]],$K$2:$L$62,2),"")</f>
        <v/>
      </c>
    </row>
    <row r="1244" spans="1:8" x14ac:dyDescent="0.25">
      <c r="A1244" s="140" t="str">
        <f>IF(results!A295=0,"",results!A295)</f>
        <v/>
      </c>
      <c r="B1244" s="131" t="str">
        <f>IF(results!B295=0,"",results!B295)</f>
        <v/>
      </c>
      <c r="C1244" s="131" t="str">
        <f>IF(results!C295=0,"",results!C295)</f>
        <v/>
      </c>
      <c r="D1244" s="131" t="str">
        <f>IF(results!D295=0,"",results!D295)</f>
        <v/>
      </c>
      <c r="E1244" s="131" t="str">
        <f>IF(results!E295=0,"",results!E295)</f>
        <v/>
      </c>
      <c r="F1244" s="141" t="str">
        <f>results!$AA$3</f>
        <v>/BMD</v>
      </c>
      <c r="G1244" s="141" t="str">
        <f>results!AA295</f>
        <v/>
      </c>
      <c r="H1244" s="143" t="str">
        <f>IFERROR(VLOOKUP(Base[[#This Row],[Résultats Demi Dilution]],$K$2:$L$62,2),"")</f>
        <v/>
      </c>
    </row>
    <row r="1245" spans="1:8" x14ac:dyDescent="0.25">
      <c r="A1245" s="140" t="str">
        <f>IF(results!A296=0,"",results!A296)</f>
        <v/>
      </c>
      <c r="B1245" s="131" t="str">
        <f>IF(results!B296=0,"",results!B296)</f>
        <v/>
      </c>
      <c r="C1245" s="131" t="str">
        <f>IF(results!C296=0,"",results!C296)</f>
        <v/>
      </c>
      <c r="D1245" s="131" t="str">
        <f>IF(results!D296=0,"",results!D296)</f>
        <v/>
      </c>
      <c r="E1245" s="131" t="str">
        <f>IF(results!E296=0,"",results!E296)</f>
        <v/>
      </c>
      <c r="F1245" s="141" t="str">
        <f>results!$AA$3</f>
        <v>/BMD</v>
      </c>
      <c r="G1245" s="141" t="str">
        <f>results!AA296</f>
        <v/>
      </c>
      <c r="H1245" s="143" t="str">
        <f>IFERROR(VLOOKUP(Base[[#This Row],[Résultats Demi Dilution]],$K$2:$L$62,2),"")</f>
        <v/>
      </c>
    </row>
    <row r="1246" spans="1:8" x14ac:dyDescent="0.25">
      <c r="A1246" s="140" t="str">
        <f>IF(results!A297=0,"",results!A297)</f>
        <v/>
      </c>
      <c r="B1246" s="131" t="str">
        <f>IF(results!B297=0,"",results!B297)</f>
        <v/>
      </c>
      <c r="C1246" s="131" t="str">
        <f>IF(results!C297=0,"",results!C297)</f>
        <v/>
      </c>
      <c r="D1246" s="131" t="str">
        <f>IF(results!D297=0,"",results!D297)</f>
        <v/>
      </c>
      <c r="E1246" s="131" t="str">
        <f>IF(results!E297=0,"",results!E297)</f>
        <v/>
      </c>
      <c r="F1246" s="141" t="str">
        <f>results!$AA$3</f>
        <v>/BMD</v>
      </c>
      <c r="G1246" s="141" t="str">
        <f>results!AA297</f>
        <v/>
      </c>
      <c r="H1246" s="143" t="str">
        <f>IFERROR(VLOOKUP(Base[[#This Row],[Résultats Demi Dilution]],$K$2:$L$62,2),"")</f>
        <v/>
      </c>
    </row>
    <row r="1247" spans="1:8" x14ac:dyDescent="0.25">
      <c r="A1247" s="140" t="str">
        <f>IF(results!A298=0,"",results!A298)</f>
        <v/>
      </c>
      <c r="B1247" s="131" t="str">
        <f>IF(results!B298=0,"",results!B298)</f>
        <v/>
      </c>
      <c r="C1247" s="131" t="str">
        <f>IF(results!C298=0,"",results!C298)</f>
        <v/>
      </c>
      <c r="D1247" s="131" t="str">
        <f>IF(results!D298=0,"",results!D298)</f>
        <v/>
      </c>
      <c r="E1247" s="131" t="str">
        <f>IF(results!E298=0,"",results!E298)</f>
        <v/>
      </c>
      <c r="F1247" s="141" t="str">
        <f>results!$AA$3</f>
        <v>/BMD</v>
      </c>
      <c r="G1247" s="141" t="str">
        <f>results!AA298</f>
        <v/>
      </c>
      <c r="H1247" s="143" t="str">
        <f>IFERROR(VLOOKUP(Base[[#This Row],[Résultats Demi Dilution]],$K$2:$L$62,2),"")</f>
        <v/>
      </c>
    </row>
    <row r="1248" spans="1:8" x14ac:dyDescent="0.25">
      <c r="A1248" s="140" t="str">
        <f>IF(results!A299=0,"",results!A299)</f>
        <v/>
      </c>
      <c r="B1248" s="131" t="str">
        <f>IF(results!B299=0,"",results!B299)</f>
        <v/>
      </c>
      <c r="C1248" s="131" t="str">
        <f>IF(results!C299=0,"",results!C299)</f>
        <v/>
      </c>
      <c r="D1248" s="131" t="str">
        <f>IF(results!D299=0,"",results!D299)</f>
        <v/>
      </c>
      <c r="E1248" s="131" t="str">
        <f>IF(results!E299=0,"",results!E299)</f>
        <v/>
      </c>
      <c r="F1248" s="141" t="str">
        <f>results!$AA$3</f>
        <v>/BMD</v>
      </c>
      <c r="G1248" s="141" t="str">
        <f>results!AA299</f>
        <v/>
      </c>
      <c r="H1248" s="143" t="str">
        <f>IFERROR(VLOOKUP(Base[[#This Row],[Résultats Demi Dilution]],$K$2:$L$62,2),"")</f>
        <v/>
      </c>
    </row>
    <row r="1249" spans="1:8" x14ac:dyDescent="0.25">
      <c r="A1249" s="140" t="str">
        <f>IF(results!A300=0,"",results!A300)</f>
        <v/>
      </c>
      <c r="B1249" s="131" t="str">
        <f>IF(results!B300=0,"",results!B300)</f>
        <v/>
      </c>
      <c r="C1249" s="131" t="str">
        <f>IF(results!C300=0,"",results!C300)</f>
        <v/>
      </c>
      <c r="D1249" s="131" t="str">
        <f>IF(results!D300=0,"",results!D300)</f>
        <v/>
      </c>
      <c r="E1249" s="131" t="str">
        <f>IF(results!E300=0,"",results!E300)</f>
        <v/>
      </c>
      <c r="F1249" s="141" t="str">
        <f>results!$AA$3</f>
        <v>/BMD</v>
      </c>
      <c r="G1249" s="141" t="str">
        <f>results!AA300</f>
        <v/>
      </c>
      <c r="H1249" s="143" t="str">
        <f>IFERROR(VLOOKUP(Base[[#This Row],[Résultats Demi Dilution]],$K$2:$L$62,2),"")</f>
        <v/>
      </c>
    </row>
    <row r="1250" spans="1:8" ht="15.75" thickBot="1" x14ac:dyDescent="0.3">
      <c r="A1250" s="144" t="str">
        <f>IF(results!A301=0,"",results!A301)</f>
        <v/>
      </c>
      <c r="B1250" s="135" t="str">
        <f>IF(results!B301=0,"",results!B301)</f>
        <v/>
      </c>
      <c r="C1250" s="135" t="str">
        <f>IF(results!C301=0,"",results!C301)</f>
        <v/>
      </c>
      <c r="D1250" s="135" t="str">
        <f>IF(results!D301=0,"",results!D301)</f>
        <v/>
      </c>
      <c r="E1250" s="135" t="str">
        <f>IF(results!E301=0,"",results!E301)</f>
        <v/>
      </c>
      <c r="F1250" s="145" t="str">
        <f>results!$AA$3</f>
        <v>/BMD</v>
      </c>
      <c r="G1250" s="145" t="str">
        <f>results!AA301</f>
        <v/>
      </c>
      <c r="H1250" s="143" t="str">
        <f>IFERROR(VLOOKUP(Base[[#This Row],[Résultats Demi Dilution]],$K$2:$L$62,2),"")</f>
        <v/>
      </c>
    </row>
    <row r="1251" spans="1:8" x14ac:dyDescent="0.25">
      <c r="A1251" s="137" t="str">
        <f>IF(results!A5=0,"",results!A5)</f>
        <v/>
      </c>
      <c r="B1251" s="127" t="str">
        <f>IF(results!B5=0,"",results!B5)</f>
        <v/>
      </c>
      <c r="C1251" s="127" t="str">
        <f>IF(results!C5=0,"",results!C5)</f>
        <v/>
      </c>
      <c r="D1251" s="127" t="str">
        <f>IF(results!D5=0,"",results!D5)</f>
        <v/>
      </c>
      <c r="E1251" s="127" t="str">
        <f>IF(results!E5=0,"",results!E5)</f>
        <v/>
      </c>
      <c r="F1251" s="138" t="str">
        <f>results!$AB$3</f>
        <v>/BMD</v>
      </c>
      <c r="G1251" s="138" t="str">
        <f>results!AB5</f>
        <v/>
      </c>
      <c r="H1251" s="143" t="str">
        <f>IFERROR(VLOOKUP(Base[[#This Row],[Résultats Demi Dilution]],$K$2:$L$62,2),"")</f>
        <v/>
      </c>
    </row>
    <row r="1252" spans="1:8" x14ac:dyDescent="0.25">
      <c r="A1252" s="140" t="str">
        <f>IF(results!A6=0,"",results!A6)</f>
        <v/>
      </c>
      <c r="B1252" s="131" t="str">
        <f>IF(results!B6=0,"",results!B6)</f>
        <v/>
      </c>
      <c r="C1252" s="131" t="str">
        <f>IF(results!C6=0,"",results!C6)</f>
        <v/>
      </c>
      <c r="D1252" s="131" t="str">
        <f>IF(results!D6=0,"",results!D6)</f>
        <v/>
      </c>
      <c r="E1252" s="131" t="str">
        <f>IF(results!E6=0,"",results!E6)</f>
        <v/>
      </c>
      <c r="F1252" s="141" t="str">
        <f>results!$AB$3</f>
        <v>/BMD</v>
      </c>
      <c r="G1252" s="141" t="str">
        <f>results!AB6</f>
        <v/>
      </c>
      <c r="H1252" s="143" t="str">
        <f>IFERROR(VLOOKUP(Base[[#This Row],[Résultats Demi Dilution]],$K$2:$L$62,2),"")</f>
        <v/>
      </c>
    </row>
    <row r="1253" spans="1:8" x14ac:dyDescent="0.25">
      <c r="A1253" s="140" t="str">
        <f>IF(results!A7=0,"",results!A7)</f>
        <v/>
      </c>
      <c r="B1253" s="131" t="str">
        <f>IF(results!B7=0,"",results!B7)</f>
        <v/>
      </c>
      <c r="C1253" s="131" t="str">
        <f>IF(results!C7=0,"",results!C7)</f>
        <v/>
      </c>
      <c r="D1253" s="131" t="str">
        <f>IF(results!D7=0,"",results!D7)</f>
        <v/>
      </c>
      <c r="E1253" s="131" t="str">
        <f>IF(results!E7=0,"",results!E7)</f>
        <v/>
      </c>
      <c r="F1253" s="141" t="str">
        <f>results!$AB$3</f>
        <v>/BMD</v>
      </c>
      <c r="G1253" s="141" t="str">
        <f>results!AB7</f>
        <v/>
      </c>
      <c r="H1253" s="143" t="str">
        <f>IFERROR(VLOOKUP(Base[[#This Row],[Résultats Demi Dilution]],$K$2:$L$62,2),"")</f>
        <v/>
      </c>
    </row>
    <row r="1254" spans="1:8" x14ac:dyDescent="0.25">
      <c r="A1254" s="140" t="str">
        <f>IF(results!A8=0,"",results!A8)</f>
        <v/>
      </c>
      <c r="B1254" s="131" t="str">
        <f>IF(results!B8=0,"",results!B8)</f>
        <v/>
      </c>
      <c r="C1254" s="131" t="str">
        <f>IF(results!C8=0,"",results!C8)</f>
        <v/>
      </c>
      <c r="D1254" s="131" t="str">
        <f>IF(results!D8=0,"",results!D8)</f>
        <v/>
      </c>
      <c r="E1254" s="131" t="str">
        <f>IF(results!E8=0,"",results!E8)</f>
        <v/>
      </c>
      <c r="F1254" s="141" t="str">
        <f>results!$AB$3</f>
        <v>/BMD</v>
      </c>
      <c r="G1254" s="141" t="str">
        <f>results!AB8</f>
        <v/>
      </c>
      <c r="H1254" s="143" t="str">
        <f>IFERROR(VLOOKUP(Base[[#This Row],[Résultats Demi Dilution]],$K$2:$L$62,2),"")</f>
        <v/>
      </c>
    </row>
    <row r="1255" spans="1:8" x14ac:dyDescent="0.25">
      <c r="A1255" s="140" t="str">
        <f>IF(results!A9=0,"",results!A9)</f>
        <v/>
      </c>
      <c r="B1255" s="131" t="str">
        <f>IF(results!B9=0,"",results!B9)</f>
        <v/>
      </c>
      <c r="C1255" s="131" t="str">
        <f>IF(results!C9=0,"",results!C9)</f>
        <v/>
      </c>
      <c r="D1255" s="131" t="str">
        <f>IF(results!D9=0,"",results!D9)</f>
        <v/>
      </c>
      <c r="E1255" s="131" t="str">
        <f>IF(results!E9=0,"",results!E9)</f>
        <v/>
      </c>
      <c r="F1255" s="141" t="str">
        <f>results!$AB$3</f>
        <v>/BMD</v>
      </c>
      <c r="G1255" s="141" t="str">
        <f>results!AB9</f>
        <v/>
      </c>
      <c r="H1255" s="143" t="str">
        <f>IFERROR(VLOOKUP(Base[[#This Row],[Résultats Demi Dilution]],$K$2:$L$62,2),"")</f>
        <v/>
      </c>
    </row>
    <row r="1256" spans="1:8" x14ac:dyDescent="0.25">
      <c r="A1256" s="140" t="str">
        <f>IF(results!A10=0,"",results!A10)</f>
        <v/>
      </c>
      <c r="B1256" s="131" t="str">
        <f>IF(results!B10=0,"",results!B10)</f>
        <v/>
      </c>
      <c r="C1256" s="131" t="str">
        <f>IF(results!C10=0,"",results!C10)</f>
        <v/>
      </c>
      <c r="D1256" s="131" t="str">
        <f>IF(results!D10=0,"",results!D10)</f>
        <v/>
      </c>
      <c r="E1256" s="131" t="str">
        <f>IF(results!E10=0,"",results!E10)</f>
        <v/>
      </c>
      <c r="F1256" s="141" t="str">
        <f>results!$AB$3</f>
        <v>/BMD</v>
      </c>
      <c r="G1256" s="141" t="str">
        <f>results!AB10</f>
        <v/>
      </c>
      <c r="H1256" s="143" t="str">
        <f>IFERROR(VLOOKUP(Base[[#This Row],[Résultats Demi Dilution]],$K$2:$L$62,2),"")</f>
        <v/>
      </c>
    </row>
    <row r="1257" spans="1:8" x14ac:dyDescent="0.25">
      <c r="A1257" s="140" t="str">
        <f>IF(results!A11=0,"",results!A11)</f>
        <v/>
      </c>
      <c r="B1257" s="131" t="str">
        <f>IF(results!B11=0,"",results!B11)</f>
        <v/>
      </c>
      <c r="C1257" s="131" t="str">
        <f>IF(results!C11=0,"",results!C11)</f>
        <v/>
      </c>
      <c r="D1257" s="131" t="str">
        <f>IF(results!D11=0,"",results!D11)</f>
        <v/>
      </c>
      <c r="E1257" s="131" t="str">
        <f>IF(results!E11=0,"",results!E11)</f>
        <v/>
      </c>
      <c r="F1257" s="141" t="str">
        <f>results!$AB$3</f>
        <v>/BMD</v>
      </c>
      <c r="G1257" s="141" t="str">
        <f>results!AB11</f>
        <v/>
      </c>
      <c r="H1257" s="143" t="str">
        <f>IFERROR(VLOOKUP(Base[[#This Row],[Résultats Demi Dilution]],$K$2:$L$62,2),"")</f>
        <v/>
      </c>
    </row>
    <row r="1258" spans="1:8" x14ac:dyDescent="0.25">
      <c r="A1258" s="140" t="str">
        <f>IF(results!A12=0,"",results!A12)</f>
        <v/>
      </c>
      <c r="B1258" s="131" t="str">
        <f>IF(results!B12=0,"",results!B12)</f>
        <v/>
      </c>
      <c r="C1258" s="131" t="str">
        <f>IF(results!C12=0,"",results!C12)</f>
        <v/>
      </c>
      <c r="D1258" s="131" t="str">
        <f>IF(results!D12=0,"",results!D12)</f>
        <v/>
      </c>
      <c r="E1258" s="131" t="str">
        <f>IF(results!E12=0,"",results!E12)</f>
        <v/>
      </c>
      <c r="F1258" s="141" t="str">
        <f>results!$AB$3</f>
        <v>/BMD</v>
      </c>
      <c r="G1258" s="141" t="str">
        <f>results!AB12</f>
        <v/>
      </c>
      <c r="H1258" s="143" t="str">
        <f>IFERROR(VLOOKUP(Base[[#This Row],[Résultats Demi Dilution]],$K$2:$L$62,2),"")</f>
        <v/>
      </c>
    </row>
    <row r="1259" spans="1:8" x14ac:dyDescent="0.25">
      <c r="A1259" s="140" t="str">
        <f>IF(results!A13=0,"",results!A13)</f>
        <v/>
      </c>
      <c r="B1259" s="131" t="str">
        <f>IF(results!B13=0,"",results!B13)</f>
        <v/>
      </c>
      <c r="C1259" s="131" t="str">
        <f>IF(results!C13=0,"",results!C13)</f>
        <v/>
      </c>
      <c r="D1259" s="131" t="str">
        <f>IF(results!D13=0,"",results!D13)</f>
        <v/>
      </c>
      <c r="E1259" s="131" t="str">
        <f>IF(results!E13=0,"",results!E13)</f>
        <v/>
      </c>
      <c r="F1259" s="141" t="str">
        <f>results!$AB$3</f>
        <v>/BMD</v>
      </c>
      <c r="G1259" s="141" t="str">
        <f>results!AB13</f>
        <v/>
      </c>
      <c r="H1259" s="143" t="str">
        <f>IFERROR(VLOOKUP(Base[[#This Row],[Résultats Demi Dilution]],$K$2:$L$62,2),"")</f>
        <v/>
      </c>
    </row>
    <row r="1260" spans="1:8" x14ac:dyDescent="0.25">
      <c r="A1260" s="140" t="str">
        <f>IF(results!A14=0,"",results!A14)</f>
        <v/>
      </c>
      <c r="B1260" s="131" t="str">
        <f>IF(results!B14=0,"",results!B14)</f>
        <v/>
      </c>
      <c r="C1260" s="131" t="str">
        <f>IF(results!C14=0,"",results!C14)</f>
        <v/>
      </c>
      <c r="D1260" s="131" t="str">
        <f>IF(results!D14=0,"",results!D14)</f>
        <v/>
      </c>
      <c r="E1260" s="131" t="str">
        <f>IF(results!E14=0,"",results!E14)</f>
        <v/>
      </c>
      <c r="F1260" s="141" t="str">
        <f>results!$AB$3</f>
        <v>/BMD</v>
      </c>
      <c r="G1260" s="141" t="str">
        <f>results!AB14</f>
        <v/>
      </c>
      <c r="H1260" s="143" t="str">
        <f>IFERROR(VLOOKUP(Base[[#This Row],[Résultats Demi Dilution]],$K$2:$L$62,2),"")</f>
        <v/>
      </c>
    </row>
    <row r="1261" spans="1:8" x14ac:dyDescent="0.25">
      <c r="A1261" s="140" t="str">
        <f>IF(results!A15=0,"",results!A15)</f>
        <v/>
      </c>
      <c r="B1261" s="131" t="str">
        <f>IF(results!B15=0,"",results!B15)</f>
        <v/>
      </c>
      <c r="C1261" s="131" t="str">
        <f>IF(results!C15=0,"",results!C15)</f>
        <v/>
      </c>
      <c r="D1261" s="131" t="str">
        <f>IF(results!D15=0,"",results!D15)</f>
        <v/>
      </c>
      <c r="E1261" s="131" t="str">
        <f>IF(results!E15=0,"",results!E15)</f>
        <v/>
      </c>
      <c r="F1261" s="141" t="str">
        <f>results!$AB$3</f>
        <v>/BMD</v>
      </c>
      <c r="G1261" s="141" t="str">
        <f>results!AB15</f>
        <v/>
      </c>
      <c r="H1261" s="143" t="str">
        <f>IFERROR(VLOOKUP(Base[[#This Row],[Résultats Demi Dilution]],$K$2:$L$62,2),"")</f>
        <v/>
      </c>
    </row>
    <row r="1262" spans="1:8" x14ac:dyDescent="0.25">
      <c r="A1262" s="140" t="str">
        <f>IF(results!A16=0,"",results!A16)</f>
        <v/>
      </c>
      <c r="B1262" s="131" t="str">
        <f>IF(results!B16=0,"",results!B16)</f>
        <v/>
      </c>
      <c r="C1262" s="131" t="str">
        <f>IF(results!C16=0,"",results!C16)</f>
        <v/>
      </c>
      <c r="D1262" s="131" t="str">
        <f>IF(results!D16=0,"",results!D16)</f>
        <v/>
      </c>
      <c r="E1262" s="131" t="str">
        <f>IF(results!E16=0,"",results!E16)</f>
        <v/>
      </c>
      <c r="F1262" s="141" t="str">
        <f>results!$AB$3</f>
        <v>/BMD</v>
      </c>
      <c r="G1262" s="141" t="str">
        <f>results!AB16</f>
        <v/>
      </c>
      <c r="H1262" s="143" t="str">
        <f>IFERROR(VLOOKUP(Base[[#This Row],[Résultats Demi Dilution]],$K$2:$L$62,2),"")</f>
        <v/>
      </c>
    </row>
    <row r="1263" spans="1:8" x14ac:dyDescent="0.25">
      <c r="A1263" s="140" t="str">
        <f>IF(results!A17=0,"",results!A17)</f>
        <v/>
      </c>
      <c r="B1263" s="131" t="str">
        <f>IF(results!B17=0,"",results!B17)</f>
        <v/>
      </c>
      <c r="C1263" s="131" t="str">
        <f>IF(results!C17=0,"",results!C17)</f>
        <v/>
      </c>
      <c r="D1263" s="131" t="str">
        <f>IF(results!D17=0,"",results!D17)</f>
        <v/>
      </c>
      <c r="E1263" s="131" t="str">
        <f>IF(results!E17=0,"",results!E17)</f>
        <v/>
      </c>
      <c r="F1263" s="141" t="str">
        <f>results!$AB$3</f>
        <v>/BMD</v>
      </c>
      <c r="G1263" s="141" t="str">
        <f>results!AB17</f>
        <v/>
      </c>
      <c r="H1263" s="143" t="str">
        <f>IFERROR(VLOOKUP(Base[[#This Row],[Résultats Demi Dilution]],$K$2:$L$62,2),"")</f>
        <v/>
      </c>
    </row>
    <row r="1264" spans="1:8" x14ac:dyDescent="0.25">
      <c r="A1264" s="140" t="str">
        <f>IF(results!A18=0,"",results!A18)</f>
        <v/>
      </c>
      <c r="B1264" s="131" t="str">
        <f>IF(results!B18=0,"",results!B18)</f>
        <v/>
      </c>
      <c r="C1264" s="131" t="str">
        <f>IF(results!C18=0,"",results!C18)</f>
        <v/>
      </c>
      <c r="D1264" s="131" t="str">
        <f>IF(results!D18=0,"",results!D18)</f>
        <v/>
      </c>
      <c r="E1264" s="131" t="str">
        <f>IF(results!E18=0,"",results!E18)</f>
        <v/>
      </c>
      <c r="F1264" s="141" t="str">
        <f>results!$AB$3</f>
        <v>/BMD</v>
      </c>
      <c r="G1264" s="141" t="str">
        <f>results!AB18</f>
        <v/>
      </c>
      <c r="H1264" s="143" t="str">
        <f>IFERROR(VLOOKUP(Base[[#This Row],[Résultats Demi Dilution]],$K$2:$L$62,2),"")</f>
        <v/>
      </c>
    </row>
    <row r="1265" spans="1:8" x14ac:dyDescent="0.25">
      <c r="A1265" s="140" t="str">
        <f>IF(results!A19=0,"",results!A19)</f>
        <v/>
      </c>
      <c r="B1265" s="131" t="str">
        <f>IF(results!B19=0,"",results!B19)</f>
        <v/>
      </c>
      <c r="C1265" s="131" t="str">
        <f>IF(results!C19=0,"",results!C19)</f>
        <v/>
      </c>
      <c r="D1265" s="131" t="str">
        <f>IF(results!D19=0,"",results!D19)</f>
        <v/>
      </c>
      <c r="E1265" s="131" t="str">
        <f>IF(results!E19=0,"",results!E19)</f>
        <v/>
      </c>
      <c r="F1265" s="141" t="str">
        <f>results!$AB$3</f>
        <v>/BMD</v>
      </c>
      <c r="G1265" s="141" t="str">
        <f>results!AB19</f>
        <v/>
      </c>
      <c r="H1265" s="143" t="str">
        <f>IFERROR(VLOOKUP(Base[[#This Row],[Résultats Demi Dilution]],$K$2:$L$62,2),"")</f>
        <v/>
      </c>
    </row>
    <row r="1266" spans="1:8" x14ac:dyDescent="0.25">
      <c r="A1266" s="140" t="str">
        <f>IF(results!A20=0,"",results!A20)</f>
        <v/>
      </c>
      <c r="B1266" s="131" t="str">
        <f>IF(results!B20=0,"",results!B20)</f>
        <v/>
      </c>
      <c r="C1266" s="131" t="str">
        <f>IF(results!C20=0,"",results!C20)</f>
        <v/>
      </c>
      <c r="D1266" s="131" t="str">
        <f>IF(results!D20=0,"",results!D20)</f>
        <v/>
      </c>
      <c r="E1266" s="131" t="str">
        <f>IF(results!E20=0,"",results!E20)</f>
        <v/>
      </c>
      <c r="F1266" s="141" t="str">
        <f>results!$AB$3</f>
        <v>/BMD</v>
      </c>
      <c r="G1266" s="141" t="str">
        <f>results!AB20</f>
        <v/>
      </c>
      <c r="H1266" s="143" t="str">
        <f>IFERROR(VLOOKUP(Base[[#This Row],[Résultats Demi Dilution]],$K$2:$L$62,2),"")</f>
        <v/>
      </c>
    </row>
    <row r="1267" spans="1:8" x14ac:dyDescent="0.25">
      <c r="A1267" s="140" t="str">
        <f>IF(results!A21=0,"",results!A21)</f>
        <v/>
      </c>
      <c r="B1267" s="131" t="str">
        <f>IF(results!B21=0,"",results!B21)</f>
        <v/>
      </c>
      <c r="C1267" s="131" t="str">
        <f>IF(results!C21=0,"",results!C21)</f>
        <v/>
      </c>
      <c r="D1267" s="131" t="str">
        <f>IF(results!D21=0,"",results!D21)</f>
        <v/>
      </c>
      <c r="E1267" s="131" t="str">
        <f>IF(results!E21=0,"",results!E21)</f>
        <v/>
      </c>
      <c r="F1267" s="141" t="str">
        <f>results!$AB$3</f>
        <v>/BMD</v>
      </c>
      <c r="G1267" s="141" t="str">
        <f>results!AB21</f>
        <v/>
      </c>
      <c r="H1267" s="143" t="str">
        <f>IFERROR(VLOOKUP(Base[[#This Row],[Résultats Demi Dilution]],$K$2:$L$62,2),"")</f>
        <v/>
      </c>
    </row>
    <row r="1268" spans="1:8" x14ac:dyDescent="0.25">
      <c r="A1268" s="140" t="str">
        <f>IF(results!A22=0,"",results!A22)</f>
        <v/>
      </c>
      <c r="B1268" s="131" t="str">
        <f>IF(results!B22=0,"",results!B22)</f>
        <v/>
      </c>
      <c r="C1268" s="131" t="str">
        <f>IF(results!C22=0,"",results!C22)</f>
        <v/>
      </c>
      <c r="D1268" s="131" t="str">
        <f>IF(results!D22=0,"",results!D22)</f>
        <v/>
      </c>
      <c r="E1268" s="131" t="str">
        <f>IF(results!E22=0,"",results!E22)</f>
        <v/>
      </c>
      <c r="F1268" s="141" t="str">
        <f>results!$AB$3</f>
        <v>/BMD</v>
      </c>
      <c r="G1268" s="141" t="str">
        <f>results!AB22</f>
        <v/>
      </c>
      <c r="H1268" s="143" t="str">
        <f>IFERROR(VLOOKUP(Base[[#This Row],[Résultats Demi Dilution]],$K$2:$L$62,2),"")</f>
        <v/>
      </c>
    </row>
    <row r="1269" spans="1:8" x14ac:dyDescent="0.25">
      <c r="A1269" s="140" t="str">
        <f>IF(results!A23=0,"",results!A23)</f>
        <v/>
      </c>
      <c r="B1269" s="131" t="str">
        <f>IF(results!B23=0,"",results!B23)</f>
        <v/>
      </c>
      <c r="C1269" s="131" t="str">
        <f>IF(results!C23=0,"",results!C23)</f>
        <v/>
      </c>
      <c r="D1269" s="131" t="str">
        <f>IF(results!D23=0,"",results!D23)</f>
        <v/>
      </c>
      <c r="E1269" s="131" t="str">
        <f>IF(results!E23=0,"",results!E23)</f>
        <v/>
      </c>
      <c r="F1269" s="141" t="str">
        <f>results!$AB$3</f>
        <v>/BMD</v>
      </c>
      <c r="G1269" s="141" t="str">
        <f>results!AB23</f>
        <v/>
      </c>
      <c r="H1269" s="143" t="str">
        <f>IFERROR(VLOOKUP(Base[[#This Row],[Résultats Demi Dilution]],$K$2:$L$62,2),"")</f>
        <v/>
      </c>
    </row>
    <row r="1270" spans="1:8" x14ac:dyDescent="0.25">
      <c r="A1270" s="140" t="str">
        <f>IF(results!A24=0,"",results!A24)</f>
        <v/>
      </c>
      <c r="B1270" s="131" t="str">
        <f>IF(results!B24=0,"",results!B24)</f>
        <v/>
      </c>
      <c r="C1270" s="131" t="str">
        <f>IF(results!C24=0,"",results!C24)</f>
        <v/>
      </c>
      <c r="D1270" s="131" t="str">
        <f>IF(results!D24=0,"",results!D24)</f>
        <v/>
      </c>
      <c r="E1270" s="131" t="str">
        <f>IF(results!E24=0,"",results!E24)</f>
        <v/>
      </c>
      <c r="F1270" s="141" t="str">
        <f>results!$AB$3</f>
        <v>/BMD</v>
      </c>
      <c r="G1270" s="141" t="str">
        <f>results!AB24</f>
        <v/>
      </c>
      <c r="H1270" s="143" t="str">
        <f>IFERROR(VLOOKUP(Base[[#This Row],[Résultats Demi Dilution]],$K$2:$L$62,2),"")</f>
        <v/>
      </c>
    </row>
    <row r="1271" spans="1:8" x14ac:dyDescent="0.25">
      <c r="A1271" s="140" t="str">
        <f>IF(results!A25=0,"",results!A25)</f>
        <v/>
      </c>
      <c r="B1271" s="131" t="str">
        <f>IF(results!B25=0,"",results!B25)</f>
        <v/>
      </c>
      <c r="C1271" s="131" t="str">
        <f>IF(results!C25=0,"",results!C25)</f>
        <v/>
      </c>
      <c r="D1271" s="131" t="str">
        <f>IF(results!D25=0,"",results!D25)</f>
        <v/>
      </c>
      <c r="E1271" s="131" t="str">
        <f>IF(results!E25=0,"",results!E25)</f>
        <v/>
      </c>
      <c r="F1271" s="141" t="str">
        <f>results!$AB$3</f>
        <v>/BMD</v>
      </c>
      <c r="G1271" s="141" t="str">
        <f>results!AB25</f>
        <v/>
      </c>
      <c r="H1271" s="143" t="str">
        <f>IFERROR(VLOOKUP(Base[[#This Row],[Résultats Demi Dilution]],$K$2:$L$62,2),"")</f>
        <v/>
      </c>
    </row>
    <row r="1272" spans="1:8" x14ac:dyDescent="0.25">
      <c r="A1272" s="140" t="str">
        <f>IF(results!A26=0,"",results!A26)</f>
        <v/>
      </c>
      <c r="B1272" s="131" t="str">
        <f>IF(results!B26=0,"",results!B26)</f>
        <v/>
      </c>
      <c r="C1272" s="131" t="str">
        <f>IF(results!C26=0,"",results!C26)</f>
        <v/>
      </c>
      <c r="D1272" s="131" t="str">
        <f>IF(results!D26=0,"",results!D26)</f>
        <v/>
      </c>
      <c r="E1272" s="131" t="str">
        <f>IF(results!E26=0,"",results!E26)</f>
        <v/>
      </c>
      <c r="F1272" s="141" t="str">
        <f>results!$AB$3</f>
        <v>/BMD</v>
      </c>
      <c r="G1272" s="141" t="str">
        <f>results!AB26</f>
        <v/>
      </c>
      <c r="H1272" s="143" t="str">
        <f>IFERROR(VLOOKUP(Base[[#This Row],[Résultats Demi Dilution]],$K$2:$L$62,2),"")</f>
        <v/>
      </c>
    </row>
    <row r="1273" spans="1:8" x14ac:dyDescent="0.25">
      <c r="A1273" s="140" t="str">
        <f>IF(results!A27=0,"",results!A27)</f>
        <v/>
      </c>
      <c r="B1273" s="131" t="str">
        <f>IF(results!B27=0,"",results!B27)</f>
        <v/>
      </c>
      <c r="C1273" s="131" t="str">
        <f>IF(results!C27=0,"",results!C27)</f>
        <v/>
      </c>
      <c r="D1273" s="131" t="str">
        <f>IF(results!D27=0,"",results!D27)</f>
        <v/>
      </c>
      <c r="E1273" s="131" t="str">
        <f>IF(results!E27=0,"",results!E27)</f>
        <v/>
      </c>
      <c r="F1273" s="141" t="str">
        <f>results!$AB$3</f>
        <v>/BMD</v>
      </c>
      <c r="G1273" s="141" t="str">
        <f>results!AB27</f>
        <v/>
      </c>
      <c r="H1273" s="143" t="str">
        <f>IFERROR(VLOOKUP(Base[[#This Row],[Résultats Demi Dilution]],$K$2:$L$62,2),"")</f>
        <v/>
      </c>
    </row>
    <row r="1274" spans="1:8" x14ac:dyDescent="0.25">
      <c r="A1274" s="140" t="str">
        <f>IF(results!A28=0,"",results!A28)</f>
        <v/>
      </c>
      <c r="B1274" s="131" t="str">
        <f>IF(results!B28=0,"",results!B28)</f>
        <v/>
      </c>
      <c r="C1274" s="131" t="str">
        <f>IF(results!C28=0,"",results!C28)</f>
        <v/>
      </c>
      <c r="D1274" s="131" t="str">
        <f>IF(results!D28=0,"",results!D28)</f>
        <v/>
      </c>
      <c r="E1274" s="131" t="str">
        <f>IF(results!E28=0,"",results!E28)</f>
        <v/>
      </c>
      <c r="F1274" s="141" t="str">
        <f>results!$AB$3</f>
        <v>/BMD</v>
      </c>
      <c r="G1274" s="141" t="str">
        <f>results!AB28</f>
        <v/>
      </c>
      <c r="H1274" s="143" t="str">
        <f>IFERROR(VLOOKUP(Base[[#This Row],[Résultats Demi Dilution]],$K$2:$L$62,2),"")</f>
        <v/>
      </c>
    </row>
    <row r="1275" spans="1:8" x14ac:dyDescent="0.25">
      <c r="A1275" s="140" t="str">
        <f>IF(results!A29=0,"",results!A29)</f>
        <v/>
      </c>
      <c r="B1275" s="131" t="str">
        <f>IF(results!B29=0,"",results!B29)</f>
        <v/>
      </c>
      <c r="C1275" s="131" t="str">
        <f>IF(results!C29=0,"",results!C29)</f>
        <v/>
      </c>
      <c r="D1275" s="131" t="str">
        <f>IF(results!D29=0,"",results!D29)</f>
        <v/>
      </c>
      <c r="E1275" s="131" t="str">
        <f>IF(results!E29=0,"",results!E29)</f>
        <v/>
      </c>
      <c r="F1275" s="141" t="str">
        <f>results!$AB$3</f>
        <v>/BMD</v>
      </c>
      <c r="G1275" s="141" t="str">
        <f>results!AB29</f>
        <v/>
      </c>
      <c r="H1275" s="143" t="str">
        <f>IFERROR(VLOOKUP(Base[[#This Row],[Résultats Demi Dilution]],$K$2:$L$62,2),"")</f>
        <v/>
      </c>
    </row>
    <row r="1276" spans="1:8" x14ac:dyDescent="0.25">
      <c r="A1276" s="140" t="str">
        <f>IF(results!A30=0,"",results!A30)</f>
        <v/>
      </c>
      <c r="B1276" s="131" t="str">
        <f>IF(results!B30=0,"",results!B30)</f>
        <v/>
      </c>
      <c r="C1276" s="131" t="str">
        <f>IF(results!C30=0,"",results!C30)</f>
        <v/>
      </c>
      <c r="D1276" s="131" t="str">
        <f>IF(results!D30=0,"",results!D30)</f>
        <v/>
      </c>
      <c r="E1276" s="131" t="str">
        <f>IF(results!E30=0,"",results!E30)</f>
        <v/>
      </c>
      <c r="F1276" s="141" t="str">
        <f>results!$AB$3</f>
        <v>/BMD</v>
      </c>
      <c r="G1276" s="141" t="str">
        <f>results!AB30</f>
        <v/>
      </c>
      <c r="H1276" s="143" t="str">
        <f>IFERROR(VLOOKUP(Base[[#This Row],[Résultats Demi Dilution]],$K$2:$L$62,2),"")</f>
        <v/>
      </c>
    </row>
    <row r="1277" spans="1:8" x14ac:dyDescent="0.25">
      <c r="A1277" s="140" t="str">
        <f>IF(results!A31=0,"",results!A31)</f>
        <v/>
      </c>
      <c r="B1277" s="131" t="str">
        <f>IF(results!B31=0,"",results!B31)</f>
        <v/>
      </c>
      <c r="C1277" s="131" t="str">
        <f>IF(results!C31=0,"",results!C31)</f>
        <v/>
      </c>
      <c r="D1277" s="131" t="str">
        <f>IF(results!D31=0,"",results!D31)</f>
        <v/>
      </c>
      <c r="E1277" s="131" t="str">
        <f>IF(results!E31=0,"",results!E31)</f>
        <v/>
      </c>
      <c r="F1277" s="141" t="str">
        <f>results!$AB$3</f>
        <v>/BMD</v>
      </c>
      <c r="G1277" s="141" t="str">
        <f>results!AB31</f>
        <v/>
      </c>
      <c r="H1277" s="143" t="str">
        <f>IFERROR(VLOOKUP(Base[[#This Row],[Résultats Demi Dilution]],$K$2:$L$62,2),"")</f>
        <v/>
      </c>
    </row>
    <row r="1278" spans="1:8" x14ac:dyDescent="0.25">
      <c r="A1278" s="140" t="str">
        <f>IF(results!A32=0,"",results!A32)</f>
        <v/>
      </c>
      <c r="B1278" s="131" t="str">
        <f>IF(results!B32=0,"",results!B32)</f>
        <v/>
      </c>
      <c r="C1278" s="131" t="str">
        <f>IF(results!C32=0,"",results!C32)</f>
        <v/>
      </c>
      <c r="D1278" s="131" t="str">
        <f>IF(results!D32=0,"",results!D32)</f>
        <v/>
      </c>
      <c r="E1278" s="131" t="str">
        <f>IF(results!E32=0,"",results!E32)</f>
        <v/>
      </c>
      <c r="F1278" s="141" t="str">
        <f>results!$AB$3</f>
        <v>/BMD</v>
      </c>
      <c r="G1278" s="141" t="str">
        <f>results!AB32</f>
        <v/>
      </c>
      <c r="H1278" s="143" t="str">
        <f>IFERROR(VLOOKUP(Base[[#This Row],[Résultats Demi Dilution]],$K$2:$L$62,2),"")</f>
        <v/>
      </c>
    </row>
    <row r="1279" spans="1:8" x14ac:dyDescent="0.25">
      <c r="A1279" s="140" t="str">
        <f>IF(results!A33=0,"",results!A33)</f>
        <v/>
      </c>
      <c r="B1279" s="131" t="str">
        <f>IF(results!B33=0,"",results!B33)</f>
        <v/>
      </c>
      <c r="C1279" s="131" t="str">
        <f>IF(results!C33=0,"",results!C33)</f>
        <v/>
      </c>
      <c r="D1279" s="131" t="str">
        <f>IF(results!D33=0,"",results!D33)</f>
        <v/>
      </c>
      <c r="E1279" s="131" t="str">
        <f>IF(results!E33=0,"",results!E33)</f>
        <v/>
      </c>
      <c r="F1279" s="141" t="str">
        <f>results!$AB$3</f>
        <v>/BMD</v>
      </c>
      <c r="G1279" s="141" t="str">
        <f>results!AB33</f>
        <v/>
      </c>
      <c r="H1279" s="143" t="str">
        <f>IFERROR(VLOOKUP(Base[[#This Row],[Résultats Demi Dilution]],$K$2:$L$62,2),"")</f>
        <v/>
      </c>
    </row>
    <row r="1280" spans="1:8" x14ac:dyDescent="0.25">
      <c r="A1280" s="140" t="str">
        <f>IF(results!A34=0,"",results!A34)</f>
        <v/>
      </c>
      <c r="B1280" s="131" t="str">
        <f>IF(results!B34=0,"",results!B34)</f>
        <v/>
      </c>
      <c r="C1280" s="131" t="str">
        <f>IF(results!C34=0,"",results!C34)</f>
        <v/>
      </c>
      <c r="D1280" s="131" t="str">
        <f>IF(results!D34=0,"",results!D34)</f>
        <v/>
      </c>
      <c r="E1280" s="131" t="str">
        <f>IF(results!E34=0,"",results!E34)</f>
        <v/>
      </c>
      <c r="F1280" s="141" t="str">
        <f>results!$AB$3</f>
        <v>/BMD</v>
      </c>
      <c r="G1280" s="141" t="str">
        <f>results!AB34</f>
        <v/>
      </c>
      <c r="H1280" s="143" t="str">
        <f>IFERROR(VLOOKUP(Base[[#This Row],[Résultats Demi Dilution]],$K$2:$L$62,2),"")</f>
        <v/>
      </c>
    </row>
    <row r="1281" spans="1:8" x14ac:dyDescent="0.25">
      <c r="A1281" s="140" t="str">
        <f>IF(results!A35=0,"",results!A35)</f>
        <v/>
      </c>
      <c r="B1281" s="131" t="str">
        <f>IF(results!B35=0,"",results!B35)</f>
        <v/>
      </c>
      <c r="C1281" s="131" t="str">
        <f>IF(results!C35=0,"",results!C35)</f>
        <v/>
      </c>
      <c r="D1281" s="131" t="str">
        <f>IF(results!D35=0,"",results!D35)</f>
        <v/>
      </c>
      <c r="E1281" s="131" t="str">
        <f>IF(results!E35=0,"",results!E35)</f>
        <v/>
      </c>
      <c r="F1281" s="141" t="str">
        <f>results!$AB$3</f>
        <v>/BMD</v>
      </c>
      <c r="G1281" s="141" t="str">
        <f>results!AB35</f>
        <v/>
      </c>
      <c r="H1281" s="143" t="str">
        <f>IFERROR(VLOOKUP(Base[[#This Row],[Résultats Demi Dilution]],$K$2:$L$62,2),"")</f>
        <v/>
      </c>
    </row>
    <row r="1282" spans="1:8" x14ac:dyDescent="0.25">
      <c r="A1282" s="140" t="str">
        <f>IF(results!A36=0,"",results!A36)</f>
        <v/>
      </c>
      <c r="B1282" s="131" t="str">
        <f>IF(results!B36=0,"",results!B36)</f>
        <v/>
      </c>
      <c r="C1282" s="131" t="str">
        <f>IF(results!C36=0,"",results!C36)</f>
        <v/>
      </c>
      <c r="D1282" s="131" t="str">
        <f>IF(results!D36=0,"",results!D36)</f>
        <v/>
      </c>
      <c r="E1282" s="131" t="str">
        <f>IF(results!E36=0,"",results!E36)</f>
        <v/>
      </c>
      <c r="F1282" s="141" t="str">
        <f>results!$AB$3</f>
        <v>/BMD</v>
      </c>
      <c r="G1282" s="141" t="str">
        <f>results!AB36</f>
        <v/>
      </c>
      <c r="H1282" s="143" t="str">
        <f>IFERROR(VLOOKUP(Base[[#This Row],[Résultats Demi Dilution]],$K$2:$L$62,2),"")</f>
        <v/>
      </c>
    </row>
    <row r="1283" spans="1:8" x14ac:dyDescent="0.25">
      <c r="A1283" s="140" t="str">
        <f>IF(results!A37=0,"",results!A37)</f>
        <v/>
      </c>
      <c r="B1283" s="131" t="str">
        <f>IF(results!B37=0,"",results!B37)</f>
        <v/>
      </c>
      <c r="C1283" s="131" t="str">
        <f>IF(results!C37=0,"",results!C37)</f>
        <v/>
      </c>
      <c r="D1283" s="131" t="str">
        <f>IF(results!D37=0,"",results!D37)</f>
        <v/>
      </c>
      <c r="E1283" s="131" t="str">
        <f>IF(results!E37=0,"",results!E37)</f>
        <v/>
      </c>
      <c r="F1283" s="141" t="str">
        <f>results!$AB$3</f>
        <v>/BMD</v>
      </c>
      <c r="G1283" s="141" t="str">
        <f>results!AB37</f>
        <v/>
      </c>
      <c r="H1283" s="143" t="str">
        <f>IFERROR(VLOOKUP(Base[[#This Row],[Résultats Demi Dilution]],$K$2:$L$62,2),"")</f>
        <v/>
      </c>
    </row>
    <row r="1284" spans="1:8" x14ac:dyDescent="0.25">
      <c r="A1284" s="140" t="str">
        <f>IF(results!A38=0,"",results!A38)</f>
        <v/>
      </c>
      <c r="B1284" s="131" t="str">
        <f>IF(results!B38=0,"",results!B38)</f>
        <v/>
      </c>
      <c r="C1284" s="131" t="str">
        <f>IF(results!C38=0,"",results!C38)</f>
        <v/>
      </c>
      <c r="D1284" s="131" t="str">
        <f>IF(results!D38=0,"",results!D38)</f>
        <v/>
      </c>
      <c r="E1284" s="131" t="str">
        <f>IF(results!E38=0,"",results!E38)</f>
        <v/>
      </c>
      <c r="F1284" s="141" t="str">
        <f>results!$AB$3</f>
        <v>/BMD</v>
      </c>
      <c r="G1284" s="141" t="str">
        <f>results!AB38</f>
        <v/>
      </c>
      <c r="H1284" s="143" t="str">
        <f>IFERROR(VLOOKUP(Base[[#This Row],[Résultats Demi Dilution]],$K$2:$L$62,2),"")</f>
        <v/>
      </c>
    </row>
    <row r="1285" spans="1:8" x14ac:dyDescent="0.25">
      <c r="A1285" s="140" t="str">
        <f>IF(results!A39=0,"",results!A39)</f>
        <v/>
      </c>
      <c r="B1285" s="131" t="str">
        <f>IF(results!B39=0,"",results!B39)</f>
        <v/>
      </c>
      <c r="C1285" s="131" t="str">
        <f>IF(results!C39=0,"",results!C39)</f>
        <v/>
      </c>
      <c r="D1285" s="131" t="str">
        <f>IF(results!D39=0,"",results!D39)</f>
        <v/>
      </c>
      <c r="E1285" s="131" t="str">
        <f>IF(results!E39=0,"",results!E39)</f>
        <v/>
      </c>
      <c r="F1285" s="141" t="str">
        <f>results!$AB$3</f>
        <v>/BMD</v>
      </c>
      <c r="G1285" s="141" t="str">
        <f>results!AB39</f>
        <v/>
      </c>
      <c r="H1285" s="143" t="str">
        <f>IFERROR(VLOOKUP(Base[[#This Row],[Résultats Demi Dilution]],$K$2:$L$62,2),"")</f>
        <v/>
      </c>
    </row>
    <row r="1286" spans="1:8" x14ac:dyDescent="0.25">
      <c r="A1286" s="140" t="str">
        <f>IF(results!A40=0,"",results!A40)</f>
        <v/>
      </c>
      <c r="B1286" s="131" t="str">
        <f>IF(results!B40=0,"",results!B40)</f>
        <v/>
      </c>
      <c r="C1286" s="131" t="str">
        <f>IF(results!C40=0,"",results!C40)</f>
        <v/>
      </c>
      <c r="D1286" s="131" t="str">
        <f>IF(results!D40=0,"",results!D40)</f>
        <v/>
      </c>
      <c r="E1286" s="131" t="str">
        <f>IF(results!E40=0,"",results!E40)</f>
        <v/>
      </c>
      <c r="F1286" s="141" t="str">
        <f>results!$AB$3</f>
        <v>/BMD</v>
      </c>
      <c r="G1286" s="141" t="str">
        <f>results!AB40</f>
        <v/>
      </c>
      <c r="H1286" s="143" t="str">
        <f>IFERROR(VLOOKUP(Base[[#This Row],[Résultats Demi Dilution]],$K$2:$L$62,2),"")</f>
        <v/>
      </c>
    </row>
    <row r="1287" spans="1:8" x14ac:dyDescent="0.25">
      <c r="A1287" s="140" t="str">
        <f>IF(results!A41=0,"",results!A41)</f>
        <v/>
      </c>
      <c r="B1287" s="131" t="str">
        <f>IF(results!B41=0,"",results!B41)</f>
        <v/>
      </c>
      <c r="C1287" s="131" t="str">
        <f>IF(results!C41=0,"",results!C41)</f>
        <v/>
      </c>
      <c r="D1287" s="131" t="str">
        <f>IF(results!D41=0,"",results!D41)</f>
        <v/>
      </c>
      <c r="E1287" s="131" t="str">
        <f>IF(results!E41=0,"",results!E41)</f>
        <v/>
      </c>
      <c r="F1287" s="141" t="str">
        <f>results!$AB$3</f>
        <v>/BMD</v>
      </c>
      <c r="G1287" s="141" t="str">
        <f>results!AB41</f>
        <v/>
      </c>
      <c r="H1287" s="143" t="str">
        <f>IFERROR(VLOOKUP(Base[[#This Row],[Résultats Demi Dilution]],$K$2:$L$62,2),"")</f>
        <v/>
      </c>
    </row>
    <row r="1288" spans="1:8" x14ac:dyDescent="0.25">
      <c r="A1288" s="140" t="str">
        <f>IF(results!A42=0,"",results!A42)</f>
        <v/>
      </c>
      <c r="B1288" s="131" t="str">
        <f>IF(results!B42=0,"",results!B42)</f>
        <v/>
      </c>
      <c r="C1288" s="131" t="str">
        <f>IF(results!C42=0,"",results!C42)</f>
        <v/>
      </c>
      <c r="D1288" s="131" t="str">
        <f>IF(results!D42=0,"",results!D42)</f>
        <v/>
      </c>
      <c r="E1288" s="131" t="str">
        <f>IF(results!E42=0,"",results!E42)</f>
        <v/>
      </c>
      <c r="F1288" s="141" t="str">
        <f>results!$AB$3</f>
        <v>/BMD</v>
      </c>
      <c r="G1288" s="141" t="str">
        <f>results!AB42</f>
        <v/>
      </c>
      <c r="H1288" s="143" t="str">
        <f>IFERROR(VLOOKUP(Base[[#This Row],[Résultats Demi Dilution]],$K$2:$L$62,2),"")</f>
        <v/>
      </c>
    </row>
    <row r="1289" spans="1:8" x14ac:dyDescent="0.25">
      <c r="A1289" s="140" t="str">
        <f>IF(results!A43=0,"",results!A43)</f>
        <v/>
      </c>
      <c r="B1289" s="131" t="str">
        <f>IF(results!B43=0,"",results!B43)</f>
        <v/>
      </c>
      <c r="C1289" s="131" t="str">
        <f>IF(results!C43=0,"",results!C43)</f>
        <v/>
      </c>
      <c r="D1289" s="131" t="str">
        <f>IF(results!D43=0,"",results!D43)</f>
        <v/>
      </c>
      <c r="E1289" s="131" t="str">
        <f>IF(results!E43=0,"",results!E43)</f>
        <v/>
      </c>
      <c r="F1289" s="141" t="str">
        <f>results!$AB$3</f>
        <v>/BMD</v>
      </c>
      <c r="G1289" s="141" t="str">
        <f>results!AB43</f>
        <v/>
      </c>
      <c r="H1289" s="143" t="str">
        <f>IFERROR(VLOOKUP(Base[[#This Row],[Résultats Demi Dilution]],$K$2:$L$62,2),"")</f>
        <v/>
      </c>
    </row>
    <row r="1290" spans="1:8" x14ac:dyDescent="0.25">
      <c r="A1290" s="140" t="str">
        <f>IF(results!A44=0,"",results!A44)</f>
        <v/>
      </c>
      <c r="B1290" s="131" t="str">
        <f>IF(results!B44=0,"",results!B44)</f>
        <v/>
      </c>
      <c r="C1290" s="131" t="str">
        <f>IF(results!C44=0,"",results!C44)</f>
        <v/>
      </c>
      <c r="D1290" s="131" t="str">
        <f>IF(results!D44=0,"",results!D44)</f>
        <v/>
      </c>
      <c r="E1290" s="131" t="str">
        <f>IF(results!E44=0,"",results!E44)</f>
        <v/>
      </c>
      <c r="F1290" s="141" t="str">
        <f>results!$AB$3</f>
        <v>/BMD</v>
      </c>
      <c r="G1290" s="141" t="str">
        <f>results!AB44</f>
        <v/>
      </c>
      <c r="H1290" s="143" t="str">
        <f>IFERROR(VLOOKUP(Base[[#This Row],[Résultats Demi Dilution]],$K$2:$L$62,2),"")</f>
        <v/>
      </c>
    </row>
    <row r="1291" spans="1:8" x14ac:dyDescent="0.25">
      <c r="A1291" s="140" t="str">
        <f>IF(results!A45=0,"",results!A45)</f>
        <v/>
      </c>
      <c r="B1291" s="131" t="str">
        <f>IF(results!B45=0,"",results!B45)</f>
        <v/>
      </c>
      <c r="C1291" s="131" t="str">
        <f>IF(results!C45=0,"",results!C45)</f>
        <v/>
      </c>
      <c r="D1291" s="131" t="str">
        <f>IF(results!D45=0,"",results!D45)</f>
        <v/>
      </c>
      <c r="E1291" s="131" t="str">
        <f>IF(results!E45=0,"",results!E45)</f>
        <v/>
      </c>
      <c r="F1291" s="141" t="str">
        <f>results!$AB$3</f>
        <v>/BMD</v>
      </c>
      <c r="G1291" s="141" t="str">
        <f>results!AB45</f>
        <v/>
      </c>
      <c r="H1291" s="143" t="str">
        <f>IFERROR(VLOOKUP(Base[[#This Row],[Résultats Demi Dilution]],$K$2:$L$62,2),"")</f>
        <v/>
      </c>
    </row>
    <row r="1292" spans="1:8" x14ac:dyDescent="0.25">
      <c r="A1292" s="140" t="str">
        <f>IF(results!A46=0,"",results!A46)</f>
        <v/>
      </c>
      <c r="B1292" s="131" t="str">
        <f>IF(results!B46=0,"",results!B46)</f>
        <v/>
      </c>
      <c r="C1292" s="131" t="str">
        <f>IF(results!C46=0,"",results!C46)</f>
        <v/>
      </c>
      <c r="D1292" s="131" t="str">
        <f>IF(results!D46=0,"",results!D46)</f>
        <v/>
      </c>
      <c r="E1292" s="131" t="str">
        <f>IF(results!E46=0,"",results!E46)</f>
        <v/>
      </c>
      <c r="F1292" s="141" t="str">
        <f>results!$AB$3</f>
        <v>/BMD</v>
      </c>
      <c r="G1292" s="141" t="str">
        <f>results!AB46</f>
        <v/>
      </c>
      <c r="H1292" s="143" t="str">
        <f>IFERROR(VLOOKUP(Base[[#This Row],[Résultats Demi Dilution]],$K$2:$L$62,2),"")</f>
        <v/>
      </c>
    </row>
    <row r="1293" spans="1:8" x14ac:dyDescent="0.25">
      <c r="A1293" s="140" t="str">
        <f>IF(results!A47=0,"",results!A47)</f>
        <v/>
      </c>
      <c r="B1293" s="131" t="str">
        <f>IF(results!B47=0,"",results!B47)</f>
        <v/>
      </c>
      <c r="C1293" s="131" t="str">
        <f>IF(results!C47=0,"",results!C47)</f>
        <v/>
      </c>
      <c r="D1293" s="131" t="str">
        <f>IF(results!D47=0,"",results!D47)</f>
        <v/>
      </c>
      <c r="E1293" s="131" t="str">
        <f>IF(results!E47=0,"",results!E47)</f>
        <v/>
      </c>
      <c r="F1293" s="141" t="str">
        <f>results!$AB$3</f>
        <v>/BMD</v>
      </c>
      <c r="G1293" s="141" t="str">
        <f>results!AB47</f>
        <v/>
      </c>
      <c r="H1293" s="143" t="str">
        <f>IFERROR(VLOOKUP(Base[[#This Row],[Résultats Demi Dilution]],$K$2:$L$62,2),"")</f>
        <v/>
      </c>
    </row>
    <row r="1294" spans="1:8" x14ac:dyDescent="0.25">
      <c r="A1294" s="140" t="str">
        <f>IF(results!A48=0,"",results!A48)</f>
        <v/>
      </c>
      <c r="B1294" s="131" t="str">
        <f>IF(results!B48=0,"",results!B48)</f>
        <v/>
      </c>
      <c r="C1294" s="131" t="str">
        <f>IF(results!C48=0,"",results!C48)</f>
        <v/>
      </c>
      <c r="D1294" s="131" t="str">
        <f>IF(results!D48=0,"",results!D48)</f>
        <v/>
      </c>
      <c r="E1294" s="131" t="str">
        <f>IF(results!E48=0,"",results!E48)</f>
        <v/>
      </c>
      <c r="F1294" s="141" t="str">
        <f>results!$AB$3</f>
        <v>/BMD</v>
      </c>
      <c r="G1294" s="141" t="str">
        <f>results!AB48</f>
        <v/>
      </c>
      <c r="H1294" s="143" t="str">
        <f>IFERROR(VLOOKUP(Base[[#This Row],[Résultats Demi Dilution]],$K$2:$L$62,2),"")</f>
        <v/>
      </c>
    </row>
    <row r="1295" spans="1:8" x14ac:dyDescent="0.25">
      <c r="A1295" s="140" t="str">
        <f>IF(results!A49=0,"",results!A49)</f>
        <v/>
      </c>
      <c r="B1295" s="131" t="str">
        <f>IF(results!B49=0,"",results!B49)</f>
        <v/>
      </c>
      <c r="C1295" s="131" t="str">
        <f>IF(results!C49=0,"",results!C49)</f>
        <v/>
      </c>
      <c r="D1295" s="131" t="str">
        <f>IF(results!D49=0,"",results!D49)</f>
        <v/>
      </c>
      <c r="E1295" s="131" t="str">
        <f>IF(results!E49=0,"",results!E49)</f>
        <v/>
      </c>
      <c r="F1295" s="141" t="str">
        <f>results!$AB$3</f>
        <v>/BMD</v>
      </c>
      <c r="G1295" s="141" t="str">
        <f>results!AB49</f>
        <v/>
      </c>
      <c r="H1295" s="143" t="str">
        <f>IFERROR(VLOOKUP(Base[[#This Row],[Résultats Demi Dilution]],$K$2:$L$62,2),"")</f>
        <v/>
      </c>
    </row>
    <row r="1296" spans="1:8" x14ac:dyDescent="0.25">
      <c r="A1296" s="140" t="str">
        <f>IF(results!A50=0,"",results!A50)</f>
        <v/>
      </c>
      <c r="B1296" s="131" t="str">
        <f>IF(results!B50=0,"",results!B50)</f>
        <v/>
      </c>
      <c r="C1296" s="131" t="str">
        <f>IF(results!C50=0,"",results!C50)</f>
        <v/>
      </c>
      <c r="D1296" s="131" t="str">
        <f>IF(results!D50=0,"",results!D50)</f>
        <v/>
      </c>
      <c r="E1296" s="131" t="str">
        <f>IF(results!E50=0,"",results!E50)</f>
        <v/>
      </c>
      <c r="F1296" s="141" t="str">
        <f>results!$AB$3</f>
        <v>/BMD</v>
      </c>
      <c r="G1296" s="141" t="str">
        <f>results!AB50</f>
        <v/>
      </c>
      <c r="H1296" s="143" t="str">
        <f>IFERROR(VLOOKUP(Base[[#This Row],[Résultats Demi Dilution]],$K$2:$L$62,2),"")</f>
        <v/>
      </c>
    </row>
    <row r="1297" spans="1:8" x14ac:dyDescent="0.25">
      <c r="A1297" s="140" t="str">
        <f>IF(results!A51=0,"",results!A51)</f>
        <v/>
      </c>
      <c r="B1297" s="131" t="str">
        <f>IF(results!B51=0,"",results!B51)</f>
        <v/>
      </c>
      <c r="C1297" s="131" t="str">
        <f>IF(results!C51=0,"",results!C51)</f>
        <v/>
      </c>
      <c r="D1297" s="131" t="str">
        <f>IF(results!D51=0,"",results!D51)</f>
        <v/>
      </c>
      <c r="E1297" s="131" t="str">
        <f>IF(results!E51=0,"",results!E51)</f>
        <v/>
      </c>
      <c r="F1297" s="141" t="str">
        <f>results!$AB$3</f>
        <v>/BMD</v>
      </c>
      <c r="G1297" s="141" t="str">
        <f>results!AB51</f>
        <v/>
      </c>
      <c r="H1297" s="143" t="str">
        <f>IFERROR(VLOOKUP(Base[[#This Row],[Résultats Demi Dilution]],$K$2:$L$62,2),"")</f>
        <v/>
      </c>
    </row>
    <row r="1298" spans="1:8" x14ac:dyDescent="0.25">
      <c r="A1298" s="140" t="str">
        <f>IF(results!A52=0,"",results!A52)</f>
        <v/>
      </c>
      <c r="B1298" s="131" t="str">
        <f>IF(results!B52=0,"",results!B52)</f>
        <v/>
      </c>
      <c r="C1298" s="131" t="str">
        <f>IF(results!C52=0,"",results!C52)</f>
        <v/>
      </c>
      <c r="D1298" s="131" t="str">
        <f>IF(results!D52=0,"",results!D52)</f>
        <v/>
      </c>
      <c r="E1298" s="131" t="str">
        <f>IF(results!E52=0,"",results!E52)</f>
        <v/>
      </c>
      <c r="F1298" s="141" t="str">
        <f>results!$AB$3</f>
        <v>/BMD</v>
      </c>
      <c r="G1298" s="141" t="str">
        <f>results!AB52</f>
        <v/>
      </c>
      <c r="H1298" s="143" t="str">
        <f>IFERROR(VLOOKUP(Base[[#This Row],[Résultats Demi Dilution]],$K$2:$L$62,2),"")</f>
        <v/>
      </c>
    </row>
    <row r="1299" spans="1:8" x14ac:dyDescent="0.25">
      <c r="A1299" s="140" t="str">
        <f>IF(results!A53=0,"",results!A53)</f>
        <v/>
      </c>
      <c r="B1299" s="131" t="str">
        <f>IF(results!B53=0,"",results!B53)</f>
        <v/>
      </c>
      <c r="C1299" s="131" t="str">
        <f>IF(results!C53=0,"",results!C53)</f>
        <v/>
      </c>
      <c r="D1299" s="131" t="str">
        <f>IF(results!D53=0,"",results!D53)</f>
        <v/>
      </c>
      <c r="E1299" s="131" t="str">
        <f>IF(results!E53=0,"",results!E53)</f>
        <v/>
      </c>
      <c r="F1299" s="141" t="str">
        <f>results!$AB$3</f>
        <v>/BMD</v>
      </c>
      <c r="G1299" s="141" t="str">
        <f>results!AB53</f>
        <v/>
      </c>
      <c r="H1299" s="143" t="str">
        <f>IFERROR(VLOOKUP(Base[[#This Row],[Résultats Demi Dilution]],$K$2:$L$62,2),"")</f>
        <v/>
      </c>
    </row>
    <row r="1300" spans="1:8" x14ac:dyDescent="0.25">
      <c r="A1300" s="140" t="str">
        <f>IF(results!A54=0,"",results!A54)</f>
        <v/>
      </c>
      <c r="B1300" s="131" t="str">
        <f>IF(results!B54=0,"",results!B54)</f>
        <v/>
      </c>
      <c r="C1300" s="131" t="str">
        <f>IF(results!C54=0,"",results!C54)</f>
        <v/>
      </c>
      <c r="D1300" s="131" t="str">
        <f>IF(results!D54=0,"",results!D54)</f>
        <v/>
      </c>
      <c r="E1300" s="131" t="str">
        <f>IF(results!E54=0,"",results!E54)</f>
        <v/>
      </c>
      <c r="F1300" s="141" t="str">
        <f>results!$AB$3</f>
        <v>/BMD</v>
      </c>
      <c r="G1300" s="141" t="str">
        <f>results!AB54</f>
        <v/>
      </c>
      <c r="H1300" s="143" t="str">
        <f>IFERROR(VLOOKUP(Base[[#This Row],[Résultats Demi Dilution]],$K$2:$L$62,2),"")</f>
        <v/>
      </c>
    </row>
    <row r="1301" spans="1:8" x14ac:dyDescent="0.25">
      <c r="A1301" s="140" t="str">
        <f>IF(results!A55=0,"",results!A55)</f>
        <v/>
      </c>
      <c r="B1301" s="131" t="str">
        <f>IF(results!B55=0,"",results!B55)</f>
        <v/>
      </c>
      <c r="C1301" s="131" t="str">
        <f>IF(results!C55=0,"",results!C55)</f>
        <v/>
      </c>
      <c r="D1301" s="131" t="str">
        <f>IF(results!D55=0,"",results!D55)</f>
        <v/>
      </c>
      <c r="E1301" s="131" t="str">
        <f>IF(results!E55=0,"",results!E55)</f>
        <v/>
      </c>
      <c r="F1301" s="141" t="str">
        <f>results!$AB$3</f>
        <v>/BMD</v>
      </c>
      <c r="G1301" s="141" t="str">
        <f>results!AB55</f>
        <v/>
      </c>
      <c r="H1301" s="143" t="str">
        <f>IFERROR(VLOOKUP(Base[[#This Row],[Résultats Demi Dilution]],$K$2:$L$62,2),"")</f>
        <v/>
      </c>
    </row>
    <row r="1302" spans="1:8" x14ac:dyDescent="0.25">
      <c r="A1302" s="140" t="str">
        <f>IF(results!A56=0,"",results!A56)</f>
        <v/>
      </c>
      <c r="B1302" s="131" t="str">
        <f>IF(results!B56=0,"",results!B56)</f>
        <v/>
      </c>
      <c r="C1302" s="131" t="str">
        <f>IF(results!C56=0,"",results!C56)</f>
        <v/>
      </c>
      <c r="D1302" s="131" t="str">
        <f>IF(results!D56=0,"",results!D56)</f>
        <v/>
      </c>
      <c r="E1302" s="131" t="str">
        <f>IF(results!E56=0,"",results!E56)</f>
        <v/>
      </c>
      <c r="F1302" s="141" t="str">
        <f>results!$AB$3</f>
        <v>/BMD</v>
      </c>
      <c r="G1302" s="141" t="str">
        <f>results!AB56</f>
        <v/>
      </c>
      <c r="H1302" s="143" t="str">
        <f>IFERROR(VLOOKUP(Base[[#This Row],[Résultats Demi Dilution]],$K$2:$L$62,2),"")</f>
        <v/>
      </c>
    </row>
    <row r="1303" spans="1:8" x14ac:dyDescent="0.25">
      <c r="A1303" s="140" t="str">
        <f>IF(results!A57=0,"",results!A57)</f>
        <v/>
      </c>
      <c r="B1303" s="131" t="str">
        <f>IF(results!B57=0,"",results!B57)</f>
        <v/>
      </c>
      <c r="C1303" s="131" t="str">
        <f>IF(results!C57=0,"",results!C57)</f>
        <v/>
      </c>
      <c r="D1303" s="131" t="str">
        <f>IF(results!D57=0,"",results!D57)</f>
        <v/>
      </c>
      <c r="E1303" s="131" t="str">
        <f>IF(results!E57=0,"",results!E57)</f>
        <v/>
      </c>
      <c r="F1303" s="141" t="str">
        <f>results!$AB$3</f>
        <v>/BMD</v>
      </c>
      <c r="G1303" s="141" t="str">
        <f>results!AB57</f>
        <v/>
      </c>
      <c r="H1303" s="143" t="str">
        <f>IFERROR(VLOOKUP(Base[[#This Row],[Résultats Demi Dilution]],$K$2:$L$62,2),"")</f>
        <v/>
      </c>
    </row>
    <row r="1304" spans="1:8" x14ac:dyDescent="0.25">
      <c r="A1304" s="140" t="str">
        <f>IF(results!A58=0,"",results!A58)</f>
        <v/>
      </c>
      <c r="B1304" s="131" t="str">
        <f>IF(results!B58=0,"",results!B58)</f>
        <v/>
      </c>
      <c r="C1304" s="131" t="str">
        <f>IF(results!C58=0,"",results!C58)</f>
        <v/>
      </c>
      <c r="D1304" s="131" t="str">
        <f>IF(results!D58=0,"",results!D58)</f>
        <v/>
      </c>
      <c r="E1304" s="131" t="str">
        <f>IF(results!E58=0,"",results!E58)</f>
        <v/>
      </c>
      <c r="F1304" s="141" t="str">
        <f>results!$AB$3</f>
        <v>/BMD</v>
      </c>
      <c r="G1304" s="141" t="str">
        <f>results!AB58</f>
        <v/>
      </c>
      <c r="H1304" s="143" t="str">
        <f>IFERROR(VLOOKUP(Base[[#This Row],[Résultats Demi Dilution]],$K$2:$L$62,2),"")</f>
        <v/>
      </c>
    </row>
    <row r="1305" spans="1:8" x14ac:dyDescent="0.25">
      <c r="A1305" s="140" t="str">
        <f>IF(results!A59=0,"",results!A59)</f>
        <v/>
      </c>
      <c r="B1305" s="131" t="str">
        <f>IF(results!B59=0,"",results!B59)</f>
        <v/>
      </c>
      <c r="C1305" s="131" t="str">
        <f>IF(results!C59=0,"",results!C59)</f>
        <v/>
      </c>
      <c r="D1305" s="131" t="str">
        <f>IF(results!D59=0,"",results!D59)</f>
        <v/>
      </c>
      <c r="E1305" s="131" t="str">
        <f>IF(results!E59=0,"",results!E59)</f>
        <v/>
      </c>
      <c r="F1305" s="141" t="str">
        <f>results!$AB$3</f>
        <v>/BMD</v>
      </c>
      <c r="G1305" s="141" t="str">
        <f>results!AB59</f>
        <v/>
      </c>
      <c r="H1305" s="143" t="str">
        <f>IFERROR(VLOOKUP(Base[[#This Row],[Résultats Demi Dilution]],$K$2:$L$62,2),"")</f>
        <v/>
      </c>
    </row>
    <row r="1306" spans="1:8" x14ac:dyDescent="0.25">
      <c r="A1306" s="140" t="str">
        <f>IF(results!A60=0,"",results!A60)</f>
        <v/>
      </c>
      <c r="B1306" s="131" t="str">
        <f>IF(results!B60=0,"",results!B60)</f>
        <v/>
      </c>
      <c r="C1306" s="131" t="str">
        <f>IF(results!C60=0,"",results!C60)</f>
        <v/>
      </c>
      <c r="D1306" s="131" t="str">
        <f>IF(results!D60=0,"",results!D60)</f>
        <v/>
      </c>
      <c r="E1306" s="131" t="str">
        <f>IF(results!E60=0,"",results!E60)</f>
        <v/>
      </c>
      <c r="F1306" s="141" t="str">
        <f>results!$AB$3</f>
        <v>/BMD</v>
      </c>
      <c r="G1306" s="141" t="str">
        <f>results!AB60</f>
        <v/>
      </c>
      <c r="H1306" s="143" t="str">
        <f>IFERROR(VLOOKUP(Base[[#This Row],[Résultats Demi Dilution]],$K$2:$L$62,2),"")</f>
        <v/>
      </c>
    </row>
    <row r="1307" spans="1:8" x14ac:dyDescent="0.25">
      <c r="A1307" s="140" t="str">
        <f>IF(results!A61=0,"",results!A61)</f>
        <v/>
      </c>
      <c r="B1307" s="131" t="str">
        <f>IF(results!B61=0,"",results!B61)</f>
        <v/>
      </c>
      <c r="C1307" s="131" t="str">
        <f>IF(results!C61=0,"",results!C61)</f>
        <v/>
      </c>
      <c r="D1307" s="131" t="str">
        <f>IF(results!D61=0,"",results!D61)</f>
        <v/>
      </c>
      <c r="E1307" s="131" t="str">
        <f>IF(results!E61=0,"",results!E61)</f>
        <v/>
      </c>
      <c r="F1307" s="141" t="str">
        <f>results!$AB$3</f>
        <v>/BMD</v>
      </c>
      <c r="G1307" s="141" t="str">
        <f>results!AB61</f>
        <v/>
      </c>
      <c r="H1307" s="143" t="str">
        <f>IFERROR(VLOOKUP(Base[[#This Row],[Résultats Demi Dilution]],$K$2:$L$62,2),"")</f>
        <v/>
      </c>
    </row>
    <row r="1308" spans="1:8" x14ac:dyDescent="0.25">
      <c r="A1308" s="140" t="str">
        <f>IF(results!A62=0,"",results!A62)</f>
        <v/>
      </c>
      <c r="B1308" s="131" t="str">
        <f>IF(results!B62=0,"",results!B62)</f>
        <v/>
      </c>
      <c r="C1308" s="131" t="str">
        <f>IF(results!C62=0,"",results!C62)</f>
        <v/>
      </c>
      <c r="D1308" s="131" t="str">
        <f>IF(results!D62=0,"",results!D62)</f>
        <v/>
      </c>
      <c r="E1308" s="131" t="str">
        <f>IF(results!E62=0,"",results!E62)</f>
        <v/>
      </c>
      <c r="F1308" s="141" t="str">
        <f>results!$AB$3</f>
        <v>/BMD</v>
      </c>
      <c r="G1308" s="141" t="str">
        <f>results!AB62</f>
        <v/>
      </c>
      <c r="H1308" s="143" t="str">
        <f>IFERROR(VLOOKUP(Base[[#This Row],[Résultats Demi Dilution]],$K$2:$L$62,2),"")</f>
        <v/>
      </c>
    </row>
    <row r="1309" spans="1:8" x14ac:dyDescent="0.25">
      <c r="A1309" s="140" t="str">
        <f>IF(results!A63=0,"",results!A63)</f>
        <v/>
      </c>
      <c r="B1309" s="131" t="str">
        <f>IF(results!B63=0,"",results!B63)</f>
        <v/>
      </c>
      <c r="C1309" s="131" t="str">
        <f>IF(results!C63=0,"",results!C63)</f>
        <v/>
      </c>
      <c r="D1309" s="131" t="str">
        <f>IF(results!D63=0,"",results!D63)</f>
        <v/>
      </c>
      <c r="E1309" s="131" t="str">
        <f>IF(results!E63=0,"",results!E63)</f>
        <v/>
      </c>
      <c r="F1309" s="141" t="str">
        <f>results!$AB$3</f>
        <v>/BMD</v>
      </c>
      <c r="G1309" s="141" t="str">
        <f>results!AB63</f>
        <v/>
      </c>
      <c r="H1309" s="143" t="str">
        <f>IFERROR(VLOOKUP(Base[[#This Row],[Résultats Demi Dilution]],$K$2:$L$62,2),"")</f>
        <v/>
      </c>
    </row>
    <row r="1310" spans="1:8" x14ac:dyDescent="0.25">
      <c r="A1310" s="140" t="str">
        <f>IF(results!A64=0,"",results!A64)</f>
        <v/>
      </c>
      <c r="B1310" s="131" t="str">
        <f>IF(results!B64=0,"",results!B64)</f>
        <v/>
      </c>
      <c r="C1310" s="131" t="str">
        <f>IF(results!C64=0,"",results!C64)</f>
        <v/>
      </c>
      <c r="D1310" s="131" t="str">
        <f>IF(results!D64=0,"",results!D64)</f>
        <v/>
      </c>
      <c r="E1310" s="131" t="str">
        <f>IF(results!E64=0,"",results!E64)</f>
        <v/>
      </c>
      <c r="F1310" s="141" t="str">
        <f>results!$AB$3</f>
        <v>/BMD</v>
      </c>
      <c r="G1310" s="141" t="str">
        <f>results!AB64</f>
        <v/>
      </c>
      <c r="H1310" s="143" t="str">
        <f>IFERROR(VLOOKUP(Base[[#This Row],[Résultats Demi Dilution]],$K$2:$L$62,2),"")</f>
        <v/>
      </c>
    </row>
    <row r="1311" spans="1:8" x14ac:dyDescent="0.25">
      <c r="A1311" s="140" t="str">
        <f>IF(results!A65=0,"",results!A65)</f>
        <v/>
      </c>
      <c r="B1311" s="131" t="str">
        <f>IF(results!B65=0,"",results!B65)</f>
        <v/>
      </c>
      <c r="C1311" s="131" t="str">
        <f>IF(results!C65=0,"",results!C65)</f>
        <v/>
      </c>
      <c r="D1311" s="131" t="str">
        <f>IF(results!D65=0,"",results!D65)</f>
        <v/>
      </c>
      <c r="E1311" s="131" t="str">
        <f>IF(results!E65=0,"",results!E65)</f>
        <v/>
      </c>
      <c r="F1311" s="141" t="str">
        <f>results!$AB$3</f>
        <v>/BMD</v>
      </c>
      <c r="G1311" s="141" t="str">
        <f>results!AB65</f>
        <v/>
      </c>
      <c r="H1311" s="143" t="str">
        <f>IFERROR(VLOOKUP(Base[[#This Row],[Résultats Demi Dilution]],$K$2:$L$62,2),"")</f>
        <v/>
      </c>
    </row>
    <row r="1312" spans="1:8" x14ac:dyDescent="0.25">
      <c r="A1312" s="140" t="str">
        <f>IF(results!A66=0,"",results!A66)</f>
        <v/>
      </c>
      <c r="B1312" s="131" t="str">
        <f>IF(results!B66=0,"",results!B66)</f>
        <v/>
      </c>
      <c r="C1312" s="131" t="str">
        <f>IF(results!C66=0,"",results!C66)</f>
        <v/>
      </c>
      <c r="D1312" s="131" t="str">
        <f>IF(results!D66=0,"",results!D66)</f>
        <v/>
      </c>
      <c r="E1312" s="131" t="str">
        <f>IF(results!E66=0,"",results!E66)</f>
        <v/>
      </c>
      <c r="F1312" s="141" t="str">
        <f>results!$AB$3</f>
        <v>/BMD</v>
      </c>
      <c r="G1312" s="141" t="str">
        <f>results!AB66</f>
        <v/>
      </c>
      <c r="H1312" s="143" t="str">
        <f>IFERROR(VLOOKUP(Base[[#This Row],[Résultats Demi Dilution]],$K$2:$L$62,2),"")</f>
        <v/>
      </c>
    </row>
    <row r="1313" spans="1:8" x14ac:dyDescent="0.25">
      <c r="A1313" s="140" t="str">
        <f>IF(results!A67=0,"",results!A67)</f>
        <v/>
      </c>
      <c r="B1313" s="131" t="str">
        <f>IF(results!B67=0,"",results!B67)</f>
        <v/>
      </c>
      <c r="C1313" s="131" t="str">
        <f>IF(results!C67=0,"",results!C67)</f>
        <v/>
      </c>
      <c r="D1313" s="131" t="str">
        <f>IF(results!D67=0,"",results!D67)</f>
        <v/>
      </c>
      <c r="E1313" s="131" t="str">
        <f>IF(results!E67=0,"",results!E67)</f>
        <v/>
      </c>
      <c r="F1313" s="141" t="str">
        <f>results!$AB$3</f>
        <v>/BMD</v>
      </c>
      <c r="G1313" s="141" t="str">
        <f>results!AB67</f>
        <v/>
      </c>
      <c r="H1313" s="143" t="str">
        <f>IFERROR(VLOOKUP(Base[[#This Row],[Résultats Demi Dilution]],$K$2:$L$62,2),"")</f>
        <v/>
      </c>
    </row>
    <row r="1314" spans="1:8" x14ac:dyDescent="0.25">
      <c r="A1314" s="140" t="str">
        <f>IF(results!A68=0,"",results!A68)</f>
        <v/>
      </c>
      <c r="B1314" s="131" t="str">
        <f>IF(results!B68=0,"",results!B68)</f>
        <v/>
      </c>
      <c r="C1314" s="131" t="str">
        <f>IF(results!C68=0,"",results!C68)</f>
        <v/>
      </c>
      <c r="D1314" s="131" t="str">
        <f>IF(results!D68=0,"",results!D68)</f>
        <v/>
      </c>
      <c r="E1314" s="131" t="str">
        <f>IF(results!E68=0,"",results!E68)</f>
        <v/>
      </c>
      <c r="F1314" s="141" t="str">
        <f>results!$AB$3</f>
        <v>/BMD</v>
      </c>
      <c r="G1314" s="141" t="str">
        <f>results!AB68</f>
        <v/>
      </c>
      <c r="H1314" s="143" t="str">
        <f>IFERROR(VLOOKUP(Base[[#This Row],[Résultats Demi Dilution]],$K$2:$L$62,2),"")</f>
        <v/>
      </c>
    </row>
    <row r="1315" spans="1:8" x14ac:dyDescent="0.25">
      <c r="A1315" s="140" t="str">
        <f>IF(results!A69=0,"",results!A69)</f>
        <v/>
      </c>
      <c r="B1315" s="131" t="str">
        <f>IF(results!B69=0,"",results!B69)</f>
        <v/>
      </c>
      <c r="C1315" s="131" t="str">
        <f>IF(results!C69=0,"",results!C69)</f>
        <v/>
      </c>
      <c r="D1315" s="131" t="str">
        <f>IF(results!D69=0,"",results!D69)</f>
        <v/>
      </c>
      <c r="E1315" s="131" t="str">
        <f>IF(results!E69=0,"",results!E69)</f>
        <v/>
      </c>
      <c r="F1315" s="141" t="str">
        <f>results!$AB$3</f>
        <v>/BMD</v>
      </c>
      <c r="G1315" s="141" t="str">
        <f>results!AB69</f>
        <v/>
      </c>
      <c r="H1315" s="143" t="str">
        <f>IFERROR(VLOOKUP(Base[[#This Row],[Résultats Demi Dilution]],$K$2:$L$62,2),"")</f>
        <v/>
      </c>
    </row>
    <row r="1316" spans="1:8" x14ac:dyDescent="0.25">
      <c r="A1316" s="140" t="str">
        <f>IF(results!A70=0,"",results!A70)</f>
        <v/>
      </c>
      <c r="B1316" s="131" t="str">
        <f>IF(results!B70=0,"",results!B70)</f>
        <v/>
      </c>
      <c r="C1316" s="131" t="str">
        <f>IF(results!C70=0,"",results!C70)</f>
        <v/>
      </c>
      <c r="D1316" s="131" t="str">
        <f>IF(results!D70=0,"",results!D70)</f>
        <v/>
      </c>
      <c r="E1316" s="131" t="str">
        <f>IF(results!E70=0,"",results!E70)</f>
        <v/>
      </c>
      <c r="F1316" s="141" t="str">
        <f>results!$AB$3</f>
        <v>/BMD</v>
      </c>
      <c r="G1316" s="141" t="str">
        <f>results!AB70</f>
        <v/>
      </c>
      <c r="H1316" s="143" t="str">
        <f>IFERROR(VLOOKUP(Base[[#This Row],[Résultats Demi Dilution]],$K$2:$L$62,2),"")</f>
        <v/>
      </c>
    </row>
    <row r="1317" spans="1:8" x14ac:dyDescent="0.25">
      <c r="A1317" s="140" t="str">
        <f>IF(results!A71=0,"",results!A71)</f>
        <v/>
      </c>
      <c r="B1317" s="131" t="str">
        <f>IF(results!B71=0,"",results!B71)</f>
        <v/>
      </c>
      <c r="C1317" s="131" t="str">
        <f>IF(results!C71=0,"",results!C71)</f>
        <v/>
      </c>
      <c r="D1317" s="131" t="str">
        <f>IF(results!D71=0,"",results!D71)</f>
        <v/>
      </c>
      <c r="E1317" s="131" t="str">
        <f>IF(results!E71=0,"",results!E71)</f>
        <v/>
      </c>
      <c r="F1317" s="141" t="str">
        <f>results!$AB$3</f>
        <v>/BMD</v>
      </c>
      <c r="G1317" s="141" t="str">
        <f>results!AB71</f>
        <v/>
      </c>
      <c r="H1317" s="143" t="str">
        <f>IFERROR(VLOOKUP(Base[[#This Row],[Résultats Demi Dilution]],$K$2:$L$62,2),"")</f>
        <v/>
      </c>
    </row>
    <row r="1318" spans="1:8" x14ac:dyDescent="0.25">
      <c r="A1318" s="140" t="str">
        <f>IF(results!A72=0,"",results!A72)</f>
        <v/>
      </c>
      <c r="B1318" s="131" t="str">
        <f>IF(results!B72=0,"",results!B72)</f>
        <v/>
      </c>
      <c r="C1318" s="131" t="str">
        <f>IF(results!C72=0,"",results!C72)</f>
        <v/>
      </c>
      <c r="D1318" s="131" t="str">
        <f>IF(results!D72=0,"",results!D72)</f>
        <v/>
      </c>
      <c r="E1318" s="131" t="str">
        <f>IF(results!E72=0,"",results!E72)</f>
        <v/>
      </c>
      <c r="F1318" s="141" t="str">
        <f>results!$AB$3</f>
        <v>/BMD</v>
      </c>
      <c r="G1318" s="141" t="str">
        <f>results!AB72</f>
        <v/>
      </c>
      <c r="H1318" s="143" t="str">
        <f>IFERROR(VLOOKUP(Base[[#This Row],[Résultats Demi Dilution]],$K$2:$L$62,2),"")</f>
        <v/>
      </c>
    </row>
    <row r="1319" spans="1:8" x14ac:dyDescent="0.25">
      <c r="A1319" s="140" t="str">
        <f>IF(results!A73=0,"",results!A73)</f>
        <v/>
      </c>
      <c r="B1319" s="131" t="str">
        <f>IF(results!B73=0,"",results!B73)</f>
        <v/>
      </c>
      <c r="C1319" s="131" t="str">
        <f>IF(results!C73=0,"",results!C73)</f>
        <v/>
      </c>
      <c r="D1319" s="131" t="str">
        <f>IF(results!D73=0,"",results!D73)</f>
        <v/>
      </c>
      <c r="E1319" s="131" t="str">
        <f>IF(results!E73=0,"",results!E73)</f>
        <v/>
      </c>
      <c r="F1319" s="141" t="str">
        <f>results!$AB$3</f>
        <v>/BMD</v>
      </c>
      <c r="G1319" s="141" t="str">
        <f>results!AB73</f>
        <v/>
      </c>
      <c r="H1319" s="143" t="str">
        <f>IFERROR(VLOOKUP(Base[[#This Row],[Résultats Demi Dilution]],$K$2:$L$62,2),"")</f>
        <v/>
      </c>
    </row>
    <row r="1320" spans="1:8" x14ac:dyDescent="0.25">
      <c r="A1320" s="140" t="str">
        <f>IF(results!A74=0,"",results!A74)</f>
        <v/>
      </c>
      <c r="B1320" s="131" t="str">
        <f>IF(results!B74=0,"",results!B74)</f>
        <v/>
      </c>
      <c r="C1320" s="131" t="str">
        <f>IF(results!C74=0,"",results!C74)</f>
        <v/>
      </c>
      <c r="D1320" s="131" t="str">
        <f>IF(results!D74=0,"",results!D74)</f>
        <v/>
      </c>
      <c r="E1320" s="131" t="str">
        <f>IF(results!E74=0,"",results!E74)</f>
        <v/>
      </c>
      <c r="F1320" s="141" t="str">
        <f>results!$AB$3</f>
        <v>/BMD</v>
      </c>
      <c r="G1320" s="141" t="str">
        <f>results!AB74</f>
        <v/>
      </c>
      <c r="H1320" s="143" t="str">
        <f>IFERROR(VLOOKUP(Base[[#This Row],[Résultats Demi Dilution]],$K$2:$L$62,2),"")</f>
        <v/>
      </c>
    </row>
    <row r="1321" spans="1:8" x14ac:dyDescent="0.25">
      <c r="A1321" s="140" t="str">
        <f>IF(results!A75=0,"",results!A75)</f>
        <v/>
      </c>
      <c r="B1321" s="131" t="str">
        <f>IF(results!B75=0,"",results!B75)</f>
        <v/>
      </c>
      <c r="C1321" s="131" t="str">
        <f>IF(results!C75=0,"",results!C75)</f>
        <v/>
      </c>
      <c r="D1321" s="131" t="str">
        <f>IF(results!D75=0,"",results!D75)</f>
        <v/>
      </c>
      <c r="E1321" s="131" t="str">
        <f>IF(results!E75=0,"",results!E75)</f>
        <v/>
      </c>
      <c r="F1321" s="141" t="str">
        <f>results!$AB$3</f>
        <v>/BMD</v>
      </c>
      <c r="G1321" s="141" t="str">
        <f>results!AB75</f>
        <v/>
      </c>
      <c r="H1321" s="143" t="str">
        <f>IFERROR(VLOOKUP(Base[[#This Row],[Résultats Demi Dilution]],$K$2:$L$62,2),"")</f>
        <v/>
      </c>
    </row>
    <row r="1322" spans="1:8" x14ac:dyDescent="0.25">
      <c r="A1322" s="140" t="str">
        <f>IF(results!A76=0,"",results!A76)</f>
        <v/>
      </c>
      <c r="B1322" s="131" t="str">
        <f>IF(results!B76=0,"",results!B76)</f>
        <v/>
      </c>
      <c r="C1322" s="131" t="str">
        <f>IF(results!C76=0,"",results!C76)</f>
        <v/>
      </c>
      <c r="D1322" s="131" t="str">
        <f>IF(results!D76=0,"",results!D76)</f>
        <v/>
      </c>
      <c r="E1322" s="131" t="str">
        <f>IF(results!E76=0,"",results!E76)</f>
        <v/>
      </c>
      <c r="F1322" s="141" t="str">
        <f>results!$AB$3</f>
        <v>/BMD</v>
      </c>
      <c r="G1322" s="141" t="str">
        <f>results!AB76</f>
        <v/>
      </c>
      <c r="H1322" s="143" t="str">
        <f>IFERROR(VLOOKUP(Base[[#This Row],[Résultats Demi Dilution]],$K$2:$L$62,2),"")</f>
        <v/>
      </c>
    </row>
    <row r="1323" spans="1:8" x14ac:dyDescent="0.25">
      <c r="A1323" s="140" t="str">
        <f>IF(results!A77=0,"",results!A77)</f>
        <v/>
      </c>
      <c r="B1323" s="131" t="str">
        <f>IF(results!B77=0,"",results!B77)</f>
        <v/>
      </c>
      <c r="C1323" s="131" t="str">
        <f>IF(results!C77=0,"",results!C77)</f>
        <v/>
      </c>
      <c r="D1323" s="131" t="str">
        <f>IF(results!D77=0,"",results!D77)</f>
        <v/>
      </c>
      <c r="E1323" s="131" t="str">
        <f>IF(results!E77=0,"",results!E77)</f>
        <v/>
      </c>
      <c r="F1323" s="141" t="str">
        <f>results!$AB$3</f>
        <v>/BMD</v>
      </c>
      <c r="G1323" s="141" t="str">
        <f>results!AB77</f>
        <v/>
      </c>
      <c r="H1323" s="143" t="str">
        <f>IFERROR(VLOOKUP(Base[[#This Row],[Résultats Demi Dilution]],$K$2:$L$62,2),"")</f>
        <v/>
      </c>
    </row>
    <row r="1324" spans="1:8" x14ac:dyDescent="0.25">
      <c r="A1324" s="140" t="str">
        <f>IF(results!A78=0,"",results!A78)</f>
        <v/>
      </c>
      <c r="B1324" s="131" t="str">
        <f>IF(results!B78=0,"",results!B78)</f>
        <v/>
      </c>
      <c r="C1324" s="131" t="str">
        <f>IF(results!C78=0,"",results!C78)</f>
        <v/>
      </c>
      <c r="D1324" s="131" t="str">
        <f>IF(results!D78=0,"",results!D78)</f>
        <v/>
      </c>
      <c r="E1324" s="131" t="str">
        <f>IF(results!E78=0,"",results!E78)</f>
        <v/>
      </c>
      <c r="F1324" s="141" t="str">
        <f>results!$AB$3</f>
        <v>/BMD</v>
      </c>
      <c r="G1324" s="141" t="str">
        <f>results!AB78</f>
        <v/>
      </c>
      <c r="H1324" s="143" t="str">
        <f>IFERROR(VLOOKUP(Base[[#This Row],[Résultats Demi Dilution]],$K$2:$L$62,2),"")</f>
        <v/>
      </c>
    </row>
    <row r="1325" spans="1:8" x14ac:dyDescent="0.25">
      <c r="A1325" s="140" t="str">
        <f>IF(results!A79=0,"",results!A79)</f>
        <v/>
      </c>
      <c r="B1325" s="131" t="str">
        <f>IF(results!B79=0,"",results!B79)</f>
        <v/>
      </c>
      <c r="C1325" s="131" t="str">
        <f>IF(results!C79=0,"",results!C79)</f>
        <v/>
      </c>
      <c r="D1325" s="131" t="str">
        <f>IF(results!D79=0,"",results!D79)</f>
        <v/>
      </c>
      <c r="E1325" s="131" t="str">
        <f>IF(results!E79=0,"",results!E79)</f>
        <v/>
      </c>
      <c r="F1325" s="141" t="str">
        <f>results!$AB$3</f>
        <v>/BMD</v>
      </c>
      <c r="G1325" s="141" t="str">
        <f>results!AB79</f>
        <v/>
      </c>
      <c r="H1325" s="143" t="str">
        <f>IFERROR(VLOOKUP(Base[[#This Row],[Résultats Demi Dilution]],$K$2:$L$62,2),"")</f>
        <v/>
      </c>
    </row>
    <row r="1326" spans="1:8" x14ac:dyDescent="0.25">
      <c r="A1326" s="140" t="str">
        <f>IF(results!A80=0,"",results!A80)</f>
        <v/>
      </c>
      <c r="B1326" s="131" t="str">
        <f>IF(results!B80=0,"",results!B80)</f>
        <v/>
      </c>
      <c r="C1326" s="131" t="str">
        <f>IF(results!C80=0,"",results!C80)</f>
        <v/>
      </c>
      <c r="D1326" s="131" t="str">
        <f>IF(results!D80=0,"",results!D80)</f>
        <v/>
      </c>
      <c r="E1326" s="131" t="str">
        <f>IF(results!E80=0,"",results!E80)</f>
        <v/>
      </c>
      <c r="F1326" s="141" t="str">
        <f>results!$AB$3</f>
        <v>/BMD</v>
      </c>
      <c r="G1326" s="141" t="str">
        <f>results!AB80</f>
        <v/>
      </c>
      <c r="H1326" s="143" t="str">
        <f>IFERROR(VLOOKUP(Base[[#This Row],[Résultats Demi Dilution]],$K$2:$L$62,2),"")</f>
        <v/>
      </c>
    </row>
    <row r="1327" spans="1:8" x14ac:dyDescent="0.25">
      <c r="A1327" s="140" t="str">
        <f>IF(results!A81=0,"",results!A81)</f>
        <v/>
      </c>
      <c r="B1327" s="131" t="str">
        <f>IF(results!B81=0,"",results!B81)</f>
        <v/>
      </c>
      <c r="C1327" s="131" t="str">
        <f>IF(results!C81=0,"",results!C81)</f>
        <v/>
      </c>
      <c r="D1327" s="131" t="str">
        <f>IF(results!D81=0,"",results!D81)</f>
        <v/>
      </c>
      <c r="E1327" s="131" t="str">
        <f>IF(results!E81=0,"",results!E81)</f>
        <v/>
      </c>
      <c r="F1327" s="141" t="str">
        <f>results!$AB$3</f>
        <v>/BMD</v>
      </c>
      <c r="G1327" s="141" t="str">
        <f>results!AB81</f>
        <v/>
      </c>
      <c r="H1327" s="143" t="str">
        <f>IFERROR(VLOOKUP(Base[[#This Row],[Résultats Demi Dilution]],$K$2:$L$62,2),"")</f>
        <v/>
      </c>
    </row>
    <row r="1328" spans="1:8" x14ac:dyDescent="0.25">
      <c r="A1328" s="140" t="str">
        <f>IF(results!A82=0,"",results!A82)</f>
        <v/>
      </c>
      <c r="B1328" s="131" t="str">
        <f>IF(results!B82=0,"",results!B82)</f>
        <v/>
      </c>
      <c r="C1328" s="131" t="str">
        <f>IF(results!C82=0,"",results!C82)</f>
        <v/>
      </c>
      <c r="D1328" s="131" t="str">
        <f>IF(results!D82=0,"",results!D82)</f>
        <v/>
      </c>
      <c r="E1328" s="131" t="str">
        <f>IF(results!E82=0,"",results!E82)</f>
        <v/>
      </c>
      <c r="F1328" s="141" t="str">
        <f>results!$AB$3</f>
        <v>/BMD</v>
      </c>
      <c r="G1328" s="141" t="str">
        <f>results!AB82</f>
        <v/>
      </c>
      <c r="H1328" s="143" t="str">
        <f>IFERROR(VLOOKUP(Base[[#This Row],[Résultats Demi Dilution]],$K$2:$L$62,2),"")</f>
        <v/>
      </c>
    </row>
    <row r="1329" spans="1:8" x14ac:dyDescent="0.25">
      <c r="A1329" s="140" t="str">
        <f>IF(results!A83=0,"",results!A83)</f>
        <v/>
      </c>
      <c r="B1329" s="131" t="str">
        <f>IF(results!B83=0,"",results!B83)</f>
        <v/>
      </c>
      <c r="C1329" s="131" t="str">
        <f>IF(results!C83=0,"",results!C83)</f>
        <v/>
      </c>
      <c r="D1329" s="131" t="str">
        <f>IF(results!D83=0,"",results!D83)</f>
        <v/>
      </c>
      <c r="E1329" s="131" t="str">
        <f>IF(results!E83=0,"",results!E83)</f>
        <v/>
      </c>
      <c r="F1329" s="141" t="str">
        <f>results!$AB$3</f>
        <v>/BMD</v>
      </c>
      <c r="G1329" s="141" t="str">
        <f>results!AB83</f>
        <v/>
      </c>
      <c r="H1329" s="143" t="str">
        <f>IFERROR(VLOOKUP(Base[[#This Row],[Résultats Demi Dilution]],$K$2:$L$62,2),"")</f>
        <v/>
      </c>
    </row>
    <row r="1330" spans="1:8" x14ac:dyDescent="0.25">
      <c r="A1330" s="140" t="str">
        <f>IF(results!A84=0,"",results!A84)</f>
        <v/>
      </c>
      <c r="B1330" s="131" t="str">
        <f>IF(results!B84=0,"",results!B84)</f>
        <v/>
      </c>
      <c r="C1330" s="131" t="str">
        <f>IF(results!C84=0,"",results!C84)</f>
        <v/>
      </c>
      <c r="D1330" s="131" t="str">
        <f>IF(results!D84=0,"",results!D84)</f>
        <v/>
      </c>
      <c r="E1330" s="131" t="str">
        <f>IF(results!E84=0,"",results!E84)</f>
        <v/>
      </c>
      <c r="F1330" s="141" t="str">
        <f>results!$AB$3</f>
        <v>/BMD</v>
      </c>
      <c r="G1330" s="141" t="str">
        <f>results!AB84</f>
        <v/>
      </c>
      <c r="H1330" s="143" t="str">
        <f>IFERROR(VLOOKUP(Base[[#This Row],[Résultats Demi Dilution]],$K$2:$L$62,2),"")</f>
        <v/>
      </c>
    </row>
    <row r="1331" spans="1:8" x14ac:dyDescent="0.25">
      <c r="A1331" s="140" t="str">
        <f>IF(results!A85=0,"",results!A85)</f>
        <v/>
      </c>
      <c r="B1331" s="131" t="str">
        <f>IF(results!B85=0,"",results!B85)</f>
        <v/>
      </c>
      <c r="C1331" s="131" t="str">
        <f>IF(results!C85=0,"",results!C85)</f>
        <v/>
      </c>
      <c r="D1331" s="131" t="str">
        <f>IF(results!D85=0,"",results!D85)</f>
        <v/>
      </c>
      <c r="E1331" s="131" t="str">
        <f>IF(results!E85=0,"",results!E85)</f>
        <v/>
      </c>
      <c r="F1331" s="141" t="str">
        <f>results!$AB$3</f>
        <v>/BMD</v>
      </c>
      <c r="G1331" s="141" t="str">
        <f>results!AB85</f>
        <v/>
      </c>
      <c r="H1331" s="143" t="str">
        <f>IFERROR(VLOOKUP(Base[[#This Row],[Résultats Demi Dilution]],$K$2:$L$62,2),"")</f>
        <v/>
      </c>
    </row>
    <row r="1332" spans="1:8" x14ac:dyDescent="0.25">
      <c r="A1332" s="140" t="str">
        <f>IF(results!A86=0,"",results!A86)</f>
        <v/>
      </c>
      <c r="B1332" s="131" t="str">
        <f>IF(results!B86=0,"",results!B86)</f>
        <v/>
      </c>
      <c r="C1332" s="131" t="str">
        <f>IF(results!C86=0,"",results!C86)</f>
        <v/>
      </c>
      <c r="D1332" s="131" t="str">
        <f>IF(results!D86=0,"",results!D86)</f>
        <v/>
      </c>
      <c r="E1332" s="131" t="str">
        <f>IF(results!E86=0,"",results!E86)</f>
        <v/>
      </c>
      <c r="F1332" s="141" t="str">
        <f>results!$AB$3</f>
        <v>/BMD</v>
      </c>
      <c r="G1332" s="141" t="str">
        <f>results!AB86</f>
        <v/>
      </c>
      <c r="H1332" s="143" t="str">
        <f>IFERROR(VLOOKUP(Base[[#This Row],[Résultats Demi Dilution]],$K$2:$L$62,2),"")</f>
        <v/>
      </c>
    </row>
    <row r="1333" spans="1:8" x14ac:dyDescent="0.25">
      <c r="A1333" s="140" t="str">
        <f>IF(results!A87=0,"",results!A87)</f>
        <v/>
      </c>
      <c r="B1333" s="131" t="str">
        <f>IF(results!B87=0,"",results!B87)</f>
        <v/>
      </c>
      <c r="C1333" s="131" t="str">
        <f>IF(results!C87=0,"",results!C87)</f>
        <v/>
      </c>
      <c r="D1333" s="131" t="str">
        <f>IF(results!D87=0,"",results!D87)</f>
        <v/>
      </c>
      <c r="E1333" s="131" t="str">
        <f>IF(results!E87=0,"",results!E87)</f>
        <v/>
      </c>
      <c r="F1333" s="141" t="str">
        <f>results!$AB$3</f>
        <v>/BMD</v>
      </c>
      <c r="G1333" s="141" t="str">
        <f>results!AB87</f>
        <v/>
      </c>
      <c r="H1333" s="143" t="str">
        <f>IFERROR(VLOOKUP(Base[[#This Row],[Résultats Demi Dilution]],$K$2:$L$62,2),"")</f>
        <v/>
      </c>
    </row>
    <row r="1334" spans="1:8" x14ac:dyDescent="0.25">
      <c r="A1334" s="140" t="str">
        <f>IF(results!A88=0,"",results!A88)</f>
        <v/>
      </c>
      <c r="B1334" s="131" t="str">
        <f>IF(results!B88=0,"",results!B88)</f>
        <v/>
      </c>
      <c r="C1334" s="131" t="str">
        <f>IF(results!C88=0,"",results!C88)</f>
        <v/>
      </c>
      <c r="D1334" s="131" t="str">
        <f>IF(results!D88=0,"",results!D88)</f>
        <v/>
      </c>
      <c r="E1334" s="131" t="str">
        <f>IF(results!E88=0,"",results!E88)</f>
        <v/>
      </c>
      <c r="F1334" s="141" t="str">
        <f>results!$AB$3</f>
        <v>/BMD</v>
      </c>
      <c r="G1334" s="141" t="str">
        <f>results!AB88</f>
        <v/>
      </c>
      <c r="H1334" s="143" t="str">
        <f>IFERROR(VLOOKUP(Base[[#This Row],[Résultats Demi Dilution]],$K$2:$L$62,2),"")</f>
        <v/>
      </c>
    </row>
    <row r="1335" spans="1:8" x14ac:dyDescent="0.25">
      <c r="A1335" s="140" t="str">
        <f>IF(results!A89=0,"",results!A89)</f>
        <v/>
      </c>
      <c r="B1335" s="131" t="str">
        <f>IF(results!B89=0,"",results!B89)</f>
        <v/>
      </c>
      <c r="C1335" s="131" t="str">
        <f>IF(results!C89=0,"",results!C89)</f>
        <v/>
      </c>
      <c r="D1335" s="131" t="str">
        <f>IF(results!D89=0,"",results!D89)</f>
        <v/>
      </c>
      <c r="E1335" s="131" t="str">
        <f>IF(results!E89=0,"",results!E89)</f>
        <v/>
      </c>
      <c r="F1335" s="141" t="str">
        <f>results!$AB$3</f>
        <v>/BMD</v>
      </c>
      <c r="G1335" s="141" t="str">
        <f>results!AB89</f>
        <v/>
      </c>
      <c r="H1335" s="143" t="str">
        <f>IFERROR(VLOOKUP(Base[[#This Row],[Résultats Demi Dilution]],$K$2:$L$62,2),"")</f>
        <v/>
      </c>
    </row>
    <row r="1336" spans="1:8" x14ac:dyDescent="0.25">
      <c r="A1336" s="140" t="str">
        <f>IF(results!A90=0,"",results!A90)</f>
        <v/>
      </c>
      <c r="B1336" s="131" t="str">
        <f>IF(results!B90=0,"",results!B90)</f>
        <v/>
      </c>
      <c r="C1336" s="131" t="str">
        <f>IF(results!C90=0,"",results!C90)</f>
        <v/>
      </c>
      <c r="D1336" s="131" t="str">
        <f>IF(results!D90=0,"",results!D90)</f>
        <v/>
      </c>
      <c r="E1336" s="131" t="str">
        <f>IF(results!E90=0,"",results!E90)</f>
        <v/>
      </c>
      <c r="F1336" s="141" t="str">
        <f>results!$AB$3</f>
        <v>/BMD</v>
      </c>
      <c r="G1336" s="141" t="str">
        <f>results!AB90</f>
        <v/>
      </c>
      <c r="H1336" s="143" t="str">
        <f>IFERROR(VLOOKUP(Base[[#This Row],[Résultats Demi Dilution]],$K$2:$L$62,2),"")</f>
        <v/>
      </c>
    </row>
    <row r="1337" spans="1:8" x14ac:dyDescent="0.25">
      <c r="A1337" s="140" t="str">
        <f>IF(results!A91=0,"",results!A91)</f>
        <v/>
      </c>
      <c r="B1337" s="131" t="str">
        <f>IF(results!B91=0,"",results!B91)</f>
        <v/>
      </c>
      <c r="C1337" s="131" t="str">
        <f>IF(results!C91=0,"",results!C91)</f>
        <v/>
      </c>
      <c r="D1337" s="131" t="str">
        <f>IF(results!D91=0,"",results!D91)</f>
        <v/>
      </c>
      <c r="E1337" s="131" t="str">
        <f>IF(results!E91=0,"",results!E91)</f>
        <v/>
      </c>
      <c r="F1337" s="141" t="str">
        <f>results!$AB$3</f>
        <v>/BMD</v>
      </c>
      <c r="G1337" s="141" t="str">
        <f>results!AB91</f>
        <v/>
      </c>
      <c r="H1337" s="143" t="str">
        <f>IFERROR(VLOOKUP(Base[[#This Row],[Résultats Demi Dilution]],$K$2:$L$62,2),"")</f>
        <v/>
      </c>
    </row>
    <row r="1338" spans="1:8" x14ac:dyDescent="0.25">
      <c r="A1338" s="140" t="str">
        <f>IF(results!A92=0,"",results!A92)</f>
        <v/>
      </c>
      <c r="B1338" s="131" t="str">
        <f>IF(results!B92=0,"",results!B92)</f>
        <v/>
      </c>
      <c r="C1338" s="131" t="str">
        <f>IF(results!C92=0,"",results!C92)</f>
        <v/>
      </c>
      <c r="D1338" s="131" t="str">
        <f>IF(results!D92=0,"",results!D92)</f>
        <v/>
      </c>
      <c r="E1338" s="131" t="str">
        <f>IF(results!E92=0,"",results!E92)</f>
        <v/>
      </c>
      <c r="F1338" s="141" t="str">
        <f>results!$AB$3</f>
        <v>/BMD</v>
      </c>
      <c r="G1338" s="141" t="str">
        <f>results!AB92</f>
        <v/>
      </c>
      <c r="H1338" s="143" t="str">
        <f>IFERROR(VLOOKUP(Base[[#This Row],[Résultats Demi Dilution]],$K$2:$L$62,2),"")</f>
        <v/>
      </c>
    </row>
    <row r="1339" spans="1:8" x14ac:dyDescent="0.25">
      <c r="A1339" s="140" t="str">
        <f>IF(results!A93=0,"",results!A93)</f>
        <v/>
      </c>
      <c r="B1339" s="131" t="str">
        <f>IF(results!B93=0,"",results!B93)</f>
        <v/>
      </c>
      <c r="C1339" s="131" t="str">
        <f>IF(results!C93=0,"",results!C93)</f>
        <v/>
      </c>
      <c r="D1339" s="131" t="str">
        <f>IF(results!D93=0,"",results!D93)</f>
        <v/>
      </c>
      <c r="E1339" s="131" t="str">
        <f>IF(results!E93=0,"",results!E93)</f>
        <v/>
      </c>
      <c r="F1339" s="141" t="str">
        <f>results!$AB$3</f>
        <v>/BMD</v>
      </c>
      <c r="G1339" s="141" t="str">
        <f>results!AB93</f>
        <v/>
      </c>
      <c r="H1339" s="143" t="str">
        <f>IFERROR(VLOOKUP(Base[[#This Row],[Résultats Demi Dilution]],$K$2:$L$62,2),"")</f>
        <v/>
      </c>
    </row>
    <row r="1340" spans="1:8" x14ac:dyDescent="0.25">
      <c r="A1340" s="140" t="str">
        <f>IF(results!A94=0,"",results!A94)</f>
        <v/>
      </c>
      <c r="B1340" s="131" t="str">
        <f>IF(results!B94=0,"",results!B94)</f>
        <v/>
      </c>
      <c r="C1340" s="131" t="str">
        <f>IF(results!C94=0,"",results!C94)</f>
        <v/>
      </c>
      <c r="D1340" s="131" t="str">
        <f>IF(results!D94=0,"",results!D94)</f>
        <v/>
      </c>
      <c r="E1340" s="131" t="str">
        <f>IF(results!E94=0,"",results!E94)</f>
        <v/>
      </c>
      <c r="F1340" s="141" t="str">
        <f>results!$AB$3</f>
        <v>/BMD</v>
      </c>
      <c r="G1340" s="141" t="str">
        <f>results!AB94</f>
        <v/>
      </c>
      <c r="H1340" s="143" t="str">
        <f>IFERROR(VLOOKUP(Base[[#This Row],[Résultats Demi Dilution]],$K$2:$L$62,2),"")</f>
        <v/>
      </c>
    </row>
    <row r="1341" spans="1:8" x14ac:dyDescent="0.25">
      <c r="A1341" s="140" t="str">
        <f>IF(results!A95=0,"",results!A95)</f>
        <v/>
      </c>
      <c r="B1341" s="131" t="str">
        <f>IF(results!B95=0,"",results!B95)</f>
        <v/>
      </c>
      <c r="C1341" s="131" t="str">
        <f>IF(results!C95=0,"",results!C95)</f>
        <v/>
      </c>
      <c r="D1341" s="131" t="str">
        <f>IF(results!D95=0,"",results!D95)</f>
        <v/>
      </c>
      <c r="E1341" s="131" t="str">
        <f>IF(results!E95=0,"",results!E95)</f>
        <v/>
      </c>
      <c r="F1341" s="141" t="str">
        <f>results!$AB$3</f>
        <v>/BMD</v>
      </c>
      <c r="G1341" s="141" t="str">
        <f>results!AB95</f>
        <v/>
      </c>
      <c r="H1341" s="143" t="str">
        <f>IFERROR(VLOOKUP(Base[[#This Row],[Résultats Demi Dilution]],$K$2:$L$62,2),"")</f>
        <v/>
      </c>
    </row>
    <row r="1342" spans="1:8" x14ac:dyDescent="0.25">
      <c r="A1342" s="140" t="str">
        <f>IF(results!A96=0,"",results!A96)</f>
        <v/>
      </c>
      <c r="B1342" s="131" t="str">
        <f>IF(results!B96=0,"",results!B96)</f>
        <v/>
      </c>
      <c r="C1342" s="131" t="str">
        <f>IF(results!C96=0,"",results!C96)</f>
        <v/>
      </c>
      <c r="D1342" s="131" t="str">
        <f>IF(results!D96=0,"",results!D96)</f>
        <v/>
      </c>
      <c r="E1342" s="131" t="str">
        <f>IF(results!E96=0,"",results!E96)</f>
        <v/>
      </c>
      <c r="F1342" s="141" t="str">
        <f>results!$AB$3</f>
        <v>/BMD</v>
      </c>
      <c r="G1342" s="141" t="str">
        <f>results!AB96</f>
        <v/>
      </c>
      <c r="H1342" s="143" t="str">
        <f>IFERROR(VLOOKUP(Base[[#This Row],[Résultats Demi Dilution]],$K$2:$L$62,2),"")</f>
        <v/>
      </c>
    </row>
    <row r="1343" spans="1:8" x14ac:dyDescent="0.25">
      <c r="A1343" s="140" t="str">
        <f>IF(results!A97=0,"",results!A97)</f>
        <v/>
      </c>
      <c r="B1343" s="131" t="str">
        <f>IF(results!B97=0,"",results!B97)</f>
        <v/>
      </c>
      <c r="C1343" s="131" t="str">
        <f>IF(results!C97=0,"",results!C97)</f>
        <v/>
      </c>
      <c r="D1343" s="131" t="str">
        <f>IF(results!D97=0,"",results!D97)</f>
        <v/>
      </c>
      <c r="E1343" s="131" t="str">
        <f>IF(results!E97=0,"",results!E97)</f>
        <v/>
      </c>
      <c r="F1343" s="141" t="str">
        <f>results!$AB$3</f>
        <v>/BMD</v>
      </c>
      <c r="G1343" s="141" t="str">
        <f>results!AB97</f>
        <v/>
      </c>
      <c r="H1343" s="143" t="str">
        <f>IFERROR(VLOOKUP(Base[[#This Row],[Résultats Demi Dilution]],$K$2:$L$62,2),"")</f>
        <v/>
      </c>
    </row>
    <row r="1344" spans="1:8" x14ac:dyDescent="0.25">
      <c r="A1344" s="140" t="str">
        <f>IF(results!A98=0,"",results!A98)</f>
        <v/>
      </c>
      <c r="B1344" s="131" t="str">
        <f>IF(results!B98=0,"",results!B98)</f>
        <v/>
      </c>
      <c r="C1344" s="131" t="str">
        <f>IF(results!C98=0,"",results!C98)</f>
        <v/>
      </c>
      <c r="D1344" s="131" t="str">
        <f>IF(results!D98=0,"",results!D98)</f>
        <v/>
      </c>
      <c r="E1344" s="131" t="str">
        <f>IF(results!E98=0,"",results!E98)</f>
        <v/>
      </c>
      <c r="F1344" s="141" t="str">
        <f>results!$AB$3</f>
        <v>/BMD</v>
      </c>
      <c r="G1344" s="141" t="str">
        <f>results!AB98</f>
        <v/>
      </c>
      <c r="H1344" s="143" t="str">
        <f>IFERROR(VLOOKUP(Base[[#This Row],[Résultats Demi Dilution]],$K$2:$L$62,2),"")</f>
        <v/>
      </c>
    </row>
    <row r="1345" spans="1:8" x14ac:dyDescent="0.25">
      <c r="A1345" s="140" t="str">
        <f>IF(results!A99=0,"",results!A99)</f>
        <v/>
      </c>
      <c r="B1345" s="131" t="str">
        <f>IF(results!B99=0,"",results!B99)</f>
        <v/>
      </c>
      <c r="C1345" s="131" t="str">
        <f>IF(results!C99=0,"",results!C99)</f>
        <v/>
      </c>
      <c r="D1345" s="131" t="str">
        <f>IF(results!D99=0,"",results!D99)</f>
        <v/>
      </c>
      <c r="E1345" s="131" t="str">
        <f>IF(results!E99=0,"",results!E99)</f>
        <v/>
      </c>
      <c r="F1345" s="141" t="str">
        <f>results!$AB$3</f>
        <v>/BMD</v>
      </c>
      <c r="G1345" s="141" t="str">
        <f>results!AB99</f>
        <v/>
      </c>
      <c r="H1345" s="143" t="str">
        <f>IFERROR(VLOOKUP(Base[[#This Row],[Résultats Demi Dilution]],$K$2:$L$62,2),"")</f>
        <v/>
      </c>
    </row>
    <row r="1346" spans="1:8" x14ac:dyDescent="0.25">
      <c r="A1346" s="140" t="str">
        <f>IF(results!A100=0,"",results!A100)</f>
        <v/>
      </c>
      <c r="B1346" s="131" t="str">
        <f>IF(results!B100=0,"",results!B100)</f>
        <v/>
      </c>
      <c r="C1346" s="131" t="str">
        <f>IF(results!C100=0,"",results!C100)</f>
        <v/>
      </c>
      <c r="D1346" s="131" t="str">
        <f>IF(results!D100=0,"",results!D100)</f>
        <v/>
      </c>
      <c r="E1346" s="131" t="str">
        <f>IF(results!E100=0,"",results!E100)</f>
        <v/>
      </c>
      <c r="F1346" s="141" t="str">
        <f>results!$AB$3</f>
        <v>/BMD</v>
      </c>
      <c r="G1346" s="141" t="str">
        <f>results!AB100</f>
        <v/>
      </c>
      <c r="H1346" s="143" t="str">
        <f>IFERROR(VLOOKUP(Base[[#This Row],[Résultats Demi Dilution]],$K$2:$L$62,2),"")</f>
        <v/>
      </c>
    </row>
    <row r="1347" spans="1:8" x14ac:dyDescent="0.25">
      <c r="A1347" s="140" t="str">
        <f>IF(results!A101=0,"",results!A101)</f>
        <v/>
      </c>
      <c r="B1347" s="131" t="str">
        <f>IF(results!B101=0,"",results!B101)</f>
        <v/>
      </c>
      <c r="C1347" s="131" t="str">
        <f>IF(results!C101=0,"",results!C101)</f>
        <v/>
      </c>
      <c r="D1347" s="131" t="str">
        <f>IF(results!D101=0,"",results!D101)</f>
        <v/>
      </c>
      <c r="E1347" s="131" t="str">
        <f>IF(results!E101=0,"",results!E101)</f>
        <v/>
      </c>
      <c r="F1347" s="141" t="str">
        <f>results!$AB$3</f>
        <v>/BMD</v>
      </c>
      <c r="G1347" s="141" t="str">
        <f>results!AB101</f>
        <v/>
      </c>
      <c r="H1347" s="143" t="str">
        <f>IFERROR(VLOOKUP(Base[[#This Row],[Résultats Demi Dilution]],$K$2:$L$62,2),"")</f>
        <v/>
      </c>
    </row>
    <row r="1348" spans="1:8" x14ac:dyDescent="0.25">
      <c r="A1348" s="140" t="str">
        <f>IF(results!A102=0,"",results!A102)</f>
        <v/>
      </c>
      <c r="B1348" s="131" t="str">
        <f>IF(results!B102=0,"",results!B102)</f>
        <v/>
      </c>
      <c r="C1348" s="131" t="str">
        <f>IF(results!C102=0,"",results!C102)</f>
        <v/>
      </c>
      <c r="D1348" s="131" t="str">
        <f>IF(results!D102=0,"",results!D102)</f>
        <v/>
      </c>
      <c r="E1348" s="131" t="str">
        <f>IF(results!E102=0,"",results!E102)</f>
        <v/>
      </c>
      <c r="F1348" s="141" t="str">
        <f>results!$AB$3</f>
        <v>/BMD</v>
      </c>
      <c r="G1348" s="141" t="str">
        <f>results!AB102</f>
        <v/>
      </c>
      <c r="H1348" s="143" t="str">
        <f>IFERROR(VLOOKUP(Base[[#This Row],[Résultats Demi Dilution]],$K$2:$L$62,2),"")</f>
        <v/>
      </c>
    </row>
    <row r="1349" spans="1:8" x14ac:dyDescent="0.25">
      <c r="A1349" s="140" t="str">
        <f>IF(results!A103=0,"",results!A103)</f>
        <v/>
      </c>
      <c r="B1349" s="131" t="str">
        <f>IF(results!B103=0,"",results!B103)</f>
        <v/>
      </c>
      <c r="C1349" s="131" t="str">
        <f>IF(results!C103=0,"",results!C103)</f>
        <v/>
      </c>
      <c r="D1349" s="131" t="str">
        <f>IF(results!D103=0,"",results!D103)</f>
        <v/>
      </c>
      <c r="E1349" s="131" t="str">
        <f>IF(results!E103=0,"",results!E103)</f>
        <v/>
      </c>
      <c r="F1349" s="141" t="str">
        <f>results!$AB$3</f>
        <v>/BMD</v>
      </c>
      <c r="G1349" s="141" t="str">
        <f>results!AB103</f>
        <v/>
      </c>
      <c r="H1349" s="143" t="str">
        <f>IFERROR(VLOOKUP(Base[[#This Row],[Résultats Demi Dilution]],$K$2:$L$62,2),"")</f>
        <v/>
      </c>
    </row>
    <row r="1350" spans="1:8" x14ac:dyDescent="0.25">
      <c r="A1350" s="140" t="str">
        <f>IF(results!A104=0,"",results!A104)</f>
        <v/>
      </c>
      <c r="B1350" s="131" t="str">
        <f>IF(results!B104=0,"",results!B104)</f>
        <v/>
      </c>
      <c r="C1350" s="131" t="str">
        <f>IF(results!C104=0,"",results!C104)</f>
        <v/>
      </c>
      <c r="D1350" s="131" t="str">
        <f>IF(results!D104=0,"",results!D104)</f>
        <v/>
      </c>
      <c r="E1350" s="131" t="str">
        <f>IF(results!E104=0,"",results!E104)</f>
        <v/>
      </c>
      <c r="F1350" s="141" t="str">
        <f>results!$AB$3</f>
        <v>/BMD</v>
      </c>
      <c r="G1350" s="141" t="str">
        <f>results!AB104</f>
        <v/>
      </c>
      <c r="H1350" s="143" t="str">
        <f>IFERROR(VLOOKUP(Base[[#This Row],[Résultats Demi Dilution]],$K$2:$L$62,2),"")</f>
        <v/>
      </c>
    </row>
    <row r="1351" spans="1:8" x14ac:dyDescent="0.25">
      <c r="A1351" s="140" t="str">
        <f>IF(results!A105=0,"",results!A105)</f>
        <v/>
      </c>
      <c r="B1351" s="131" t="str">
        <f>IF(results!B105=0,"",results!B105)</f>
        <v/>
      </c>
      <c r="C1351" s="131" t="str">
        <f>IF(results!C105=0,"",results!C105)</f>
        <v/>
      </c>
      <c r="D1351" s="131" t="str">
        <f>IF(results!D105=0,"",results!D105)</f>
        <v/>
      </c>
      <c r="E1351" s="131" t="str">
        <f>IF(results!E105=0,"",results!E105)</f>
        <v/>
      </c>
      <c r="F1351" s="141" t="str">
        <f>results!$AB$3</f>
        <v>/BMD</v>
      </c>
      <c r="G1351" s="141" t="str">
        <f>results!AB105</f>
        <v/>
      </c>
      <c r="H1351" s="143" t="str">
        <f>IFERROR(VLOOKUP(Base[[#This Row],[Résultats Demi Dilution]],$K$2:$L$62,2),"")</f>
        <v/>
      </c>
    </row>
    <row r="1352" spans="1:8" x14ac:dyDescent="0.25">
      <c r="A1352" s="140" t="str">
        <f>IF(results!A106=0,"",results!A106)</f>
        <v/>
      </c>
      <c r="B1352" s="131" t="str">
        <f>IF(results!B106=0,"",results!B106)</f>
        <v/>
      </c>
      <c r="C1352" s="131" t="str">
        <f>IF(results!C106=0,"",results!C106)</f>
        <v/>
      </c>
      <c r="D1352" s="131" t="str">
        <f>IF(results!D106=0,"",results!D106)</f>
        <v/>
      </c>
      <c r="E1352" s="131" t="str">
        <f>IF(results!E106=0,"",results!E106)</f>
        <v/>
      </c>
      <c r="F1352" s="141" t="str">
        <f>results!$AB$3</f>
        <v>/BMD</v>
      </c>
      <c r="G1352" s="141" t="str">
        <f>results!AB106</f>
        <v/>
      </c>
      <c r="H1352" s="143" t="str">
        <f>IFERROR(VLOOKUP(Base[[#This Row],[Résultats Demi Dilution]],$K$2:$L$62,2),"")</f>
        <v/>
      </c>
    </row>
    <row r="1353" spans="1:8" x14ac:dyDescent="0.25">
      <c r="A1353" s="140" t="str">
        <f>IF(results!A107=0,"",results!A107)</f>
        <v/>
      </c>
      <c r="B1353" s="131" t="str">
        <f>IF(results!B107=0,"",results!B107)</f>
        <v/>
      </c>
      <c r="C1353" s="131" t="str">
        <f>IF(results!C107=0,"",results!C107)</f>
        <v/>
      </c>
      <c r="D1353" s="131" t="str">
        <f>IF(results!D107=0,"",results!D107)</f>
        <v/>
      </c>
      <c r="E1353" s="131" t="str">
        <f>IF(results!E107=0,"",results!E107)</f>
        <v/>
      </c>
      <c r="F1353" s="141" t="str">
        <f>results!$AB$3</f>
        <v>/BMD</v>
      </c>
      <c r="G1353" s="141" t="str">
        <f>results!AB107</f>
        <v/>
      </c>
      <c r="H1353" s="143" t="str">
        <f>IFERROR(VLOOKUP(Base[[#This Row],[Résultats Demi Dilution]],$K$2:$L$62,2),"")</f>
        <v/>
      </c>
    </row>
    <row r="1354" spans="1:8" x14ac:dyDescent="0.25">
      <c r="A1354" s="140" t="str">
        <f>IF(results!A108=0,"",results!A108)</f>
        <v/>
      </c>
      <c r="B1354" s="131" t="str">
        <f>IF(results!B108=0,"",results!B108)</f>
        <v/>
      </c>
      <c r="C1354" s="131" t="str">
        <f>IF(results!C108=0,"",results!C108)</f>
        <v/>
      </c>
      <c r="D1354" s="131" t="str">
        <f>IF(results!D108=0,"",results!D108)</f>
        <v/>
      </c>
      <c r="E1354" s="131" t="str">
        <f>IF(results!E108=0,"",results!E108)</f>
        <v/>
      </c>
      <c r="F1354" s="141" t="str">
        <f>results!$AB$3</f>
        <v>/BMD</v>
      </c>
      <c r="G1354" s="141" t="str">
        <f>results!AB108</f>
        <v/>
      </c>
      <c r="H1354" s="143" t="str">
        <f>IFERROR(VLOOKUP(Base[[#This Row],[Résultats Demi Dilution]],$K$2:$L$62,2),"")</f>
        <v/>
      </c>
    </row>
    <row r="1355" spans="1:8" x14ac:dyDescent="0.25">
      <c r="A1355" s="140" t="str">
        <f>IF(results!A109=0,"",results!A109)</f>
        <v/>
      </c>
      <c r="B1355" s="131" t="str">
        <f>IF(results!B109=0,"",results!B109)</f>
        <v/>
      </c>
      <c r="C1355" s="131" t="str">
        <f>IF(results!C109=0,"",results!C109)</f>
        <v/>
      </c>
      <c r="D1355" s="131" t="str">
        <f>IF(results!D109=0,"",results!D109)</f>
        <v/>
      </c>
      <c r="E1355" s="131" t="str">
        <f>IF(results!E109=0,"",results!E109)</f>
        <v/>
      </c>
      <c r="F1355" s="141" t="str">
        <f>results!$AB$3</f>
        <v>/BMD</v>
      </c>
      <c r="G1355" s="141" t="str">
        <f>results!AB109</f>
        <v/>
      </c>
      <c r="H1355" s="143" t="str">
        <f>IFERROR(VLOOKUP(Base[[#This Row],[Résultats Demi Dilution]],$K$2:$L$62,2),"")</f>
        <v/>
      </c>
    </row>
    <row r="1356" spans="1:8" x14ac:dyDescent="0.25">
      <c r="A1356" s="140" t="str">
        <f>IF(results!A110=0,"",results!A110)</f>
        <v/>
      </c>
      <c r="B1356" s="131" t="str">
        <f>IF(results!B110=0,"",results!B110)</f>
        <v/>
      </c>
      <c r="C1356" s="131" t="str">
        <f>IF(results!C110=0,"",results!C110)</f>
        <v/>
      </c>
      <c r="D1356" s="131" t="str">
        <f>IF(results!D110=0,"",results!D110)</f>
        <v/>
      </c>
      <c r="E1356" s="131" t="str">
        <f>IF(results!E110=0,"",results!E110)</f>
        <v/>
      </c>
      <c r="F1356" s="141" t="str">
        <f>results!$AB$3</f>
        <v>/BMD</v>
      </c>
      <c r="G1356" s="141" t="str">
        <f>results!AB110</f>
        <v/>
      </c>
      <c r="H1356" s="143" t="str">
        <f>IFERROR(VLOOKUP(Base[[#This Row],[Résultats Demi Dilution]],$K$2:$L$62,2),"")</f>
        <v/>
      </c>
    </row>
    <row r="1357" spans="1:8" x14ac:dyDescent="0.25">
      <c r="A1357" s="140" t="str">
        <f>IF(results!A111=0,"",results!A111)</f>
        <v/>
      </c>
      <c r="B1357" s="131" t="str">
        <f>IF(results!B111=0,"",results!B111)</f>
        <v/>
      </c>
      <c r="C1357" s="131" t="str">
        <f>IF(results!C111=0,"",results!C111)</f>
        <v/>
      </c>
      <c r="D1357" s="131" t="str">
        <f>IF(results!D111=0,"",results!D111)</f>
        <v/>
      </c>
      <c r="E1357" s="131" t="str">
        <f>IF(results!E111=0,"",results!E111)</f>
        <v/>
      </c>
      <c r="F1357" s="141" t="str">
        <f>results!$AB$3</f>
        <v>/BMD</v>
      </c>
      <c r="G1357" s="141" t="str">
        <f>results!AB111</f>
        <v/>
      </c>
      <c r="H1357" s="143" t="str">
        <f>IFERROR(VLOOKUP(Base[[#This Row],[Résultats Demi Dilution]],$K$2:$L$62,2),"")</f>
        <v/>
      </c>
    </row>
    <row r="1358" spans="1:8" x14ac:dyDescent="0.25">
      <c r="A1358" s="140" t="str">
        <f>IF(results!A112=0,"",results!A112)</f>
        <v/>
      </c>
      <c r="B1358" s="131" t="str">
        <f>IF(results!B112=0,"",results!B112)</f>
        <v/>
      </c>
      <c r="C1358" s="131" t="str">
        <f>IF(results!C112=0,"",results!C112)</f>
        <v/>
      </c>
      <c r="D1358" s="131" t="str">
        <f>IF(results!D112=0,"",results!D112)</f>
        <v/>
      </c>
      <c r="E1358" s="131" t="str">
        <f>IF(results!E112=0,"",results!E112)</f>
        <v/>
      </c>
      <c r="F1358" s="141" t="str">
        <f>results!$AB$3</f>
        <v>/BMD</v>
      </c>
      <c r="G1358" s="141" t="str">
        <f>results!AB112</f>
        <v/>
      </c>
      <c r="H1358" s="143" t="str">
        <f>IFERROR(VLOOKUP(Base[[#This Row],[Résultats Demi Dilution]],$K$2:$L$62,2),"")</f>
        <v/>
      </c>
    </row>
    <row r="1359" spans="1:8" x14ac:dyDescent="0.25">
      <c r="A1359" s="140" t="str">
        <f>IF(results!A113=0,"",results!A113)</f>
        <v/>
      </c>
      <c r="B1359" s="131" t="str">
        <f>IF(results!B113=0,"",results!B113)</f>
        <v/>
      </c>
      <c r="C1359" s="131" t="str">
        <f>IF(results!C113=0,"",results!C113)</f>
        <v/>
      </c>
      <c r="D1359" s="131" t="str">
        <f>IF(results!D113=0,"",results!D113)</f>
        <v/>
      </c>
      <c r="E1359" s="131" t="str">
        <f>IF(results!E113=0,"",results!E113)</f>
        <v/>
      </c>
      <c r="F1359" s="141" t="str">
        <f>results!$AB$3</f>
        <v>/BMD</v>
      </c>
      <c r="G1359" s="141" t="str">
        <f>results!AB113</f>
        <v/>
      </c>
      <c r="H1359" s="143" t="str">
        <f>IFERROR(VLOOKUP(Base[[#This Row],[Résultats Demi Dilution]],$K$2:$L$62,2),"")</f>
        <v/>
      </c>
    </row>
    <row r="1360" spans="1:8" x14ac:dyDescent="0.25">
      <c r="A1360" s="140" t="str">
        <f>IF(results!A114=0,"",results!A114)</f>
        <v/>
      </c>
      <c r="B1360" s="131" t="str">
        <f>IF(results!B114=0,"",results!B114)</f>
        <v/>
      </c>
      <c r="C1360" s="131" t="str">
        <f>IF(results!C114=0,"",results!C114)</f>
        <v/>
      </c>
      <c r="D1360" s="131" t="str">
        <f>IF(results!D114=0,"",results!D114)</f>
        <v/>
      </c>
      <c r="E1360" s="131" t="str">
        <f>IF(results!E114=0,"",results!E114)</f>
        <v/>
      </c>
      <c r="F1360" s="141" t="str">
        <f>results!$AB$3</f>
        <v>/BMD</v>
      </c>
      <c r="G1360" s="141" t="str">
        <f>results!AB114</f>
        <v/>
      </c>
      <c r="H1360" s="143" t="str">
        <f>IFERROR(VLOOKUP(Base[[#This Row],[Résultats Demi Dilution]],$K$2:$L$62,2),"")</f>
        <v/>
      </c>
    </row>
    <row r="1361" spans="1:8" x14ac:dyDescent="0.25">
      <c r="A1361" s="140" t="str">
        <f>IF(results!A115=0,"",results!A115)</f>
        <v/>
      </c>
      <c r="B1361" s="131" t="str">
        <f>IF(results!B115=0,"",results!B115)</f>
        <v/>
      </c>
      <c r="C1361" s="131" t="str">
        <f>IF(results!C115=0,"",results!C115)</f>
        <v/>
      </c>
      <c r="D1361" s="131" t="str">
        <f>IF(results!D115=0,"",results!D115)</f>
        <v/>
      </c>
      <c r="E1361" s="131" t="str">
        <f>IF(results!E115=0,"",results!E115)</f>
        <v/>
      </c>
      <c r="F1361" s="141" t="str">
        <f>results!$AB$3</f>
        <v>/BMD</v>
      </c>
      <c r="G1361" s="141" t="str">
        <f>results!AB115</f>
        <v/>
      </c>
      <c r="H1361" s="143" t="str">
        <f>IFERROR(VLOOKUP(Base[[#This Row],[Résultats Demi Dilution]],$K$2:$L$62,2),"")</f>
        <v/>
      </c>
    </row>
    <row r="1362" spans="1:8" x14ac:dyDescent="0.25">
      <c r="A1362" s="140" t="str">
        <f>IF(results!A116=0,"",results!A116)</f>
        <v/>
      </c>
      <c r="B1362" s="131" t="str">
        <f>IF(results!B116=0,"",results!B116)</f>
        <v/>
      </c>
      <c r="C1362" s="131" t="str">
        <f>IF(results!C116=0,"",results!C116)</f>
        <v/>
      </c>
      <c r="D1362" s="131" t="str">
        <f>IF(results!D116=0,"",results!D116)</f>
        <v/>
      </c>
      <c r="E1362" s="131" t="str">
        <f>IF(results!E116=0,"",results!E116)</f>
        <v/>
      </c>
      <c r="F1362" s="141" t="str">
        <f>results!$AB$3</f>
        <v>/BMD</v>
      </c>
      <c r="G1362" s="141" t="str">
        <f>results!AB116</f>
        <v/>
      </c>
      <c r="H1362" s="143" t="str">
        <f>IFERROR(VLOOKUP(Base[[#This Row],[Résultats Demi Dilution]],$K$2:$L$62,2),"")</f>
        <v/>
      </c>
    </row>
    <row r="1363" spans="1:8" x14ac:dyDescent="0.25">
      <c r="A1363" s="140" t="str">
        <f>IF(results!A117=0,"",results!A117)</f>
        <v/>
      </c>
      <c r="B1363" s="131" t="str">
        <f>IF(results!B117=0,"",results!B117)</f>
        <v/>
      </c>
      <c r="C1363" s="131" t="str">
        <f>IF(results!C117=0,"",results!C117)</f>
        <v/>
      </c>
      <c r="D1363" s="131" t="str">
        <f>IF(results!D117=0,"",results!D117)</f>
        <v/>
      </c>
      <c r="E1363" s="131" t="str">
        <f>IF(results!E117=0,"",results!E117)</f>
        <v/>
      </c>
      <c r="F1363" s="141" t="str">
        <f>results!$AB$3</f>
        <v>/BMD</v>
      </c>
      <c r="G1363" s="141" t="str">
        <f>results!AB117</f>
        <v/>
      </c>
      <c r="H1363" s="143" t="str">
        <f>IFERROR(VLOOKUP(Base[[#This Row],[Résultats Demi Dilution]],$K$2:$L$62,2),"")</f>
        <v/>
      </c>
    </row>
    <row r="1364" spans="1:8" x14ac:dyDescent="0.25">
      <c r="A1364" s="140" t="str">
        <f>IF(results!A118=0,"",results!A118)</f>
        <v/>
      </c>
      <c r="B1364" s="131" t="str">
        <f>IF(results!B118=0,"",results!B118)</f>
        <v/>
      </c>
      <c r="C1364" s="131" t="str">
        <f>IF(results!C118=0,"",results!C118)</f>
        <v/>
      </c>
      <c r="D1364" s="131" t="str">
        <f>IF(results!D118=0,"",results!D118)</f>
        <v/>
      </c>
      <c r="E1364" s="131" t="str">
        <f>IF(results!E118=0,"",results!E118)</f>
        <v/>
      </c>
      <c r="F1364" s="141" t="str">
        <f>results!$AB$3</f>
        <v>/BMD</v>
      </c>
      <c r="G1364" s="141" t="str">
        <f>results!AB118</f>
        <v/>
      </c>
      <c r="H1364" s="143" t="str">
        <f>IFERROR(VLOOKUP(Base[[#This Row],[Résultats Demi Dilution]],$K$2:$L$62,2),"")</f>
        <v/>
      </c>
    </row>
    <row r="1365" spans="1:8" x14ac:dyDescent="0.25">
      <c r="A1365" s="140" t="str">
        <f>IF(results!A119=0,"",results!A119)</f>
        <v/>
      </c>
      <c r="B1365" s="131" t="str">
        <f>IF(results!B119=0,"",results!B119)</f>
        <v/>
      </c>
      <c r="C1365" s="131" t="str">
        <f>IF(results!C119=0,"",results!C119)</f>
        <v/>
      </c>
      <c r="D1365" s="131" t="str">
        <f>IF(results!D119=0,"",results!D119)</f>
        <v/>
      </c>
      <c r="E1365" s="131" t="str">
        <f>IF(results!E119=0,"",results!E119)</f>
        <v/>
      </c>
      <c r="F1365" s="141" t="str">
        <f>results!$AB$3</f>
        <v>/BMD</v>
      </c>
      <c r="G1365" s="141" t="str">
        <f>results!AB119</f>
        <v/>
      </c>
      <c r="H1365" s="143" t="str">
        <f>IFERROR(VLOOKUP(Base[[#This Row],[Résultats Demi Dilution]],$K$2:$L$62,2),"")</f>
        <v/>
      </c>
    </row>
    <row r="1366" spans="1:8" x14ac:dyDescent="0.25">
      <c r="A1366" s="140" t="str">
        <f>IF(results!A120=0,"",results!A120)</f>
        <v/>
      </c>
      <c r="B1366" s="131" t="str">
        <f>IF(results!B120=0,"",results!B120)</f>
        <v/>
      </c>
      <c r="C1366" s="131" t="str">
        <f>IF(results!C120=0,"",results!C120)</f>
        <v/>
      </c>
      <c r="D1366" s="131" t="str">
        <f>IF(results!D120=0,"",results!D120)</f>
        <v/>
      </c>
      <c r="E1366" s="131" t="str">
        <f>IF(results!E120=0,"",results!E120)</f>
        <v/>
      </c>
      <c r="F1366" s="141" t="str">
        <f>results!$AB$3</f>
        <v>/BMD</v>
      </c>
      <c r="G1366" s="141" t="str">
        <f>results!AB120</f>
        <v/>
      </c>
      <c r="H1366" s="143" t="str">
        <f>IFERROR(VLOOKUP(Base[[#This Row],[Résultats Demi Dilution]],$K$2:$L$62,2),"")</f>
        <v/>
      </c>
    </row>
    <row r="1367" spans="1:8" x14ac:dyDescent="0.25">
      <c r="A1367" s="140" t="str">
        <f>IF(results!A121=0,"",results!A121)</f>
        <v/>
      </c>
      <c r="B1367" s="131" t="str">
        <f>IF(results!B121=0,"",results!B121)</f>
        <v/>
      </c>
      <c r="C1367" s="131" t="str">
        <f>IF(results!C121=0,"",results!C121)</f>
        <v/>
      </c>
      <c r="D1367" s="131" t="str">
        <f>IF(results!D121=0,"",results!D121)</f>
        <v/>
      </c>
      <c r="E1367" s="131" t="str">
        <f>IF(results!E121=0,"",results!E121)</f>
        <v/>
      </c>
      <c r="F1367" s="141" t="str">
        <f>results!$AB$3</f>
        <v>/BMD</v>
      </c>
      <c r="G1367" s="141" t="str">
        <f>results!AB121</f>
        <v/>
      </c>
      <c r="H1367" s="143" t="str">
        <f>IFERROR(VLOOKUP(Base[[#This Row],[Résultats Demi Dilution]],$K$2:$L$62,2),"")</f>
        <v/>
      </c>
    </row>
    <row r="1368" spans="1:8" x14ac:dyDescent="0.25">
      <c r="A1368" s="140" t="str">
        <f>IF(results!A122=0,"",results!A122)</f>
        <v/>
      </c>
      <c r="B1368" s="131" t="str">
        <f>IF(results!B122=0,"",results!B122)</f>
        <v/>
      </c>
      <c r="C1368" s="131" t="str">
        <f>IF(results!C122=0,"",results!C122)</f>
        <v/>
      </c>
      <c r="D1368" s="131" t="str">
        <f>IF(results!D122=0,"",results!D122)</f>
        <v/>
      </c>
      <c r="E1368" s="131" t="str">
        <f>IF(results!E122=0,"",results!E122)</f>
        <v/>
      </c>
      <c r="F1368" s="141" t="str">
        <f>results!$AB$3</f>
        <v>/BMD</v>
      </c>
      <c r="G1368" s="141" t="str">
        <f>results!AB122</f>
        <v/>
      </c>
      <c r="H1368" s="143" t="str">
        <f>IFERROR(VLOOKUP(Base[[#This Row],[Résultats Demi Dilution]],$K$2:$L$62,2),"")</f>
        <v/>
      </c>
    </row>
    <row r="1369" spans="1:8" x14ac:dyDescent="0.25">
      <c r="A1369" s="140" t="str">
        <f>IF(results!A123=0,"",results!A123)</f>
        <v/>
      </c>
      <c r="B1369" s="131" t="str">
        <f>IF(results!B123=0,"",results!B123)</f>
        <v/>
      </c>
      <c r="C1369" s="131" t="str">
        <f>IF(results!C123=0,"",results!C123)</f>
        <v/>
      </c>
      <c r="D1369" s="131" t="str">
        <f>IF(results!D123=0,"",results!D123)</f>
        <v/>
      </c>
      <c r="E1369" s="131" t="str">
        <f>IF(results!E123=0,"",results!E123)</f>
        <v/>
      </c>
      <c r="F1369" s="141" t="str">
        <f>results!$AB$3</f>
        <v>/BMD</v>
      </c>
      <c r="G1369" s="141" t="str">
        <f>results!AB123</f>
        <v/>
      </c>
      <c r="H1369" s="143" t="str">
        <f>IFERROR(VLOOKUP(Base[[#This Row],[Résultats Demi Dilution]],$K$2:$L$62,2),"")</f>
        <v/>
      </c>
    </row>
    <row r="1370" spans="1:8" x14ac:dyDescent="0.25">
      <c r="A1370" s="140" t="str">
        <f>IF(results!A124=0,"",results!A124)</f>
        <v/>
      </c>
      <c r="B1370" s="131" t="str">
        <f>IF(results!B124=0,"",results!B124)</f>
        <v/>
      </c>
      <c r="C1370" s="131" t="str">
        <f>IF(results!C124=0,"",results!C124)</f>
        <v/>
      </c>
      <c r="D1370" s="131" t="str">
        <f>IF(results!D124=0,"",results!D124)</f>
        <v/>
      </c>
      <c r="E1370" s="131" t="str">
        <f>IF(results!E124=0,"",results!E124)</f>
        <v/>
      </c>
      <c r="F1370" s="141" t="str">
        <f>results!$AB$3</f>
        <v>/BMD</v>
      </c>
      <c r="G1370" s="141" t="str">
        <f>results!AB124</f>
        <v/>
      </c>
      <c r="H1370" s="143" t="str">
        <f>IFERROR(VLOOKUP(Base[[#This Row],[Résultats Demi Dilution]],$K$2:$L$62,2),"")</f>
        <v/>
      </c>
    </row>
    <row r="1371" spans="1:8" x14ac:dyDescent="0.25">
      <c r="A1371" s="140" t="str">
        <f>IF(results!A125=0,"",results!A125)</f>
        <v/>
      </c>
      <c r="B1371" s="131" t="str">
        <f>IF(results!B125=0,"",results!B125)</f>
        <v/>
      </c>
      <c r="C1371" s="131" t="str">
        <f>IF(results!C125=0,"",results!C125)</f>
        <v/>
      </c>
      <c r="D1371" s="131" t="str">
        <f>IF(results!D125=0,"",results!D125)</f>
        <v/>
      </c>
      <c r="E1371" s="131" t="str">
        <f>IF(results!E125=0,"",results!E125)</f>
        <v/>
      </c>
      <c r="F1371" s="141" t="str">
        <f>results!$AB$3</f>
        <v>/BMD</v>
      </c>
      <c r="G1371" s="141" t="str">
        <f>results!AB125</f>
        <v/>
      </c>
      <c r="H1371" s="143" t="str">
        <f>IFERROR(VLOOKUP(Base[[#This Row],[Résultats Demi Dilution]],$K$2:$L$62,2),"")</f>
        <v/>
      </c>
    </row>
    <row r="1372" spans="1:8" x14ac:dyDescent="0.25">
      <c r="A1372" s="140" t="str">
        <f>IF(results!A126=0,"",results!A126)</f>
        <v/>
      </c>
      <c r="B1372" s="131" t="str">
        <f>IF(results!B126=0,"",results!B126)</f>
        <v/>
      </c>
      <c r="C1372" s="131" t="str">
        <f>IF(results!C126=0,"",results!C126)</f>
        <v/>
      </c>
      <c r="D1372" s="131" t="str">
        <f>IF(results!D126=0,"",results!D126)</f>
        <v/>
      </c>
      <c r="E1372" s="131" t="str">
        <f>IF(results!E126=0,"",results!E126)</f>
        <v/>
      </c>
      <c r="F1372" s="141" t="str">
        <f>results!$AB$3</f>
        <v>/BMD</v>
      </c>
      <c r="G1372" s="141" t="str">
        <f>results!AB126</f>
        <v/>
      </c>
      <c r="H1372" s="143" t="str">
        <f>IFERROR(VLOOKUP(Base[[#This Row],[Résultats Demi Dilution]],$K$2:$L$62,2),"")</f>
        <v/>
      </c>
    </row>
    <row r="1373" spans="1:8" x14ac:dyDescent="0.25">
      <c r="A1373" s="140" t="str">
        <f>IF(results!A127=0,"",results!A127)</f>
        <v/>
      </c>
      <c r="B1373" s="131" t="str">
        <f>IF(results!B127=0,"",results!B127)</f>
        <v/>
      </c>
      <c r="C1373" s="131" t="str">
        <f>IF(results!C127=0,"",results!C127)</f>
        <v/>
      </c>
      <c r="D1373" s="131" t="str">
        <f>IF(results!D127=0,"",results!D127)</f>
        <v/>
      </c>
      <c r="E1373" s="131" t="str">
        <f>IF(results!E127=0,"",results!E127)</f>
        <v/>
      </c>
      <c r="F1373" s="141" t="str">
        <f>results!$AB$3</f>
        <v>/BMD</v>
      </c>
      <c r="G1373" s="141" t="str">
        <f>results!AB127</f>
        <v/>
      </c>
      <c r="H1373" s="143" t="str">
        <f>IFERROR(VLOOKUP(Base[[#This Row],[Résultats Demi Dilution]],$K$2:$L$62,2),"")</f>
        <v/>
      </c>
    </row>
    <row r="1374" spans="1:8" x14ac:dyDescent="0.25">
      <c r="A1374" s="140" t="str">
        <f>IF(results!A128=0,"",results!A128)</f>
        <v/>
      </c>
      <c r="B1374" s="131" t="str">
        <f>IF(results!B128=0,"",results!B128)</f>
        <v/>
      </c>
      <c r="C1374" s="131" t="str">
        <f>IF(results!C128=0,"",results!C128)</f>
        <v/>
      </c>
      <c r="D1374" s="131" t="str">
        <f>IF(results!D128=0,"",results!D128)</f>
        <v/>
      </c>
      <c r="E1374" s="131" t="str">
        <f>IF(results!E128=0,"",results!E128)</f>
        <v/>
      </c>
      <c r="F1374" s="141" t="str">
        <f>results!$AB$3</f>
        <v>/BMD</v>
      </c>
      <c r="G1374" s="141" t="str">
        <f>results!AB128</f>
        <v/>
      </c>
      <c r="H1374" s="143" t="str">
        <f>IFERROR(VLOOKUP(Base[[#This Row],[Résultats Demi Dilution]],$K$2:$L$62,2),"")</f>
        <v/>
      </c>
    </row>
    <row r="1375" spans="1:8" x14ac:dyDescent="0.25">
      <c r="A1375" s="140" t="str">
        <f>IF(results!A129=0,"",results!A129)</f>
        <v/>
      </c>
      <c r="B1375" s="131" t="str">
        <f>IF(results!B129=0,"",results!B129)</f>
        <v/>
      </c>
      <c r="C1375" s="131" t="str">
        <f>IF(results!C129=0,"",results!C129)</f>
        <v/>
      </c>
      <c r="D1375" s="131" t="str">
        <f>IF(results!D129=0,"",results!D129)</f>
        <v/>
      </c>
      <c r="E1375" s="131" t="str">
        <f>IF(results!E129=0,"",results!E129)</f>
        <v/>
      </c>
      <c r="F1375" s="141" t="str">
        <f>results!$AB$3</f>
        <v>/BMD</v>
      </c>
      <c r="G1375" s="141" t="str">
        <f>results!AB129</f>
        <v/>
      </c>
      <c r="H1375" s="143" t="str">
        <f>IFERROR(VLOOKUP(Base[[#This Row],[Résultats Demi Dilution]],$K$2:$L$62,2),"")</f>
        <v/>
      </c>
    </row>
    <row r="1376" spans="1:8" x14ac:dyDescent="0.25">
      <c r="A1376" s="140" t="str">
        <f>IF(results!A130=0,"",results!A130)</f>
        <v/>
      </c>
      <c r="B1376" s="131" t="str">
        <f>IF(results!B130=0,"",results!B130)</f>
        <v/>
      </c>
      <c r="C1376" s="131" t="str">
        <f>IF(results!C130=0,"",results!C130)</f>
        <v/>
      </c>
      <c r="D1376" s="131" t="str">
        <f>IF(results!D130=0,"",results!D130)</f>
        <v/>
      </c>
      <c r="E1376" s="131" t="str">
        <f>IF(results!E130=0,"",results!E130)</f>
        <v/>
      </c>
      <c r="F1376" s="141" t="str">
        <f>results!$AB$3</f>
        <v>/BMD</v>
      </c>
      <c r="G1376" s="141" t="str">
        <f>results!AB130</f>
        <v/>
      </c>
      <c r="H1376" s="143" t="str">
        <f>IFERROR(VLOOKUP(Base[[#This Row],[Résultats Demi Dilution]],$K$2:$L$62,2),"")</f>
        <v/>
      </c>
    </row>
    <row r="1377" spans="1:8" x14ac:dyDescent="0.25">
      <c r="A1377" s="140" t="str">
        <f>IF(results!A131=0,"",results!A131)</f>
        <v/>
      </c>
      <c r="B1377" s="131" t="str">
        <f>IF(results!B131=0,"",results!B131)</f>
        <v/>
      </c>
      <c r="C1377" s="131" t="str">
        <f>IF(results!C131=0,"",results!C131)</f>
        <v/>
      </c>
      <c r="D1377" s="131" t="str">
        <f>IF(results!D131=0,"",results!D131)</f>
        <v/>
      </c>
      <c r="E1377" s="131" t="str">
        <f>IF(results!E131=0,"",results!E131)</f>
        <v/>
      </c>
      <c r="F1377" s="141" t="str">
        <f>results!$AB$3</f>
        <v>/BMD</v>
      </c>
      <c r="G1377" s="141" t="str">
        <f>results!AB131</f>
        <v/>
      </c>
      <c r="H1377" s="143" t="str">
        <f>IFERROR(VLOOKUP(Base[[#This Row],[Résultats Demi Dilution]],$K$2:$L$62,2),"")</f>
        <v/>
      </c>
    </row>
    <row r="1378" spans="1:8" x14ac:dyDescent="0.25">
      <c r="A1378" s="140" t="str">
        <f>IF(results!A132=0,"",results!A132)</f>
        <v/>
      </c>
      <c r="B1378" s="131" t="str">
        <f>IF(results!B132=0,"",results!B132)</f>
        <v/>
      </c>
      <c r="C1378" s="131" t="str">
        <f>IF(results!C132=0,"",results!C132)</f>
        <v/>
      </c>
      <c r="D1378" s="131" t="str">
        <f>IF(results!D132=0,"",results!D132)</f>
        <v/>
      </c>
      <c r="E1378" s="131" t="str">
        <f>IF(results!E132=0,"",results!E132)</f>
        <v/>
      </c>
      <c r="F1378" s="141" t="str">
        <f>results!$AB$3</f>
        <v>/BMD</v>
      </c>
      <c r="G1378" s="141" t="str">
        <f>results!AB132</f>
        <v/>
      </c>
      <c r="H1378" s="143" t="str">
        <f>IFERROR(VLOOKUP(Base[[#This Row],[Résultats Demi Dilution]],$K$2:$L$62,2),"")</f>
        <v/>
      </c>
    </row>
    <row r="1379" spans="1:8" x14ac:dyDescent="0.25">
      <c r="A1379" s="140" t="str">
        <f>IF(results!A133=0,"",results!A133)</f>
        <v/>
      </c>
      <c r="B1379" s="131" t="str">
        <f>IF(results!B133=0,"",results!B133)</f>
        <v/>
      </c>
      <c r="C1379" s="131" t="str">
        <f>IF(results!C133=0,"",results!C133)</f>
        <v/>
      </c>
      <c r="D1379" s="131" t="str">
        <f>IF(results!D133=0,"",results!D133)</f>
        <v/>
      </c>
      <c r="E1379" s="131" t="str">
        <f>IF(results!E133=0,"",results!E133)</f>
        <v/>
      </c>
      <c r="F1379" s="141" t="str">
        <f>results!$AB$3</f>
        <v>/BMD</v>
      </c>
      <c r="G1379" s="141" t="str">
        <f>results!AB133</f>
        <v/>
      </c>
      <c r="H1379" s="143" t="str">
        <f>IFERROR(VLOOKUP(Base[[#This Row],[Résultats Demi Dilution]],$K$2:$L$62,2),"")</f>
        <v/>
      </c>
    </row>
    <row r="1380" spans="1:8" x14ac:dyDescent="0.25">
      <c r="A1380" s="140" t="str">
        <f>IF(results!A134=0,"",results!A134)</f>
        <v/>
      </c>
      <c r="B1380" s="131" t="str">
        <f>IF(results!B134=0,"",results!B134)</f>
        <v/>
      </c>
      <c r="C1380" s="131" t="str">
        <f>IF(results!C134=0,"",results!C134)</f>
        <v/>
      </c>
      <c r="D1380" s="131" t="str">
        <f>IF(results!D134=0,"",results!D134)</f>
        <v/>
      </c>
      <c r="E1380" s="131" t="str">
        <f>IF(results!E134=0,"",results!E134)</f>
        <v/>
      </c>
      <c r="F1380" s="141" t="str">
        <f>results!$AB$3</f>
        <v>/BMD</v>
      </c>
      <c r="G1380" s="141" t="str">
        <f>results!AB134</f>
        <v/>
      </c>
      <c r="H1380" s="143" t="str">
        <f>IFERROR(VLOOKUP(Base[[#This Row],[Résultats Demi Dilution]],$K$2:$L$62,2),"")</f>
        <v/>
      </c>
    </row>
    <row r="1381" spans="1:8" x14ac:dyDescent="0.25">
      <c r="A1381" s="140" t="str">
        <f>IF(results!A135=0,"",results!A135)</f>
        <v/>
      </c>
      <c r="B1381" s="131" t="str">
        <f>IF(results!B135=0,"",results!B135)</f>
        <v/>
      </c>
      <c r="C1381" s="131" t="str">
        <f>IF(results!C135=0,"",results!C135)</f>
        <v/>
      </c>
      <c r="D1381" s="131" t="str">
        <f>IF(results!D135=0,"",results!D135)</f>
        <v/>
      </c>
      <c r="E1381" s="131" t="str">
        <f>IF(results!E135=0,"",results!E135)</f>
        <v/>
      </c>
      <c r="F1381" s="141" t="str">
        <f>results!$AB$3</f>
        <v>/BMD</v>
      </c>
      <c r="G1381" s="141" t="str">
        <f>results!AB135</f>
        <v/>
      </c>
      <c r="H1381" s="143" t="str">
        <f>IFERROR(VLOOKUP(Base[[#This Row],[Résultats Demi Dilution]],$K$2:$L$62,2),"")</f>
        <v/>
      </c>
    </row>
    <row r="1382" spans="1:8" x14ac:dyDescent="0.25">
      <c r="A1382" s="140" t="str">
        <f>IF(results!A136=0,"",results!A136)</f>
        <v/>
      </c>
      <c r="B1382" s="131" t="str">
        <f>IF(results!B136=0,"",results!B136)</f>
        <v/>
      </c>
      <c r="C1382" s="131" t="str">
        <f>IF(results!C136=0,"",results!C136)</f>
        <v/>
      </c>
      <c r="D1382" s="131" t="str">
        <f>IF(results!D136=0,"",results!D136)</f>
        <v/>
      </c>
      <c r="E1382" s="131" t="str">
        <f>IF(results!E136=0,"",results!E136)</f>
        <v/>
      </c>
      <c r="F1382" s="141" t="str">
        <f>results!$AB$3</f>
        <v>/BMD</v>
      </c>
      <c r="G1382" s="141" t="str">
        <f>results!AB136</f>
        <v/>
      </c>
      <c r="H1382" s="143" t="str">
        <f>IFERROR(VLOOKUP(Base[[#This Row],[Résultats Demi Dilution]],$K$2:$L$62,2),"")</f>
        <v/>
      </c>
    </row>
    <row r="1383" spans="1:8" x14ac:dyDescent="0.25">
      <c r="A1383" s="140" t="str">
        <f>IF(results!A137=0,"",results!A137)</f>
        <v/>
      </c>
      <c r="B1383" s="131" t="str">
        <f>IF(results!B137=0,"",results!B137)</f>
        <v/>
      </c>
      <c r="C1383" s="131" t="str">
        <f>IF(results!C137=0,"",results!C137)</f>
        <v/>
      </c>
      <c r="D1383" s="131" t="str">
        <f>IF(results!D137=0,"",results!D137)</f>
        <v/>
      </c>
      <c r="E1383" s="131" t="str">
        <f>IF(results!E137=0,"",results!E137)</f>
        <v/>
      </c>
      <c r="F1383" s="141" t="str">
        <f>results!$AB$3</f>
        <v>/BMD</v>
      </c>
      <c r="G1383" s="141" t="str">
        <f>results!AB137</f>
        <v/>
      </c>
      <c r="H1383" s="143" t="str">
        <f>IFERROR(VLOOKUP(Base[[#This Row],[Résultats Demi Dilution]],$K$2:$L$62,2),"")</f>
        <v/>
      </c>
    </row>
    <row r="1384" spans="1:8" x14ac:dyDescent="0.25">
      <c r="A1384" s="140" t="str">
        <f>IF(results!A138=0,"",results!A138)</f>
        <v/>
      </c>
      <c r="B1384" s="131" t="str">
        <f>IF(results!B138=0,"",results!B138)</f>
        <v/>
      </c>
      <c r="C1384" s="131" t="str">
        <f>IF(results!C138=0,"",results!C138)</f>
        <v/>
      </c>
      <c r="D1384" s="131" t="str">
        <f>IF(results!D138=0,"",results!D138)</f>
        <v/>
      </c>
      <c r="E1384" s="131" t="str">
        <f>IF(results!E138=0,"",results!E138)</f>
        <v/>
      </c>
      <c r="F1384" s="141" t="str">
        <f>results!$AB$3</f>
        <v>/BMD</v>
      </c>
      <c r="G1384" s="141" t="str">
        <f>results!AB138</f>
        <v/>
      </c>
      <c r="H1384" s="143" t="str">
        <f>IFERROR(VLOOKUP(Base[[#This Row],[Résultats Demi Dilution]],$K$2:$L$62,2),"")</f>
        <v/>
      </c>
    </row>
    <row r="1385" spans="1:8" x14ac:dyDescent="0.25">
      <c r="A1385" s="140" t="str">
        <f>IF(results!A139=0,"",results!A139)</f>
        <v/>
      </c>
      <c r="B1385" s="131" t="str">
        <f>IF(results!B139=0,"",results!B139)</f>
        <v/>
      </c>
      <c r="C1385" s="131" t="str">
        <f>IF(results!C139=0,"",results!C139)</f>
        <v/>
      </c>
      <c r="D1385" s="131" t="str">
        <f>IF(results!D139=0,"",results!D139)</f>
        <v/>
      </c>
      <c r="E1385" s="131" t="str">
        <f>IF(results!E139=0,"",results!E139)</f>
        <v/>
      </c>
      <c r="F1385" s="141" t="str">
        <f>results!$AB$3</f>
        <v>/BMD</v>
      </c>
      <c r="G1385" s="141" t="str">
        <f>results!AB139</f>
        <v/>
      </c>
      <c r="H1385" s="143" t="str">
        <f>IFERROR(VLOOKUP(Base[[#This Row],[Résultats Demi Dilution]],$K$2:$L$62,2),"")</f>
        <v/>
      </c>
    </row>
    <row r="1386" spans="1:8" x14ac:dyDescent="0.25">
      <c r="A1386" s="140" t="str">
        <f>IF(results!A140=0,"",results!A140)</f>
        <v/>
      </c>
      <c r="B1386" s="131" t="str">
        <f>IF(results!B140=0,"",results!B140)</f>
        <v/>
      </c>
      <c r="C1386" s="131" t="str">
        <f>IF(results!C140=0,"",results!C140)</f>
        <v/>
      </c>
      <c r="D1386" s="131" t="str">
        <f>IF(results!D140=0,"",results!D140)</f>
        <v/>
      </c>
      <c r="E1386" s="131" t="str">
        <f>IF(results!E140=0,"",results!E140)</f>
        <v/>
      </c>
      <c r="F1386" s="141" t="str">
        <f>results!$AB$3</f>
        <v>/BMD</v>
      </c>
      <c r="G1386" s="141" t="str">
        <f>results!AB140</f>
        <v/>
      </c>
      <c r="H1386" s="143" t="str">
        <f>IFERROR(VLOOKUP(Base[[#This Row],[Résultats Demi Dilution]],$K$2:$L$62,2),"")</f>
        <v/>
      </c>
    </row>
    <row r="1387" spans="1:8" x14ac:dyDescent="0.25">
      <c r="A1387" s="140" t="str">
        <f>IF(results!A141=0,"",results!A141)</f>
        <v/>
      </c>
      <c r="B1387" s="131" t="str">
        <f>IF(results!B141=0,"",results!B141)</f>
        <v/>
      </c>
      <c r="C1387" s="131" t="str">
        <f>IF(results!C141=0,"",results!C141)</f>
        <v/>
      </c>
      <c r="D1387" s="131" t="str">
        <f>IF(results!D141=0,"",results!D141)</f>
        <v/>
      </c>
      <c r="E1387" s="131" t="str">
        <f>IF(results!E141=0,"",results!E141)</f>
        <v/>
      </c>
      <c r="F1387" s="141" t="str">
        <f>results!$AB$3</f>
        <v>/BMD</v>
      </c>
      <c r="G1387" s="141" t="str">
        <f>results!AB141</f>
        <v/>
      </c>
      <c r="H1387" s="143" t="str">
        <f>IFERROR(VLOOKUP(Base[[#This Row],[Résultats Demi Dilution]],$K$2:$L$62,2),"")</f>
        <v/>
      </c>
    </row>
    <row r="1388" spans="1:8" x14ac:dyDescent="0.25">
      <c r="A1388" s="140" t="str">
        <f>IF(results!A142=0,"",results!A142)</f>
        <v/>
      </c>
      <c r="B1388" s="131" t="str">
        <f>IF(results!B142=0,"",results!B142)</f>
        <v/>
      </c>
      <c r="C1388" s="131" t="str">
        <f>IF(results!C142=0,"",results!C142)</f>
        <v/>
      </c>
      <c r="D1388" s="131" t="str">
        <f>IF(results!D142=0,"",results!D142)</f>
        <v/>
      </c>
      <c r="E1388" s="131" t="str">
        <f>IF(results!E142=0,"",results!E142)</f>
        <v/>
      </c>
      <c r="F1388" s="141" t="str">
        <f>results!$AB$3</f>
        <v>/BMD</v>
      </c>
      <c r="G1388" s="141" t="str">
        <f>results!AB142</f>
        <v/>
      </c>
      <c r="H1388" s="143" t="str">
        <f>IFERROR(VLOOKUP(Base[[#This Row],[Résultats Demi Dilution]],$K$2:$L$62,2),"")</f>
        <v/>
      </c>
    </row>
    <row r="1389" spans="1:8" x14ac:dyDescent="0.25">
      <c r="A1389" s="140" t="str">
        <f>IF(results!A143=0,"",results!A143)</f>
        <v/>
      </c>
      <c r="B1389" s="131" t="str">
        <f>IF(results!B143=0,"",results!B143)</f>
        <v/>
      </c>
      <c r="C1389" s="131" t="str">
        <f>IF(results!C143=0,"",results!C143)</f>
        <v/>
      </c>
      <c r="D1389" s="131" t="str">
        <f>IF(results!D143=0,"",results!D143)</f>
        <v/>
      </c>
      <c r="E1389" s="131" t="str">
        <f>IF(results!E143=0,"",results!E143)</f>
        <v/>
      </c>
      <c r="F1389" s="141" t="str">
        <f>results!$AB$3</f>
        <v>/BMD</v>
      </c>
      <c r="G1389" s="141" t="str">
        <f>results!AB143</f>
        <v/>
      </c>
      <c r="H1389" s="143" t="str">
        <f>IFERROR(VLOOKUP(Base[[#This Row],[Résultats Demi Dilution]],$K$2:$L$62,2),"")</f>
        <v/>
      </c>
    </row>
    <row r="1390" spans="1:8" x14ac:dyDescent="0.25">
      <c r="A1390" s="140" t="str">
        <f>IF(results!A144=0,"",results!A144)</f>
        <v/>
      </c>
      <c r="B1390" s="131" t="str">
        <f>IF(results!B144=0,"",results!B144)</f>
        <v/>
      </c>
      <c r="C1390" s="131" t="str">
        <f>IF(results!C144=0,"",results!C144)</f>
        <v/>
      </c>
      <c r="D1390" s="131" t="str">
        <f>IF(results!D144=0,"",results!D144)</f>
        <v/>
      </c>
      <c r="E1390" s="131" t="str">
        <f>IF(results!E144=0,"",results!E144)</f>
        <v/>
      </c>
      <c r="F1390" s="141" t="str">
        <f>results!$AB$3</f>
        <v>/BMD</v>
      </c>
      <c r="G1390" s="141" t="str">
        <f>results!AB144</f>
        <v/>
      </c>
      <c r="H1390" s="143" t="str">
        <f>IFERROR(VLOOKUP(Base[[#This Row],[Résultats Demi Dilution]],$K$2:$L$62,2),"")</f>
        <v/>
      </c>
    </row>
    <row r="1391" spans="1:8" x14ac:dyDescent="0.25">
      <c r="A1391" s="140" t="str">
        <f>IF(results!A145=0,"",results!A145)</f>
        <v/>
      </c>
      <c r="B1391" s="131" t="str">
        <f>IF(results!B145=0,"",results!B145)</f>
        <v/>
      </c>
      <c r="C1391" s="131" t="str">
        <f>IF(results!C145=0,"",results!C145)</f>
        <v/>
      </c>
      <c r="D1391" s="131" t="str">
        <f>IF(results!D145=0,"",results!D145)</f>
        <v/>
      </c>
      <c r="E1391" s="131" t="str">
        <f>IF(results!E145=0,"",results!E145)</f>
        <v/>
      </c>
      <c r="F1391" s="141" t="str">
        <f>results!$AB$3</f>
        <v>/BMD</v>
      </c>
      <c r="G1391" s="141" t="str">
        <f>results!AB145</f>
        <v/>
      </c>
      <c r="H1391" s="143" t="str">
        <f>IFERROR(VLOOKUP(Base[[#This Row],[Résultats Demi Dilution]],$K$2:$L$62,2),"")</f>
        <v/>
      </c>
    </row>
    <row r="1392" spans="1:8" x14ac:dyDescent="0.25">
      <c r="A1392" s="140" t="str">
        <f>IF(results!A146=0,"",results!A146)</f>
        <v/>
      </c>
      <c r="B1392" s="131" t="str">
        <f>IF(results!B146=0,"",results!B146)</f>
        <v/>
      </c>
      <c r="C1392" s="131" t="str">
        <f>IF(results!C146=0,"",results!C146)</f>
        <v/>
      </c>
      <c r="D1392" s="131" t="str">
        <f>IF(results!D146=0,"",results!D146)</f>
        <v/>
      </c>
      <c r="E1392" s="131" t="str">
        <f>IF(results!E146=0,"",results!E146)</f>
        <v/>
      </c>
      <c r="F1392" s="141" t="str">
        <f>results!$AB$3</f>
        <v>/BMD</v>
      </c>
      <c r="G1392" s="141" t="str">
        <f>results!AB146</f>
        <v/>
      </c>
      <c r="H1392" s="143" t="str">
        <f>IFERROR(VLOOKUP(Base[[#This Row],[Résultats Demi Dilution]],$K$2:$L$62,2),"")</f>
        <v/>
      </c>
    </row>
    <row r="1393" spans="1:8" x14ac:dyDescent="0.25">
      <c r="A1393" s="140" t="str">
        <f>IF(results!A147=0,"",results!A147)</f>
        <v/>
      </c>
      <c r="B1393" s="131" t="str">
        <f>IF(results!B147=0,"",results!B147)</f>
        <v/>
      </c>
      <c r="C1393" s="131" t="str">
        <f>IF(results!C147=0,"",results!C147)</f>
        <v/>
      </c>
      <c r="D1393" s="131" t="str">
        <f>IF(results!D147=0,"",results!D147)</f>
        <v/>
      </c>
      <c r="E1393" s="131" t="str">
        <f>IF(results!E147=0,"",results!E147)</f>
        <v/>
      </c>
      <c r="F1393" s="141" t="str">
        <f>results!$AB$3</f>
        <v>/BMD</v>
      </c>
      <c r="G1393" s="141" t="str">
        <f>results!AB147</f>
        <v/>
      </c>
      <c r="H1393" s="143" t="str">
        <f>IFERROR(VLOOKUP(Base[[#This Row],[Résultats Demi Dilution]],$K$2:$L$62,2),"")</f>
        <v/>
      </c>
    </row>
    <row r="1394" spans="1:8" x14ac:dyDescent="0.25">
      <c r="A1394" s="140" t="str">
        <f>IF(results!A148=0,"",results!A148)</f>
        <v/>
      </c>
      <c r="B1394" s="131" t="str">
        <f>IF(results!B148=0,"",results!B148)</f>
        <v/>
      </c>
      <c r="C1394" s="131" t="str">
        <f>IF(results!C148=0,"",results!C148)</f>
        <v/>
      </c>
      <c r="D1394" s="131" t="str">
        <f>IF(results!D148=0,"",results!D148)</f>
        <v/>
      </c>
      <c r="E1394" s="131" t="str">
        <f>IF(results!E148=0,"",results!E148)</f>
        <v/>
      </c>
      <c r="F1394" s="141" t="str">
        <f>results!$AB$3</f>
        <v>/BMD</v>
      </c>
      <c r="G1394" s="141" t="str">
        <f>results!AB148</f>
        <v/>
      </c>
      <c r="H1394" s="143" t="str">
        <f>IFERROR(VLOOKUP(Base[[#This Row],[Résultats Demi Dilution]],$K$2:$L$62,2),"")</f>
        <v/>
      </c>
    </row>
    <row r="1395" spans="1:8" x14ac:dyDescent="0.25">
      <c r="A1395" s="140" t="str">
        <f>IF(results!A149=0,"",results!A149)</f>
        <v/>
      </c>
      <c r="B1395" s="131" t="str">
        <f>IF(results!B149=0,"",results!B149)</f>
        <v/>
      </c>
      <c r="C1395" s="131" t="str">
        <f>IF(results!C149=0,"",results!C149)</f>
        <v/>
      </c>
      <c r="D1395" s="131" t="str">
        <f>IF(results!D149=0,"",results!D149)</f>
        <v/>
      </c>
      <c r="E1395" s="131" t="str">
        <f>IF(results!E149=0,"",results!E149)</f>
        <v/>
      </c>
      <c r="F1395" s="141" t="str">
        <f>results!$AB$3</f>
        <v>/BMD</v>
      </c>
      <c r="G1395" s="141" t="str">
        <f>results!AB149</f>
        <v/>
      </c>
      <c r="H1395" s="143" t="str">
        <f>IFERROR(VLOOKUP(Base[[#This Row],[Résultats Demi Dilution]],$K$2:$L$62,2),"")</f>
        <v/>
      </c>
    </row>
    <row r="1396" spans="1:8" x14ac:dyDescent="0.25">
      <c r="A1396" s="140" t="str">
        <f>IF(results!A150=0,"",results!A150)</f>
        <v/>
      </c>
      <c r="B1396" s="131" t="str">
        <f>IF(results!B150=0,"",results!B150)</f>
        <v/>
      </c>
      <c r="C1396" s="131" t="str">
        <f>IF(results!C150=0,"",results!C150)</f>
        <v/>
      </c>
      <c r="D1396" s="131" t="str">
        <f>IF(results!D150=0,"",results!D150)</f>
        <v/>
      </c>
      <c r="E1396" s="131" t="str">
        <f>IF(results!E150=0,"",results!E150)</f>
        <v/>
      </c>
      <c r="F1396" s="141" t="str">
        <f>results!$AB$3</f>
        <v>/BMD</v>
      </c>
      <c r="G1396" s="141" t="str">
        <f>results!AB150</f>
        <v/>
      </c>
      <c r="H1396" s="143" t="str">
        <f>IFERROR(VLOOKUP(Base[[#This Row],[Résultats Demi Dilution]],$K$2:$L$62,2),"")</f>
        <v/>
      </c>
    </row>
    <row r="1397" spans="1:8" x14ac:dyDescent="0.25">
      <c r="A1397" s="140" t="str">
        <f>IF(results!A151=0,"",results!A151)</f>
        <v/>
      </c>
      <c r="B1397" s="131" t="str">
        <f>IF(results!B151=0,"",results!B151)</f>
        <v/>
      </c>
      <c r="C1397" s="131" t="str">
        <f>IF(results!C151=0,"",results!C151)</f>
        <v/>
      </c>
      <c r="D1397" s="131" t="str">
        <f>IF(results!D151=0,"",results!D151)</f>
        <v/>
      </c>
      <c r="E1397" s="131" t="str">
        <f>IF(results!E151=0,"",results!E151)</f>
        <v/>
      </c>
      <c r="F1397" s="141" t="str">
        <f>results!$AB$3</f>
        <v>/BMD</v>
      </c>
      <c r="G1397" s="141" t="str">
        <f>results!AB151</f>
        <v/>
      </c>
      <c r="H1397" s="143" t="str">
        <f>IFERROR(VLOOKUP(Base[[#This Row],[Résultats Demi Dilution]],$K$2:$L$62,2),"")</f>
        <v/>
      </c>
    </row>
    <row r="1398" spans="1:8" x14ac:dyDescent="0.25">
      <c r="A1398" s="140" t="str">
        <f>IF(results!A152=0,"",results!A152)</f>
        <v/>
      </c>
      <c r="B1398" s="131" t="str">
        <f>IF(results!B152=0,"",results!B152)</f>
        <v/>
      </c>
      <c r="C1398" s="131" t="str">
        <f>IF(results!C152=0,"",results!C152)</f>
        <v/>
      </c>
      <c r="D1398" s="131" t="str">
        <f>IF(results!D152=0,"",results!D152)</f>
        <v/>
      </c>
      <c r="E1398" s="131" t="str">
        <f>IF(results!E152=0,"",results!E152)</f>
        <v/>
      </c>
      <c r="F1398" s="141" t="str">
        <f>results!$AB$3</f>
        <v>/BMD</v>
      </c>
      <c r="G1398" s="141" t="str">
        <f>results!AB152</f>
        <v/>
      </c>
      <c r="H1398" s="143" t="str">
        <f>IFERROR(VLOOKUP(Base[[#This Row],[Résultats Demi Dilution]],$K$2:$L$62,2),"")</f>
        <v/>
      </c>
    </row>
    <row r="1399" spans="1:8" x14ac:dyDescent="0.25">
      <c r="A1399" s="140" t="str">
        <f>IF(results!A153=0,"",results!A153)</f>
        <v/>
      </c>
      <c r="B1399" s="131" t="str">
        <f>IF(results!B153=0,"",results!B153)</f>
        <v/>
      </c>
      <c r="C1399" s="131" t="str">
        <f>IF(results!C153=0,"",results!C153)</f>
        <v/>
      </c>
      <c r="D1399" s="131" t="str">
        <f>IF(results!D153=0,"",results!D153)</f>
        <v/>
      </c>
      <c r="E1399" s="131" t="str">
        <f>IF(results!E153=0,"",results!E153)</f>
        <v/>
      </c>
      <c r="F1399" s="141" t="str">
        <f>results!$AB$3</f>
        <v>/BMD</v>
      </c>
      <c r="G1399" s="141" t="str">
        <f>results!AB153</f>
        <v/>
      </c>
      <c r="H1399" s="143" t="str">
        <f>IFERROR(VLOOKUP(Base[[#This Row],[Résultats Demi Dilution]],$K$2:$L$62,2),"")</f>
        <v/>
      </c>
    </row>
    <row r="1400" spans="1:8" x14ac:dyDescent="0.25">
      <c r="A1400" s="140" t="str">
        <f>IF(results!A154=0,"",results!A154)</f>
        <v/>
      </c>
      <c r="B1400" s="131" t="str">
        <f>IF(results!B154=0,"",results!B154)</f>
        <v/>
      </c>
      <c r="C1400" s="131" t="str">
        <f>IF(results!C154=0,"",results!C154)</f>
        <v/>
      </c>
      <c r="D1400" s="131" t="str">
        <f>IF(results!D154=0,"",results!D154)</f>
        <v/>
      </c>
      <c r="E1400" s="131" t="str">
        <f>IF(results!E154=0,"",results!E154)</f>
        <v/>
      </c>
      <c r="F1400" s="141" t="str">
        <f>results!$AB$3</f>
        <v>/BMD</v>
      </c>
      <c r="G1400" s="141" t="str">
        <f>results!AB154</f>
        <v/>
      </c>
      <c r="H1400" s="143" t="str">
        <f>IFERROR(VLOOKUP(Base[[#This Row],[Résultats Demi Dilution]],$K$2:$L$62,2),"")</f>
        <v/>
      </c>
    </row>
    <row r="1401" spans="1:8" x14ac:dyDescent="0.25">
      <c r="A1401" s="140" t="str">
        <f>IF(results!A155=0,"",results!A155)</f>
        <v/>
      </c>
      <c r="B1401" s="131" t="str">
        <f>IF(results!B155=0,"",results!B155)</f>
        <v/>
      </c>
      <c r="C1401" s="131" t="str">
        <f>IF(results!C155=0,"",results!C155)</f>
        <v/>
      </c>
      <c r="D1401" s="131" t="str">
        <f>IF(results!D155=0,"",results!D155)</f>
        <v/>
      </c>
      <c r="E1401" s="131" t="str">
        <f>IF(results!E155=0,"",results!E155)</f>
        <v/>
      </c>
      <c r="F1401" s="141" t="str">
        <f>results!$AB$3</f>
        <v>/BMD</v>
      </c>
      <c r="G1401" s="141" t="str">
        <f>results!AB155</f>
        <v/>
      </c>
      <c r="H1401" s="143" t="str">
        <f>IFERROR(VLOOKUP(Base[[#This Row],[Résultats Demi Dilution]],$K$2:$L$62,2),"")</f>
        <v/>
      </c>
    </row>
    <row r="1402" spans="1:8" x14ac:dyDescent="0.25">
      <c r="A1402" s="140" t="str">
        <f>IF(results!A156=0,"",results!A156)</f>
        <v/>
      </c>
      <c r="B1402" s="131" t="str">
        <f>IF(results!B156=0,"",results!B156)</f>
        <v/>
      </c>
      <c r="C1402" s="131" t="str">
        <f>IF(results!C156=0,"",results!C156)</f>
        <v/>
      </c>
      <c r="D1402" s="131" t="str">
        <f>IF(results!D156=0,"",results!D156)</f>
        <v/>
      </c>
      <c r="E1402" s="131" t="str">
        <f>IF(results!E156=0,"",results!E156)</f>
        <v/>
      </c>
      <c r="F1402" s="141" t="str">
        <f>results!$AB$3</f>
        <v>/BMD</v>
      </c>
      <c r="G1402" s="141" t="str">
        <f>results!AB156</f>
        <v/>
      </c>
      <c r="H1402" s="143" t="str">
        <f>IFERROR(VLOOKUP(Base[[#This Row],[Résultats Demi Dilution]],$K$2:$L$62,2),"")</f>
        <v/>
      </c>
    </row>
    <row r="1403" spans="1:8" x14ac:dyDescent="0.25">
      <c r="A1403" s="140" t="str">
        <f>IF(results!A157=0,"",results!A157)</f>
        <v/>
      </c>
      <c r="B1403" s="131" t="str">
        <f>IF(results!B157=0,"",results!B157)</f>
        <v/>
      </c>
      <c r="C1403" s="131" t="str">
        <f>IF(results!C157=0,"",results!C157)</f>
        <v/>
      </c>
      <c r="D1403" s="131" t="str">
        <f>IF(results!D157=0,"",results!D157)</f>
        <v/>
      </c>
      <c r="E1403" s="131" t="str">
        <f>IF(results!E157=0,"",results!E157)</f>
        <v/>
      </c>
      <c r="F1403" s="141" t="str">
        <f>results!$AB$3</f>
        <v>/BMD</v>
      </c>
      <c r="G1403" s="141" t="str">
        <f>results!AB157</f>
        <v/>
      </c>
      <c r="H1403" s="143" t="str">
        <f>IFERROR(VLOOKUP(Base[[#This Row],[Résultats Demi Dilution]],$K$2:$L$62,2),"")</f>
        <v/>
      </c>
    </row>
    <row r="1404" spans="1:8" x14ac:dyDescent="0.25">
      <c r="A1404" s="140" t="str">
        <f>IF(results!A158=0,"",results!A158)</f>
        <v/>
      </c>
      <c r="B1404" s="131" t="str">
        <f>IF(results!B158=0,"",results!B158)</f>
        <v/>
      </c>
      <c r="C1404" s="131" t="str">
        <f>IF(results!C158=0,"",results!C158)</f>
        <v/>
      </c>
      <c r="D1404" s="131" t="str">
        <f>IF(results!D158=0,"",results!D158)</f>
        <v/>
      </c>
      <c r="E1404" s="131" t="str">
        <f>IF(results!E158=0,"",results!E158)</f>
        <v/>
      </c>
      <c r="F1404" s="141" t="str">
        <f>results!$AB$3</f>
        <v>/BMD</v>
      </c>
      <c r="G1404" s="141" t="str">
        <f>results!AB158</f>
        <v/>
      </c>
      <c r="H1404" s="143" t="str">
        <f>IFERROR(VLOOKUP(Base[[#This Row],[Résultats Demi Dilution]],$K$2:$L$62,2),"")</f>
        <v/>
      </c>
    </row>
    <row r="1405" spans="1:8" x14ac:dyDescent="0.25">
      <c r="A1405" s="140" t="str">
        <f>IF(results!A159=0,"",results!A159)</f>
        <v/>
      </c>
      <c r="B1405" s="131" t="str">
        <f>IF(results!B159=0,"",results!B159)</f>
        <v/>
      </c>
      <c r="C1405" s="131" t="str">
        <f>IF(results!C159=0,"",results!C159)</f>
        <v/>
      </c>
      <c r="D1405" s="131" t="str">
        <f>IF(results!D159=0,"",results!D159)</f>
        <v/>
      </c>
      <c r="E1405" s="131" t="str">
        <f>IF(results!E159=0,"",results!E159)</f>
        <v/>
      </c>
      <c r="F1405" s="141" t="str">
        <f>results!$AB$3</f>
        <v>/BMD</v>
      </c>
      <c r="G1405" s="141" t="str">
        <f>results!AB159</f>
        <v/>
      </c>
      <c r="H1405" s="143" t="str">
        <f>IFERROR(VLOOKUP(Base[[#This Row],[Résultats Demi Dilution]],$K$2:$L$62,2),"")</f>
        <v/>
      </c>
    </row>
    <row r="1406" spans="1:8" x14ac:dyDescent="0.25">
      <c r="A1406" s="140" t="str">
        <f>IF(results!A160=0,"",results!A160)</f>
        <v/>
      </c>
      <c r="B1406" s="131" t="str">
        <f>IF(results!B160=0,"",results!B160)</f>
        <v/>
      </c>
      <c r="C1406" s="131" t="str">
        <f>IF(results!C160=0,"",results!C160)</f>
        <v/>
      </c>
      <c r="D1406" s="131" t="str">
        <f>IF(results!D160=0,"",results!D160)</f>
        <v/>
      </c>
      <c r="E1406" s="131" t="str">
        <f>IF(results!E160=0,"",results!E160)</f>
        <v/>
      </c>
      <c r="F1406" s="141" t="str">
        <f>results!$AB$3</f>
        <v>/BMD</v>
      </c>
      <c r="G1406" s="141" t="str">
        <f>results!AB160</f>
        <v/>
      </c>
      <c r="H1406" s="143" t="str">
        <f>IFERROR(VLOOKUP(Base[[#This Row],[Résultats Demi Dilution]],$K$2:$L$62,2),"")</f>
        <v/>
      </c>
    </row>
    <row r="1407" spans="1:8" x14ac:dyDescent="0.25">
      <c r="A1407" s="140" t="str">
        <f>IF(results!A161=0,"",results!A161)</f>
        <v/>
      </c>
      <c r="B1407" s="131" t="str">
        <f>IF(results!B161=0,"",results!B161)</f>
        <v/>
      </c>
      <c r="C1407" s="131" t="str">
        <f>IF(results!C161=0,"",results!C161)</f>
        <v/>
      </c>
      <c r="D1407" s="131" t="str">
        <f>IF(results!D161=0,"",results!D161)</f>
        <v/>
      </c>
      <c r="E1407" s="131" t="str">
        <f>IF(results!E161=0,"",results!E161)</f>
        <v/>
      </c>
      <c r="F1407" s="141" t="str">
        <f>results!$AB$3</f>
        <v>/BMD</v>
      </c>
      <c r="G1407" s="141" t="str">
        <f>results!AB161</f>
        <v/>
      </c>
      <c r="H1407" s="143" t="str">
        <f>IFERROR(VLOOKUP(Base[[#This Row],[Résultats Demi Dilution]],$K$2:$L$62,2),"")</f>
        <v/>
      </c>
    </row>
    <row r="1408" spans="1:8" x14ac:dyDescent="0.25">
      <c r="A1408" s="140" t="str">
        <f>IF(results!A162=0,"",results!A162)</f>
        <v/>
      </c>
      <c r="B1408" s="131" t="str">
        <f>IF(results!B162=0,"",results!B162)</f>
        <v/>
      </c>
      <c r="C1408" s="131" t="str">
        <f>IF(results!C162=0,"",results!C162)</f>
        <v/>
      </c>
      <c r="D1408" s="131" t="str">
        <f>IF(results!D162=0,"",results!D162)</f>
        <v/>
      </c>
      <c r="E1408" s="131" t="str">
        <f>IF(results!E162=0,"",results!E162)</f>
        <v/>
      </c>
      <c r="F1408" s="141" t="str">
        <f>results!$AB$3</f>
        <v>/BMD</v>
      </c>
      <c r="G1408" s="141" t="str">
        <f>results!AB162</f>
        <v/>
      </c>
      <c r="H1408" s="143" t="str">
        <f>IFERROR(VLOOKUP(Base[[#This Row],[Résultats Demi Dilution]],$K$2:$L$62,2),"")</f>
        <v/>
      </c>
    </row>
    <row r="1409" spans="1:8" x14ac:dyDescent="0.25">
      <c r="A1409" s="140" t="str">
        <f>IF(results!A163=0,"",results!A163)</f>
        <v/>
      </c>
      <c r="B1409" s="131" t="str">
        <f>IF(results!B163=0,"",results!B163)</f>
        <v/>
      </c>
      <c r="C1409" s="131" t="str">
        <f>IF(results!C163=0,"",results!C163)</f>
        <v/>
      </c>
      <c r="D1409" s="131" t="str">
        <f>IF(results!D163=0,"",results!D163)</f>
        <v/>
      </c>
      <c r="E1409" s="131" t="str">
        <f>IF(results!E163=0,"",results!E163)</f>
        <v/>
      </c>
      <c r="F1409" s="141" t="str">
        <f>results!$AB$3</f>
        <v>/BMD</v>
      </c>
      <c r="G1409" s="141" t="str">
        <f>results!AB163</f>
        <v/>
      </c>
      <c r="H1409" s="143" t="str">
        <f>IFERROR(VLOOKUP(Base[[#This Row],[Résultats Demi Dilution]],$K$2:$L$62,2),"")</f>
        <v/>
      </c>
    </row>
    <row r="1410" spans="1:8" x14ac:dyDescent="0.25">
      <c r="A1410" s="140" t="str">
        <f>IF(results!A164=0,"",results!A164)</f>
        <v/>
      </c>
      <c r="B1410" s="131" t="str">
        <f>IF(results!B164=0,"",results!B164)</f>
        <v/>
      </c>
      <c r="C1410" s="131" t="str">
        <f>IF(results!C164=0,"",results!C164)</f>
        <v/>
      </c>
      <c r="D1410" s="131" t="str">
        <f>IF(results!D164=0,"",results!D164)</f>
        <v/>
      </c>
      <c r="E1410" s="131" t="str">
        <f>IF(results!E164=0,"",results!E164)</f>
        <v/>
      </c>
      <c r="F1410" s="141" t="str">
        <f>results!$AB$3</f>
        <v>/BMD</v>
      </c>
      <c r="G1410" s="141" t="str">
        <f>results!AB164</f>
        <v/>
      </c>
      <c r="H1410" s="143" t="str">
        <f>IFERROR(VLOOKUP(Base[[#This Row],[Résultats Demi Dilution]],$K$2:$L$62,2),"")</f>
        <v/>
      </c>
    </row>
    <row r="1411" spans="1:8" x14ac:dyDescent="0.25">
      <c r="A1411" s="140" t="str">
        <f>IF(results!A165=0,"",results!A165)</f>
        <v/>
      </c>
      <c r="B1411" s="131" t="str">
        <f>IF(results!B165=0,"",results!B165)</f>
        <v/>
      </c>
      <c r="C1411" s="131" t="str">
        <f>IF(results!C165=0,"",results!C165)</f>
        <v/>
      </c>
      <c r="D1411" s="131" t="str">
        <f>IF(results!D165=0,"",results!D165)</f>
        <v/>
      </c>
      <c r="E1411" s="131" t="str">
        <f>IF(results!E165=0,"",results!E165)</f>
        <v/>
      </c>
      <c r="F1411" s="141" t="str">
        <f>results!$AB$3</f>
        <v>/BMD</v>
      </c>
      <c r="G1411" s="141" t="str">
        <f>results!AB165</f>
        <v/>
      </c>
      <c r="H1411" s="143" t="str">
        <f>IFERROR(VLOOKUP(Base[[#This Row],[Résultats Demi Dilution]],$K$2:$L$62,2),"")</f>
        <v/>
      </c>
    </row>
    <row r="1412" spans="1:8" x14ac:dyDescent="0.25">
      <c r="A1412" s="140" t="str">
        <f>IF(results!A166=0,"",results!A166)</f>
        <v/>
      </c>
      <c r="B1412" s="131" t="str">
        <f>IF(results!B166=0,"",results!B166)</f>
        <v/>
      </c>
      <c r="C1412" s="131" t="str">
        <f>IF(results!C166=0,"",results!C166)</f>
        <v/>
      </c>
      <c r="D1412" s="131" t="str">
        <f>IF(results!D166=0,"",results!D166)</f>
        <v/>
      </c>
      <c r="E1412" s="131" t="str">
        <f>IF(results!E166=0,"",results!E166)</f>
        <v/>
      </c>
      <c r="F1412" s="141" t="str">
        <f>results!$AB$3</f>
        <v>/BMD</v>
      </c>
      <c r="G1412" s="141" t="str">
        <f>results!AB166</f>
        <v/>
      </c>
      <c r="H1412" s="143" t="str">
        <f>IFERROR(VLOOKUP(Base[[#This Row],[Résultats Demi Dilution]],$K$2:$L$62,2),"")</f>
        <v/>
      </c>
    </row>
    <row r="1413" spans="1:8" x14ac:dyDescent="0.25">
      <c r="A1413" s="140" t="str">
        <f>IF(results!A167=0,"",results!A167)</f>
        <v/>
      </c>
      <c r="B1413" s="131" t="str">
        <f>IF(results!B167=0,"",results!B167)</f>
        <v/>
      </c>
      <c r="C1413" s="131" t="str">
        <f>IF(results!C167=0,"",results!C167)</f>
        <v/>
      </c>
      <c r="D1413" s="131" t="str">
        <f>IF(results!D167=0,"",results!D167)</f>
        <v/>
      </c>
      <c r="E1413" s="131" t="str">
        <f>IF(results!E167=0,"",results!E167)</f>
        <v/>
      </c>
      <c r="F1413" s="141" t="str">
        <f>results!$AB$3</f>
        <v>/BMD</v>
      </c>
      <c r="G1413" s="141" t="str">
        <f>results!AB167</f>
        <v/>
      </c>
      <c r="H1413" s="143" t="str">
        <f>IFERROR(VLOOKUP(Base[[#This Row],[Résultats Demi Dilution]],$K$2:$L$62,2),"")</f>
        <v/>
      </c>
    </row>
    <row r="1414" spans="1:8" x14ac:dyDescent="0.25">
      <c r="A1414" s="140" t="str">
        <f>IF(results!A168=0,"",results!A168)</f>
        <v/>
      </c>
      <c r="B1414" s="131" t="str">
        <f>IF(results!B168=0,"",results!B168)</f>
        <v/>
      </c>
      <c r="C1414" s="131" t="str">
        <f>IF(results!C168=0,"",results!C168)</f>
        <v/>
      </c>
      <c r="D1414" s="131" t="str">
        <f>IF(results!D168=0,"",results!D168)</f>
        <v/>
      </c>
      <c r="E1414" s="131" t="str">
        <f>IF(results!E168=0,"",results!E168)</f>
        <v/>
      </c>
      <c r="F1414" s="141" t="str">
        <f>results!$AB$3</f>
        <v>/BMD</v>
      </c>
      <c r="G1414" s="141" t="str">
        <f>results!AB168</f>
        <v/>
      </c>
      <c r="H1414" s="143" t="str">
        <f>IFERROR(VLOOKUP(Base[[#This Row],[Résultats Demi Dilution]],$K$2:$L$62,2),"")</f>
        <v/>
      </c>
    </row>
    <row r="1415" spans="1:8" x14ac:dyDescent="0.25">
      <c r="A1415" s="140" t="str">
        <f>IF(results!A169=0,"",results!A169)</f>
        <v/>
      </c>
      <c r="B1415" s="131" t="str">
        <f>IF(results!B169=0,"",results!B169)</f>
        <v/>
      </c>
      <c r="C1415" s="131" t="str">
        <f>IF(results!C169=0,"",results!C169)</f>
        <v/>
      </c>
      <c r="D1415" s="131" t="str">
        <f>IF(results!D169=0,"",results!D169)</f>
        <v/>
      </c>
      <c r="E1415" s="131" t="str">
        <f>IF(results!E169=0,"",results!E169)</f>
        <v/>
      </c>
      <c r="F1415" s="141" t="str">
        <f>results!$AB$3</f>
        <v>/BMD</v>
      </c>
      <c r="G1415" s="141" t="str">
        <f>results!AB169</f>
        <v/>
      </c>
      <c r="H1415" s="143" t="str">
        <f>IFERROR(VLOOKUP(Base[[#This Row],[Résultats Demi Dilution]],$K$2:$L$62,2),"")</f>
        <v/>
      </c>
    </row>
    <row r="1416" spans="1:8" x14ac:dyDescent="0.25">
      <c r="A1416" s="140" t="str">
        <f>IF(results!A170=0,"",results!A170)</f>
        <v/>
      </c>
      <c r="B1416" s="131" t="str">
        <f>IF(results!B170=0,"",results!B170)</f>
        <v/>
      </c>
      <c r="C1416" s="131" t="str">
        <f>IF(results!C170=0,"",results!C170)</f>
        <v/>
      </c>
      <c r="D1416" s="131" t="str">
        <f>IF(results!D170=0,"",results!D170)</f>
        <v/>
      </c>
      <c r="E1416" s="131" t="str">
        <f>IF(results!E170=0,"",results!E170)</f>
        <v/>
      </c>
      <c r="F1416" s="141" t="str">
        <f>results!$AB$3</f>
        <v>/BMD</v>
      </c>
      <c r="G1416" s="141" t="str">
        <f>results!AB170</f>
        <v/>
      </c>
      <c r="H1416" s="143" t="str">
        <f>IFERROR(VLOOKUP(Base[[#This Row],[Résultats Demi Dilution]],$K$2:$L$62,2),"")</f>
        <v/>
      </c>
    </row>
    <row r="1417" spans="1:8" x14ac:dyDescent="0.25">
      <c r="A1417" s="140" t="str">
        <f>IF(results!A171=0,"",results!A171)</f>
        <v/>
      </c>
      <c r="B1417" s="131" t="str">
        <f>IF(results!B171=0,"",results!B171)</f>
        <v/>
      </c>
      <c r="C1417" s="131" t="str">
        <f>IF(results!C171=0,"",results!C171)</f>
        <v/>
      </c>
      <c r="D1417" s="131" t="str">
        <f>IF(results!D171=0,"",results!D171)</f>
        <v/>
      </c>
      <c r="E1417" s="131" t="str">
        <f>IF(results!E171=0,"",results!E171)</f>
        <v/>
      </c>
      <c r="F1417" s="141" t="str">
        <f>results!$AB$3</f>
        <v>/BMD</v>
      </c>
      <c r="G1417" s="141" t="str">
        <f>results!AB171</f>
        <v/>
      </c>
      <c r="H1417" s="143" t="str">
        <f>IFERROR(VLOOKUP(Base[[#This Row],[Résultats Demi Dilution]],$K$2:$L$62,2),"")</f>
        <v/>
      </c>
    </row>
    <row r="1418" spans="1:8" x14ac:dyDescent="0.25">
      <c r="A1418" s="140" t="str">
        <f>IF(results!A172=0,"",results!A172)</f>
        <v/>
      </c>
      <c r="B1418" s="131" t="str">
        <f>IF(results!B172=0,"",results!B172)</f>
        <v/>
      </c>
      <c r="C1418" s="131" t="str">
        <f>IF(results!C172=0,"",results!C172)</f>
        <v/>
      </c>
      <c r="D1418" s="131" t="str">
        <f>IF(results!D172=0,"",results!D172)</f>
        <v/>
      </c>
      <c r="E1418" s="131" t="str">
        <f>IF(results!E172=0,"",results!E172)</f>
        <v/>
      </c>
      <c r="F1418" s="141" t="str">
        <f>results!$AB$3</f>
        <v>/BMD</v>
      </c>
      <c r="G1418" s="141" t="str">
        <f>results!AB172</f>
        <v/>
      </c>
      <c r="H1418" s="143" t="str">
        <f>IFERROR(VLOOKUP(Base[[#This Row],[Résultats Demi Dilution]],$K$2:$L$62,2),"")</f>
        <v/>
      </c>
    </row>
    <row r="1419" spans="1:8" x14ac:dyDescent="0.25">
      <c r="A1419" s="140" t="str">
        <f>IF(results!A173=0,"",results!A173)</f>
        <v/>
      </c>
      <c r="B1419" s="131" t="str">
        <f>IF(results!B173=0,"",results!B173)</f>
        <v/>
      </c>
      <c r="C1419" s="131" t="str">
        <f>IF(results!C173=0,"",results!C173)</f>
        <v/>
      </c>
      <c r="D1419" s="131" t="str">
        <f>IF(results!D173=0,"",results!D173)</f>
        <v/>
      </c>
      <c r="E1419" s="131" t="str">
        <f>IF(results!E173=0,"",results!E173)</f>
        <v/>
      </c>
      <c r="F1419" s="141" t="str">
        <f>results!$AB$3</f>
        <v>/BMD</v>
      </c>
      <c r="G1419" s="141" t="str">
        <f>results!AB173</f>
        <v/>
      </c>
      <c r="H1419" s="143" t="str">
        <f>IFERROR(VLOOKUP(Base[[#This Row],[Résultats Demi Dilution]],$K$2:$L$62,2),"")</f>
        <v/>
      </c>
    </row>
    <row r="1420" spans="1:8" x14ac:dyDescent="0.25">
      <c r="A1420" s="140" t="str">
        <f>IF(results!A174=0,"",results!A174)</f>
        <v/>
      </c>
      <c r="B1420" s="131" t="str">
        <f>IF(results!B174=0,"",results!B174)</f>
        <v/>
      </c>
      <c r="C1420" s="131" t="str">
        <f>IF(results!C174=0,"",results!C174)</f>
        <v/>
      </c>
      <c r="D1420" s="131" t="str">
        <f>IF(results!D174=0,"",results!D174)</f>
        <v/>
      </c>
      <c r="E1420" s="131" t="str">
        <f>IF(results!E174=0,"",results!E174)</f>
        <v/>
      </c>
      <c r="F1420" s="141" t="str">
        <f>results!$AB$3</f>
        <v>/BMD</v>
      </c>
      <c r="G1420" s="141" t="str">
        <f>results!AB174</f>
        <v/>
      </c>
      <c r="H1420" s="143" t="str">
        <f>IFERROR(VLOOKUP(Base[[#This Row],[Résultats Demi Dilution]],$K$2:$L$62,2),"")</f>
        <v/>
      </c>
    </row>
    <row r="1421" spans="1:8" x14ac:dyDescent="0.25">
      <c r="A1421" s="140" t="str">
        <f>IF(results!A175=0,"",results!A175)</f>
        <v/>
      </c>
      <c r="B1421" s="131" t="str">
        <f>IF(results!B175=0,"",results!B175)</f>
        <v/>
      </c>
      <c r="C1421" s="131" t="str">
        <f>IF(results!C175=0,"",results!C175)</f>
        <v/>
      </c>
      <c r="D1421" s="131" t="str">
        <f>IF(results!D175=0,"",results!D175)</f>
        <v/>
      </c>
      <c r="E1421" s="131" t="str">
        <f>IF(results!E175=0,"",results!E175)</f>
        <v/>
      </c>
      <c r="F1421" s="141" t="str">
        <f>results!$AB$3</f>
        <v>/BMD</v>
      </c>
      <c r="G1421" s="141" t="str">
        <f>results!AB175</f>
        <v/>
      </c>
      <c r="H1421" s="143" t="str">
        <f>IFERROR(VLOOKUP(Base[[#This Row],[Résultats Demi Dilution]],$K$2:$L$62,2),"")</f>
        <v/>
      </c>
    </row>
    <row r="1422" spans="1:8" x14ac:dyDescent="0.25">
      <c r="A1422" s="140" t="str">
        <f>IF(results!A176=0,"",results!A176)</f>
        <v/>
      </c>
      <c r="B1422" s="131" t="str">
        <f>IF(results!B176=0,"",results!B176)</f>
        <v/>
      </c>
      <c r="C1422" s="131" t="str">
        <f>IF(results!C176=0,"",results!C176)</f>
        <v/>
      </c>
      <c r="D1422" s="131" t="str">
        <f>IF(results!D176=0,"",results!D176)</f>
        <v/>
      </c>
      <c r="E1422" s="131" t="str">
        <f>IF(results!E176=0,"",results!E176)</f>
        <v/>
      </c>
      <c r="F1422" s="141" t="str">
        <f>results!$AB$3</f>
        <v>/BMD</v>
      </c>
      <c r="G1422" s="141" t="str">
        <f>results!AB176</f>
        <v/>
      </c>
      <c r="H1422" s="143" t="str">
        <f>IFERROR(VLOOKUP(Base[[#This Row],[Résultats Demi Dilution]],$K$2:$L$62,2),"")</f>
        <v/>
      </c>
    </row>
    <row r="1423" spans="1:8" x14ac:dyDescent="0.25">
      <c r="A1423" s="140" t="str">
        <f>IF(results!A177=0,"",results!A177)</f>
        <v/>
      </c>
      <c r="B1423" s="131" t="str">
        <f>IF(results!B177=0,"",results!B177)</f>
        <v/>
      </c>
      <c r="C1423" s="131" t="str">
        <f>IF(results!C177=0,"",results!C177)</f>
        <v/>
      </c>
      <c r="D1423" s="131" t="str">
        <f>IF(results!D177=0,"",results!D177)</f>
        <v/>
      </c>
      <c r="E1423" s="131" t="str">
        <f>IF(results!E177=0,"",results!E177)</f>
        <v/>
      </c>
      <c r="F1423" s="141" t="str">
        <f>results!$AB$3</f>
        <v>/BMD</v>
      </c>
      <c r="G1423" s="141" t="str">
        <f>results!AB177</f>
        <v/>
      </c>
      <c r="H1423" s="143" t="str">
        <f>IFERROR(VLOOKUP(Base[[#This Row],[Résultats Demi Dilution]],$K$2:$L$62,2),"")</f>
        <v/>
      </c>
    </row>
    <row r="1424" spans="1:8" x14ac:dyDescent="0.25">
      <c r="A1424" s="140" t="str">
        <f>IF(results!A178=0,"",results!A178)</f>
        <v/>
      </c>
      <c r="B1424" s="131" t="str">
        <f>IF(results!B178=0,"",results!B178)</f>
        <v/>
      </c>
      <c r="C1424" s="131" t="str">
        <f>IF(results!C178=0,"",results!C178)</f>
        <v/>
      </c>
      <c r="D1424" s="131" t="str">
        <f>IF(results!D178=0,"",results!D178)</f>
        <v/>
      </c>
      <c r="E1424" s="131" t="str">
        <f>IF(results!E178=0,"",results!E178)</f>
        <v/>
      </c>
      <c r="F1424" s="141" t="str">
        <f>results!$AB$3</f>
        <v>/BMD</v>
      </c>
      <c r="G1424" s="141" t="str">
        <f>results!AB178</f>
        <v/>
      </c>
      <c r="H1424" s="143" t="str">
        <f>IFERROR(VLOOKUP(Base[[#This Row],[Résultats Demi Dilution]],$K$2:$L$62,2),"")</f>
        <v/>
      </c>
    </row>
    <row r="1425" spans="1:8" x14ac:dyDescent="0.25">
      <c r="A1425" s="140" t="str">
        <f>IF(results!A179=0,"",results!A179)</f>
        <v/>
      </c>
      <c r="B1425" s="131" t="str">
        <f>IF(results!B179=0,"",results!B179)</f>
        <v/>
      </c>
      <c r="C1425" s="131" t="str">
        <f>IF(results!C179=0,"",results!C179)</f>
        <v/>
      </c>
      <c r="D1425" s="131" t="str">
        <f>IF(results!D179=0,"",results!D179)</f>
        <v/>
      </c>
      <c r="E1425" s="131" t="str">
        <f>IF(results!E179=0,"",results!E179)</f>
        <v/>
      </c>
      <c r="F1425" s="141" t="str">
        <f>results!$AB$3</f>
        <v>/BMD</v>
      </c>
      <c r="G1425" s="141" t="str">
        <f>results!AB179</f>
        <v/>
      </c>
      <c r="H1425" s="143" t="str">
        <f>IFERROR(VLOOKUP(Base[[#This Row],[Résultats Demi Dilution]],$K$2:$L$62,2),"")</f>
        <v/>
      </c>
    </row>
    <row r="1426" spans="1:8" x14ac:dyDescent="0.25">
      <c r="A1426" s="140" t="str">
        <f>IF(results!A180=0,"",results!A180)</f>
        <v/>
      </c>
      <c r="B1426" s="131" t="str">
        <f>IF(results!B180=0,"",results!B180)</f>
        <v/>
      </c>
      <c r="C1426" s="131" t="str">
        <f>IF(results!C180=0,"",results!C180)</f>
        <v/>
      </c>
      <c r="D1426" s="131" t="str">
        <f>IF(results!D180=0,"",results!D180)</f>
        <v/>
      </c>
      <c r="E1426" s="131" t="str">
        <f>IF(results!E180=0,"",results!E180)</f>
        <v/>
      </c>
      <c r="F1426" s="141" t="str">
        <f>results!$AB$3</f>
        <v>/BMD</v>
      </c>
      <c r="G1426" s="141" t="str">
        <f>results!AB180</f>
        <v/>
      </c>
      <c r="H1426" s="143" t="str">
        <f>IFERROR(VLOOKUP(Base[[#This Row],[Résultats Demi Dilution]],$K$2:$L$62,2),"")</f>
        <v/>
      </c>
    </row>
    <row r="1427" spans="1:8" x14ac:dyDescent="0.25">
      <c r="A1427" s="140" t="str">
        <f>IF(results!A181=0,"",results!A181)</f>
        <v/>
      </c>
      <c r="B1427" s="131" t="str">
        <f>IF(results!B181=0,"",results!B181)</f>
        <v/>
      </c>
      <c r="C1427" s="131" t="str">
        <f>IF(results!C181=0,"",results!C181)</f>
        <v/>
      </c>
      <c r="D1427" s="131" t="str">
        <f>IF(results!D181=0,"",results!D181)</f>
        <v/>
      </c>
      <c r="E1427" s="131" t="str">
        <f>IF(results!E181=0,"",results!E181)</f>
        <v/>
      </c>
      <c r="F1427" s="141" t="str">
        <f>results!$AB$3</f>
        <v>/BMD</v>
      </c>
      <c r="G1427" s="141" t="str">
        <f>results!AB181</f>
        <v/>
      </c>
      <c r="H1427" s="143" t="str">
        <f>IFERROR(VLOOKUP(Base[[#This Row],[Résultats Demi Dilution]],$K$2:$L$62,2),"")</f>
        <v/>
      </c>
    </row>
    <row r="1428" spans="1:8" x14ac:dyDescent="0.25">
      <c r="A1428" s="140" t="str">
        <f>IF(results!A182=0,"",results!A182)</f>
        <v/>
      </c>
      <c r="B1428" s="131" t="str">
        <f>IF(results!B182=0,"",results!B182)</f>
        <v/>
      </c>
      <c r="C1428" s="131" t="str">
        <f>IF(results!C182=0,"",results!C182)</f>
        <v/>
      </c>
      <c r="D1428" s="131" t="str">
        <f>IF(results!D182=0,"",results!D182)</f>
        <v/>
      </c>
      <c r="E1428" s="131" t="str">
        <f>IF(results!E182=0,"",results!E182)</f>
        <v/>
      </c>
      <c r="F1428" s="141" t="str">
        <f>results!$AB$3</f>
        <v>/BMD</v>
      </c>
      <c r="G1428" s="141" t="str">
        <f>results!AB182</f>
        <v/>
      </c>
      <c r="H1428" s="143" t="str">
        <f>IFERROR(VLOOKUP(Base[[#This Row],[Résultats Demi Dilution]],$K$2:$L$62,2),"")</f>
        <v/>
      </c>
    </row>
    <row r="1429" spans="1:8" x14ac:dyDescent="0.25">
      <c r="A1429" s="140" t="str">
        <f>IF(results!A183=0,"",results!A183)</f>
        <v/>
      </c>
      <c r="B1429" s="131" t="str">
        <f>IF(results!B183=0,"",results!B183)</f>
        <v/>
      </c>
      <c r="C1429" s="131" t="str">
        <f>IF(results!C183=0,"",results!C183)</f>
        <v/>
      </c>
      <c r="D1429" s="131" t="str">
        <f>IF(results!D183=0,"",results!D183)</f>
        <v/>
      </c>
      <c r="E1429" s="131" t="str">
        <f>IF(results!E183=0,"",results!E183)</f>
        <v/>
      </c>
      <c r="F1429" s="141" t="str">
        <f>results!$AB$3</f>
        <v>/BMD</v>
      </c>
      <c r="G1429" s="141" t="str">
        <f>results!AB183</f>
        <v/>
      </c>
      <c r="H1429" s="143" t="str">
        <f>IFERROR(VLOOKUP(Base[[#This Row],[Résultats Demi Dilution]],$K$2:$L$62,2),"")</f>
        <v/>
      </c>
    </row>
    <row r="1430" spans="1:8" x14ac:dyDescent="0.25">
      <c r="A1430" s="140" t="str">
        <f>IF(results!A184=0,"",results!A184)</f>
        <v/>
      </c>
      <c r="B1430" s="131" t="str">
        <f>IF(results!B184=0,"",results!B184)</f>
        <v/>
      </c>
      <c r="C1430" s="131" t="str">
        <f>IF(results!C184=0,"",results!C184)</f>
        <v/>
      </c>
      <c r="D1430" s="131" t="str">
        <f>IF(results!D184=0,"",results!D184)</f>
        <v/>
      </c>
      <c r="E1430" s="131" t="str">
        <f>IF(results!E184=0,"",results!E184)</f>
        <v/>
      </c>
      <c r="F1430" s="141" t="str">
        <f>results!$AB$3</f>
        <v>/BMD</v>
      </c>
      <c r="G1430" s="141" t="str">
        <f>results!AB184</f>
        <v/>
      </c>
      <c r="H1430" s="143" t="str">
        <f>IFERROR(VLOOKUP(Base[[#This Row],[Résultats Demi Dilution]],$K$2:$L$62,2),"")</f>
        <v/>
      </c>
    </row>
    <row r="1431" spans="1:8" x14ac:dyDescent="0.25">
      <c r="A1431" s="140" t="str">
        <f>IF(results!A185=0,"",results!A185)</f>
        <v/>
      </c>
      <c r="B1431" s="131" t="str">
        <f>IF(results!B185=0,"",results!B185)</f>
        <v/>
      </c>
      <c r="C1431" s="131" t="str">
        <f>IF(results!C185=0,"",results!C185)</f>
        <v/>
      </c>
      <c r="D1431" s="131" t="str">
        <f>IF(results!D185=0,"",results!D185)</f>
        <v/>
      </c>
      <c r="E1431" s="131" t="str">
        <f>IF(results!E185=0,"",results!E185)</f>
        <v/>
      </c>
      <c r="F1431" s="141" t="str">
        <f>results!$AB$3</f>
        <v>/BMD</v>
      </c>
      <c r="G1431" s="141" t="str">
        <f>results!AB185</f>
        <v/>
      </c>
      <c r="H1431" s="143" t="str">
        <f>IFERROR(VLOOKUP(Base[[#This Row],[Résultats Demi Dilution]],$K$2:$L$62,2),"")</f>
        <v/>
      </c>
    </row>
    <row r="1432" spans="1:8" x14ac:dyDescent="0.25">
      <c r="A1432" s="140" t="str">
        <f>IF(results!A186=0,"",results!A186)</f>
        <v/>
      </c>
      <c r="B1432" s="131" t="str">
        <f>IF(results!B186=0,"",results!B186)</f>
        <v/>
      </c>
      <c r="C1432" s="131" t="str">
        <f>IF(results!C186=0,"",results!C186)</f>
        <v/>
      </c>
      <c r="D1432" s="131" t="str">
        <f>IF(results!D186=0,"",results!D186)</f>
        <v/>
      </c>
      <c r="E1432" s="131" t="str">
        <f>IF(results!E186=0,"",results!E186)</f>
        <v/>
      </c>
      <c r="F1432" s="141" t="str">
        <f>results!$AB$3</f>
        <v>/BMD</v>
      </c>
      <c r="G1432" s="141" t="str">
        <f>results!AB186</f>
        <v/>
      </c>
      <c r="H1432" s="143" t="str">
        <f>IFERROR(VLOOKUP(Base[[#This Row],[Résultats Demi Dilution]],$K$2:$L$62,2),"")</f>
        <v/>
      </c>
    </row>
    <row r="1433" spans="1:8" x14ac:dyDescent="0.25">
      <c r="A1433" s="140" t="str">
        <f>IF(results!A187=0,"",results!A187)</f>
        <v/>
      </c>
      <c r="B1433" s="131" t="str">
        <f>IF(results!B187=0,"",results!B187)</f>
        <v/>
      </c>
      <c r="C1433" s="131" t="str">
        <f>IF(results!C187=0,"",results!C187)</f>
        <v/>
      </c>
      <c r="D1433" s="131" t="str">
        <f>IF(results!D187=0,"",results!D187)</f>
        <v/>
      </c>
      <c r="E1433" s="131" t="str">
        <f>IF(results!E187=0,"",results!E187)</f>
        <v/>
      </c>
      <c r="F1433" s="141" t="str">
        <f>results!$AB$3</f>
        <v>/BMD</v>
      </c>
      <c r="G1433" s="141" t="str">
        <f>results!AB187</f>
        <v/>
      </c>
      <c r="H1433" s="143" t="str">
        <f>IFERROR(VLOOKUP(Base[[#This Row],[Résultats Demi Dilution]],$K$2:$L$62,2),"")</f>
        <v/>
      </c>
    </row>
    <row r="1434" spans="1:8" x14ac:dyDescent="0.25">
      <c r="A1434" s="140" t="str">
        <f>IF(results!A188=0,"",results!A188)</f>
        <v/>
      </c>
      <c r="B1434" s="131" t="str">
        <f>IF(results!B188=0,"",results!B188)</f>
        <v/>
      </c>
      <c r="C1434" s="131" t="str">
        <f>IF(results!C188=0,"",results!C188)</f>
        <v/>
      </c>
      <c r="D1434" s="131" t="str">
        <f>IF(results!D188=0,"",results!D188)</f>
        <v/>
      </c>
      <c r="E1434" s="131" t="str">
        <f>IF(results!E188=0,"",results!E188)</f>
        <v/>
      </c>
      <c r="F1434" s="141" t="str">
        <f>results!$AB$3</f>
        <v>/BMD</v>
      </c>
      <c r="G1434" s="141" t="str">
        <f>results!AB188</f>
        <v/>
      </c>
      <c r="H1434" s="143" t="str">
        <f>IFERROR(VLOOKUP(Base[[#This Row],[Résultats Demi Dilution]],$K$2:$L$62,2),"")</f>
        <v/>
      </c>
    </row>
    <row r="1435" spans="1:8" x14ac:dyDescent="0.25">
      <c r="A1435" s="140" t="str">
        <f>IF(results!A189=0,"",results!A189)</f>
        <v/>
      </c>
      <c r="B1435" s="131" t="str">
        <f>IF(results!B189=0,"",results!B189)</f>
        <v/>
      </c>
      <c r="C1435" s="131" t="str">
        <f>IF(results!C189=0,"",results!C189)</f>
        <v/>
      </c>
      <c r="D1435" s="131" t="str">
        <f>IF(results!D189=0,"",results!D189)</f>
        <v/>
      </c>
      <c r="E1435" s="131" t="str">
        <f>IF(results!E189=0,"",results!E189)</f>
        <v/>
      </c>
      <c r="F1435" s="141" t="str">
        <f>results!$AB$3</f>
        <v>/BMD</v>
      </c>
      <c r="G1435" s="141" t="str">
        <f>results!AB189</f>
        <v/>
      </c>
      <c r="H1435" s="143" t="str">
        <f>IFERROR(VLOOKUP(Base[[#This Row],[Résultats Demi Dilution]],$K$2:$L$62,2),"")</f>
        <v/>
      </c>
    </row>
    <row r="1436" spans="1:8" x14ac:dyDescent="0.25">
      <c r="A1436" s="140" t="str">
        <f>IF(results!A190=0,"",results!A190)</f>
        <v/>
      </c>
      <c r="B1436" s="131" t="str">
        <f>IF(results!B190=0,"",results!B190)</f>
        <v/>
      </c>
      <c r="C1436" s="131" t="str">
        <f>IF(results!C190=0,"",results!C190)</f>
        <v/>
      </c>
      <c r="D1436" s="131" t="str">
        <f>IF(results!D190=0,"",results!D190)</f>
        <v/>
      </c>
      <c r="E1436" s="131" t="str">
        <f>IF(results!E190=0,"",results!E190)</f>
        <v/>
      </c>
      <c r="F1436" s="141" t="str">
        <f>results!$AB$3</f>
        <v>/BMD</v>
      </c>
      <c r="G1436" s="141" t="str">
        <f>results!AB190</f>
        <v/>
      </c>
      <c r="H1436" s="143" t="str">
        <f>IFERROR(VLOOKUP(Base[[#This Row],[Résultats Demi Dilution]],$K$2:$L$62,2),"")</f>
        <v/>
      </c>
    </row>
    <row r="1437" spans="1:8" x14ac:dyDescent="0.25">
      <c r="A1437" s="140" t="str">
        <f>IF(results!A191=0,"",results!A191)</f>
        <v/>
      </c>
      <c r="B1437" s="131" t="str">
        <f>IF(results!B191=0,"",results!B191)</f>
        <v/>
      </c>
      <c r="C1437" s="131" t="str">
        <f>IF(results!C191=0,"",results!C191)</f>
        <v/>
      </c>
      <c r="D1437" s="131" t="str">
        <f>IF(results!D191=0,"",results!D191)</f>
        <v/>
      </c>
      <c r="E1437" s="131" t="str">
        <f>IF(results!E191=0,"",results!E191)</f>
        <v/>
      </c>
      <c r="F1437" s="141" t="str">
        <f>results!$AB$3</f>
        <v>/BMD</v>
      </c>
      <c r="G1437" s="141" t="str">
        <f>results!AB191</f>
        <v/>
      </c>
      <c r="H1437" s="143" t="str">
        <f>IFERROR(VLOOKUP(Base[[#This Row],[Résultats Demi Dilution]],$K$2:$L$62,2),"")</f>
        <v/>
      </c>
    </row>
    <row r="1438" spans="1:8" x14ac:dyDescent="0.25">
      <c r="A1438" s="140" t="str">
        <f>IF(results!A192=0,"",results!A192)</f>
        <v/>
      </c>
      <c r="B1438" s="131" t="str">
        <f>IF(results!B192=0,"",results!B192)</f>
        <v/>
      </c>
      <c r="C1438" s="131" t="str">
        <f>IF(results!C192=0,"",results!C192)</f>
        <v/>
      </c>
      <c r="D1438" s="131" t="str">
        <f>IF(results!D192=0,"",results!D192)</f>
        <v/>
      </c>
      <c r="E1438" s="131" t="str">
        <f>IF(results!E192=0,"",results!E192)</f>
        <v/>
      </c>
      <c r="F1438" s="141" t="str">
        <f>results!$AB$3</f>
        <v>/BMD</v>
      </c>
      <c r="G1438" s="141" t="str">
        <f>results!AB192</f>
        <v/>
      </c>
      <c r="H1438" s="143" t="str">
        <f>IFERROR(VLOOKUP(Base[[#This Row],[Résultats Demi Dilution]],$K$2:$L$62,2),"")</f>
        <v/>
      </c>
    </row>
    <row r="1439" spans="1:8" x14ac:dyDescent="0.25">
      <c r="A1439" s="140" t="str">
        <f>IF(results!A193=0,"",results!A193)</f>
        <v/>
      </c>
      <c r="B1439" s="131" t="str">
        <f>IF(results!B193=0,"",results!B193)</f>
        <v/>
      </c>
      <c r="C1439" s="131" t="str">
        <f>IF(results!C193=0,"",results!C193)</f>
        <v/>
      </c>
      <c r="D1439" s="131" t="str">
        <f>IF(results!D193=0,"",results!D193)</f>
        <v/>
      </c>
      <c r="E1439" s="131" t="str">
        <f>IF(results!E193=0,"",results!E193)</f>
        <v/>
      </c>
      <c r="F1439" s="141" t="str">
        <f>results!$AB$3</f>
        <v>/BMD</v>
      </c>
      <c r="G1439" s="141" t="str">
        <f>results!AB193</f>
        <v/>
      </c>
      <c r="H1439" s="143" t="str">
        <f>IFERROR(VLOOKUP(Base[[#This Row],[Résultats Demi Dilution]],$K$2:$L$62,2),"")</f>
        <v/>
      </c>
    </row>
    <row r="1440" spans="1:8" x14ac:dyDescent="0.25">
      <c r="A1440" s="140" t="str">
        <f>IF(results!A194=0,"",results!A194)</f>
        <v/>
      </c>
      <c r="B1440" s="131" t="str">
        <f>IF(results!B194=0,"",results!B194)</f>
        <v/>
      </c>
      <c r="C1440" s="131" t="str">
        <f>IF(results!C194=0,"",results!C194)</f>
        <v/>
      </c>
      <c r="D1440" s="131" t="str">
        <f>IF(results!D194=0,"",results!D194)</f>
        <v/>
      </c>
      <c r="E1440" s="131" t="str">
        <f>IF(results!E194=0,"",results!E194)</f>
        <v/>
      </c>
      <c r="F1440" s="141" t="str">
        <f>results!$AB$3</f>
        <v>/BMD</v>
      </c>
      <c r="G1440" s="141" t="str">
        <f>results!AB194</f>
        <v/>
      </c>
      <c r="H1440" s="143" t="str">
        <f>IFERROR(VLOOKUP(Base[[#This Row],[Résultats Demi Dilution]],$K$2:$L$62,2),"")</f>
        <v/>
      </c>
    </row>
    <row r="1441" spans="1:8" x14ac:dyDescent="0.25">
      <c r="A1441" s="140" t="str">
        <f>IF(results!A195=0,"",results!A195)</f>
        <v/>
      </c>
      <c r="B1441" s="131" t="str">
        <f>IF(results!B195=0,"",results!B195)</f>
        <v/>
      </c>
      <c r="C1441" s="131" t="str">
        <f>IF(results!C195=0,"",results!C195)</f>
        <v/>
      </c>
      <c r="D1441" s="131" t="str">
        <f>IF(results!D195=0,"",results!D195)</f>
        <v/>
      </c>
      <c r="E1441" s="131" t="str">
        <f>IF(results!E195=0,"",results!E195)</f>
        <v/>
      </c>
      <c r="F1441" s="141" t="str">
        <f>results!$AB$3</f>
        <v>/BMD</v>
      </c>
      <c r="G1441" s="141" t="str">
        <f>results!AB195</f>
        <v/>
      </c>
      <c r="H1441" s="143" t="str">
        <f>IFERROR(VLOOKUP(Base[[#This Row],[Résultats Demi Dilution]],$K$2:$L$62,2),"")</f>
        <v/>
      </c>
    </row>
    <row r="1442" spans="1:8" x14ac:dyDescent="0.25">
      <c r="A1442" s="140" t="str">
        <f>IF(results!A196=0,"",results!A196)</f>
        <v/>
      </c>
      <c r="B1442" s="131" t="str">
        <f>IF(results!B196=0,"",results!B196)</f>
        <v/>
      </c>
      <c r="C1442" s="131" t="str">
        <f>IF(results!C196=0,"",results!C196)</f>
        <v/>
      </c>
      <c r="D1442" s="131" t="str">
        <f>IF(results!D196=0,"",results!D196)</f>
        <v/>
      </c>
      <c r="E1442" s="131" t="str">
        <f>IF(results!E196=0,"",results!E196)</f>
        <v/>
      </c>
      <c r="F1442" s="141" t="str">
        <f>results!$AB$3</f>
        <v>/BMD</v>
      </c>
      <c r="G1442" s="141" t="str">
        <f>results!AB196</f>
        <v/>
      </c>
      <c r="H1442" s="143" t="str">
        <f>IFERROR(VLOOKUP(Base[[#This Row],[Résultats Demi Dilution]],$K$2:$L$62,2),"")</f>
        <v/>
      </c>
    </row>
    <row r="1443" spans="1:8" x14ac:dyDescent="0.25">
      <c r="A1443" s="140" t="str">
        <f>IF(results!A197=0,"",results!A197)</f>
        <v/>
      </c>
      <c r="B1443" s="131" t="str">
        <f>IF(results!B197=0,"",results!B197)</f>
        <v/>
      </c>
      <c r="C1443" s="131" t="str">
        <f>IF(results!C197=0,"",results!C197)</f>
        <v/>
      </c>
      <c r="D1443" s="131" t="str">
        <f>IF(results!D197=0,"",results!D197)</f>
        <v/>
      </c>
      <c r="E1443" s="131" t="str">
        <f>IF(results!E197=0,"",results!E197)</f>
        <v/>
      </c>
      <c r="F1443" s="141" t="str">
        <f>results!$AB$3</f>
        <v>/BMD</v>
      </c>
      <c r="G1443" s="141" t="str">
        <f>results!AB197</f>
        <v/>
      </c>
      <c r="H1443" s="143" t="str">
        <f>IFERROR(VLOOKUP(Base[[#This Row],[Résultats Demi Dilution]],$K$2:$L$62,2),"")</f>
        <v/>
      </c>
    </row>
    <row r="1444" spans="1:8" x14ac:dyDescent="0.25">
      <c r="A1444" s="140" t="str">
        <f>IF(results!A198=0,"",results!A198)</f>
        <v/>
      </c>
      <c r="B1444" s="131" t="str">
        <f>IF(results!B198=0,"",results!B198)</f>
        <v/>
      </c>
      <c r="C1444" s="131" t="str">
        <f>IF(results!C198=0,"",results!C198)</f>
        <v/>
      </c>
      <c r="D1444" s="131" t="str">
        <f>IF(results!D198=0,"",results!D198)</f>
        <v/>
      </c>
      <c r="E1444" s="131" t="str">
        <f>IF(results!E198=0,"",results!E198)</f>
        <v/>
      </c>
      <c r="F1444" s="141" t="str">
        <f>results!$AB$3</f>
        <v>/BMD</v>
      </c>
      <c r="G1444" s="141" t="str">
        <f>results!AB198</f>
        <v/>
      </c>
      <c r="H1444" s="143" t="str">
        <f>IFERROR(VLOOKUP(Base[[#This Row],[Résultats Demi Dilution]],$K$2:$L$62,2),"")</f>
        <v/>
      </c>
    </row>
    <row r="1445" spans="1:8" x14ac:dyDescent="0.25">
      <c r="A1445" s="140" t="str">
        <f>IF(results!A199=0,"",results!A199)</f>
        <v/>
      </c>
      <c r="B1445" s="131" t="str">
        <f>IF(results!B199=0,"",results!B199)</f>
        <v/>
      </c>
      <c r="C1445" s="131" t="str">
        <f>IF(results!C199=0,"",results!C199)</f>
        <v/>
      </c>
      <c r="D1445" s="131" t="str">
        <f>IF(results!D199=0,"",results!D199)</f>
        <v/>
      </c>
      <c r="E1445" s="131" t="str">
        <f>IF(results!E199=0,"",results!E199)</f>
        <v/>
      </c>
      <c r="F1445" s="141" t="str">
        <f>results!$AB$3</f>
        <v>/BMD</v>
      </c>
      <c r="G1445" s="141" t="str">
        <f>results!AB199</f>
        <v/>
      </c>
      <c r="H1445" s="143" t="str">
        <f>IFERROR(VLOOKUP(Base[[#This Row],[Résultats Demi Dilution]],$K$2:$L$62,2),"")</f>
        <v/>
      </c>
    </row>
    <row r="1446" spans="1:8" x14ac:dyDescent="0.25">
      <c r="A1446" s="140" t="str">
        <f>IF(results!A200=0,"",results!A200)</f>
        <v/>
      </c>
      <c r="B1446" s="131" t="str">
        <f>IF(results!B200=0,"",results!B200)</f>
        <v/>
      </c>
      <c r="C1446" s="131" t="str">
        <f>IF(results!C200=0,"",results!C200)</f>
        <v/>
      </c>
      <c r="D1446" s="131" t="str">
        <f>IF(results!D200=0,"",results!D200)</f>
        <v/>
      </c>
      <c r="E1446" s="131" t="str">
        <f>IF(results!E200=0,"",results!E200)</f>
        <v/>
      </c>
      <c r="F1446" s="141" t="str">
        <f>results!$AB$3</f>
        <v>/BMD</v>
      </c>
      <c r="G1446" s="141" t="str">
        <f>results!AB200</f>
        <v/>
      </c>
      <c r="H1446" s="143" t="str">
        <f>IFERROR(VLOOKUP(Base[[#This Row],[Résultats Demi Dilution]],$K$2:$L$62,2),"")</f>
        <v/>
      </c>
    </row>
    <row r="1447" spans="1:8" x14ac:dyDescent="0.25">
      <c r="A1447" s="140" t="str">
        <f>IF(results!A201=0,"",results!A201)</f>
        <v/>
      </c>
      <c r="B1447" s="131" t="str">
        <f>IF(results!B201=0,"",results!B201)</f>
        <v/>
      </c>
      <c r="C1447" s="131" t="str">
        <f>IF(results!C201=0,"",results!C201)</f>
        <v/>
      </c>
      <c r="D1447" s="131" t="str">
        <f>IF(results!D201=0,"",results!D201)</f>
        <v/>
      </c>
      <c r="E1447" s="131" t="str">
        <f>IF(results!E201=0,"",results!E201)</f>
        <v/>
      </c>
      <c r="F1447" s="141" t="str">
        <f>results!$AB$3</f>
        <v>/BMD</v>
      </c>
      <c r="G1447" s="141" t="str">
        <f>results!AB201</f>
        <v/>
      </c>
      <c r="H1447" s="143" t="str">
        <f>IFERROR(VLOOKUP(Base[[#This Row],[Résultats Demi Dilution]],$K$2:$L$62,2),"")</f>
        <v/>
      </c>
    </row>
    <row r="1448" spans="1:8" x14ac:dyDescent="0.25">
      <c r="A1448" s="140" t="str">
        <f>IF(results!A202=0,"",results!A202)</f>
        <v/>
      </c>
      <c r="B1448" s="131" t="str">
        <f>IF(results!B202=0,"",results!B202)</f>
        <v/>
      </c>
      <c r="C1448" s="131" t="str">
        <f>IF(results!C202=0,"",results!C202)</f>
        <v/>
      </c>
      <c r="D1448" s="131" t="str">
        <f>IF(results!D202=0,"",results!D202)</f>
        <v/>
      </c>
      <c r="E1448" s="131" t="str">
        <f>IF(results!E202=0,"",results!E202)</f>
        <v/>
      </c>
      <c r="F1448" s="141" t="str">
        <f>results!$AB$3</f>
        <v>/BMD</v>
      </c>
      <c r="G1448" s="141" t="str">
        <f>results!AB202</f>
        <v/>
      </c>
      <c r="H1448" s="143" t="str">
        <f>IFERROR(VLOOKUP(Base[[#This Row],[Résultats Demi Dilution]],$K$2:$L$62,2),"")</f>
        <v/>
      </c>
    </row>
    <row r="1449" spans="1:8" x14ac:dyDescent="0.25">
      <c r="A1449" s="140" t="str">
        <f>IF(results!A203=0,"",results!A203)</f>
        <v/>
      </c>
      <c r="B1449" s="131" t="str">
        <f>IF(results!B203=0,"",results!B203)</f>
        <v/>
      </c>
      <c r="C1449" s="131" t="str">
        <f>IF(results!C203=0,"",results!C203)</f>
        <v/>
      </c>
      <c r="D1449" s="131" t="str">
        <f>IF(results!D203=0,"",results!D203)</f>
        <v/>
      </c>
      <c r="E1449" s="131" t="str">
        <f>IF(results!E203=0,"",results!E203)</f>
        <v/>
      </c>
      <c r="F1449" s="141" t="str">
        <f>results!$AB$3</f>
        <v>/BMD</v>
      </c>
      <c r="G1449" s="141" t="str">
        <f>results!AB203</f>
        <v/>
      </c>
      <c r="H1449" s="143" t="str">
        <f>IFERROR(VLOOKUP(Base[[#This Row],[Résultats Demi Dilution]],$K$2:$L$62,2),"")</f>
        <v/>
      </c>
    </row>
    <row r="1450" spans="1:8" x14ac:dyDescent="0.25">
      <c r="A1450" s="140" t="str">
        <f>IF(results!A204=0,"",results!A204)</f>
        <v/>
      </c>
      <c r="B1450" s="131" t="str">
        <f>IF(results!B204=0,"",results!B204)</f>
        <v/>
      </c>
      <c r="C1450" s="131" t="str">
        <f>IF(results!C204=0,"",results!C204)</f>
        <v/>
      </c>
      <c r="D1450" s="131" t="str">
        <f>IF(results!D204=0,"",results!D204)</f>
        <v/>
      </c>
      <c r="E1450" s="131" t="str">
        <f>IF(results!E204=0,"",results!E204)</f>
        <v/>
      </c>
      <c r="F1450" s="141" t="str">
        <f>results!$AB$3</f>
        <v>/BMD</v>
      </c>
      <c r="G1450" s="141" t="str">
        <f>results!AB204</f>
        <v/>
      </c>
      <c r="H1450" s="143" t="str">
        <f>IFERROR(VLOOKUP(Base[[#This Row],[Résultats Demi Dilution]],$K$2:$L$62,2),"")</f>
        <v/>
      </c>
    </row>
    <row r="1451" spans="1:8" x14ac:dyDescent="0.25">
      <c r="A1451" s="140" t="str">
        <f>IF(results!A205=0,"",results!A205)</f>
        <v/>
      </c>
      <c r="B1451" s="131" t="str">
        <f>IF(results!B205=0,"",results!B205)</f>
        <v/>
      </c>
      <c r="C1451" s="131" t="str">
        <f>IF(results!C205=0,"",results!C205)</f>
        <v/>
      </c>
      <c r="D1451" s="131" t="str">
        <f>IF(results!D205=0,"",results!D205)</f>
        <v/>
      </c>
      <c r="E1451" s="131" t="str">
        <f>IF(results!E205=0,"",results!E205)</f>
        <v/>
      </c>
      <c r="F1451" s="141" t="str">
        <f>results!$AB$3</f>
        <v>/BMD</v>
      </c>
      <c r="G1451" s="141" t="str">
        <f>results!AB205</f>
        <v/>
      </c>
      <c r="H1451" s="143" t="str">
        <f>IFERROR(VLOOKUP(Base[[#This Row],[Résultats Demi Dilution]],$K$2:$L$62,2),"")</f>
        <v/>
      </c>
    </row>
    <row r="1452" spans="1:8" x14ac:dyDescent="0.25">
      <c r="A1452" s="140" t="str">
        <f>IF(results!A206=0,"",results!A206)</f>
        <v/>
      </c>
      <c r="B1452" s="131" t="str">
        <f>IF(results!B206=0,"",results!B206)</f>
        <v/>
      </c>
      <c r="C1452" s="131" t="str">
        <f>IF(results!C206=0,"",results!C206)</f>
        <v/>
      </c>
      <c r="D1452" s="131" t="str">
        <f>IF(results!D206=0,"",results!D206)</f>
        <v/>
      </c>
      <c r="E1452" s="131" t="str">
        <f>IF(results!E206=0,"",results!E206)</f>
        <v/>
      </c>
      <c r="F1452" s="141" t="str">
        <f>results!$AB$3</f>
        <v>/BMD</v>
      </c>
      <c r="G1452" s="141" t="str">
        <f>results!AB206</f>
        <v/>
      </c>
      <c r="H1452" s="143" t="str">
        <f>IFERROR(VLOOKUP(Base[[#This Row],[Résultats Demi Dilution]],$K$2:$L$62,2),"")</f>
        <v/>
      </c>
    </row>
    <row r="1453" spans="1:8" x14ac:dyDescent="0.25">
      <c r="A1453" s="140" t="str">
        <f>IF(results!A207=0,"",results!A207)</f>
        <v/>
      </c>
      <c r="B1453" s="131" t="str">
        <f>IF(results!B207=0,"",results!B207)</f>
        <v/>
      </c>
      <c r="C1453" s="131" t="str">
        <f>IF(results!C207=0,"",results!C207)</f>
        <v/>
      </c>
      <c r="D1453" s="131" t="str">
        <f>IF(results!D207=0,"",results!D207)</f>
        <v/>
      </c>
      <c r="E1453" s="131" t="str">
        <f>IF(results!E207=0,"",results!E207)</f>
        <v/>
      </c>
      <c r="F1453" s="141" t="str">
        <f>results!$AB$3</f>
        <v>/BMD</v>
      </c>
      <c r="G1453" s="141" t="str">
        <f>results!AB207</f>
        <v/>
      </c>
      <c r="H1453" s="143" t="str">
        <f>IFERROR(VLOOKUP(Base[[#This Row],[Résultats Demi Dilution]],$K$2:$L$62,2),"")</f>
        <v/>
      </c>
    </row>
    <row r="1454" spans="1:8" x14ac:dyDescent="0.25">
      <c r="A1454" s="140" t="str">
        <f>IF(results!A208=0,"",results!A208)</f>
        <v/>
      </c>
      <c r="B1454" s="131" t="str">
        <f>IF(results!B208=0,"",results!B208)</f>
        <v/>
      </c>
      <c r="C1454" s="131" t="str">
        <f>IF(results!C208=0,"",results!C208)</f>
        <v/>
      </c>
      <c r="D1454" s="131" t="str">
        <f>IF(results!D208=0,"",results!D208)</f>
        <v/>
      </c>
      <c r="E1454" s="131" t="str">
        <f>IF(results!E208=0,"",results!E208)</f>
        <v/>
      </c>
      <c r="F1454" s="141" t="str">
        <f>results!$AB$3</f>
        <v>/BMD</v>
      </c>
      <c r="G1454" s="141" t="str">
        <f>results!AB208</f>
        <v/>
      </c>
      <c r="H1454" s="143" t="str">
        <f>IFERROR(VLOOKUP(Base[[#This Row],[Résultats Demi Dilution]],$K$2:$L$62,2),"")</f>
        <v/>
      </c>
    </row>
    <row r="1455" spans="1:8" x14ac:dyDescent="0.25">
      <c r="A1455" s="140" t="str">
        <f>IF(results!A209=0,"",results!A209)</f>
        <v/>
      </c>
      <c r="B1455" s="131" t="str">
        <f>IF(results!B209=0,"",results!B209)</f>
        <v/>
      </c>
      <c r="C1455" s="131" t="str">
        <f>IF(results!C209=0,"",results!C209)</f>
        <v/>
      </c>
      <c r="D1455" s="131" t="str">
        <f>IF(results!D209=0,"",results!D209)</f>
        <v/>
      </c>
      <c r="E1455" s="131" t="str">
        <f>IF(results!E209=0,"",results!E209)</f>
        <v/>
      </c>
      <c r="F1455" s="141" t="str">
        <f>results!$AB$3</f>
        <v>/BMD</v>
      </c>
      <c r="G1455" s="141" t="str">
        <f>results!AB209</f>
        <v/>
      </c>
      <c r="H1455" s="143" t="str">
        <f>IFERROR(VLOOKUP(Base[[#This Row],[Résultats Demi Dilution]],$K$2:$L$62,2),"")</f>
        <v/>
      </c>
    </row>
    <row r="1456" spans="1:8" x14ac:dyDescent="0.25">
      <c r="A1456" s="140" t="str">
        <f>IF(results!A210=0,"",results!A210)</f>
        <v/>
      </c>
      <c r="B1456" s="131" t="str">
        <f>IF(results!B210=0,"",results!B210)</f>
        <v/>
      </c>
      <c r="C1456" s="131" t="str">
        <f>IF(results!C210=0,"",results!C210)</f>
        <v/>
      </c>
      <c r="D1456" s="131" t="str">
        <f>IF(results!D210=0,"",results!D210)</f>
        <v/>
      </c>
      <c r="E1456" s="131" t="str">
        <f>IF(results!E210=0,"",results!E210)</f>
        <v/>
      </c>
      <c r="F1456" s="141" t="str">
        <f>results!$AB$3</f>
        <v>/BMD</v>
      </c>
      <c r="G1456" s="141" t="str">
        <f>results!AB210</f>
        <v/>
      </c>
      <c r="H1456" s="143" t="str">
        <f>IFERROR(VLOOKUP(Base[[#This Row],[Résultats Demi Dilution]],$K$2:$L$62,2),"")</f>
        <v/>
      </c>
    </row>
    <row r="1457" spans="1:8" x14ac:dyDescent="0.25">
      <c r="A1457" s="140" t="str">
        <f>IF(results!A211=0,"",results!A211)</f>
        <v/>
      </c>
      <c r="B1457" s="131" t="str">
        <f>IF(results!B211=0,"",results!B211)</f>
        <v/>
      </c>
      <c r="C1457" s="131" t="str">
        <f>IF(results!C211=0,"",results!C211)</f>
        <v/>
      </c>
      <c r="D1457" s="131" t="str">
        <f>IF(results!D211=0,"",results!D211)</f>
        <v/>
      </c>
      <c r="E1457" s="131" t="str">
        <f>IF(results!E211=0,"",results!E211)</f>
        <v/>
      </c>
      <c r="F1457" s="141" t="str">
        <f>results!$AB$3</f>
        <v>/BMD</v>
      </c>
      <c r="G1457" s="141" t="str">
        <f>results!AB211</f>
        <v/>
      </c>
      <c r="H1457" s="143" t="str">
        <f>IFERROR(VLOOKUP(Base[[#This Row],[Résultats Demi Dilution]],$K$2:$L$62,2),"")</f>
        <v/>
      </c>
    </row>
    <row r="1458" spans="1:8" x14ac:dyDescent="0.25">
      <c r="A1458" s="140" t="str">
        <f>IF(results!A212=0,"",results!A212)</f>
        <v/>
      </c>
      <c r="B1458" s="131" t="str">
        <f>IF(results!B212=0,"",results!B212)</f>
        <v/>
      </c>
      <c r="C1458" s="131" t="str">
        <f>IF(results!C212=0,"",results!C212)</f>
        <v/>
      </c>
      <c r="D1458" s="131" t="str">
        <f>IF(results!D212=0,"",results!D212)</f>
        <v/>
      </c>
      <c r="E1458" s="131" t="str">
        <f>IF(results!E212=0,"",results!E212)</f>
        <v/>
      </c>
      <c r="F1458" s="141" t="str">
        <f>results!$AB$3</f>
        <v>/BMD</v>
      </c>
      <c r="G1458" s="141" t="str">
        <f>results!AB212</f>
        <v/>
      </c>
      <c r="H1458" s="143" t="str">
        <f>IFERROR(VLOOKUP(Base[[#This Row],[Résultats Demi Dilution]],$K$2:$L$62,2),"")</f>
        <v/>
      </c>
    </row>
    <row r="1459" spans="1:8" x14ac:dyDescent="0.25">
      <c r="A1459" s="140" t="str">
        <f>IF(results!A213=0,"",results!A213)</f>
        <v/>
      </c>
      <c r="B1459" s="131" t="str">
        <f>IF(results!B213=0,"",results!B213)</f>
        <v/>
      </c>
      <c r="C1459" s="131" t="str">
        <f>IF(results!C213=0,"",results!C213)</f>
        <v/>
      </c>
      <c r="D1459" s="131" t="str">
        <f>IF(results!D213=0,"",results!D213)</f>
        <v/>
      </c>
      <c r="E1459" s="131" t="str">
        <f>IF(results!E213=0,"",results!E213)</f>
        <v/>
      </c>
      <c r="F1459" s="141" t="str">
        <f>results!$AB$3</f>
        <v>/BMD</v>
      </c>
      <c r="G1459" s="141" t="str">
        <f>results!AB213</f>
        <v/>
      </c>
      <c r="H1459" s="143" t="str">
        <f>IFERROR(VLOOKUP(Base[[#This Row],[Résultats Demi Dilution]],$K$2:$L$62,2),"")</f>
        <v/>
      </c>
    </row>
    <row r="1460" spans="1:8" x14ac:dyDescent="0.25">
      <c r="A1460" s="140" t="str">
        <f>IF(results!A214=0,"",results!A214)</f>
        <v/>
      </c>
      <c r="B1460" s="131" t="str">
        <f>IF(results!B214=0,"",results!B214)</f>
        <v/>
      </c>
      <c r="C1460" s="131" t="str">
        <f>IF(results!C214=0,"",results!C214)</f>
        <v/>
      </c>
      <c r="D1460" s="131" t="str">
        <f>IF(results!D214=0,"",results!D214)</f>
        <v/>
      </c>
      <c r="E1460" s="131" t="str">
        <f>IF(results!E214=0,"",results!E214)</f>
        <v/>
      </c>
      <c r="F1460" s="141" t="str">
        <f>results!$AB$3</f>
        <v>/BMD</v>
      </c>
      <c r="G1460" s="141" t="str">
        <f>results!AB214</f>
        <v/>
      </c>
      <c r="H1460" s="143" t="str">
        <f>IFERROR(VLOOKUP(Base[[#This Row],[Résultats Demi Dilution]],$K$2:$L$62,2),"")</f>
        <v/>
      </c>
    </row>
    <row r="1461" spans="1:8" x14ac:dyDescent="0.25">
      <c r="A1461" s="140" t="str">
        <f>IF(results!A215=0,"",results!A215)</f>
        <v/>
      </c>
      <c r="B1461" s="131" t="str">
        <f>IF(results!B215=0,"",results!B215)</f>
        <v/>
      </c>
      <c r="C1461" s="131" t="str">
        <f>IF(results!C215=0,"",results!C215)</f>
        <v/>
      </c>
      <c r="D1461" s="131" t="str">
        <f>IF(results!D215=0,"",results!D215)</f>
        <v/>
      </c>
      <c r="E1461" s="131" t="str">
        <f>IF(results!E215=0,"",results!E215)</f>
        <v/>
      </c>
      <c r="F1461" s="141" t="str">
        <f>results!$AB$3</f>
        <v>/BMD</v>
      </c>
      <c r="G1461" s="141" t="str">
        <f>results!AB215</f>
        <v/>
      </c>
      <c r="H1461" s="143" t="str">
        <f>IFERROR(VLOOKUP(Base[[#This Row],[Résultats Demi Dilution]],$K$2:$L$62,2),"")</f>
        <v/>
      </c>
    </row>
    <row r="1462" spans="1:8" x14ac:dyDescent="0.25">
      <c r="A1462" s="140" t="str">
        <f>IF(results!A216=0,"",results!A216)</f>
        <v/>
      </c>
      <c r="B1462" s="131" t="str">
        <f>IF(results!B216=0,"",results!B216)</f>
        <v/>
      </c>
      <c r="C1462" s="131" t="str">
        <f>IF(results!C216=0,"",results!C216)</f>
        <v/>
      </c>
      <c r="D1462" s="131" t="str">
        <f>IF(results!D216=0,"",results!D216)</f>
        <v/>
      </c>
      <c r="E1462" s="131" t="str">
        <f>IF(results!E216=0,"",results!E216)</f>
        <v/>
      </c>
      <c r="F1462" s="141" t="str">
        <f>results!$AB$3</f>
        <v>/BMD</v>
      </c>
      <c r="G1462" s="141" t="str">
        <f>results!AB216</f>
        <v/>
      </c>
      <c r="H1462" s="143" t="str">
        <f>IFERROR(VLOOKUP(Base[[#This Row],[Résultats Demi Dilution]],$K$2:$L$62,2),"")</f>
        <v/>
      </c>
    </row>
    <row r="1463" spans="1:8" x14ac:dyDescent="0.25">
      <c r="A1463" s="140" t="str">
        <f>IF(results!A217=0,"",results!A217)</f>
        <v/>
      </c>
      <c r="B1463" s="131" t="str">
        <f>IF(results!B217=0,"",results!B217)</f>
        <v/>
      </c>
      <c r="C1463" s="131" t="str">
        <f>IF(results!C217=0,"",results!C217)</f>
        <v/>
      </c>
      <c r="D1463" s="131" t="str">
        <f>IF(results!D217=0,"",results!D217)</f>
        <v/>
      </c>
      <c r="E1463" s="131" t="str">
        <f>IF(results!E217=0,"",results!E217)</f>
        <v/>
      </c>
      <c r="F1463" s="141" t="str">
        <f>results!$AB$3</f>
        <v>/BMD</v>
      </c>
      <c r="G1463" s="141" t="str">
        <f>results!AB217</f>
        <v/>
      </c>
      <c r="H1463" s="143" t="str">
        <f>IFERROR(VLOOKUP(Base[[#This Row],[Résultats Demi Dilution]],$K$2:$L$62,2),"")</f>
        <v/>
      </c>
    </row>
    <row r="1464" spans="1:8" x14ac:dyDescent="0.25">
      <c r="A1464" s="140" t="str">
        <f>IF(results!A218=0,"",results!A218)</f>
        <v/>
      </c>
      <c r="B1464" s="131" t="str">
        <f>IF(results!B218=0,"",results!B218)</f>
        <v/>
      </c>
      <c r="C1464" s="131" t="str">
        <f>IF(results!C218=0,"",results!C218)</f>
        <v/>
      </c>
      <c r="D1464" s="131" t="str">
        <f>IF(results!D218=0,"",results!D218)</f>
        <v/>
      </c>
      <c r="E1464" s="131" t="str">
        <f>IF(results!E218=0,"",results!E218)</f>
        <v/>
      </c>
      <c r="F1464" s="141" t="str">
        <f>results!$AB$3</f>
        <v>/BMD</v>
      </c>
      <c r="G1464" s="141" t="str">
        <f>results!AB218</f>
        <v/>
      </c>
      <c r="H1464" s="143" t="str">
        <f>IFERROR(VLOOKUP(Base[[#This Row],[Résultats Demi Dilution]],$K$2:$L$62,2),"")</f>
        <v/>
      </c>
    </row>
    <row r="1465" spans="1:8" x14ac:dyDescent="0.25">
      <c r="A1465" s="140" t="str">
        <f>IF(results!A219=0,"",results!A219)</f>
        <v/>
      </c>
      <c r="B1465" s="131" t="str">
        <f>IF(results!B219=0,"",results!B219)</f>
        <v/>
      </c>
      <c r="C1465" s="131" t="str">
        <f>IF(results!C219=0,"",results!C219)</f>
        <v/>
      </c>
      <c r="D1465" s="131" t="str">
        <f>IF(results!D219=0,"",results!D219)</f>
        <v/>
      </c>
      <c r="E1465" s="131" t="str">
        <f>IF(results!E219=0,"",results!E219)</f>
        <v/>
      </c>
      <c r="F1465" s="141" t="str">
        <f>results!$AB$3</f>
        <v>/BMD</v>
      </c>
      <c r="G1465" s="141" t="str">
        <f>results!AB219</f>
        <v/>
      </c>
      <c r="H1465" s="143" t="str">
        <f>IFERROR(VLOOKUP(Base[[#This Row],[Résultats Demi Dilution]],$K$2:$L$62,2),"")</f>
        <v/>
      </c>
    </row>
    <row r="1466" spans="1:8" x14ac:dyDescent="0.25">
      <c r="A1466" s="140" t="str">
        <f>IF(results!A220=0,"",results!A220)</f>
        <v/>
      </c>
      <c r="B1466" s="131" t="str">
        <f>IF(results!B220=0,"",results!B220)</f>
        <v/>
      </c>
      <c r="C1466" s="131" t="str">
        <f>IF(results!C220=0,"",results!C220)</f>
        <v/>
      </c>
      <c r="D1466" s="131" t="str">
        <f>IF(results!D220=0,"",results!D220)</f>
        <v/>
      </c>
      <c r="E1466" s="131" t="str">
        <f>IF(results!E220=0,"",results!E220)</f>
        <v/>
      </c>
      <c r="F1466" s="141" t="str">
        <f>results!$AB$3</f>
        <v>/BMD</v>
      </c>
      <c r="G1466" s="141" t="str">
        <f>results!AB220</f>
        <v/>
      </c>
      <c r="H1466" s="143" t="str">
        <f>IFERROR(VLOOKUP(Base[[#This Row],[Résultats Demi Dilution]],$K$2:$L$62,2),"")</f>
        <v/>
      </c>
    </row>
    <row r="1467" spans="1:8" x14ac:dyDescent="0.25">
      <c r="A1467" s="140" t="str">
        <f>IF(results!A221=0,"",results!A221)</f>
        <v/>
      </c>
      <c r="B1467" s="131" t="str">
        <f>IF(results!B221=0,"",results!B221)</f>
        <v/>
      </c>
      <c r="C1467" s="131" t="str">
        <f>IF(results!C221=0,"",results!C221)</f>
        <v/>
      </c>
      <c r="D1467" s="131" t="str">
        <f>IF(results!D221=0,"",results!D221)</f>
        <v/>
      </c>
      <c r="E1467" s="131" t="str">
        <f>IF(results!E221=0,"",results!E221)</f>
        <v/>
      </c>
      <c r="F1467" s="141" t="str">
        <f>results!$AB$3</f>
        <v>/BMD</v>
      </c>
      <c r="G1467" s="141" t="str">
        <f>results!AB221</f>
        <v/>
      </c>
      <c r="H1467" s="143" t="str">
        <f>IFERROR(VLOOKUP(Base[[#This Row],[Résultats Demi Dilution]],$K$2:$L$62,2),"")</f>
        <v/>
      </c>
    </row>
    <row r="1468" spans="1:8" x14ac:dyDescent="0.25">
      <c r="A1468" s="140" t="str">
        <f>IF(results!A222=0,"",results!A222)</f>
        <v/>
      </c>
      <c r="B1468" s="131" t="str">
        <f>IF(results!B222=0,"",results!B222)</f>
        <v/>
      </c>
      <c r="C1468" s="131" t="str">
        <f>IF(results!C222=0,"",results!C222)</f>
        <v/>
      </c>
      <c r="D1468" s="131" t="str">
        <f>IF(results!D222=0,"",results!D222)</f>
        <v/>
      </c>
      <c r="E1468" s="131" t="str">
        <f>IF(results!E222=0,"",results!E222)</f>
        <v/>
      </c>
      <c r="F1468" s="141" t="str">
        <f>results!$AB$3</f>
        <v>/BMD</v>
      </c>
      <c r="G1468" s="141" t="str">
        <f>results!AB222</f>
        <v/>
      </c>
      <c r="H1468" s="143" t="str">
        <f>IFERROR(VLOOKUP(Base[[#This Row],[Résultats Demi Dilution]],$K$2:$L$62,2),"")</f>
        <v/>
      </c>
    </row>
    <row r="1469" spans="1:8" x14ac:dyDescent="0.25">
      <c r="A1469" s="140" t="str">
        <f>IF(results!A223=0,"",results!A223)</f>
        <v/>
      </c>
      <c r="B1469" s="131" t="str">
        <f>IF(results!B223=0,"",results!B223)</f>
        <v/>
      </c>
      <c r="C1469" s="131" t="str">
        <f>IF(results!C223=0,"",results!C223)</f>
        <v/>
      </c>
      <c r="D1469" s="131" t="str">
        <f>IF(results!D223=0,"",results!D223)</f>
        <v/>
      </c>
      <c r="E1469" s="131" t="str">
        <f>IF(results!E223=0,"",results!E223)</f>
        <v/>
      </c>
      <c r="F1469" s="141" t="str">
        <f>results!$AB$3</f>
        <v>/BMD</v>
      </c>
      <c r="G1469" s="141" t="str">
        <f>results!AB223</f>
        <v/>
      </c>
      <c r="H1469" s="143" t="str">
        <f>IFERROR(VLOOKUP(Base[[#This Row],[Résultats Demi Dilution]],$K$2:$L$62,2),"")</f>
        <v/>
      </c>
    </row>
    <row r="1470" spans="1:8" x14ac:dyDescent="0.25">
      <c r="A1470" s="140" t="str">
        <f>IF(results!A224=0,"",results!A224)</f>
        <v/>
      </c>
      <c r="B1470" s="131" t="str">
        <f>IF(results!B224=0,"",results!B224)</f>
        <v/>
      </c>
      <c r="C1470" s="131" t="str">
        <f>IF(results!C224=0,"",results!C224)</f>
        <v/>
      </c>
      <c r="D1470" s="131" t="str">
        <f>IF(results!D224=0,"",results!D224)</f>
        <v/>
      </c>
      <c r="E1470" s="131" t="str">
        <f>IF(results!E224=0,"",results!E224)</f>
        <v/>
      </c>
      <c r="F1470" s="141" t="str">
        <f>results!$AB$3</f>
        <v>/BMD</v>
      </c>
      <c r="G1470" s="141" t="str">
        <f>results!AB224</f>
        <v/>
      </c>
      <c r="H1470" s="143" t="str">
        <f>IFERROR(VLOOKUP(Base[[#This Row],[Résultats Demi Dilution]],$K$2:$L$62,2),"")</f>
        <v/>
      </c>
    </row>
    <row r="1471" spans="1:8" x14ac:dyDescent="0.25">
      <c r="A1471" s="140" t="str">
        <f>IF(results!A225=0,"",results!A225)</f>
        <v/>
      </c>
      <c r="B1471" s="131" t="str">
        <f>IF(results!B225=0,"",results!B225)</f>
        <v/>
      </c>
      <c r="C1471" s="131" t="str">
        <f>IF(results!C225=0,"",results!C225)</f>
        <v/>
      </c>
      <c r="D1471" s="131" t="str">
        <f>IF(results!D225=0,"",results!D225)</f>
        <v/>
      </c>
      <c r="E1471" s="131" t="str">
        <f>IF(results!E225=0,"",results!E225)</f>
        <v/>
      </c>
      <c r="F1471" s="141" t="str">
        <f>results!$AB$3</f>
        <v>/BMD</v>
      </c>
      <c r="G1471" s="141" t="str">
        <f>results!AB225</f>
        <v/>
      </c>
      <c r="H1471" s="143" t="str">
        <f>IFERROR(VLOOKUP(Base[[#This Row],[Résultats Demi Dilution]],$K$2:$L$62,2),"")</f>
        <v/>
      </c>
    </row>
    <row r="1472" spans="1:8" x14ac:dyDescent="0.25">
      <c r="A1472" s="140" t="str">
        <f>IF(results!A226=0,"",results!A226)</f>
        <v/>
      </c>
      <c r="B1472" s="131" t="str">
        <f>IF(results!B226=0,"",results!B226)</f>
        <v/>
      </c>
      <c r="C1472" s="131" t="str">
        <f>IF(results!C226=0,"",results!C226)</f>
        <v/>
      </c>
      <c r="D1472" s="131" t="str">
        <f>IF(results!D226=0,"",results!D226)</f>
        <v/>
      </c>
      <c r="E1472" s="131" t="str">
        <f>IF(results!E226=0,"",results!E226)</f>
        <v/>
      </c>
      <c r="F1472" s="141" t="str">
        <f>results!$AB$3</f>
        <v>/BMD</v>
      </c>
      <c r="G1472" s="141" t="str">
        <f>results!AB226</f>
        <v/>
      </c>
      <c r="H1472" s="143" t="str">
        <f>IFERROR(VLOOKUP(Base[[#This Row],[Résultats Demi Dilution]],$K$2:$L$62,2),"")</f>
        <v/>
      </c>
    </row>
    <row r="1473" spans="1:8" x14ac:dyDescent="0.25">
      <c r="A1473" s="140" t="str">
        <f>IF(results!A227=0,"",results!A227)</f>
        <v/>
      </c>
      <c r="B1473" s="131" t="str">
        <f>IF(results!B227=0,"",results!B227)</f>
        <v/>
      </c>
      <c r="C1473" s="131" t="str">
        <f>IF(results!C227=0,"",results!C227)</f>
        <v/>
      </c>
      <c r="D1473" s="131" t="str">
        <f>IF(results!D227=0,"",results!D227)</f>
        <v/>
      </c>
      <c r="E1473" s="131" t="str">
        <f>IF(results!E227=0,"",results!E227)</f>
        <v/>
      </c>
      <c r="F1473" s="141" t="str">
        <f>results!$AB$3</f>
        <v>/BMD</v>
      </c>
      <c r="G1473" s="141" t="str">
        <f>results!AB227</f>
        <v/>
      </c>
      <c r="H1473" s="143" t="str">
        <f>IFERROR(VLOOKUP(Base[[#This Row],[Résultats Demi Dilution]],$K$2:$L$62,2),"")</f>
        <v/>
      </c>
    </row>
    <row r="1474" spans="1:8" x14ac:dyDescent="0.25">
      <c r="A1474" s="140" t="str">
        <f>IF(results!A228=0,"",results!A228)</f>
        <v/>
      </c>
      <c r="B1474" s="131" t="str">
        <f>IF(results!B228=0,"",results!B228)</f>
        <v/>
      </c>
      <c r="C1474" s="131" t="str">
        <f>IF(results!C228=0,"",results!C228)</f>
        <v/>
      </c>
      <c r="D1474" s="131" t="str">
        <f>IF(results!D228=0,"",results!D228)</f>
        <v/>
      </c>
      <c r="E1474" s="131" t="str">
        <f>IF(results!E228=0,"",results!E228)</f>
        <v/>
      </c>
      <c r="F1474" s="141" t="str">
        <f>results!$AB$3</f>
        <v>/BMD</v>
      </c>
      <c r="G1474" s="141" t="str">
        <f>results!AB228</f>
        <v/>
      </c>
      <c r="H1474" s="143" t="str">
        <f>IFERROR(VLOOKUP(Base[[#This Row],[Résultats Demi Dilution]],$K$2:$L$62,2),"")</f>
        <v/>
      </c>
    </row>
    <row r="1475" spans="1:8" x14ac:dyDescent="0.25">
      <c r="A1475" s="140" t="str">
        <f>IF(results!A229=0,"",results!A229)</f>
        <v/>
      </c>
      <c r="B1475" s="131" t="str">
        <f>IF(results!B229=0,"",results!B229)</f>
        <v/>
      </c>
      <c r="C1475" s="131" t="str">
        <f>IF(results!C229=0,"",results!C229)</f>
        <v/>
      </c>
      <c r="D1475" s="131" t="str">
        <f>IF(results!D229=0,"",results!D229)</f>
        <v/>
      </c>
      <c r="E1475" s="131" t="str">
        <f>IF(results!E229=0,"",results!E229)</f>
        <v/>
      </c>
      <c r="F1475" s="141" t="str">
        <f>results!$AB$3</f>
        <v>/BMD</v>
      </c>
      <c r="G1475" s="141" t="str">
        <f>results!AB229</f>
        <v/>
      </c>
      <c r="H1475" s="143" t="str">
        <f>IFERROR(VLOOKUP(Base[[#This Row],[Résultats Demi Dilution]],$K$2:$L$62,2),"")</f>
        <v/>
      </c>
    </row>
    <row r="1476" spans="1:8" x14ac:dyDescent="0.25">
      <c r="A1476" s="140" t="str">
        <f>IF(results!A230=0,"",results!A230)</f>
        <v/>
      </c>
      <c r="B1476" s="131" t="str">
        <f>IF(results!B230=0,"",results!B230)</f>
        <v/>
      </c>
      <c r="C1476" s="131" t="str">
        <f>IF(results!C230=0,"",results!C230)</f>
        <v/>
      </c>
      <c r="D1476" s="131" t="str">
        <f>IF(results!D230=0,"",results!D230)</f>
        <v/>
      </c>
      <c r="E1476" s="131" t="str">
        <f>IF(results!E230=0,"",results!E230)</f>
        <v/>
      </c>
      <c r="F1476" s="141" t="str">
        <f>results!$AB$3</f>
        <v>/BMD</v>
      </c>
      <c r="G1476" s="141" t="str">
        <f>results!AB230</f>
        <v/>
      </c>
      <c r="H1476" s="143" t="str">
        <f>IFERROR(VLOOKUP(Base[[#This Row],[Résultats Demi Dilution]],$K$2:$L$62,2),"")</f>
        <v/>
      </c>
    </row>
    <row r="1477" spans="1:8" x14ac:dyDescent="0.25">
      <c r="A1477" s="140" t="str">
        <f>IF(results!A231=0,"",results!A231)</f>
        <v/>
      </c>
      <c r="B1477" s="131" t="str">
        <f>IF(results!B231=0,"",results!B231)</f>
        <v/>
      </c>
      <c r="C1477" s="131" t="str">
        <f>IF(results!C231=0,"",results!C231)</f>
        <v/>
      </c>
      <c r="D1477" s="131" t="str">
        <f>IF(results!D231=0,"",results!D231)</f>
        <v/>
      </c>
      <c r="E1477" s="131" t="str">
        <f>IF(results!E231=0,"",results!E231)</f>
        <v/>
      </c>
      <c r="F1477" s="141" t="str">
        <f>results!$AB$3</f>
        <v>/BMD</v>
      </c>
      <c r="G1477" s="141" t="str">
        <f>results!AB231</f>
        <v/>
      </c>
      <c r="H1477" s="143" t="str">
        <f>IFERROR(VLOOKUP(Base[[#This Row],[Résultats Demi Dilution]],$K$2:$L$62,2),"")</f>
        <v/>
      </c>
    </row>
    <row r="1478" spans="1:8" x14ac:dyDescent="0.25">
      <c r="A1478" s="140" t="str">
        <f>IF(results!A232=0,"",results!A232)</f>
        <v/>
      </c>
      <c r="B1478" s="131" t="str">
        <f>IF(results!B232=0,"",results!B232)</f>
        <v/>
      </c>
      <c r="C1478" s="131" t="str">
        <f>IF(results!C232=0,"",results!C232)</f>
        <v/>
      </c>
      <c r="D1478" s="131" t="str">
        <f>IF(results!D232=0,"",results!D232)</f>
        <v/>
      </c>
      <c r="E1478" s="131" t="str">
        <f>IF(results!E232=0,"",results!E232)</f>
        <v/>
      </c>
      <c r="F1478" s="141" t="str">
        <f>results!$AB$3</f>
        <v>/BMD</v>
      </c>
      <c r="G1478" s="141" t="str">
        <f>results!AB232</f>
        <v/>
      </c>
      <c r="H1478" s="143" t="str">
        <f>IFERROR(VLOOKUP(Base[[#This Row],[Résultats Demi Dilution]],$K$2:$L$62,2),"")</f>
        <v/>
      </c>
    </row>
    <row r="1479" spans="1:8" x14ac:dyDescent="0.25">
      <c r="A1479" s="140" t="str">
        <f>IF(results!A233=0,"",results!A233)</f>
        <v/>
      </c>
      <c r="B1479" s="131" t="str">
        <f>IF(results!B233=0,"",results!B233)</f>
        <v/>
      </c>
      <c r="C1479" s="131" t="str">
        <f>IF(results!C233=0,"",results!C233)</f>
        <v/>
      </c>
      <c r="D1479" s="131" t="str">
        <f>IF(results!D233=0,"",results!D233)</f>
        <v/>
      </c>
      <c r="E1479" s="131" t="str">
        <f>IF(results!E233=0,"",results!E233)</f>
        <v/>
      </c>
      <c r="F1479" s="141" t="str">
        <f>results!$AB$3</f>
        <v>/BMD</v>
      </c>
      <c r="G1479" s="141" t="str">
        <f>results!AB233</f>
        <v/>
      </c>
      <c r="H1479" s="143" t="str">
        <f>IFERROR(VLOOKUP(Base[[#This Row],[Résultats Demi Dilution]],$K$2:$L$62,2),"")</f>
        <v/>
      </c>
    </row>
    <row r="1480" spans="1:8" x14ac:dyDescent="0.25">
      <c r="A1480" s="140" t="str">
        <f>IF(results!A234=0,"",results!A234)</f>
        <v/>
      </c>
      <c r="B1480" s="131" t="str">
        <f>IF(results!B234=0,"",results!B234)</f>
        <v/>
      </c>
      <c r="C1480" s="131" t="str">
        <f>IF(results!C234=0,"",results!C234)</f>
        <v/>
      </c>
      <c r="D1480" s="131" t="str">
        <f>IF(results!D234=0,"",results!D234)</f>
        <v/>
      </c>
      <c r="E1480" s="131" t="str">
        <f>IF(results!E234=0,"",results!E234)</f>
        <v/>
      </c>
      <c r="F1480" s="141" t="str">
        <f>results!$AB$3</f>
        <v>/BMD</v>
      </c>
      <c r="G1480" s="141" t="str">
        <f>results!AB234</f>
        <v/>
      </c>
      <c r="H1480" s="143" t="str">
        <f>IFERROR(VLOOKUP(Base[[#This Row],[Résultats Demi Dilution]],$K$2:$L$62,2),"")</f>
        <v/>
      </c>
    </row>
    <row r="1481" spans="1:8" x14ac:dyDescent="0.25">
      <c r="A1481" s="140" t="str">
        <f>IF(results!A235=0,"",results!A235)</f>
        <v/>
      </c>
      <c r="B1481" s="131" t="str">
        <f>IF(results!B235=0,"",results!B235)</f>
        <v/>
      </c>
      <c r="C1481" s="131" t="str">
        <f>IF(results!C235=0,"",results!C235)</f>
        <v/>
      </c>
      <c r="D1481" s="131" t="str">
        <f>IF(results!D235=0,"",results!D235)</f>
        <v/>
      </c>
      <c r="E1481" s="131" t="str">
        <f>IF(results!E235=0,"",results!E235)</f>
        <v/>
      </c>
      <c r="F1481" s="141" t="str">
        <f>results!$AB$3</f>
        <v>/BMD</v>
      </c>
      <c r="G1481" s="141" t="str">
        <f>results!AB235</f>
        <v/>
      </c>
      <c r="H1481" s="143" t="str">
        <f>IFERROR(VLOOKUP(Base[[#This Row],[Résultats Demi Dilution]],$K$2:$L$62,2),"")</f>
        <v/>
      </c>
    </row>
    <row r="1482" spans="1:8" x14ac:dyDescent="0.25">
      <c r="A1482" s="140" t="str">
        <f>IF(results!A236=0,"",results!A236)</f>
        <v/>
      </c>
      <c r="B1482" s="131" t="str">
        <f>IF(results!B236=0,"",results!B236)</f>
        <v/>
      </c>
      <c r="C1482" s="131" t="str">
        <f>IF(results!C236=0,"",results!C236)</f>
        <v/>
      </c>
      <c r="D1482" s="131" t="str">
        <f>IF(results!D236=0,"",results!D236)</f>
        <v/>
      </c>
      <c r="E1482" s="131" t="str">
        <f>IF(results!E236=0,"",results!E236)</f>
        <v/>
      </c>
      <c r="F1482" s="141" t="str">
        <f>results!$AB$3</f>
        <v>/BMD</v>
      </c>
      <c r="G1482" s="141" t="str">
        <f>results!AB236</f>
        <v/>
      </c>
      <c r="H1482" s="143" t="str">
        <f>IFERROR(VLOOKUP(Base[[#This Row],[Résultats Demi Dilution]],$K$2:$L$62,2),"")</f>
        <v/>
      </c>
    </row>
    <row r="1483" spans="1:8" x14ac:dyDescent="0.25">
      <c r="A1483" s="140" t="str">
        <f>IF(results!A237=0,"",results!A237)</f>
        <v/>
      </c>
      <c r="B1483" s="131" t="str">
        <f>IF(results!B237=0,"",results!B237)</f>
        <v/>
      </c>
      <c r="C1483" s="131" t="str">
        <f>IF(results!C237=0,"",results!C237)</f>
        <v/>
      </c>
      <c r="D1483" s="131" t="str">
        <f>IF(results!D237=0,"",results!D237)</f>
        <v/>
      </c>
      <c r="E1483" s="131" t="str">
        <f>IF(results!E237=0,"",results!E237)</f>
        <v/>
      </c>
      <c r="F1483" s="141" t="str">
        <f>results!$AB$3</f>
        <v>/BMD</v>
      </c>
      <c r="G1483" s="141" t="str">
        <f>results!AB237</f>
        <v/>
      </c>
      <c r="H1483" s="143" t="str">
        <f>IFERROR(VLOOKUP(Base[[#This Row],[Résultats Demi Dilution]],$K$2:$L$62,2),"")</f>
        <v/>
      </c>
    </row>
    <row r="1484" spans="1:8" x14ac:dyDescent="0.25">
      <c r="A1484" s="140" t="str">
        <f>IF(results!A238=0,"",results!A238)</f>
        <v/>
      </c>
      <c r="B1484" s="131" t="str">
        <f>IF(results!B238=0,"",results!B238)</f>
        <v/>
      </c>
      <c r="C1484" s="131" t="str">
        <f>IF(results!C238=0,"",results!C238)</f>
        <v/>
      </c>
      <c r="D1484" s="131" t="str">
        <f>IF(results!D238=0,"",results!D238)</f>
        <v/>
      </c>
      <c r="E1484" s="131" t="str">
        <f>IF(results!E238=0,"",results!E238)</f>
        <v/>
      </c>
      <c r="F1484" s="141" t="str">
        <f>results!$AB$3</f>
        <v>/BMD</v>
      </c>
      <c r="G1484" s="141" t="str">
        <f>results!AB238</f>
        <v/>
      </c>
      <c r="H1484" s="143" t="str">
        <f>IFERROR(VLOOKUP(Base[[#This Row],[Résultats Demi Dilution]],$K$2:$L$62,2),"")</f>
        <v/>
      </c>
    </row>
    <row r="1485" spans="1:8" x14ac:dyDescent="0.25">
      <c r="A1485" s="140" t="str">
        <f>IF(results!A239=0,"",results!A239)</f>
        <v/>
      </c>
      <c r="B1485" s="131" t="str">
        <f>IF(results!B239=0,"",results!B239)</f>
        <v/>
      </c>
      <c r="C1485" s="131" t="str">
        <f>IF(results!C239=0,"",results!C239)</f>
        <v/>
      </c>
      <c r="D1485" s="131" t="str">
        <f>IF(results!D239=0,"",results!D239)</f>
        <v/>
      </c>
      <c r="E1485" s="131" t="str">
        <f>IF(results!E239=0,"",results!E239)</f>
        <v/>
      </c>
      <c r="F1485" s="141" t="str">
        <f>results!$AB$3</f>
        <v>/BMD</v>
      </c>
      <c r="G1485" s="141" t="str">
        <f>results!AB239</f>
        <v/>
      </c>
      <c r="H1485" s="143" t="str">
        <f>IFERROR(VLOOKUP(Base[[#This Row],[Résultats Demi Dilution]],$K$2:$L$62,2),"")</f>
        <v/>
      </c>
    </row>
    <row r="1486" spans="1:8" x14ac:dyDescent="0.25">
      <c r="A1486" s="140" t="str">
        <f>IF(results!A240=0,"",results!A240)</f>
        <v/>
      </c>
      <c r="B1486" s="131" t="str">
        <f>IF(results!B240=0,"",results!B240)</f>
        <v/>
      </c>
      <c r="C1486" s="131" t="str">
        <f>IF(results!C240=0,"",results!C240)</f>
        <v/>
      </c>
      <c r="D1486" s="131" t="str">
        <f>IF(results!D240=0,"",results!D240)</f>
        <v/>
      </c>
      <c r="E1486" s="131" t="str">
        <f>IF(results!E240=0,"",results!E240)</f>
        <v/>
      </c>
      <c r="F1486" s="141" t="str">
        <f>results!$AB$3</f>
        <v>/BMD</v>
      </c>
      <c r="G1486" s="141" t="str">
        <f>results!AB240</f>
        <v/>
      </c>
      <c r="H1486" s="143" t="str">
        <f>IFERROR(VLOOKUP(Base[[#This Row],[Résultats Demi Dilution]],$K$2:$L$62,2),"")</f>
        <v/>
      </c>
    </row>
    <row r="1487" spans="1:8" x14ac:dyDescent="0.25">
      <c r="A1487" s="140" t="str">
        <f>IF(results!A241=0,"",results!A241)</f>
        <v/>
      </c>
      <c r="B1487" s="131" t="str">
        <f>IF(results!B241=0,"",results!B241)</f>
        <v/>
      </c>
      <c r="C1487" s="131" t="str">
        <f>IF(results!C241=0,"",results!C241)</f>
        <v/>
      </c>
      <c r="D1487" s="131" t="str">
        <f>IF(results!D241=0,"",results!D241)</f>
        <v/>
      </c>
      <c r="E1487" s="131" t="str">
        <f>IF(results!E241=0,"",results!E241)</f>
        <v/>
      </c>
      <c r="F1487" s="141" t="str">
        <f>results!$AB$3</f>
        <v>/BMD</v>
      </c>
      <c r="G1487" s="141" t="str">
        <f>results!AB241</f>
        <v/>
      </c>
      <c r="H1487" s="143" t="str">
        <f>IFERROR(VLOOKUP(Base[[#This Row],[Résultats Demi Dilution]],$K$2:$L$62,2),"")</f>
        <v/>
      </c>
    </row>
    <row r="1488" spans="1:8" x14ac:dyDescent="0.25">
      <c r="A1488" s="140" t="str">
        <f>IF(results!A242=0,"",results!A242)</f>
        <v/>
      </c>
      <c r="B1488" s="131" t="str">
        <f>IF(results!B242=0,"",results!B242)</f>
        <v/>
      </c>
      <c r="C1488" s="131" t="str">
        <f>IF(results!C242=0,"",results!C242)</f>
        <v/>
      </c>
      <c r="D1488" s="131" t="str">
        <f>IF(results!D242=0,"",results!D242)</f>
        <v/>
      </c>
      <c r="E1488" s="131" t="str">
        <f>IF(results!E242=0,"",results!E242)</f>
        <v/>
      </c>
      <c r="F1488" s="141" t="str">
        <f>results!$AB$3</f>
        <v>/BMD</v>
      </c>
      <c r="G1488" s="141" t="str">
        <f>results!AB242</f>
        <v/>
      </c>
      <c r="H1488" s="143" t="str">
        <f>IFERROR(VLOOKUP(Base[[#This Row],[Résultats Demi Dilution]],$K$2:$L$62,2),"")</f>
        <v/>
      </c>
    </row>
    <row r="1489" spans="1:8" x14ac:dyDescent="0.25">
      <c r="A1489" s="140" t="str">
        <f>IF(results!A243=0,"",results!A243)</f>
        <v/>
      </c>
      <c r="B1489" s="131" t="str">
        <f>IF(results!B243=0,"",results!B243)</f>
        <v/>
      </c>
      <c r="C1489" s="131" t="str">
        <f>IF(results!C243=0,"",results!C243)</f>
        <v/>
      </c>
      <c r="D1489" s="131" t="str">
        <f>IF(results!D243=0,"",results!D243)</f>
        <v/>
      </c>
      <c r="E1489" s="131" t="str">
        <f>IF(results!E243=0,"",results!E243)</f>
        <v/>
      </c>
      <c r="F1489" s="141" t="str">
        <f>results!$AB$3</f>
        <v>/BMD</v>
      </c>
      <c r="G1489" s="141" t="str">
        <f>results!AB243</f>
        <v/>
      </c>
      <c r="H1489" s="143" t="str">
        <f>IFERROR(VLOOKUP(Base[[#This Row],[Résultats Demi Dilution]],$K$2:$L$62,2),"")</f>
        <v/>
      </c>
    </row>
    <row r="1490" spans="1:8" x14ac:dyDescent="0.25">
      <c r="A1490" s="140" t="str">
        <f>IF(results!A244=0,"",results!A244)</f>
        <v/>
      </c>
      <c r="B1490" s="131" t="str">
        <f>IF(results!B244=0,"",results!B244)</f>
        <v/>
      </c>
      <c r="C1490" s="131" t="str">
        <f>IF(results!C244=0,"",results!C244)</f>
        <v/>
      </c>
      <c r="D1490" s="131" t="str">
        <f>IF(results!D244=0,"",results!D244)</f>
        <v/>
      </c>
      <c r="E1490" s="131" t="str">
        <f>IF(results!E244=0,"",results!E244)</f>
        <v/>
      </c>
      <c r="F1490" s="141" t="str">
        <f>results!$AB$3</f>
        <v>/BMD</v>
      </c>
      <c r="G1490" s="141" t="str">
        <f>results!AB244</f>
        <v/>
      </c>
      <c r="H1490" s="143" t="str">
        <f>IFERROR(VLOOKUP(Base[[#This Row],[Résultats Demi Dilution]],$K$2:$L$62,2),"")</f>
        <v/>
      </c>
    </row>
    <row r="1491" spans="1:8" x14ac:dyDescent="0.25">
      <c r="A1491" s="140" t="str">
        <f>IF(results!A245=0,"",results!A245)</f>
        <v/>
      </c>
      <c r="B1491" s="131" t="str">
        <f>IF(results!B245=0,"",results!B245)</f>
        <v/>
      </c>
      <c r="C1491" s="131" t="str">
        <f>IF(results!C245=0,"",results!C245)</f>
        <v/>
      </c>
      <c r="D1491" s="131" t="str">
        <f>IF(results!D245=0,"",results!D245)</f>
        <v/>
      </c>
      <c r="E1491" s="131" t="str">
        <f>IF(results!E245=0,"",results!E245)</f>
        <v/>
      </c>
      <c r="F1491" s="141" t="str">
        <f>results!$AB$3</f>
        <v>/BMD</v>
      </c>
      <c r="G1491" s="141" t="str">
        <f>results!AB245</f>
        <v/>
      </c>
      <c r="H1491" s="143" t="str">
        <f>IFERROR(VLOOKUP(Base[[#This Row],[Résultats Demi Dilution]],$K$2:$L$62,2),"")</f>
        <v/>
      </c>
    </row>
    <row r="1492" spans="1:8" x14ac:dyDescent="0.25">
      <c r="A1492" s="140" t="str">
        <f>IF(results!A246=0,"",results!A246)</f>
        <v/>
      </c>
      <c r="B1492" s="131" t="str">
        <f>IF(results!B246=0,"",results!B246)</f>
        <v/>
      </c>
      <c r="C1492" s="131" t="str">
        <f>IF(results!C246=0,"",results!C246)</f>
        <v/>
      </c>
      <c r="D1492" s="131" t="str">
        <f>IF(results!D246=0,"",results!D246)</f>
        <v/>
      </c>
      <c r="E1492" s="131" t="str">
        <f>IF(results!E246=0,"",results!E246)</f>
        <v/>
      </c>
      <c r="F1492" s="141" t="str">
        <f>results!$AB$3</f>
        <v>/BMD</v>
      </c>
      <c r="G1492" s="141" t="str">
        <f>results!AB246</f>
        <v/>
      </c>
      <c r="H1492" s="143" t="str">
        <f>IFERROR(VLOOKUP(Base[[#This Row],[Résultats Demi Dilution]],$K$2:$L$62,2),"")</f>
        <v/>
      </c>
    </row>
    <row r="1493" spans="1:8" x14ac:dyDescent="0.25">
      <c r="A1493" s="140" t="str">
        <f>IF(results!A247=0,"",results!A247)</f>
        <v/>
      </c>
      <c r="B1493" s="131" t="str">
        <f>IF(results!B247=0,"",results!B247)</f>
        <v/>
      </c>
      <c r="C1493" s="131" t="str">
        <f>IF(results!C247=0,"",results!C247)</f>
        <v/>
      </c>
      <c r="D1493" s="131" t="str">
        <f>IF(results!D247=0,"",results!D247)</f>
        <v/>
      </c>
      <c r="E1493" s="131" t="str">
        <f>IF(results!E247=0,"",results!E247)</f>
        <v/>
      </c>
      <c r="F1493" s="141" t="str">
        <f>results!$AB$3</f>
        <v>/BMD</v>
      </c>
      <c r="G1493" s="141" t="str">
        <f>results!AB247</f>
        <v/>
      </c>
      <c r="H1493" s="143" t="str">
        <f>IFERROR(VLOOKUP(Base[[#This Row],[Résultats Demi Dilution]],$K$2:$L$62,2),"")</f>
        <v/>
      </c>
    </row>
    <row r="1494" spans="1:8" x14ac:dyDescent="0.25">
      <c r="A1494" s="140" t="str">
        <f>IF(results!A248=0,"",results!A248)</f>
        <v/>
      </c>
      <c r="B1494" s="131" t="str">
        <f>IF(results!B248=0,"",results!B248)</f>
        <v/>
      </c>
      <c r="C1494" s="131" t="str">
        <f>IF(results!C248=0,"",results!C248)</f>
        <v/>
      </c>
      <c r="D1494" s="131" t="str">
        <f>IF(results!D248=0,"",results!D248)</f>
        <v/>
      </c>
      <c r="E1494" s="131" t="str">
        <f>IF(results!E248=0,"",results!E248)</f>
        <v/>
      </c>
      <c r="F1494" s="141" t="str">
        <f>results!$AB$3</f>
        <v>/BMD</v>
      </c>
      <c r="G1494" s="141" t="str">
        <f>results!AB248</f>
        <v/>
      </c>
      <c r="H1494" s="143" t="str">
        <f>IFERROR(VLOOKUP(Base[[#This Row],[Résultats Demi Dilution]],$K$2:$L$62,2),"")</f>
        <v/>
      </c>
    </row>
    <row r="1495" spans="1:8" x14ac:dyDescent="0.25">
      <c r="A1495" s="140" t="str">
        <f>IF(results!A249=0,"",results!A249)</f>
        <v/>
      </c>
      <c r="B1495" s="131" t="str">
        <f>IF(results!B249=0,"",results!B249)</f>
        <v/>
      </c>
      <c r="C1495" s="131" t="str">
        <f>IF(results!C249=0,"",results!C249)</f>
        <v/>
      </c>
      <c r="D1495" s="131" t="str">
        <f>IF(results!D249=0,"",results!D249)</f>
        <v/>
      </c>
      <c r="E1495" s="131" t="str">
        <f>IF(results!E249=0,"",results!E249)</f>
        <v/>
      </c>
      <c r="F1495" s="141" t="str">
        <f>results!$AB$3</f>
        <v>/BMD</v>
      </c>
      <c r="G1495" s="141" t="str">
        <f>results!AB249</f>
        <v/>
      </c>
      <c r="H1495" s="143" t="str">
        <f>IFERROR(VLOOKUP(Base[[#This Row],[Résultats Demi Dilution]],$K$2:$L$62,2),"")</f>
        <v/>
      </c>
    </row>
    <row r="1496" spans="1:8" x14ac:dyDescent="0.25">
      <c r="A1496" s="140" t="str">
        <f>IF(results!A250=0,"",results!A250)</f>
        <v/>
      </c>
      <c r="B1496" s="131" t="str">
        <f>IF(results!B250=0,"",results!B250)</f>
        <v/>
      </c>
      <c r="C1496" s="131" t="str">
        <f>IF(results!C250=0,"",results!C250)</f>
        <v/>
      </c>
      <c r="D1496" s="131" t="str">
        <f>IF(results!D250=0,"",results!D250)</f>
        <v/>
      </c>
      <c r="E1496" s="131" t="str">
        <f>IF(results!E250=0,"",results!E250)</f>
        <v/>
      </c>
      <c r="F1496" s="141" t="str">
        <f>results!$AB$3</f>
        <v>/BMD</v>
      </c>
      <c r="G1496" s="141" t="str">
        <f>results!AB250</f>
        <v/>
      </c>
      <c r="H1496" s="143" t="str">
        <f>IFERROR(VLOOKUP(Base[[#This Row],[Résultats Demi Dilution]],$K$2:$L$62,2),"")</f>
        <v/>
      </c>
    </row>
    <row r="1497" spans="1:8" x14ac:dyDescent="0.25">
      <c r="A1497" s="140" t="str">
        <f>IF(results!A251=0,"",results!A251)</f>
        <v/>
      </c>
      <c r="B1497" s="131" t="str">
        <f>IF(results!B251=0,"",results!B251)</f>
        <v/>
      </c>
      <c r="C1497" s="131" t="str">
        <f>IF(results!C251=0,"",results!C251)</f>
        <v/>
      </c>
      <c r="D1497" s="131" t="str">
        <f>IF(results!D251=0,"",results!D251)</f>
        <v/>
      </c>
      <c r="E1497" s="131" t="str">
        <f>IF(results!E251=0,"",results!E251)</f>
        <v/>
      </c>
      <c r="F1497" s="141" t="str">
        <f>results!$AB$3</f>
        <v>/BMD</v>
      </c>
      <c r="G1497" s="141" t="str">
        <f>results!AB251</f>
        <v/>
      </c>
      <c r="H1497" s="143" t="str">
        <f>IFERROR(VLOOKUP(Base[[#This Row],[Résultats Demi Dilution]],$K$2:$L$62,2),"")</f>
        <v/>
      </c>
    </row>
    <row r="1498" spans="1:8" x14ac:dyDescent="0.25">
      <c r="A1498" s="140" t="str">
        <f>IF(results!A252=0,"",results!A252)</f>
        <v/>
      </c>
      <c r="B1498" s="131" t="str">
        <f>IF(results!B252=0,"",results!B252)</f>
        <v/>
      </c>
      <c r="C1498" s="131" t="str">
        <f>IF(results!C252=0,"",results!C252)</f>
        <v/>
      </c>
      <c r="D1498" s="131" t="str">
        <f>IF(results!D252=0,"",results!D252)</f>
        <v/>
      </c>
      <c r="E1498" s="131" t="str">
        <f>IF(results!E252=0,"",results!E252)</f>
        <v/>
      </c>
      <c r="F1498" s="141" t="str">
        <f>results!$AB$3</f>
        <v>/BMD</v>
      </c>
      <c r="G1498" s="141" t="str">
        <f>results!AB252</f>
        <v/>
      </c>
      <c r="H1498" s="143" t="str">
        <f>IFERROR(VLOOKUP(Base[[#This Row],[Résultats Demi Dilution]],$K$2:$L$62,2),"")</f>
        <v/>
      </c>
    </row>
    <row r="1499" spans="1:8" x14ac:dyDescent="0.25">
      <c r="A1499" s="140" t="str">
        <f>IF(results!A253=0,"",results!A253)</f>
        <v/>
      </c>
      <c r="B1499" s="131" t="str">
        <f>IF(results!B253=0,"",results!B253)</f>
        <v/>
      </c>
      <c r="C1499" s="131" t="str">
        <f>IF(results!C253=0,"",results!C253)</f>
        <v/>
      </c>
      <c r="D1499" s="131" t="str">
        <f>IF(results!D253=0,"",results!D253)</f>
        <v/>
      </c>
      <c r="E1499" s="131" t="str">
        <f>IF(results!E253=0,"",results!E253)</f>
        <v/>
      </c>
      <c r="F1499" s="141" t="str">
        <f>results!$AB$3</f>
        <v>/BMD</v>
      </c>
      <c r="G1499" s="141" t="str">
        <f>results!AB253</f>
        <v/>
      </c>
      <c r="H1499" s="143" t="str">
        <f>IFERROR(VLOOKUP(Base[[#This Row],[Résultats Demi Dilution]],$K$2:$L$62,2),"")</f>
        <v/>
      </c>
    </row>
    <row r="1500" spans="1:8" x14ac:dyDescent="0.25">
      <c r="A1500" s="140" t="str">
        <f>IF(results!A254=0,"",results!A254)</f>
        <v/>
      </c>
      <c r="B1500" s="131" t="str">
        <f>IF(results!B254=0,"",results!B254)</f>
        <v/>
      </c>
      <c r="C1500" s="131" t="str">
        <f>IF(results!C254=0,"",results!C254)</f>
        <v/>
      </c>
      <c r="D1500" s="131" t="str">
        <f>IF(results!D254=0,"",results!D254)</f>
        <v/>
      </c>
      <c r="E1500" s="131" t="str">
        <f>IF(results!E254=0,"",results!E254)</f>
        <v/>
      </c>
      <c r="F1500" s="141" t="str">
        <f>results!$AB$3</f>
        <v>/BMD</v>
      </c>
      <c r="G1500" s="141" t="str">
        <f>results!AB254</f>
        <v/>
      </c>
      <c r="H1500" s="143" t="str">
        <f>IFERROR(VLOOKUP(Base[[#This Row],[Résultats Demi Dilution]],$K$2:$L$62,2),"")</f>
        <v/>
      </c>
    </row>
    <row r="1501" spans="1:8" x14ac:dyDescent="0.25">
      <c r="A1501" s="140" t="str">
        <f>IF(results!A255=0,"",results!A255)</f>
        <v/>
      </c>
      <c r="B1501" s="131" t="str">
        <f>IF(results!B255=0,"",results!B255)</f>
        <v/>
      </c>
      <c r="C1501" s="131" t="str">
        <f>IF(results!C255=0,"",results!C255)</f>
        <v/>
      </c>
      <c r="D1501" s="131" t="str">
        <f>IF(results!D255=0,"",results!D255)</f>
        <v/>
      </c>
      <c r="E1501" s="131" t="str">
        <f>IF(results!E255=0,"",results!E255)</f>
        <v/>
      </c>
      <c r="F1501" s="141" t="str">
        <f>results!$AB$3</f>
        <v>/BMD</v>
      </c>
      <c r="G1501" s="141" t="str">
        <f>results!AB255</f>
        <v/>
      </c>
      <c r="H1501" s="143" t="str">
        <f>IFERROR(VLOOKUP(Base[[#This Row],[Résultats Demi Dilution]],$K$2:$L$62,2),"")</f>
        <v/>
      </c>
    </row>
    <row r="1502" spans="1:8" x14ac:dyDescent="0.25">
      <c r="A1502" s="140" t="str">
        <f>IF(results!A256=0,"",results!A256)</f>
        <v/>
      </c>
      <c r="B1502" s="131" t="str">
        <f>IF(results!B256=0,"",results!B256)</f>
        <v/>
      </c>
      <c r="C1502" s="131" t="str">
        <f>IF(results!C256=0,"",results!C256)</f>
        <v/>
      </c>
      <c r="D1502" s="131" t="str">
        <f>IF(results!D256=0,"",results!D256)</f>
        <v/>
      </c>
      <c r="E1502" s="131" t="str">
        <f>IF(results!E256=0,"",results!E256)</f>
        <v/>
      </c>
      <c r="F1502" s="141" t="str">
        <f>results!$AB$3</f>
        <v>/BMD</v>
      </c>
      <c r="G1502" s="141" t="str">
        <f>results!AB256</f>
        <v/>
      </c>
      <c r="H1502" s="143" t="str">
        <f>IFERROR(VLOOKUP(Base[[#This Row],[Résultats Demi Dilution]],$K$2:$L$62,2),"")</f>
        <v/>
      </c>
    </row>
    <row r="1503" spans="1:8" x14ac:dyDescent="0.25">
      <c r="A1503" s="140" t="str">
        <f>IF(results!A257=0,"",results!A257)</f>
        <v/>
      </c>
      <c r="B1503" s="131" t="str">
        <f>IF(results!B257=0,"",results!B257)</f>
        <v/>
      </c>
      <c r="C1503" s="131" t="str">
        <f>IF(results!C257=0,"",results!C257)</f>
        <v/>
      </c>
      <c r="D1503" s="131" t="str">
        <f>IF(results!D257=0,"",results!D257)</f>
        <v/>
      </c>
      <c r="E1503" s="131" t="str">
        <f>IF(results!E257=0,"",results!E257)</f>
        <v/>
      </c>
      <c r="F1503" s="141" t="str">
        <f>results!$AB$3</f>
        <v>/BMD</v>
      </c>
      <c r="G1503" s="141" t="str">
        <f>results!AB257</f>
        <v/>
      </c>
      <c r="H1503" s="143" t="str">
        <f>IFERROR(VLOOKUP(Base[[#This Row],[Résultats Demi Dilution]],$K$2:$L$62,2),"")</f>
        <v/>
      </c>
    </row>
    <row r="1504" spans="1:8" x14ac:dyDescent="0.25">
      <c r="A1504" s="140" t="str">
        <f>IF(results!A258=0,"",results!A258)</f>
        <v/>
      </c>
      <c r="B1504" s="131" t="str">
        <f>IF(results!B258=0,"",results!B258)</f>
        <v/>
      </c>
      <c r="C1504" s="131" t="str">
        <f>IF(results!C258=0,"",results!C258)</f>
        <v/>
      </c>
      <c r="D1504" s="131" t="str">
        <f>IF(results!D258=0,"",results!D258)</f>
        <v/>
      </c>
      <c r="E1504" s="131" t="str">
        <f>IF(results!E258=0,"",results!E258)</f>
        <v/>
      </c>
      <c r="F1504" s="141" t="str">
        <f>results!$AB$3</f>
        <v>/BMD</v>
      </c>
      <c r="G1504" s="141" t="str">
        <f>results!AB258</f>
        <v/>
      </c>
      <c r="H1504" s="143" t="str">
        <f>IFERROR(VLOOKUP(Base[[#This Row],[Résultats Demi Dilution]],$K$2:$L$62,2),"")</f>
        <v/>
      </c>
    </row>
    <row r="1505" spans="1:8" x14ac:dyDescent="0.25">
      <c r="A1505" s="140" t="str">
        <f>IF(results!A259=0,"",results!A259)</f>
        <v/>
      </c>
      <c r="B1505" s="131" t="str">
        <f>IF(results!B259=0,"",results!B259)</f>
        <v/>
      </c>
      <c r="C1505" s="131" t="str">
        <f>IF(results!C259=0,"",results!C259)</f>
        <v/>
      </c>
      <c r="D1505" s="131" t="str">
        <f>IF(results!D259=0,"",results!D259)</f>
        <v/>
      </c>
      <c r="E1505" s="131" t="str">
        <f>IF(results!E259=0,"",results!E259)</f>
        <v/>
      </c>
      <c r="F1505" s="141" t="str">
        <f>results!$AB$3</f>
        <v>/BMD</v>
      </c>
      <c r="G1505" s="141" t="str">
        <f>results!AB259</f>
        <v/>
      </c>
      <c r="H1505" s="143" t="str">
        <f>IFERROR(VLOOKUP(Base[[#This Row],[Résultats Demi Dilution]],$K$2:$L$62,2),"")</f>
        <v/>
      </c>
    </row>
    <row r="1506" spans="1:8" x14ac:dyDescent="0.25">
      <c r="A1506" s="140" t="str">
        <f>IF(results!A260=0,"",results!A260)</f>
        <v/>
      </c>
      <c r="B1506" s="131" t="str">
        <f>IF(results!B260=0,"",results!B260)</f>
        <v/>
      </c>
      <c r="C1506" s="131" t="str">
        <f>IF(results!C260=0,"",results!C260)</f>
        <v/>
      </c>
      <c r="D1506" s="131" t="str">
        <f>IF(results!D260=0,"",results!D260)</f>
        <v/>
      </c>
      <c r="E1506" s="131" t="str">
        <f>IF(results!E260=0,"",results!E260)</f>
        <v/>
      </c>
      <c r="F1506" s="141" t="str">
        <f>results!$AB$3</f>
        <v>/BMD</v>
      </c>
      <c r="G1506" s="141" t="str">
        <f>results!AB260</f>
        <v/>
      </c>
      <c r="H1506" s="143" t="str">
        <f>IFERROR(VLOOKUP(Base[[#This Row],[Résultats Demi Dilution]],$K$2:$L$62,2),"")</f>
        <v/>
      </c>
    </row>
    <row r="1507" spans="1:8" x14ac:dyDescent="0.25">
      <c r="A1507" s="140" t="str">
        <f>IF(results!A261=0,"",results!A261)</f>
        <v/>
      </c>
      <c r="B1507" s="131" t="str">
        <f>IF(results!B261=0,"",results!B261)</f>
        <v/>
      </c>
      <c r="C1507" s="131" t="str">
        <f>IF(results!C261=0,"",results!C261)</f>
        <v/>
      </c>
      <c r="D1507" s="131" t="str">
        <f>IF(results!D261=0,"",results!D261)</f>
        <v/>
      </c>
      <c r="E1507" s="131" t="str">
        <f>IF(results!E261=0,"",results!E261)</f>
        <v/>
      </c>
      <c r="F1507" s="141" t="str">
        <f>results!$AB$3</f>
        <v>/BMD</v>
      </c>
      <c r="G1507" s="141" t="str">
        <f>results!AB261</f>
        <v/>
      </c>
      <c r="H1507" s="143" t="str">
        <f>IFERROR(VLOOKUP(Base[[#This Row],[Résultats Demi Dilution]],$K$2:$L$62,2),"")</f>
        <v/>
      </c>
    </row>
    <row r="1508" spans="1:8" x14ac:dyDescent="0.25">
      <c r="A1508" s="140" t="str">
        <f>IF(results!A262=0,"",results!A262)</f>
        <v/>
      </c>
      <c r="B1508" s="131" t="str">
        <f>IF(results!B262=0,"",results!B262)</f>
        <v/>
      </c>
      <c r="C1508" s="131" t="str">
        <f>IF(results!C262=0,"",results!C262)</f>
        <v/>
      </c>
      <c r="D1508" s="131" t="str">
        <f>IF(results!D262=0,"",results!D262)</f>
        <v/>
      </c>
      <c r="E1508" s="131" t="str">
        <f>IF(results!E262=0,"",results!E262)</f>
        <v/>
      </c>
      <c r="F1508" s="141" t="str">
        <f>results!$AB$3</f>
        <v>/BMD</v>
      </c>
      <c r="G1508" s="141" t="str">
        <f>results!AB262</f>
        <v/>
      </c>
      <c r="H1508" s="143" t="str">
        <f>IFERROR(VLOOKUP(Base[[#This Row],[Résultats Demi Dilution]],$K$2:$L$62,2),"")</f>
        <v/>
      </c>
    </row>
    <row r="1509" spans="1:8" x14ac:dyDescent="0.25">
      <c r="A1509" s="140" t="str">
        <f>IF(results!A263=0,"",results!A263)</f>
        <v/>
      </c>
      <c r="B1509" s="131" t="str">
        <f>IF(results!B263=0,"",results!B263)</f>
        <v/>
      </c>
      <c r="C1509" s="131" t="str">
        <f>IF(results!C263=0,"",results!C263)</f>
        <v/>
      </c>
      <c r="D1509" s="131" t="str">
        <f>IF(results!D263=0,"",results!D263)</f>
        <v/>
      </c>
      <c r="E1509" s="131" t="str">
        <f>IF(results!E263=0,"",results!E263)</f>
        <v/>
      </c>
      <c r="F1509" s="141" t="str">
        <f>results!$AB$3</f>
        <v>/BMD</v>
      </c>
      <c r="G1509" s="141" t="str">
        <f>results!AB263</f>
        <v/>
      </c>
      <c r="H1509" s="143" t="str">
        <f>IFERROR(VLOOKUP(Base[[#This Row],[Résultats Demi Dilution]],$K$2:$L$62,2),"")</f>
        <v/>
      </c>
    </row>
    <row r="1510" spans="1:8" x14ac:dyDescent="0.25">
      <c r="A1510" s="140" t="str">
        <f>IF(results!A264=0,"",results!A264)</f>
        <v/>
      </c>
      <c r="B1510" s="131" t="str">
        <f>IF(results!B264=0,"",results!B264)</f>
        <v/>
      </c>
      <c r="C1510" s="131" t="str">
        <f>IF(results!C264=0,"",results!C264)</f>
        <v/>
      </c>
      <c r="D1510" s="131" t="str">
        <f>IF(results!D264=0,"",results!D264)</f>
        <v/>
      </c>
      <c r="E1510" s="131" t="str">
        <f>IF(results!E264=0,"",results!E264)</f>
        <v/>
      </c>
      <c r="F1510" s="141" t="str">
        <f>results!$AB$3</f>
        <v>/BMD</v>
      </c>
      <c r="G1510" s="141" t="str">
        <f>results!AB264</f>
        <v/>
      </c>
      <c r="H1510" s="143" t="str">
        <f>IFERROR(VLOOKUP(Base[[#This Row],[Résultats Demi Dilution]],$K$2:$L$62,2),"")</f>
        <v/>
      </c>
    </row>
    <row r="1511" spans="1:8" x14ac:dyDescent="0.25">
      <c r="A1511" s="140" t="str">
        <f>IF(results!A265=0,"",results!A265)</f>
        <v/>
      </c>
      <c r="B1511" s="131" t="str">
        <f>IF(results!B265=0,"",results!B265)</f>
        <v/>
      </c>
      <c r="C1511" s="131" t="str">
        <f>IF(results!C265=0,"",results!C265)</f>
        <v/>
      </c>
      <c r="D1511" s="131" t="str">
        <f>IF(results!D265=0,"",results!D265)</f>
        <v/>
      </c>
      <c r="E1511" s="131" t="str">
        <f>IF(results!E265=0,"",results!E265)</f>
        <v/>
      </c>
      <c r="F1511" s="141" t="str">
        <f>results!$AB$3</f>
        <v>/BMD</v>
      </c>
      <c r="G1511" s="141" t="str">
        <f>results!AB265</f>
        <v/>
      </c>
      <c r="H1511" s="143" t="str">
        <f>IFERROR(VLOOKUP(Base[[#This Row],[Résultats Demi Dilution]],$K$2:$L$62,2),"")</f>
        <v/>
      </c>
    </row>
    <row r="1512" spans="1:8" x14ac:dyDescent="0.25">
      <c r="A1512" s="140" t="str">
        <f>IF(results!A266=0,"",results!A266)</f>
        <v/>
      </c>
      <c r="B1512" s="131" t="str">
        <f>IF(results!B266=0,"",results!B266)</f>
        <v/>
      </c>
      <c r="C1512" s="131" t="str">
        <f>IF(results!C266=0,"",results!C266)</f>
        <v/>
      </c>
      <c r="D1512" s="131" t="str">
        <f>IF(results!D266=0,"",results!D266)</f>
        <v/>
      </c>
      <c r="E1512" s="131" t="str">
        <f>IF(results!E266=0,"",results!E266)</f>
        <v/>
      </c>
      <c r="F1512" s="141" t="str">
        <f>results!$AB$3</f>
        <v>/BMD</v>
      </c>
      <c r="G1512" s="141" t="str">
        <f>results!AB266</f>
        <v/>
      </c>
      <c r="H1512" s="143" t="str">
        <f>IFERROR(VLOOKUP(Base[[#This Row],[Résultats Demi Dilution]],$K$2:$L$62,2),"")</f>
        <v/>
      </c>
    </row>
    <row r="1513" spans="1:8" x14ac:dyDescent="0.25">
      <c r="A1513" s="140" t="str">
        <f>IF(results!A267=0,"",results!A267)</f>
        <v/>
      </c>
      <c r="B1513" s="131" t="str">
        <f>IF(results!B267=0,"",results!B267)</f>
        <v/>
      </c>
      <c r="C1513" s="131" t="str">
        <f>IF(results!C267=0,"",results!C267)</f>
        <v/>
      </c>
      <c r="D1513" s="131" t="str">
        <f>IF(results!D267=0,"",results!D267)</f>
        <v/>
      </c>
      <c r="E1513" s="131" t="str">
        <f>IF(results!E267=0,"",results!E267)</f>
        <v/>
      </c>
      <c r="F1513" s="141" t="str">
        <f>results!$AB$3</f>
        <v>/BMD</v>
      </c>
      <c r="G1513" s="141" t="str">
        <f>results!AB267</f>
        <v/>
      </c>
      <c r="H1513" s="143" t="str">
        <f>IFERROR(VLOOKUP(Base[[#This Row],[Résultats Demi Dilution]],$K$2:$L$62,2),"")</f>
        <v/>
      </c>
    </row>
    <row r="1514" spans="1:8" x14ac:dyDescent="0.25">
      <c r="A1514" s="140" t="str">
        <f>IF(results!A268=0,"",results!A268)</f>
        <v/>
      </c>
      <c r="B1514" s="131" t="str">
        <f>IF(results!B268=0,"",results!B268)</f>
        <v/>
      </c>
      <c r="C1514" s="131" t="str">
        <f>IF(results!C268=0,"",results!C268)</f>
        <v/>
      </c>
      <c r="D1514" s="131" t="str">
        <f>IF(results!D268=0,"",results!D268)</f>
        <v/>
      </c>
      <c r="E1514" s="131" t="str">
        <f>IF(results!E268=0,"",results!E268)</f>
        <v/>
      </c>
      <c r="F1514" s="141" t="str">
        <f>results!$AB$3</f>
        <v>/BMD</v>
      </c>
      <c r="G1514" s="141" t="str">
        <f>results!AB268</f>
        <v/>
      </c>
      <c r="H1514" s="143" t="str">
        <f>IFERROR(VLOOKUP(Base[[#This Row],[Résultats Demi Dilution]],$K$2:$L$62,2),"")</f>
        <v/>
      </c>
    </row>
    <row r="1515" spans="1:8" x14ac:dyDescent="0.25">
      <c r="A1515" s="140" t="str">
        <f>IF(results!A269=0,"",results!A269)</f>
        <v/>
      </c>
      <c r="B1515" s="131" t="str">
        <f>IF(results!B269=0,"",results!B269)</f>
        <v/>
      </c>
      <c r="C1515" s="131" t="str">
        <f>IF(results!C269=0,"",results!C269)</f>
        <v/>
      </c>
      <c r="D1515" s="131" t="str">
        <f>IF(results!D269=0,"",results!D269)</f>
        <v/>
      </c>
      <c r="E1515" s="131" t="str">
        <f>IF(results!E269=0,"",results!E269)</f>
        <v/>
      </c>
      <c r="F1515" s="141" t="str">
        <f>results!$AB$3</f>
        <v>/BMD</v>
      </c>
      <c r="G1515" s="141" t="str">
        <f>results!AB269</f>
        <v/>
      </c>
      <c r="H1515" s="143" t="str">
        <f>IFERROR(VLOOKUP(Base[[#This Row],[Résultats Demi Dilution]],$K$2:$L$62,2),"")</f>
        <v/>
      </c>
    </row>
    <row r="1516" spans="1:8" x14ac:dyDescent="0.25">
      <c r="A1516" s="140" t="str">
        <f>IF(results!A270=0,"",results!A270)</f>
        <v/>
      </c>
      <c r="B1516" s="131" t="str">
        <f>IF(results!B270=0,"",results!B270)</f>
        <v/>
      </c>
      <c r="C1516" s="131" t="str">
        <f>IF(results!C270=0,"",results!C270)</f>
        <v/>
      </c>
      <c r="D1516" s="131" t="str">
        <f>IF(results!D270=0,"",results!D270)</f>
        <v/>
      </c>
      <c r="E1516" s="131" t="str">
        <f>IF(results!E270=0,"",results!E270)</f>
        <v/>
      </c>
      <c r="F1516" s="141" t="str">
        <f>results!$AB$3</f>
        <v>/BMD</v>
      </c>
      <c r="G1516" s="141" t="str">
        <f>results!AB270</f>
        <v/>
      </c>
      <c r="H1516" s="143" t="str">
        <f>IFERROR(VLOOKUP(Base[[#This Row],[Résultats Demi Dilution]],$K$2:$L$62,2),"")</f>
        <v/>
      </c>
    </row>
    <row r="1517" spans="1:8" x14ac:dyDescent="0.25">
      <c r="A1517" s="140" t="str">
        <f>IF(results!A271=0,"",results!A271)</f>
        <v/>
      </c>
      <c r="B1517" s="131" t="str">
        <f>IF(results!B271=0,"",results!B271)</f>
        <v/>
      </c>
      <c r="C1517" s="131" t="str">
        <f>IF(results!C271=0,"",results!C271)</f>
        <v/>
      </c>
      <c r="D1517" s="131" t="str">
        <f>IF(results!D271=0,"",results!D271)</f>
        <v/>
      </c>
      <c r="E1517" s="131" t="str">
        <f>IF(results!E271=0,"",results!E271)</f>
        <v/>
      </c>
      <c r="F1517" s="141" t="str">
        <f>results!$AB$3</f>
        <v>/BMD</v>
      </c>
      <c r="G1517" s="141" t="str">
        <f>results!AB271</f>
        <v/>
      </c>
      <c r="H1517" s="143" t="str">
        <f>IFERROR(VLOOKUP(Base[[#This Row],[Résultats Demi Dilution]],$K$2:$L$62,2),"")</f>
        <v/>
      </c>
    </row>
    <row r="1518" spans="1:8" x14ac:dyDescent="0.25">
      <c r="A1518" s="140" t="str">
        <f>IF(results!A272=0,"",results!A272)</f>
        <v/>
      </c>
      <c r="B1518" s="131" t="str">
        <f>IF(results!B272=0,"",results!B272)</f>
        <v/>
      </c>
      <c r="C1518" s="131" t="str">
        <f>IF(results!C272=0,"",results!C272)</f>
        <v/>
      </c>
      <c r="D1518" s="131" t="str">
        <f>IF(results!D272=0,"",results!D272)</f>
        <v/>
      </c>
      <c r="E1518" s="131" t="str">
        <f>IF(results!E272=0,"",results!E272)</f>
        <v/>
      </c>
      <c r="F1518" s="141" t="str">
        <f>results!$AB$3</f>
        <v>/BMD</v>
      </c>
      <c r="G1518" s="141" t="str">
        <f>results!AB272</f>
        <v/>
      </c>
      <c r="H1518" s="143" t="str">
        <f>IFERROR(VLOOKUP(Base[[#This Row],[Résultats Demi Dilution]],$K$2:$L$62,2),"")</f>
        <v/>
      </c>
    </row>
    <row r="1519" spans="1:8" x14ac:dyDescent="0.25">
      <c r="A1519" s="140" t="str">
        <f>IF(results!A273=0,"",results!A273)</f>
        <v/>
      </c>
      <c r="B1519" s="131" t="str">
        <f>IF(results!B273=0,"",results!B273)</f>
        <v/>
      </c>
      <c r="C1519" s="131" t="str">
        <f>IF(results!C273=0,"",results!C273)</f>
        <v/>
      </c>
      <c r="D1519" s="131" t="str">
        <f>IF(results!D273=0,"",results!D273)</f>
        <v/>
      </c>
      <c r="E1519" s="131" t="str">
        <f>IF(results!E273=0,"",results!E273)</f>
        <v/>
      </c>
      <c r="F1519" s="141" t="str">
        <f>results!$AB$3</f>
        <v>/BMD</v>
      </c>
      <c r="G1519" s="141" t="str">
        <f>results!AB273</f>
        <v/>
      </c>
      <c r="H1519" s="143" t="str">
        <f>IFERROR(VLOOKUP(Base[[#This Row],[Résultats Demi Dilution]],$K$2:$L$62,2),"")</f>
        <v/>
      </c>
    </row>
    <row r="1520" spans="1:8" x14ac:dyDescent="0.25">
      <c r="A1520" s="140" t="str">
        <f>IF(results!A274=0,"",results!A274)</f>
        <v/>
      </c>
      <c r="B1520" s="131" t="str">
        <f>IF(results!B274=0,"",results!B274)</f>
        <v/>
      </c>
      <c r="C1520" s="131" t="str">
        <f>IF(results!C274=0,"",results!C274)</f>
        <v/>
      </c>
      <c r="D1520" s="131" t="str">
        <f>IF(results!D274=0,"",results!D274)</f>
        <v/>
      </c>
      <c r="E1520" s="131" t="str">
        <f>IF(results!E274=0,"",results!E274)</f>
        <v/>
      </c>
      <c r="F1520" s="141" t="str">
        <f>results!$AB$3</f>
        <v>/BMD</v>
      </c>
      <c r="G1520" s="141" t="str">
        <f>results!AB274</f>
        <v/>
      </c>
      <c r="H1520" s="143" t="str">
        <f>IFERROR(VLOOKUP(Base[[#This Row],[Résultats Demi Dilution]],$K$2:$L$62,2),"")</f>
        <v/>
      </c>
    </row>
    <row r="1521" spans="1:8" x14ac:dyDescent="0.25">
      <c r="A1521" s="140" t="str">
        <f>IF(results!A275=0,"",results!A275)</f>
        <v/>
      </c>
      <c r="B1521" s="131" t="str">
        <f>IF(results!B275=0,"",results!B275)</f>
        <v/>
      </c>
      <c r="C1521" s="131" t="str">
        <f>IF(results!C275=0,"",results!C275)</f>
        <v/>
      </c>
      <c r="D1521" s="131" t="str">
        <f>IF(results!D275=0,"",results!D275)</f>
        <v/>
      </c>
      <c r="E1521" s="131" t="str">
        <f>IF(results!E275=0,"",results!E275)</f>
        <v/>
      </c>
      <c r="F1521" s="141" t="str">
        <f>results!$AB$3</f>
        <v>/BMD</v>
      </c>
      <c r="G1521" s="141" t="str">
        <f>results!AB275</f>
        <v/>
      </c>
      <c r="H1521" s="143" t="str">
        <f>IFERROR(VLOOKUP(Base[[#This Row],[Résultats Demi Dilution]],$K$2:$L$62,2),"")</f>
        <v/>
      </c>
    </row>
    <row r="1522" spans="1:8" x14ac:dyDescent="0.25">
      <c r="A1522" s="140" t="str">
        <f>IF(results!A276=0,"",results!A276)</f>
        <v/>
      </c>
      <c r="B1522" s="131" t="str">
        <f>IF(results!B276=0,"",results!B276)</f>
        <v/>
      </c>
      <c r="C1522" s="131" t="str">
        <f>IF(results!C276=0,"",results!C276)</f>
        <v/>
      </c>
      <c r="D1522" s="131" t="str">
        <f>IF(results!D276=0,"",results!D276)</f>
        <v/>
      </c>
      <c r="E1522" s="131" t="str">
        <f>IF(results!E276=0,"",results!E276)</f>
        <v/>
      </c>
      <c r="F1522" s="141" t="str">
        <f>results!$AB$3</f>
        <v>/BMD</v>
      </c>
      <c r="G1522" s="141" t="str">
        <f>results!AB276</f>
        <v/>
      </c>
      <c r="H1522" s="143" t="str">
        <f>IFERROR(VLOOKUP(Base[[#This Row],[Résultats Demi Dilution]],$K$2:$L$62,2),"")</f>
        <v/>
      </c>
    </row>
    <row r="1523" spans="1:8" x14ac:dyDescent="0.25">
      <c r="A1523" s="140" t="str">
        <f>IF(results!A277=0,"",results!A277)</f>
        <v/>
      </c>
      <c r="B1523" s="131" t="str">
        <f>IF(results!B277=0,"",results!B277)</f>
        <v/>
      </c>
      <c r="C1523" s="131" t="str">
        <f>IF(results!C277=0,"",results!C277)</f>
        <v/>
      </c>
      <c r="D1523" s="131" t="str">
        <f>IF(results!D277=0,"",results!D277)</f>
        <v/>
      </c>
      <c r="E1523" s="131" t="str">
        <f>IF(results!E277=0,"",results!E277)</f>
        <v/>
      </c>
      <c r="F1523" s="141" t="str">
        <f>results!$AB$3</f>
        <v>/BMD</v>
      </c>
      <c r="G1523" s="141" t="str">
        <f>results!AB277</f>
        <v/>
      </c>
      <c r="H1523" s="143" t="str">
        <f>IFERROR(VLOOKUP(Base[[#This Row],[Résultats Demi Dilution]],$K$2:$L$62,2),"")</f>
        <v/>
      </c>
    </row>
    <row r="1524" spans="1:8" x14ac:dyDescent="0.25">
      <c r="A1524" s="140" t="str">
        <f>IF(results!A278=0,"",results!A278)</f>
        <v/>
      </c>
      <c r="B1524" s="131" t="str">
        <f>IF(results!B278=0,"",results!B278)</f>
        <v/>
      </c>
      <c r="C1524" s="131" t="str">
        <f>IF(results!C278=0,"",results!C278)</f>
        <v/>
      </c>
      <c r="D1524" s="131" t="str">
        <f>IF(results!D278=0,"",results!D278)</f>
        <v/>
      </c>
      <c r="E1524" s="131" t="str">
        <f>IF(results!E278=0,"",results!E278)</f>
        <v/>
      </c>
      <c r="F1524" s="141" t="str">
        <f>results!$AB$3</f>
        <v>/BMD</v>
      </c>
      <c r="G1524" s="141" t="str">
        <f>results!AB278</f>
        <v/>
      </c>
      <c r="H1524" s="143" t="str">
        <f>IFERROR(VLOOKUP(Base[[#This Row],[Résultats Demi Dilution]],$K$2:$L$62,2),"")</f>
        <v/>
      </c>
    </row>
    <row r="1525" spans="1:8" x14ac:dyDescent="0.25">
      <c r="A1525" s="140" t="str">
        <f>IF(results!A279=0,"",results!A279)</f>
        <v/>
      </c>
      <c r="B1525" s="131" t="str">
        <f>IF(results!B279=0,"",results!B279)</f>
        <v/>
      </c>
      <c r="C1525" s="131" t="str">
        <f>IF(results!C279=0,"",results!C279)</f>
        <v/>
      </c>
      <c r="D1525" s="131" t="str">
        <f>IF(results!D279=0,"",results!D279)</f>
        <v/>
      </c>
      <c r="E1525" s="131" t="str">
        <f>IF(results!E279=0,"",results!E279)</f>
        <v/>
      </c>
      <c r="F1525" s="141" t="str">
        <f>results!$AB$3</f>
        <v>/BMD</v>
      </c>
      <c r="G1525" s="141" t="str">
        <f>results!AB279</f>
        <v/>
      </c>
      <c r="H1525" s="143" t="str">
        <f>IFERROR(VLOOKUP(Base[[#This Row],[Résultats Demi Dilution]],$K$2:$L$62,2),"")</f>
        <v/>
      </c>
    </row>
    <row r="1526" spans="1:8" x14ac:dyDescent="0.25">
      <c r="A1526" s="140" t="str">
        <f>IF(results!A280=0,"",results!A280)</f>
        <v/>
      </c>
      <c r="B1526" s="131" t="str">
        <f>IF(results!B280=0,"",results!B280)</f>
        <v/>
      </c>
      <c r="C1526" s="131" t="str">
        <f>IF(results!C280=0,"",results!C280)</f>
        <v/>
      </c>
      <c r="D1526" s="131" t="str">
        <f>IF(results!D280=0,"",results!D280)</f>
        <v/>
      </c>
      <c r="E1526" s="131" t="str">
        <f>IF(results!E280=0,"",results!E280)</f>
        <v/>
      </c>
      <c r="F1526" s="141" t="str">
        <f>results!$AB$3</f>
        <v>/BMD</v>
      </c>
      <c r="G1526" s="141" t="str">
        <f>results!AB280</f>
        <v/>
      </c>
      <c r="H1526" s="143" t="str">
        <f>IFERROR(VLOOKUP(Base[[#This Row],[Résultats Demi Dilution]],$K$2:$L$62,2),"")</f>
        <v/>
      </c>
    </row>
    <row r="1527" spans="1:8" x14ac:dyDescent="0.25">
      <c r="A1527" s="140" t="str">
        <f>IF(results!A281=0,"",results!A281)</f>
        <v/>
      </c>
      <c r="B1527" s="131" t="str">
        <f>IF(results!B281=0,"",results!B281)</f>
        <v/>
      </c>
      <c r="C1527" s="131" t="str">
        <f>IF(results!C281=0,"",results!C281)</f>
        <v/>
      </c>
      <c r="D1527" s="131" t="str">
        <f>IF(results!D281=0,"",results!D281)</f>
        <v/>
      </c>
      <c r="E1527" s="131" t="str">
        <f>IF(results!E281=0,"",results!E281)</f>
        <v/>
      </c>
      <c r="F1527" s="141" t="str">
        <f>results!$AB$3</f>
        <v>/BMD</v>
      </c>
      <c r="G1527" s="141" t="str">
        <f>results!AB281</f>
        <v/>
      </c>
      <c r="H1527" s="143" t="str">
        <f>IFERROR(VLOOKUP(Base[[#This Row],[Résultats Demi Dilution]],$K$2:$L$62,2),"")</f>
        <v/>
      </c>
    </row>
    <row r="1528" spans="1:8" x14ac:dyDescent="0.25">
      <c r="A1528" s="140" t="str">
        <f>IF(results!A282=0,"",results!A282)</f>
        <v/>
      </c>
      <c r="B1528" s="131" t="str">
        <f>IF(results!B282=0,"",results!B282)</f>
        <v/>
      </c>
      <c r="C1528" s="131" t="str">
        <f>IF(results!C282=0,"",results!C282)</f>
        <v/>
      </c>
      <c r="D1528" s="131" t="str">
        <f>IF(results!D282=0,"",results!D282)</f>
        <v/>
      </c>
      <c r="E1528" s="131" t="str">
        <f>IF(results!E282=0,"",results!E282)</f>
        <v/>
      </c>
      <c r="F1528" s="141" t="str">
        <f>results!$AB$3</f>
        <v>/BMD</v>
      </c>
      <c r="G1528" s="141" t="str">
        <f>results!AB282</f>
        <v/>
      </c>
      <c r="H1528" s="143" t="str">
        <f>IFERROR(VLOOKUP(Base[[#This Row],[Résultats Demi Dilution]],$K$2:$L$62,2),"")</f>
        <v/>
      </c>
    </row>
    <row r="1529" spans="1:8" x14ac:dyDescent="0.25">
      <c r="A1529" s="140" t="str">
        <f>IF(results!A283=0,"",results!A283)</f>
        <v/>
      </c>
      <c r="B1529" s="131" t="str">
        <f>IF(results!B283=0,"",results!B283)</f>
        <v/>
      </c>
      <c r="C1529" s="131" t="str">
        <f>IF(results!C283=0,"",results!C283)</f>
        <v/>
      </c>
      <c r="D1529" s="131" t="str">
        <f>IF(results!D283=0,"",results!D283)</f>
        <v/>
      </c>
      <c r="E1529" s="131" t="str">
        <f>IF(results!E283=0,"",results!E283)</f>
        <v/>
      </c>
      <c r="F1529" s="141" t="str">
        <f>results!$AB$3</f>
        <v>/BMD</v>
      </c>
      <c r="G1529" s="141" t="str">
        <f>results!AB283</f>
        <v/>
      </c>
      <c r="H1529" s="143" t="str">
        <f>IFERROR(VLOOKUP(Base[[#This Row],[Résultats Demi Dilution]],$K$2:$L$62,2),"")</f>
        <v/>
      </c>
    </row>
    <row r="1530" spans="1:8" x14ac:dyDescent="0.25">
      <c r="A1530" s="140" t="str">
        <f>IF(results!A284=0,"",results!A284)</f>
        <v/>
      </c>
      <c r="B1530" s="131" t="str">
        <f>IF(results!B284=0,"",results!B284)</f>
        <v/>
      </c>
      <c r="C1530" s="131" t="str">
        <f>IF(results!C284=0,"",results!C284)</f>
        <v/>
      </c>
      <c r="D1530" s="131" t="str">
        <f>IF(results!D284=0,"",results!D284)</f>
        <v/>
      </c>
      <c r="E1530" s="131" t="str">
        <f>IF(results!E284=0,"",results!E284)</f>
        <v/>
      </c>
      <c r="F1530" s="141" t="str">
        <f>results!$AB$3</f>
        <v>/BMD</v>
      </c>
      <c r="G1530" s="141" t="str">
        <f>results!AB284</f>
        <v/>
      </c>
      <c r="H1530" s="143" t="str">
        <f>IFERROR(VLOOKUP(Base[[#This Row],[Résultats Demi Dilution]],$K$2:$L$62,2),"")</f>
        <v/>
      </c>
    </row>
    <row r="1531" spans="1:8" x14ac:dyDescent="0.25">
      <c r="A1531" s="140" t="str">
        <f>IF(results!A285=0,"",results!A285)</f>
        <v/>
      </c>
      <c r="B1531" s="131" t="str">
        <f>IF(results!B285=0,"",results!B285)</f>
        <v/>
      </c>
      <c r="C1531" s="131" t="str">
        <f>IF(results!C285=0,"",results!C285)</f>
        <v/>
      </c>
      <c r="D1531" s="131" t="str">
        <f>IF(results!D285=0,"",results!D285)</f>
        <v/>
      </c>
      <c r="E1531" s="131" t="str">
        <f>IF(results!E285=0,"",results!E285)</f>
        <v/>
      </c>
      <c r="F1531" s="141" t="str">
        <f>results!$AB$3</f>
        <v>/BMD</v>
      </c>
      <c r="G1531" s="141" t="str">
        <f>results!AB285</f>
        <v/>
      </c>
      <c r="H1531" s="143" t="str">
        <f>IFERROR(VLOOKUP(Base[[#This Row],[Résultats Demi Dilution]],$K$2:$L$62,2),"")</f>
        <v/>
      </c>
    </row>
    <row r="1532" spans="1:8" x14ac:dyDescent="0.25">
      <c r="A1532" s="140" t="str">
        <f>IF(results!A286=0,"",results!A286)</f>
        <v/>
      </c>
      <c r="B1532" s="131" t="str">
        <f>IF(results!B286=0,"",results!B286)</f>
        <v/>
      </c>
      <c r="C1532" s="131" t="str">
        <f>IF(results!C286=0,"",results!C286)</f>
        <v/>
      </c>
      <c r="D1532" s="131" t="str">
        <f>IF(results!D286=0,"",results!D286)</f>
        <v/>
      </c>
      <c r="E1532" s="131" t="str">
        <f>IF(results!E286=0,"",results!E286)</f>
        <v/>
      </c>
      <c r="F1532" s="141" t="str">
        <f>results!$AB$3</f>
        <v>/BMD</v>
      </c>
      <c r="G1532" s="141" t="str">
        <f>results!AB286</f>
        <v/>
      </c>
      <c r="H1532" s="143" t="str">
        <f>IFERROR(VLOOKUP(Base[[#This Row],[Résultats Demi Dilution]],$K$2:$L$62,2),"")</f>
        <v/>
      </c>
    </row>
    <row r="1533" spans="1:8" x14ac:dyDescent="0.25">
      <c r="A1533" s="140" t="str">
        <f>IF(results!A287=0,"",results!A287)</f>
        <v/>
      </c>
      <c r="B1533" s="131" t="str">
        <f>IF(results!B287=0,"",results!B287)</f>
        <v/>
      </c>
      <c r="C1533" s="131" t="str">
        <f>IF(results!C287=0,"",results!C287)</f>
        <v/>
      </c>
      <c r="D1533" s="131" t="str">
        <f>IF(results!D287=0,"",results!D287)</f>
        <v/>
      </c>
      <c r="E1533" s="131" t="str">
        <f>IF(results!E287=0,"",results!E287)</f>
        <v/>
      </c>
      <c r="F1533" s="141" t="str">
        <f>results!$AB$3</f>
        <v>/BMD</v>
      </c>
      <c r="G1533" s="141" t="str">
        <f>results!AB287</f>
        <v/>
      </c>
      <c r="H1533" s="143" t="str">
        <f>IFERROR(VLOOKUP(Base[[#This Row],[Résultats Demi Dilution]],$K$2:$L$62,2),"")</f>
        <v/>
      </c>
    </row>
    <row r="1534" spans="1:8" x14ac:dyDescent="0.25">
      <c r="A1534" s="140" t="str">
        <f>IF(results!A288=0,"",results!A288)</f>
        <v/>
      </c>
      <c r="B1534" s="131" t="str">
        <f>IF(results!B288=0,"",results!B288)</f>
        <v/>
      </c>
      <c r="C1534" s="131" t="str">
        <f>IF(results!C288=0,"",results!C288)</f>
        <v/>
      </c>
      <c r="D1534" s="131" t="str">
        <f>IF(results!D288=0,"",results!D288)</f>
        <v/>
      </c>
      <c r="E1534" s="131" t="str">
        <f>IF(results!E288=0,"",results!E288)</f>
        <v/>
      </c>
      <c r="F1534" s="141" t="str">
        <f>results!$AB$3</f>
        <v>/BMD</v>
      </c>
      <c r="G1534" s="141" t="str">
        <f>results!AB288</f>
        <v/>
      </c>
      <c r="H1534" s="143" t="str">
        <f>IFERROR(VLOOKUP(Base[[#This Row],[Résultats Demi Dilution]],$K$2:$L$62,2),"")</f>
        <v/>
      </c>
    </row>
    <row r="1535" spans="1:8" x14ac:dyDescent="0.25">
      <c r="A1535" s="140" t="str">
        <f>IF(results!A289=0,"",results!A289)</f>
        <v/>
      </c>
      <c r="B1535" s="131" t="str">
        <f>IF(results!B289=0,"",results!B289)</f>
        <v/>
      </c>
      <c r="C1535" s="131" t="str">
        <f>IF(results!C289=0,"",results!C289)</f>
        <v/>
      </c>
      <c r="D1535" s="131" t="str">
        <f>IF(results!D289=0,"",results!D289)</f>
        <v/>
      </c>
      <c r="E1535" s="131" t="str">
        <f>IF(results!E289=0,"",results!E289)</f>
        <v/>
      </c>
      <c r="F1535" s="141" t="str">
        <f>results!$AB$3</f>
        <v>/BMD</v>
      </c>
      <c r="G1535" s="141" t="str">
        <f>results!AB289</f>
        <v/>
      </c>
      <c r="H1535" s="143" t="str">
        <f>IFERROR(VLOOKUP(Base[[#This Row],[Résultats Demi Dilution]],$K$2:$L$62,2),"")</f>
        <v/>
      </c>
    </row>
    <row r="1536" spans="1:8" x14ac:dyDescent="0.25">
      <c r="A1536" s="140" t="str">
        <f>IF(results!A290=0,"",results!A290)</f>
        <v/>
      </c>
      <c r="B1536" s="131" t="str">
        <f>IF(results!B290=0,"",results!B290)</f>
        <v/>
      </c>
      <c r="C1536" s="131" t="str">
        <f>IF(results!C290=0,"",results!C290)</f>
        <v/>
      </c>
      <c r="D1536" s="131" t="str">
        <f>IF(results!D290=0,"",results!D290)</f>
        <v/>
      </c>
      <c r="E1536" s="131" t="str">
        <f>IF(results!E290=0,"",results!E290)</f>
        <v/>
      </c>
      <c r="F1536" s="141" t="str">
        <f>results!$AB$3</f>
        <v>/BMD</v>
      </c>
      <c r="G1536" s="141" t="str">
        <f>results!AB290</f>
        <v/>
      </c>
      <c r="H1536" s="143" t="str">
        <f>IFERROR(VLOOKUP(Base[[#This Row],[Résultats Demi Dilution]],$K$2:$L$62,2),"")</f>
        <v/>
      </c>
    </row>
    <row r="1537" spans="1:8" x14ac:dyDescent="0.25">
      <c r="A1537" s="140" t="str">
        <f>IF(results!A291=0,"",results!A291)</f>
        <v/>
      </c>
      <c r="B1537" s="131" t="str">
        <f>IF(results!B291=0,"",results!B291)</f>
        <v/>
      </c>
      <c r="C1537" s="131" t="str">
        <f>IF(results!C291=0,"",results!C291)</f>
        <v/>
      </c>
      <c r="D1537" s="131" t="str">
        <f>IF(results!D291=0,"",results!D291)</f>
        <v/>
      </c>
      <c r="E1537" s="131" t="str">
        <f>IF(results!E291=0,"",results!E291)</f>
        <v/>
      </c>
      <c r="F1537" s="141" t="str">
        <f>results!$AB$3</f>
        <v>/BMD</v>
      </c>
      <c r="G1537" s="141" t="str">
        <f>results!AB291</f>
        <v/>
      </c>
      <c r="H1537" s="143" t="str">
        <f>IFERROR(VLOOKUP(Base[[#This Row],[Résultats Demi Dilution]],$K$2:$L$62,2),"")</f>
        <v/>
      </c>
    </row>
    <row r="1538" spans="1:8" x14ac:dyDescent="0.25">
      <c r="A1538" s="140" t="str">
        <f>IF(results!A292=0,"",results!A292)</f>
        <v/>
      </c>
      <c r="B1538" s="131" t="str">
        <f>IF(results!B292=0,"",results!B292)</f>
        <v/>
      </c>
      <c r="C1538" s="131" t="str">
        <f>IF(results!C292=0,"",results!C292)</f>
        <v/>
      </c>
      <c r="D1538" s="131" t="str">
        <f>IF(results!D292=0,"",results!D292)</f>
        <v/>
      </c>
      <c r="E1538" s="131" t="str">
        <f>IF(results!E292=0,"",results!E292)</f>
        <v/>
      </c>
      <c r="F1538" s="141" t="str">
        <f>results!$AB$3</f>
        <v>/BMD</v>
      </c>
      <c r="G1538" s="141" t="str">
        <f>results!AB292</f>
        <v/>
      </c>
      <c r="H1538" s="143" t="str">
        <f>IFERROR(VLOOKUP(Base[[#This Row],[Résultats Demi Dilution]],$K$2:$L$62,2),"")</f>
        <v/>
      </c>
    </row>
    <row r="1539" spans="1:8" x14ac:dyDescent="0.25">
      <c r="A1539" s="140" t="str">
        <f>IF(results!A293=0,"",results!A293)</f>
        <v/>
      </c>
      <c r="B1539" s="131" t="str">
        <f>IF(results!B293=0,"",results!B293)</f>
        <v/>
      </c>
      <c r="C1539" s="131" t="str">
        <f>IF(results!C293=0,"",results!C293)</f>
        <v/>
      </c>
      <c r="D1539" s="131" t="str">
        <f>IF(results!D293=0,"",results!D293)</f>
        <v/>
      </c>
      <c r="E1539" s="131" t="str">
        <f>IF(results!E293=0,"",results!E293)</f>
        <v/>
      </c>
      <c r="F1539" s="141" t="str">
        <f>results!$AB$3</f>
        <v>/BMD</v>
      </c>
      <c r="G1539" s="141" t="str">
        <f>results!AB293</f>
        <v/>
      </c>
      <c r="H1539" s="143" t="str">
        <f>IFERROR(VLOOKUP(Base[[#This Row],[Résultats Demi Dilution]],$K$2:$L$62,2),"")</f>
        <v/>
      </c>
    </row>
    <row r="1540" spans="1:8" x14ac:dyDescent="0.25">
      <c r="A1540" s="140" t="str">
        <f>IF(results!A294=0,"",results!A294)</f>
        <v/>
      </c>
      <c r="B1540" s="131" t="str">
        <f>IF(results!B294=0,"",results!B294)</f>
        <v/>
      </c>
      <c r="C1540" s="131" t="str">
        <f>IF(results!C294=0,"",results!C294)</f>
        <v/>
      </c>
      <c r="D1540" s="131" t="str">
        <f>IF(results!D294=0,"",results!D294)</f>
        <v/>
      </c>
      <c r="E1540" s="131" t="str">
        <f>IF(results!E294=0,"",results!E294)</f>
        <v/>
      </c>
      <c r="F1540" s="141" t="str">
        <f>results!$AB$3</f>
        <v>/BMD</v>
      </c>
      <c r="G1540" s="141" t="str">
        <f>results!AB294</f>
        <v/>
      </c>
      <c r="H1540" s="143" t="str">
        <f>IFERROR(VLOOKUP(Base[[#This Row],[Résultats Demi Dilution]],$K$2:$L$62,2),"")</f>
        <v/>
      </c>
    </row>
    <row r="1541" spans="1:8" x14ac:dyDescent="0.25">
      <c r="A1541" s="140" t="str">
        <f>IF(results!A295=0,"",results!A295)</f>
        <v/>
      </c>
      <c r="B1541" s="131" t="str">
        <f>IF(results!B295=0,"",results!B295)</f>
        <v/>
      </c>
      <c r="C1541" s="131" t="str">
        <f>IF(results!C295=0,"",results!C295)</f>
        <v/>
      </c>
      <c r="D1541" s="131" t="str">
        <f>IF(results!D295=0,"",results!D295)</f>
        <v/>
      </c>
      <c r="E1541" s="131" t="str">
        <f>IF(results!E295=0,"",results!E295)</f>
        <v/>
      </c>
      <c r="F1541" s="141" t="str">
        <f>results!$AB$3</f>
        <v>/BMD</v>
      </c>
      <c r="G1541" s="141" t="str">
        <f>results!AB295</f>
        <v/>
      </c>
      <c r="H1541" s="143" t="str">
        <f>IFERROR(VLOOKUP(Base[[#This Row],[Résultats Demi Dilution]],$K$2:$L$62,2),"")</f>
        <v/>
      </c>
    </row>
    <row r="1542" spans="1:8" x14ac:dyDescent="0.25">
      <c r="A1542" s="140" t="str">
        <f>IF(results!A296=0,"",results!A296)</f>
        <v/>
      </c>
      <c r="B1542" s="131" t="str">
        <f>IF(results!B296=0,"",results!B296)</f>
        <v/>
      </c>
      <c r="C1542" s="131" t="str">
        <f>IF(results!C296=0,"",results!C296)</f>
        <v/>
      </c>
      <c r="D1542" s="131" t="str">
        <f>IF(results!D296=0,"",results!D296)</f>
        <v/>
      </c>
      <c r="E1542" s="131" t="str">
        <f>IF(results!E296=0,"",results!E296)</f>
        <v/>
      </c>
      <c r="F1542" s="141" t="str">
        <f>results!$AB$3</f>
        <v>/BMD</v>
      </c>
      <c r="G1542" s="141" t="str">
        <f>results!AB296</f>
        <v/>
      </c>
      <c r="H1542" s="143" t="str">
        <f>IFERROR(VLOOKUP(Base[[#This Row],[Résultats Demi Dilution]],$K$2:$L$62,2),"")</f>
        <v/>
      </c>
    </row>
    <row r="1543" spans="1:8" x14ac:dyDescent="0.25">
      <c r="A1543" s="140" t="str">
        <f>IF(results!A297=0,"",results!A297)</f>
        <v/>
      </c>
      <c r="B1543" s="131" t="str">
        <f>IF(results!B297=0,"",results!B297)</f>
        <v/>
      </c>
      <c r="C1543" s="131" t="str">
        <f>IF(results!C297=0,"",results!C297)</f>
        <v/>
      </c>
      <c r="D1543" s="131" t="str">
        <f>IF(results!D297=0,"",results!D297)</f>
        <v/>
      </c>
      <c r="E1543" s="131" t="str">
        <f>IF(results!E297=0,"",results!E297)</f>
        <v/>
      </c>
      <c r="F1543" s="141" t="str">
        <f>results!$AB$3</f>
        <v>/BMD</v>
      </c>
      <c r="G1543" s="141" t="str">
        <f>results!AB297</f>
        <v/>
      </c>
      <c r="H1543" s="143" t="str">
        <f>IFERROR(VLOOKUP(Base[[#This Row],[Résultats Demi Dilution]],$K$2:$L$62,2),"")</f>
        <v/>
      </c>
    </row>
    <row r="1544" spans="1:8" x14ac:dyDescent="0.25">
      <c r="A1544" s="140" t="str">
        <f>IF(results!A298=0,"",results!A298)</f>
        <v/>
      </c>
      <c r="B1544" s="131" t="str">
        <f>IF(results!B298=0,"",results!B298)</f>
        <v/>
      </c>
      <c r="C1544" s="131" t="str">
        <f>IF(results!C298=0,"",results!C298)</f>
        <v/>
      </c>
      <c r="D1544" s="131" t="str">
        <f>IF(results!D298=0,"",results!D298)</f>
        <v/>
      </c>
      <c r="E1544" s="131" t="str">
        <f>IF(results!E298=0,"",results!E298)</f>
        <v/>
      </c>
      <c r="F1544" s="141" t="str">
        <f>results!$AB$3</f>
        <v>/BMD</v>
      </c>
      <c r="G1544" s="141" t="str">
        <f>results!AB298</f>
        <v/>
      </c>
      <c r="H1544" s="143" t="str">
        <f>IFERROR(VLOOKUP(Base[[#This Row],[Résultats Demi Dilution]],$K$2:$L$62,2),"")</f>
        <v/>
      </c>
    </row>
    <row r="1545" spans="1:8" x14ac:dyDescent="0.25">
      <c r="A1545" s="140" t="str">
        <f>IF(results!A299=0,"",results!A299)</f>
        <v/>
      </c>
      <c r="B1545" s="131" t="str">
        <f>IF(results!B299=0,"",results!B299)</f>
        <v/>
      </c>
      <c r="C1545" s="131" t="str">
        <f>IF(results!C299=0,"",results!C299)</f>
        <v/>
      </c>
      <c r="D1545" s="131" t="str">
        <f>IF(results!D299=0,"",results!D299)</f>
        <v/>
      </c>
      <c r="E1545" s="131" t="str">
        <f>IF(results!E299=0,"",results!E299)</f>
        <v/>
      </c>
      <c r="F1545" s="141" t="str">
        <f>results!$AB$3</f>
        <v>/BMD</v>
      </c>
      <c r="G1545" s="141" t="str">
        <f>results!AB299</f>
        <v/>
      </c>
      <c r="H1545" s="143" t="str">
        <f>IFERROR(VLOOKUP(Base[[#This Row],[Résultats Demi Dilution]],$K$2:$L$62,2),"")</f>
        <v/>
      </c>
    </row>
    <row r="1546" spans="1:8" x14ac:dyDescent="0.25">
      <c r="A1546" s="140" t="str">
        <f>IF(results!A300=0,"",results!A300)</f>
        <v/>
      </c>
      <c r="B1546" s="131" t="str">
        <f>IF(results!B300=0,"",results!B300)</f>
        <v/>
      </c>
      <c r="C1546" s="131" t="str">
        <f>IF(results!C300=0,"",results!C300)</f>
        <v/>
      </c>
      <c r="D1546" s="131" t="str">
        <f>IF(results!D300=0,"",results!D300)</f>
        <v/>
      </c>
      <c r="E1546" s="131" t="str">
        <f>IF(results!E300=0,"",results!E300)</f>
        <v/>
      </c>
      <c r="F1546" s="141" t="str">
        <f>results!$AB$3</f>
        <v>/BMD</v>
      </c>
      <c r="G1546" s="141" t="str">
        <f>results!AB300</f>
        <v/>
      </c>
      <c r="H1546" s="143" t="str">
        <f>IFERROR(VLOOKUP(Base[[#This Row],[Résultats Demi Dilution]],$K$2:$L$62,2),"")</f>
        <v/>
      </c>
    </row>
    <row r="1547" spans="1:8" ht="15.75" thickBot="1" x14ac:dyDescent="0.3">
      <c r="A1547" s="144" t="str">
        <f>IF(results!A301=0,"",results!A301)</f>
        <v/>
      </c>
      <c r="B1547" s="135" t="str">
        <f>IF(results!B301=0,"",results!B301)</f>
        <v/>
      </c>
      <c r="C1547" s="135" t="str">
        <f>IF(results!C301=0,"",results!C301)</f>
        <v/>
      </c>
      <c r="D1547" s="135" t="str">
        <f>IF(results!D301=0,"",results!D301)</f>
        <v/>
      </c>
      <c r="E1547" s="135" t="str">
        <f>IF(results!E301=0,"",results!E301)</f>
        <v/>
      </c>
      <c r="F1547" s="145" t="str">
        <f>results!$AB$3</f>
        <v>/BMD</v>
      </c>
      <c r="G1547" s="145" t="str">
        <f>results!AB301</f>
        <v/>
      </c>
      <c r="H1547" s="143" t="str">
        <f>IFERROR(VLOOKUP(Base[[#This Row],[Résultats Demi Dilution]],$K$2:$L$62,2),"")</f>
        <v/>
      </c>
    </row>
    <row r="1548" spans="1:8" x14ac:dyDescent="0.25">
      <c r="A1548" s="137" t="str">
        <f>IF(results!A5=0,"",results!A5)</f>
        <v/>
      </c>
      <c r="B1548" s="127" t="str">
        <f>IF(results!B5=0,"",results!B5)</f>
        <v/>
      </c>
      <c r="C1548" s="127" t="str">
        <f>IF(results!C5=0,"",results!C5)</f>
        <v/>
      </c>
      <c r="D1548" s="127" t="str">
        <f>IF(results!D5=0,"",results!D5)</f>
        <v/>
      </c>
      <c r="E1548" s="127" t="str">
        <f>IF(results!E5=0,"",results!E5)</f>
        <v/>
      </c>
      <c r="F1548" s="138" t="str">
        <f>results!$AC$3</f>
        <v>/BMD</v>
      </c>
      <c r="G1548" s="138" t="str">
        <f>results!AC5</f>
        <v/>
      </c>
      <c r="H1548" s="143" t="str">
        <f>IFERROR(VLOOKUP(Base[[#This Row],[Résultats Demi Dilution]],$K$2:$L$62,2),"")</f>
        <v/>
      </c>
    </row>
    <row r="1549" spans="1:8" x14ac:dyDescent="0.25">
      <c r="A1549" s="140" t="str">
        <f>IF(results!A6=0,"",results!A6)</f>
        <v/>
      </c>
      <c r="B1549" s="131" t="str">
        <f>IF(results!B6=0,"",results!B6)</f>
        <v/>
      </c>
      <c r="C1549" s="131" t="str">
        <f>IF(results!C6=0,"",results!C6)</f>
        <v/>
      </c>
      <c r="D1549" s="131" t="str">
        <f>IF(results!D6=0,"",results!D6)</f>
        <v/>
      </c>
      <c r="E1549" s="131" t="str">
        <f>IF(results!E6=0,"",results!E6)</f>
        <v/>
      </c>
      <c r="F1549" s="141" t="str">
        <f>results!$AC$3</f>
        <v>/BMD</v>
      </c>
      <c r="G1549" s="141" t="str">
        <f>results!AC6</f>
        <v/>
      </c>
      <c r="H1549" s="143" t="str">
        <f>IFERROR(VLOOKUP(Base[[#This Row],[Résultats Demi Dilution]],$K$2:$L$62,2),"")</f>
        <v/>
      </c>
    </row>
    <row r="1550" spans="1:8" x14ac:dyDescent="0.25">
      <c r="A1550" s="140" t="str">
        <f>IF(results!A7=0,"",results!A7)</f>
        <v/>
      </c>
      <c r="B1550" s="131" t="str">
        <f>IF(results!B7=0,"",results!B7)</f>
        <v/>
      </c>
      <c r="C1550" s="131" t="str">
        <f>IF(results!C7=0,"",results!C7)</f>
        <v/>
      </c>
      <c r="D1550" s="131" t="str">
        <f>IF(results!D7=0,"",results!D7)</f>
        <v/>
      </c>
      <c r="E1550" s="131" t="str">
        <f>IF(results!E7=0,"",results!E7)</f>
        <v/>
      </c>
      <c r="F1550" s="141" t="str">
        <f>results!$AC$3</f>
        <v>/BMD</v>
      </c>
      <c r="G1550" s="141" t="str">
        <f>results!AC7</f>
        <v/>
      </c>
      <c r="H1550" s="143" t="str">
        <f>IFERROR(VLOOKUP(Base[[#This Row],[Résultats Demi Dilution]],$K$2:$L$62,2),"")</f>
        <v/>
      </c>
    </row>
    <row r="1551" spans="1:8" x14ac:dyDescent="0.25">
      <c r="A1551" s="140" t="str">
        <f>IF(results!A8=0,"",results!A8)</f>
        <v/>
      </c>
      <c r="B1551" s="131" t="str">
        <f>IF(results!B8=0,"",results!B8)</f>
        <v/>
      </c>
      <c r="C1551" s="131" t="str">
        <f>IF(results!C8=0,"",results!C8)</f>
        <v/>
      </c>
      <c r="D1551" s="131" t="str">
        <f>IF(results!D8=0,"",results!D8)</f>
        <v/>
      </c>
      <c r="E1551" s="131" t="str">
        <f>IF(results!E8=0,"",results!E8)</f>
        <v/>
      </c>
      <c r="F1551" s="141" t="str">
        <f>results!$AC$3</f>
        <v>/BMD</v>
      </c>
      <c r="G1551" s="141" t="str">
        <f>results!AC8</f>
        <v/>
      </c>
      <c r="H1551" s="143" t="str">
        <f>IFERROR(VLOOKUP(Base[[#This Row],[Résultats Demi Dilution]],$K$2:$L$62,2),"")</f>
        <v/>
      </c>
    </row>
    <row r="1552" spans="1:8" x14ac:dyDescent="0.25">
      <c r="A1552" s="140" t="str">
        <f>IF(results!A9=0,"",results!A9)</f>
        <v/>
      </c>
      <c r="B1552" s="131" t="str">
        <f>IF(results!B9=0,"",results!B9)</f>
        <v/>
      </c>
      <c r="C1552" s="131" t="str">
        <f>IF(results!C9=0,"",results!C9)</f>
        <v/>
      </c>
      <c r="D1552" s="131" t="str">
        <f>IF(results!D9=0,"",results!D9)</f>
        <v/>
      </c>
      <c r="E1552" s="131" t="str">
        <f>IF(results!E9=0,"",results!E9)</f>
        <v/>
      </c>
      <c r="F1552" s="141" t="str">
        <f>results!$AC$3</f>
        <v>/BMD</v>
      </c>
      <c r="G1552" s="141" t="str">
        <f>results!AC9</f>
        <v/>
      </c>
      <c r="H1552" s="143" t="str">
        <f>IFERROR(VLOOKUP(Base[[#This Row],[Résultats Demi Dilution]],$K$2:$L$62,2),"")</f>
        <v/>
      </c>
    </row>
    <row r="1553" spans="1:8" x14ac:dyDescent="0.25">
      <c r="A1553" s="140" t="str">
        <f>IF(results!A10=0,"",results!A10)</f>
        <v/>
      </c>
      <c r="B1553" s="131" t="str">
        <f>IF(results!B10=0,"",results!B10)</f>
        <v/>
      </c>
      <c r="C1553" s="131" t="str">
        <f>IF(results!C10=0,"",results!C10)</f>
        <v/>
      </c>
      <c r="D1553" s="131" t="str">
        <f>IF(results!D10=0,"",results!D10)</f>
        <v/>
      </c>
      <c r="E1553" s="131" t="str">
        <f>IF(results!E10=0,"",results!E10)</f>
        <v/>
      </c>
      <c r="F1553" s="141" t="str">
        <f>results!$AC$3</f>
        <v>/BMD</v>
      </c>
      <c r="G1553" s="141" t="str">
        <f>results!AC10</f>
        <v/>
      </c>
      <c r="H1553" s="143" t="str">
        <f>IFERROR(VLOOKUP(Base[[#This Row],[Résultats Demi Dilution]],$K$2:$L$62,2),"")</f>
        <v/>
      </c>
    </row>
    <row r="1554" spans="1:8" x14ac:dyDescent="0.25">
      <c r="A1554" s="140" t="str">
        <f>IF(results!A11=0,"",results!A11)</f>
        <v/>
      </c>
      <c r="B1554" s="131" t="str">
        <f>IF(results!B11=0,"",results!B11)</f>
        <v/>
      </c>
      <c r="C1554" s="131" t="str">
        <f>IF(results!C11=0,"",results!C11)</f>
        <v/>
      </c>
      <c r="D1554" s="131" t="str">
        <f>IF(results!D11=0,"",results!D11)</f>
        <v/>
      </c>
      <c r="E1554" s="131" t="str">
        <f>IF(results!E11=0,"",results!E11)</f>
        <v/>
      </c>
      <c r="F1554" s="141" t="str">
        <f>results!$AC$3</f>
        <v>/BMD</v>
      </c>
      <c r="G1554" s="141" t="str">
        <f>results!AC11</f>
        <v/>
      </c>
      <c r="H1554" s="143" t="str">
        <f>IFERROR(VLOOKUP(Base[[#This Row],[Résultats Demi Dilution]],$K$2:$L$62,2),"")</f>
        <v/>
      </c>
    </row>
    <row r="1555" spans="1:8" x14ac:dyDescent="0.25">
      <c r="A1555" s="140" t="str">
        <f>IF(results!A12=0,"",results!A12)</f>
        <v/>
      </c>
      <c r="B1555" s="131" t="str">
        <f>IF(results!B12=0,"",results!B12)</f>
        <v/>
      </c>
      <c r="C1555" s="131" t="str">
        <f>IF(results!C12=0,"",results!C12)</f>
        <v/>
      </c>
      <c r="D1555" s="131" t="str">
        <f>IF(results!D12=0,"",results!D12)</f>
        <v/>
      </c>
      <c r="E1555" s="131" t="str">
        <f>IF(results!E12=0,"",results!E12)</f>
        <v/>
      </c>
      <c r="F1555" s="141" t="str">
        <f>results!$AC$3</f>
        <v>/BMD</v>
      </c>
      <c r="G1555" s="141" t="str">
        <f>results!AC12</f>
        <v/>
      </c>
      <c r="H1555" s="143" t="str">
        <f>IFERROR(VLOOKUP(Base[[#This Row],[Résultats Demi Dilution]],$K$2:$L$62,2),"")</f>
        <v/>
      </c>
    </row>
    <row r="1556" spans="1:8" x14ac:dyDescent="0.25">
      <c r="A1556" s="140" t="str">
        <f>IF(results!A13=0,"",results!A13)</f>
        <v/>
      </c>
      <c r="B1556" s="131" t="str">
        <f>IF(results!B13=0,"",results!B13)</f>
        <v/>
      </c>
      <c r="C1556" s="131" t="str">
        <f>IF(results!C13=0,"",results!C13)</f>
        <v/>
      </c>
      <c r="D1556" s="131" t="str">
        <f>IF(results!D13=0,"",results!D13)</f>
        <v/>
      </c>
      <c r="E1556" s="131" t="str">
        <f>IF(results!E13=0,"",results!E13)</f>
        <v/>
      </c>
      <c r="F1556" s="141" t="str">
        <f>results!$AC$3</f>
        <v>/BMD</v>
      </c>
      <c r="G1556" s="141" t="str">
        <f>results!AC13</f>
        <v/>
      </c>
      <c r="H1556" s="143" t="str">
        <f>IFERROR(VLOOKUP(Base[[#This Row],[Résultats Demi Dilution]],$K$2:$L$62,2),"")</f>
        <v/>
      </c>
    </row>
    <row r="1557" spans="1:8" x14ac:dyDescent="0.25">
      <c r="A1557" s="140" t="str">
        <f>IF(results!A14=0,"",results!A14)</f>
        <v/>
      </c>
      <c r="B1557" s="131" t="str">
        <f>IF(results!B14=0,"",results!B14)</f>
        <v/>
      </c>
      <c r="C1557" s="131" t="str">
        <f>IF(results!C14=0,"",results!C14)</f>
        <v/>
      </c>
      <c r="D1557" s="131" t="str">
        <f>IF(results!D14=0,"",results!D14)</f>
        <v/>
      </c>
      <c r="E1557" s="131" t="str">
        <f>IF(results!E14=0,"",results!E14)</f>
        <v/>
      </c>
      <c r="F1557" s="141" t="str">
        <f>results!$AC$3</f>
        <v>/BMD</v>
      </c>
      <c r="G1557" s="141" t="str">
        <f>results!AC14</f>
        <v/>
      </c>
      <c r="H1557" s="143" t="str">
        <f>IFERROR(VLOOKUP(Base[[#This Row],[Résultats Demi Dilution]],$K$2:$L$62,2),"")</f>
        <v/>
      </c>
    </row>
    <row r="1558" spans="1:8" x14ac:dyDescent="0.25">
      <c r="A1558" s="140" t="str">
        <f>IF(results!A15=0,"",results!A15)</f>
        <v/>
      </c>
      <c r="B1558" s="131" t="str">
        <f>IF(results!B15=0,"",results!B15)</f>
        <v/>
      </c>
      <c r="C1558" s="131" t="str">
        <f>IF(results!C15=0,"",results!C15)</f>
        <v/>
      </c>
      <c r="D1558" s="131" t="str">
        <f>IF(results!D15=0,"",results!D15)</f>
        <v/>
      </c>
      <c r="E1558" s="131" t="str">
        <f>IF(results!E15=0,"",results!E15)</f>
        <v/>
      </c>
      <c r="F1558" s="141" t="str">
        <f>results!$AC$3</f>
        <v>/BMD</v>
      </c>
      <c r="G1558" s="141" t="str">
        <f>results!AC15</f>
        <v/>
      </c>
      <c r="H1558" s="143" t="str">
        <f>IFERROR(VLOOKUP(Base[[#This Row],[Résultats Demi Dilution]],$K$2:$L$62,2),"")</f>
        <v/>
      </c>
    </row>
    <row r="1559" spans="1:8" x14ac:dyDescent="0.25">
      <c r="A1559" s="140" t="str">
        <f>IF(results!A16=0,"",results!A16)</f>
        <v/>
      </c>
      <c r="B1559" s="131" t="str">
        <f>IF(results!B16=0,"",results!B16)</f>
        <v/>
      </c>
      <c r="C1559" s="131" t="str">
        <f>IF(results!C16=0,"",results!C16)</f>
        <v/>
      </c>
      <c r="D1559" s="131" t="str">
        <f>IF(results!D16=0,"",results!D16)</f>
        <v/>
      </c>
      <c r="E1559" s="131" t="str">
        <f>IF(results!E16=0,"",results!E16)</f>
        <v/>
      </c>
      <c r="F1559" s="141" t="str">
        <f>results!$AC$3</f>
        <v>/BMD</v>
      </c>
      <c r="G1559" s="141" t="str">
        <f>results!AC16</f>
        <v/>
      </c>
      <c r="H1559" s="143" t="str">
        <f>IFERROR(VLOOKUP(Base[[#This Row],[Résultats Demi Dilution]],$K$2:$L$62,2),"")</f>
        <v/>
      </c>
    </row>
    <row r="1560" spans="1:8" x14ac:dyDescent="0.25">
      <c r="A1560" s="140" t="str">
        <f>IF(results!A17=0,"",results!A17)</f>
        <v/>
      </c>
      <c r="B1560" s="131" t="str">
        <f>IF(results!B17=0,"",results!B17)</f>
        <v/>
      </c>
      <c r="C1560" s="131" t="str">
        <f>IF(results!C17=0,"",results!C17)</f>
        <v/>
      </c>
      <c r="D1560" s="131" t="str">
        <f>IF(results!D17=0,"",results!D17)</f>
        <v/>
      </c>
      <c r="E1560" s="131" t="str">
        <f>IF(results!E17=0,"",results!E17)</f>
        <v/>
      </c>
      <c r="F1560" s="141" t="str">
        <f>results!$AC$3</f>
        <v>/BMD</v>
      </c>
      <c r="G1560" s="141" t="str">
        <f>results!AC17</f>
        <v/>
      </c>
      <c r="H1560" s="143" t="str">
        <f>IFERROR(VLOOKUP(Base[[#This Row],[Résultats Demi Dilution]],$K$2:$L$62,2),"")</f>
        <v/>
      </c>
    </row>
    <row r="1561" spans="1:8" x14ac:dyDescent="0.25">
      <c r="A1561" s="140" t="str">
        <f>IF(results!A18=0,"",results!A18)</f>
        <v/>
      </c>
      <c r="B1561" s="131" t="str">
        <f>IF(results!B18=0,"",results!B18)</f>
        <v/>
      </c>
      <c r="C1561" s="131" t="str">
        <f>IF(results!C18=0,"",results!C18)</f>
        <v/>
      </c>
      <c r="D1561" s="131" t="str">
        <f>IF(results!D18=0,"",results!D18)</f>
        <v/>
      </c>
      <c r="E1561" s="131" t="str">
        <f>IF(results!E18=0,"",results!E18)</f>
        <v/>
      </c>
      <c r="F1561" s="141" t="str">
        <f>results!$AC$3</f>
        <v>/BMD</v>
      </c>
      <c r="G1561" s="141" t="str">
        <f>results!AC18</f>
        <v/>
      </c>
      <c r="H1561" s="143" t="str">
        <f>IFERROR(VLOOKUP(Base[[#This Row],[Résultats Demi Dilution]],$K$2:$L$62,2),"")</f>
        <v/>
      </c>
    </row>
    <row r="1562" spans="1:8" x14ac:dyDescent="0.25">
      <c r="A1562" s="140" t="str">
        <f>IF(results!A19=0,"",results!A19)</f>
        <v/>
      </c>
      <c r="B1562" s="131" t="str">
        <f>IF(results!B19=0,"",results!B19)</f>
        <v/>
      </c>
      <c r="C1562" s="131" t="str">
        <f>IF(results!C19=0,"",results!C19)</f>
        <v/>
      </c>
      <c r="D1562" s="131" t="str">
        <f>IF(results!D19=0,"",results!D19)</f>
        <v/>
      </c>
      <c r="E1562" s="131" t="str">
        <f>IF(results!E19=0,"",results!E19)</f>
        <v/>
      </c>
      <c r="F1562" s="141" t="str">
        <f>results!$AC$3</f>
        <v>/BMD</v>
      </c>
      <c r="G1562" s="141" t="str">
        <f>results!AC19</f>
        <v/>
      </c>
      <c r="H1562" s="143" t="str">
        <f>IFERROR(VLOOKUP(Base[[#This Row],[Résultats Demi Dilution]],$K$2:$L$62,2),"")</f>
        <v/>
      </c>
    </row>
    <row r="1563" spans="1:8" x14ac:dyDescent="0.25">
      <c r="A1563" s="140" t="str">
        <f>IF(results!A20=0,"",results!A20)</f>
        <v/>
      </c>
      <c r="B1563" s="131" t="str">
        <f>IF(results!B20=0,"",results!B20)</f>
        <v/>
      </c>
      <c r="C1563" s="131" t="str">
        <f>IF(results!C20=0,"",results!C20)</f>
        <v/>
      </c>
      <c r="D1563" s="131" t="str">
        <f>IF(results!D20=0,"",results!D20)</f>
        <v/>
      </c>
      <c r="E1563" s="131" t="str">
        <f>IF(results!E20=0,"",results!E20)</f>
        <v/>
      </c>
      <c r="F1563" s="141" t="str">
        <f>results!$AC$3</f>
        <v>/BMD</v>
      </c>
      <c r="G1563" s="141" t="str">
        <f>results!AC20</f>
        <v/>
      </c>
      <c r="H1563" s="143" t="str">
        <f>IFERROR(VLOOKUP(Base[[#This Row],[Résultats Demi Dilution]],$K$2:$L$62,2),"")</f>
        <v/>
      </c>
    </row>
    <row r="1564" spans="1:8" x14ac:dyDescent="0.25">
      <c r="A1564" s="140" t="str">
        <f>IF(results!A21=0,"",results!A21)</f>
        <v/>
      </c>
      <c r="B1564" s="131" t="str">
        <f>IF(results!B21=0,"",results!B21)</f>
        <v/>
      </c>
      <c r="C1564" s="131" t="str">
        <f>IF(results!C21=0,"",results!C21)</f>
        <v/>
      </c>
      <c r="D1564" s="131" t="str">
        <f>IF(results!D21=0,"",results!D21)</f>
        <v/>
      </c>
      <c r="E1564" s="131" t="str">
        <f>IF(results!E21=0,"",results!E21)</f>
        <v/>
      </c>
      <c r="F1564" s="141" t="str">
        <f>results!$AC$3</f>
        <v>/BMD</v>
      </c>
      <c r="G1564" s="141" t="str">
        <f>results!AC21</f>
        <v/>
      </c>
      <c r="H1564" s="143" t="str">
        <f>IFERROR(VLOOKUP(Base[[#This Row],[Résultats Demi Dilution]],$K$2:$L$62,2),"")</f>
        <v/>
      </c>
    </row>
    <row r="1565" spans="1:8" x14ac:dyDescent="0.25">
      <c r="A1565" s="140" t="str">
        <f>IF(results!A22=0,"",results!A22)</f>
        <v/>
      </c>
      <c r="B1565" s="131" t="str">
        <f>IF(results!B22=0,"",results!B22)</f>
        <v/>
      </c>
      <c r="C1565" s="131" t="str">
        <f>IF(results!C22=0,"",results!C22)</f>
        <v/>
      </c>
      <c r="D1565" s="131" t="str">
        <f>IF(results!D22=0,"",results!D22)</f>
        <v/>
      </c>
      <c r="E1565" s="131" t="str">
        <f>IF(results!E22=0,"",results!E22)</f>
        <v/>
      </c>
      <c r="F1565" s="141" t="str">
        <f>results!$AC$3</f>
        <v>/BMD</v>
      </c>
      <c r="G1565" s="141" t="str">
        <f>results!AC22</f>
        <v/>
      </c>
      <c r="H1565" s="143" t="str">
        <f>IFERROR(VLOOKUP(Base[[#This Row],[Résultats Demi Dilution]],$K$2:$L$62,2),"")</f>
        <v/>
      </c>
    </row>
    <row r="1566" spans="1:8" x14ac:dyDescent="0.25">
      <c r="A1566" s="140" t="str">
        <f>IF(results!A23=0,"",results!A23)</f>
        <v/>
      </c>
      <c r="B1566" s="131" t="str">
        <f>IF(results!B23=0,"",results!B23)</f>
        <v/>
      </c>
      <c r="C1566" s="131" t="str">
        <f>IF(results!C23=0,"",results!C23)</f>
        <v/>
      </c>
      <c r="D1566" s="131" t="str">
        <f>IF(results!D23=0,"",results!D23)</f>
        <v/>
      </c>
      <c r="E1566" s="131" t="str">
        <f>IF(results!E23=0,"",results!E23)</f>
        <v/>
      </c>
      <c r="F1566" s="141" t="str">
        <f>results!$AC$3</f>
        <v>/BMD</v>
      </c>
      <c r="G1566" s="141" t="str">
        <f>results!AC23</f>
        <v/>
      </c>
      <c r="H1566" s="143" t="str">
        <f>IFERROR(VLOOKUP(Base[[#This Row],[Résultats Demi Dilution]],$K$2:$L$62,2),"")</f>
        <v/>
      </c>
    </row>
    <row r="1567" spans="1:8" x14ac:dyDescent="0.25">
      <c r="A1567" s="140" t="str">
        <f>IF(results!A24=0,"",results!A24)</f>
        <v/>
      </c>
      <c r="B1567" s="131" t="str">
        <f>IF(results!B24=0,"",results!B24)</f>
        <v/>
      </c>
      <c r="C1567" s="131" t="str">
        <f>IF(results!C24=0,"",results!C24)</f>
        <v/>
      </c>
      <c r="D1567" s="131" t="str">
        <f>IF(results!D24=0,"",results!D24)</f>
        <v/>
      </c>
      <c r="E1567" s="131" t="str">
        <f>IF(results!E24=0,"",results!E24)</f>
        <v/>
      </c>
      <c r="F1567" s="141" t="str">
        <f>results!$AC$3</f>
        <v>/BMD</v>
      </c>
      <c r="G1567" s="141" t="str">
        <f>results!AC24</f>
        <v/>
      </c>
      <c r="H1567" s="143" t="str">
        <f>IFERROR(VLOOKUP(Base[[#This Row],[Résultats Demi Dilution]],$K$2:$L$62,2),"")</f>
        <v/>
      </c>
    </row>
    <row r="1568" spans="1:8" x14ac:dyDescent="0.25">
      <c r="A1568" s="140" t="str">
        <f>IF(results!A25=0,"",results!A25)</f>
        <v/>
      </c>
      <c r="B1568" s="131" t="str">
        <f>IF(results!B25=0,"",results!B25)</f>
        <v/>
      </c>
      <c r="C1568" s="131" t="str">
        <f>IF(results!C25=0,"",results!C25)</f>
        <v/>
      </c>
      <c r="D1568" s="131" t="str">
        <f>IF(results!D25=0,"",results!D25)</f>
        <v/>
      </c>
      <c r="E1568" s="131" t="str">
        <f>IF(results!E25=0,"",results!E25)</f>
        <v/>
      </c>
      <c r="F1568" s="141" t="str">
        <f>results!$AC$3</f>
        <v>/BMD</v>
      </c>
      <c r="G1568" s="141" t="str">
        <f>results!AC25</f>
        <v/>
      </c>
      <c r="H1568" s="143" t="str">
        <f>IFERROR(VLOOKUP(Base[[#This Row],[Résultats Demi Dilution]],$K$2:$L$62,2),"")</f>
        <v/>
      </c>
    </row>
    <row r="1569" spans="1:8" x14ac:dyDescent="0.25">
      <c r="A1569" s="140" t="str">
        <f>IF(results!A26=0,"",results!A26)</f>
        <v/>
      </c>
      <c r="B1569" s="131" t="str">
        <f>IF(results!B26=0,"",results!B26)</f>
        <v/>
      </c>
      <c r="C1569" s="131" t="str">
        <f>IF(results!C26=0,"",results!C26)</f>
        <v/>
      </c>
      <c r="D1569" s="131" t="str">
        <f>IF(results!D26=0,"",results!D26)</f>
        <v/>
      </c>
      <c r="E1569" s="131" t="str">
        <f>IF(results!E26=0,"",results!E26)</f>
        <v/>
      </c>
      <c r="F1569" s="141" t="str">
        <f>results!$AC$3</f>
        <v>/BMD</v>
      </c>
      <c r="G1569" s="141" t="str">
        <f>results!AC26</f>
        <v/>
      </c>
      <c r="H1569" s="143" t="str">
        <f>IFERROR(VLOOKUP(Base[[#This Row],[Résultats Demi Dilution]],$K$2:$L$62,2),"")</f>
        <v/>
      </c>
    </row>
    <row r="1570" spans="1:8" x14ac:dyDescent="0.25">
      <c r="A1570" s="140" t="str">
        <f>IF(results!A27=0,"",results!A27)</f>
        <v/>
      </c>
      <c r="B1570" s="131" t="str">
        <f>IF(results!B27=0,"",results!B27)</f>
        <v/>
      </c>
      <c r="C1570" s="131" t="str">
        <f>IF(results!C27=0,"",results!C27)</f>
        <v/>
      </c>
      <c r="D1570" s="131" t="str">
        <f>IF(results!D27=0,"",results!D27)</f>
        <v/>
      </c>
      <c r="E1570" s="131" t="str">
        <f>IF(results!E27=0,"",results!E27)</f>
        <v/>
      </c>
      <c r="F1570" s="141" t="str">
        <f>results!$AC$3</f>
        <v>/BMD</v>
      </c>
      <c r="G1570" s="141" t="str">
        <f>results!AC27</f>
        <v/>
      </c>
      <c r="H1570" s="143" t="str">
        <f>IFERROR(VLOOKUP(Base[[#This Row],[Résultats Demi Dilution]],$K$2:$L$62,2),"")</f>
        <v/>
      </c>
    </row>
    <row r="1571" spans="1:8" x14ac:dyDescent="0.25">
      <c r="A1571" s="140" t="str">
        <f>IF(results!A28=0,"",results!A28)</f>
        <v/>
      </c>
      <c r="B1571" s="131" t="str">
        <f>IF(results!B28=0,"",results!B28)</f>
        <v/>
      </c>
      <c r="C1571" s="131" t="str">
        <f>IF(results!C28=0,"",results!C28)</f>
        <v/>
      </c>
      <c r="D1571" s="131" t="str">
        <f>IF(results!D28=0,"",results!D28)</f>
        <v/>
      </c>
      <c r="E1571" s="131" t="str">
        <f>IF(results!E28=0,"",results!E28)</f>
        <v/>
      </c>
      <c r="F1571" s="141" t="str">
        <f>results!$AC$3</f>
        <v>/BMD</v>
      </c>
      <c r="G1571" s="141" t="str">
        <f>results!AC28</f>
        <v/>
      </c>
      <c r="H1571" s="143" t="str">
        <f>IFERROR(VLOOKUP(Base[[#This Row],[Résultats Demi Dilution]],$K$2:$L$62,2),"")</f>
        <v/>
      </c>
    </row>
    <row r="1572" spans="1:8" x14ac:dyDescent="0.25">
      <c r="A1572" s="140" t="str">
        <f>IF(results!A29=0,"",results!A29)</f>
        <v/>
      </c>
      <c r="B1572" s="131" t="str">
        <f>IF(results!B29=0,"",results!B29)</f>
        <v/>
      </c>
      <c r="C1572" s="131" t="str">
        <f>IF(results!C29=0,"",results!C29)</f>
        <v/>
      </c>
      <c r="D1572" s="131" t="str">
        <f>IF(results!D29=0,"",results!D29)</f>
        <v/>
      </c>
      <c r="E1572" s="131" t="str">
        <f>IF(results!E29=0,"",results!E29)</f>
        <v/>
      </c>
      <c r="F1572" s="141" t="str">
        <f>results!$AC$3</f>
        <v>/BMD</v>
      </c>
      <c r="G1572" s="141" t="str">
        <f>results!AC29</f>
        <v/>
      </c>
      <c r="H1572" s="143" t="str">
        <f>IFERROR(VLOOKUP(Base[[#This Row],[Résultats Demi Dilution]],$K$2:$L$62,2),"")</f>
        <v/>
      </c>
    </row>
    <row r="1573" spans="1:8" x14ac:dyDescent="0.25">
      <c r="A1573" s="140" t="str">
        <f>IF(results!A30=0,"",results!A30)</f>
        <v/>
      </c>
      <c r="B1573" s="131" t="str">
        <f>IF(results!B30=0,"",results!B30)</f>
        <v/>
      </c>
      <c r="C1573" s="131" t="str">
        <f>IF(results!C30=0,"",results!C30)</f>
        <v/>
      </c>
      <c r="D1573" s="131" t="str">
        <f>IF(results!D30=0,"",results!D30)</f>
        <v/>
      </c>
      <c r="E1573" s="131" t="str">
        <f>IF(results!E30=0,"",results!E30)</f>
        <v/>
      </c>
      <c r="F1573" s="141" t="str">
        <f>results!$AC$3</f>
        <v>/BMD</v>
      </c>
      <c r="G1573" s="141" t="str">
        <f>results!AC30</f>
        <v/>
      </c>
      <c r="H1573" s="143" t="str">
        <f>IFERROR(VLOOKUP(Base[[#This Row],[Résultats Demi Dilution]],$K$2:$L$62,2),"")</f>
        <v/>
      </c>
    </row>
    <row r="1574" spans="1:8" x14ac:dyDescent="0.25">
      <c r="A1574" s="140" t="str">
        <f>IF(results!A31=0,"",results!A31)</f>
        <v/>
      </c>
      <c r="B1574" s="131" t="str">
        <f>IF(results!B31=0,"",results!B31)</f>
        <v/>
      </c>
      <c r="C1574" s="131" t="str">
        <f>IF(results!C31=0,"",results!C31)</f>
        <v/>
      </c>
      <c r="D1574" s="131" t="str">
        <f>IF(results!D31=0,"",results!D31)</f>
        <v/>
      </c>
      <c r="E1574" s="131" t="str">
        <f>IF(results!E31=0,"",results!E31)</f>
        <v/>
      </c>
      <c r="F1574" s="141" t="str">
        <f>results!$AC$3</f>
        <v>/BMD</v>
      </c>
      <c r="G1574" s="141" t="str">
        <f>results!AC31</f>
        <v/>
      </c>
      <c r="H1574" s="143" t="str">
        <f>IFERROR(VLOOKUP(Base[[#This Row],[Résultats Demi Dilution]],$K$2:$L$62,2),"")</f>
        <v/>
      </c>
    </row>
    <row r="1575" spans="1:8" x14ac:dyDescent="0.25">
      <c r="A1575" s="140" t="str">
        <f>IF(results!A32=0,"",results!A32)</f>
        <v/>
      </c>
      <c r="B1575" s="131" t="str">
        <f>IF(results!B32=0,"",results!B32)</f>
        <v/>
      </c>
      <c r="C1575" s="131" t="str">
        <f>IF(results!C32=0,"",results!C32)</f>
        <v/>
      </c>
      <c r="D1575" s="131" t="str">
        <f>IF(results!D32=0,"",results!D32)</f>
        <v/>
      </c>
      <c r="E1575" s="131" t="str">
        <f>IF(results!E32=0,"",results!E32)</f>
        <v/>
      </c>
      <c r="F1575" s="141" t="str">
        <f>results!$AC$3</f>
        <v>/BMD</v>
      </c>
      <c r="G1575" s="141" t="str">
        <f>results!AC32</f>
        <v/>
      </c>
      <c r="H1575" s="143" t="str">
        <f>IFERROR(VLOOKUP(Base[[#This Row],[Résultats Demi Dilution]],$K$2:$L$62,2),"")</f>
        <v/>
      </c>
    </row>
    <row r="1576" spans="1:8" x14ac:dyDescent="0.25">
      <c r="A1576" s="140" t="str">
        <f>IF(results!A33=0,"",results!A33)</f>
        <v/>
      </c>
      <c r="B1576" s="131" t="str">
        <f>IF(results!B33=0,"",results!B33)</f>
        <v/>
      </c>
      <c r="C1576" s="131" t="str">
        <f>IF(results!C33=0,"",results!C33)</f>
        <v/>
      </c>
      <c r="D1576" s="131" t="str">
        <f>IF(results!D33=0,"",results!D33)</f>
        <v/>
      </c>
      <c r="E1576" s="131" t="str">
        <f>IF(results!E33=0,"",results!E33)</f>
        <v/>
      </c>
      <c r="F1576" s="141" t="str">
        <f>results!$AC$3</f>
        <v>/BMD</v>
      </c>
      <c r="G1576" s="141" t="str">
        <f>results!AC33</f>
        <v/>
      </c>
      <c r="H1576" s="143" t="str">
        <f>IFERROR(VLOOKUP(Base[[#This Row],[Résultats Demi Dilution]],$K$2:$L$62,2),"")</f>
        <v/>
      </c>
    </row>
    <row r="1577" spans="1:8" x14ac:dyDescent="0.25">
      <c r="A1577" s="140" t="str">
        <f>IF(results!A34=0,"",results!A34)</f>
        <v/>
      </c>
      <c r="B1577" s="131" t="str">
        <f>IF(results!B34=0,"",results!B34)</f>
        <v/>
      </c>
      <c r="C1577" s="131" t="str">
        <f>IF(results!C34=0,"",results!C34)</f>
        <v/>
      </c>
      <c r="D1577" s="131" t="str">
        <f>IF(results!D34=0,"",results!D34)</f>
        <v/>
      </c>
      <c r="E1577" s="131" t="str">
        <f>IF(results!E34=0,"",results!E34)</f>
        <v/>
      </c>
      <c r="F1577" s="141" t="str">
        <f>results!$AC$3</f>
        <v>/BMD</v>
      </c>
      <c r="G1577" s="141" t="str">
        <f>results!AC34</f>
        <v/>
      </c>
      <c r="H1577" s="143" t="str">
        <f>IFERROR(VLOOKUP(Base[[#This Row],[Résultats Demi Dilution]],$K$2:$L$62,2),"")</f>
        <v/>
      </c>
    </row>
    <row r="1578" spans="1:8" x14ac:dyDescent="0.25">
      <c r="A1578" s="140" t="str">
        <f>IF(results!A35=0,"",results!A35)</f>
        <v/>
      </c>
      <c r="B1578" s="131" t="str">
        <f>IF(results!B35=0,"",results!B35)</f>
        <v/>
      </c>
      <c r="C1578" s="131" t="str">
        <f>IF(results!C35=0,"",results!C35)</f>
        <v/>
      </c>
      <c r="D1578" s="131" t="str">
        <f>IF(results!D35=0,"",results!D35)</f>
        <v/>
      </c>
      <c r="E1578" s="131" t="str">
        <f>IF(results!E35=0,"",results!E35)</f>
        <v/>
      </c>
      <c r="F1578" s="141" t="str">
        <f>results!$AC$3</f>
        <v>/BMD</v>
      </c>
      <c r="G1578" s="141" t="str">
        <f>results!AC35</f>
        <v/>
      </c>
      <c r="H1578" s="143" t="str">
        <f>IFERROR(VLOOKUP(Base[[#This Row],[Résultats Demi Dilution]],$K$2:$L$62,2),"")</f>
        <v/>
      </c>
    </row>
    <row r="1579" spans="1:8" x14ac:dyDescent="0.25">
      <c r="A1579" s="140" t="str">
        <f>IF(results!A36=0,"",results!A36)</f>
        <v/>
      </c>
      <c r="B1579" s="131" t="str">
        <f>IF(results!B36=0,"",results!B36)</f>
        <v/>
      </c>
      <c r="C1579" s="131" t="str">
        <f>IF(results!C36=0,"",results!C36)</f>
        <v/>
      </c>
      <c r="D1579" s="131" t="str">
        <f>IF(results!D36=0,"",results!D36)</f>
        <v/>
      </c>
      <c r="E1579" s="131" t="str">
        <f>IF(results!E36=0,"",results!E36)</f>
        <v/>
      </c>
      <c r="F1579" s="141" t="str">
        <f>results!$AC$3</f>
        <v>/BMD</v>
      </c>
      <c r="G1579" s="141" t="str">
        <f>results!AC36</f>
        <v/>
      </c>
      <c r="H1579" s="143" t="str">
        <f>IFERROR(VLOOKUP(Base[[#This Row],[Résultats Demi Dilution]],$K$2:$L$62,2),"")</f>
        <v/>
      </c>
    </row>
    <row r="1580" spans="1:8" x14ac:dyDescent="0.25">
      <c r="A1580" s="140" t="str">
        <f>IF(results!A37=0,"",results!A37)</f>
        <v/>
      </c>
      <c r="B1580" s="131" t="str">
        <f>IF(results!B37=0,"",results!B37)</f>
        <v/>
      </c>
      <c r="C1580" s="131" t="str">
        <f>IF(results!C37=0,"",results!C37)</f>
        <v/>
      </c>
      <c r="D1580" s="131" t="str">
        <f>IF(results!D37=0,"",results!D37)</f>
        <v/>
      </c>
      <c r="E1580" s="131" t="str">
        <f>IF(results!E37=0,"",results!E37)</f>
        <v/>
      </c>
      <c r="F1580" s="141" t="str">
        <f>results!$AC$3</f>
        <v>/BMD</v>
      </c>
      <c r="G1580" s="141" t="str">
        <f>results!AC37</f>
        <v/>
      </c>
      <c r="H1580" s="143" t="str">
        <f>IFERROR(VLOOKUP(Base[[#This Row],[Résultats Demi Dilution]],$K$2:$L$62,2),"")</f>
        <v/>
      </c>
    </row>
    <row r="1581" spans="1:8" x14ac:dyDescent="0.25">
      <c r="A1581" s="140" t="str">
        <f>IF(results!A38=0,"",results!A38)</f>
        <v/>
      </c>
      <c r="B1581" s="131" t="str">
        <f>IF(results!B38=0,"",results!B38)</f>
        <v/>
      </c>
      <c r="C1581" s="131" t="str">
        <f>IF(results!C38=0,"",results!C38)</f>
        <v/>
      </c>
      <c r="D1581" s="131" t="str">
        <f>IF(results!D38=0,"",results!D38)</f>
        <v/>
      </c>
      <c r="E1581" s="131" t="str">
        <f>IF(results!E38=0,"",results!E38)</f>
        <v/>
      </c>
      <c r="F1581" s="141" t="str">
        <f>results!$AC$3</f>
        <v>/BMD</v>
      </c>
      <c r="G1581" s="141" t="str">
        <f>results!AC38</f>
        <v/>
      </c>
      <c r="H1581" s="143" t="str">
        <f>IFERROR(VLOOKUP(Base[[#This Row],[Résultats Demi Dilution]],$K$2:$L$62,2),"")</f>
        <v/>
      </c>
    </row>
    <row r="1582" spans="1:8" x14ac:dyDescent="0.25">
      <c r="A1582" s="140" t="str">
        <f>IF(results!A39=0,"",results!A39)</f>
        <v/>
      </c>
      <c r="B1582" s="131" t="str">
        <f>IF(results!B39=0,"",results!B39)</f>
        <v/>
      </c>
      <c r="C1582" s="131" t="str">
        <f>IF(results!C39=0,"",results!C39)</f>
        <v/>
      </c>
      <c r="D1582" s="131" t="str">
        <f>IF(results!D39=0,"",results!D39)</f>
        <v/>
      </c>
      <c r="E1582" s="131" t="str">
        <f>IF(results!E39=0,"",results!E39)</f>
        <v/>
      </c>
      <c r="F1582" s="141" t="str">
        <f>results!$AC$3</f>
        <v>/BMD</v>
      </c>
      <c r="G1582" s="141" t="str">
        <f>results!AC39</f>
        <v/>
      </c>
      <c r="H1582" s="143" t="str">
        <f>IFERROR(VLOOKUP(Base[[#This Row],[Résultats Demi Dilution]],$K$2:$L$62,2),"")</f>
        <v/>
      </c>
    </row>
    <row r="1583" spans="1:8" x14ac:dyDescent="0.25">
      <c r="A1583" s="140" t="str">
        <f>IF(results!A40=0,"",results!A40)</f>
        <v/>
      </c>
      <c r="B1583" s="131" t="str">
        <f>IF(results!B40=0,"",results!B40)</f>
        <v/>
      </c>
      <c r="C1583" s="131" t="str">
        <f>IF(results!C40=0,"",results!C40)</f>
        <v/>
      </c>
      <c r="D1583" s="131" t="str">
        <f>IF(results!D40=0,"",results!D40)</f>
        <v/>
      </c>
      <c r="E1583" s="131" t="str">
        <f>IF(results!E40=0,"",results!E40)</f>
        <v/>
      </c>
      <c r="F1583" s="141" t="str">
        <f>results!$AC$3</f>
        <v>/BMD</v>
      </c>
      <c r="G1583" s="141" t="str">
        <f>results!AC40</f>
        <v/>
      </c>
      <c r="H1583" s="143" t="str">
        <f>IFERROR(VLOOKUP(Base[[#This Row],[Résultats Demi Dilution]],$K$2:$L$62,2),"")</f>
        <v/>
      </c>
    </row>
    <row r="1584" spans="1:8" x14ac:dyDescent="0.25">
      <c r="A1584" s="140" t="str">
        <f>IF(results!A41=0,"",results!A41)</f>
        <v/>
      </c>
      <c r="B1584" s="131" t="str">
        <f>IF(results!B41=0,"",results!B41)</f>
        <v/>
      </c>
      <c r="C1584" s="131" t="str">
        <f>IF(results!C41=0,"",results!C41)</f>
        <v/>
      </c>
      <c r="D1584" s="131" t="str">
        <f>IF(results!D41=0,"",results!D41)</f>
        <v/>
      </c>
      <c r="E1584" s="131" t="str">
        <f>IF(results!E41=0,"",results!E41)</f>
        <v/>
      </c>
      <c r="F1584" s="141" t="str">
        <f>results!$AC$3</f>
        <v>/BMD</v>
      </c>
      <c r="G1584" s="141" t="str">
        <f>results!AC41</f>
        <v/>
      </c>
      <c r="H1584" s="143" t="str">
        <f>IFERROR(VLOOKUP(Base[[#This Row],[Résultats Demi Dilution]],$K$2:$L$62,2),"")</f>
        <v/>
      </c>
    </row>
    <row r="1585" spans="1:8" x14ac:dyDescent="0.25">
      <c r="A1585" s="140" t="str">
        <f>IF(results!A42=0,"",results!A42)</f>
        <v/>
      </c>
      <c r="B1585" s="131" t="str">
        <f>IF(results!B42=0,"",results!B42)</f>
        <v/>
      </c>
      <c r="C1585" s="131" t="str">
        <f>IF(results!C42=0,"",results!C42)</f>
        <v/>
      </c>
      <c r="D1585" s="131" t="str">
        <f>IF(results!D42=0,"",results!D42)</f>
        <v/>
      </c>
      <c r="E1585" s="131" t="str">
        <f>IF(results!E42=0,"",results!E42)</f>
        <v/>
      </c>
      <c r="F1585" s="141" t="str">
        <f>results!$AC$3</f>
        <v>/BMD</v>
      </c>
      <c r="G1585" s="141" t="str">
        <f>results!AC42</f>
        <v/>
      </c>
      <c r="H1585" s="143" t="str">
        <f>IFERROR(VLOOKUP(Base[[#This Row],[Résultats Demi Dilution]],$K$2:$L$62,2),"")</f>
        <v/>
      </c>
    </row>
    <row r="1586" spans="1:8" x14ac:dyDescent="0.25">
      <c r="A1586" s="140" t="str">
        <f>IF(results!A43=0,"",results!A43)</f>
        <v/>
      </c>
      <c r="B1586" s="131" t="str">
        <f>IF(results!B43=0,"",results!B43)</f>
        <v/>
      </c>
      <c r="C1586" s="131" t="str">
        <f>IF(results!C43=0,"",results!C43)</f>
        <v/>
      </c>
      <c r="D1586" s="131" t="str">
        <f>IF(results!D43=0,"",results!D43)</f>
        <v/>
      </c>
      <c r="E1586" s="131" t="str">
        <f>IF(results!E43=0,"",results!E43)</f>
        <v/>
      </c>
      <c r="F1586" s="141" t="str">
        <f>results!$AC$3</f>
        <v>/BMD</v>
      </c>
      <c r="G1586" s="141" t="str">
        <f>results!AC43</f>
        <v/>
      </c>
      <c r="H1586" s="143" t="str">
        <f>IFERROR(VLOOKUP(Base[[#This Row],[Résultats Demi Dilution]],$K$2:$L$62,2),"")</f>
        <v/>
      </c>
    </row>
    <row r="1587" spans="1:8" x14ac:dyDescent="0.25">
      <c r="A1587" s="140" t="str">
        <f>IF(results!A44=0,"",results!A44)</f>
        <v/>
      </c>
      <c r="B1587" s="131" t="str">
        <f>IF(results!B44=0,"",results!B44)</f>
        <v/>
      </c>
      <c r="C1587" s="131" t="str">
        <f>IF(results!C44=0,"",results!C44)</f>
        <v/>
      </c>
      <c r="D1587" s="131" t="str">
        <f>IF(results!D44=0,"",results!D44)</f>
        <v/>
      </c>
      <c r="E1587" s="131" t="str">
        <f>IF(results!E44=0,"",results!E44)</f>
        <v/>
      </c>
      <c r="F1587" s="141" t="str">
        <f>results!$AC$3</f>
        <v>/BMD</v>
      </c>
      <c r="G1587" s="141" t="str">
        <f>results!AC44</f>
        <v/>
      </c>
      <c r="H1587" s="143" t="str">
        <f>IFERROR(VLOOKUP(Base[[#This Row],[Résultats Demi Dilution]],$K$2:$L$62,2),"")</f>
        <v/>
      </c>
    </row>
    <row r="1588" spans="1:8" x14ac:dyDescent="0.25">
      <c r="A1588" s="140" t="str">
        <f>IF(results!A45=0,"",results!A45)</f>
        <v/>
      </c>
      <c r="B1588" s="131" t="str">
        <f>IF(results!B45=0,"",results!B45)</f>
        <v/>
      </c>
      <c r="C1588" s="131" t="str">
        <f>IF(results!C45=0,"",results!C45)</f>
        <v/>
      </c>
      <c r="D1588" s="131" t="str">
        <f>IF(results!D45=0,"",results!D45)</f>
        <v/>
      </c>
      <c r="E1588" s="131" t="str">
        <f>IF(results!E45=0,"",results!E45)</f>
        <v/>
      </c>
      <c r="F1588" s="141" t="str">
        <f>results!$AC$3</f>
        <v>/BMD</v>
      </c>
      <c r="G1588" s="141" t="str">
        <f>results!AC45</f>
        <v/>
      </c>
      <c r="H1588" s="143" t="str">
        <f>IFERROR(VLOOKUP(Base[[#This Row],[Résultats Demi Dilution]],$K$2:$L$62,2),"")</f>
        <v/>
      </c>
    </row>
    <row r="1589" spans="1:8" x14ac:dyDescent="0.25">
      <c r="A1589" s="140" t="str">
        <f>IF(results!A46=0,"",results!A46)</f>
        <v/>
      </c>
      <c r="B1589" s="131" t="str">
        <f>IF(results!B46=0,"",results!B46)</f>
        <v/>
      </c>
      <c r="C1589" s="131" t="str">
        <f>IF(results!C46=0,"",results!C46)</f>
        <v/>
      </c>
      <c r="D1589" s="131" t="str">
        <f>IF(results!D46=0,"",results!D46)</f>
        <v/>
      </c>
      <c r="E1589" s="131" t="str">
        <f>IF(results!E46=0,"",results!E46)</f>
        <v/>
      </c>
      <c r="F1589" s="141" t="str">
        <f>results!$AC$3</f>
        <v>/BMD</v>
      </c>
      <c r="G1589" s="141" t="str">
        <f>results!AC46</f>
        <v/>
      </c>
      <c r="H1589" s="143" t="str">
        <f>IFERROR(VLOOKUP(Base[[#This Row],[Résultats Demi Dilution]],$K$2:$L$62,2),"")</f>
        <v/>
      </c>
    </row>
    <row r="1590" spans="1:8" x14ac:dyDescent="0.25">
      <c r="A1590" s="140" t="str">
        <f>IF(results!A47=0,"",results!A47)</f>
        <v/>
      </c>
      <c r="B1590" s="131" t="str">
        <f>IF(results!B47=0,"",results!B47)</f>
        <v/>
      </c>
      <c r="C1590" s="131" t="str">
        <f>IF(results!C47=0,"",results!C47)</f>
        <v/>
      </c>
      <c r="D1590" s="131" t="str">
        <f>IF(results!D47=0,"",results!D47)</f>
        <v/>
      </c>
      <c r="E1590" s="131" t="str">
        <f>IF(results!E47=0,"",results!E47)</f>
        <v/>
      </c>
      <c r="F1590" s="141" t="str">
        <f>results!$AC$3</f>
        <v>/BMD</v>
      </c>
      <c r="G1590" s="141" t="str">
        <f>results!AC47</f>
        <v/>
      </c>
      <c r="H1590" s="143" t="str">
        <f>IFERROR(VLOOKUP(Base[[#This Row],[Résultats Demi Dilution]],$K$2:$L$62,2),"")</f>
        <v/>
      </c>
    </row>
    <row r="1591" spans="1:8" x14ac:dyDescent="0.25">
      <c r="A1591" s="140" t="str">
        <f>IF(results!A48=0,"",results!A48)</f>
        <v/>
      </c>
      <c r="B1591" s="131" t="str">
        <f>IF(results!B48=0,"",results!B48)</f>
        <v/>
      </c>
      <c r="C1591" s="131" t="str">
        <f>IF(results!C48=0,"",results!C48)</f>
        <v/>
      </c>
      <c r="D1591" s="131" t="str">
        <f>IF(results!D48=0,"",results!D48)</f>
        <v/>
      </c>
      <c r="E1591" s="131" t="str">
        <f>IF(results!E48=0,"",results!E48)</f>
        <v/>
      </c>
      <c r="F1591" s="141" t="str">
        <f>results!$AC$3</f>
        <v>/BMD</v>
      </c>
      <c r="G1591" s="141" t="str">
        <f>results!AC48</f>
        <v/>
      </c>
      <c r="H1591" s="143" t="str">
        <f>IFERROR(VLOOKUP(Base[[#This Row],[Résultats Demi Dilution]],$K$2:$L$62,2),"")</f>
        <v/>
      </c>
    </row>
    <row r="1592" spans="1:8" x14ac:dyDescent="0.25">
      <c r="A1592" s="140" t="str">
        <f>IF(results!A49=0,"",results!A49)</f>
        <v/>
      </c>
      <c r="B1592" s="131" t="str">
        <f>IF(results!B49=0,"",results!B49)</f>
        <v/>
      </c>
      <c r="C1592" s="131" t="str">
        <f>IF(results!C49=0,"",results!C49)</f>
        <v/>
      </c>
      <c r="D1592" s="131" t="str">
        <f>IF(results!D49=0,"",results!D49)</f>
        <v/>
      </c>
      <c r="E1592" s="131" t="str">
        <f>IF(results!E49=0,"",results!E49)</f>
        <v/>
      </c>
      <c r="F1592" s="141" t="str">
        <f>results!$AC$3</f>
        <v>/BMD</v>
      </c>
      <c r="G1592" s="141" t="str">
        <f>results!AC49</f>
        <v/>
      </c>
      <c r="H1592" s="143" t="str">
        <f>IFERROR(VLOOKUP(Base[[#This Row],[Résultats Demi Dilution]],$K$2:$L$62,2),"")</f>
        <v/>
      </c>
    </row>
    <row r="1593" spans="1:8" x14ac:dyDescent="0.25">
      <c r="A1593" s="140" t="str">
        <f>IF(results!A50=0,"",results!A50)</f>
        <v/>
      </c>
      <c r="B1593" s="131" t="str">
        <f>IF(results!B50=0,"",results!B50)</f>
        <v/>
      </c>
      <c r="C1593" s="131" t="str">
        <f>IF(results!C50=0,"",results!C50)</f>
        <v/>
      </c>
      <c r="D1593" s="131" t="str">
        <f>IF(results!D50=0,"",results!D50)</f>
        <v/>
      </c>
      <c r="E1593" s="131" t="str">
        <f>IF(results!E50=0,"",results!E50)</f>
        <v/>
      </c>
      <c r="F1593" s="141" t="str">
        <f>results!$AC$3</f>
        <v>/BMD</v>
      </c>
      <c r="G1593" s="141" t="str">
        <f>results!AC50</f>
        <v/>
      </c>
      <c r="H1593" s="143" t="str">
        <f>IFERROR(VLOOKUP(Base[[#This Row],[Résultats Demi Dilution]],$K$2:$L$62,2),"")</f>
        <v/>
      </c>
    </row>
    <row r="1594" spans="1:8" x14ac:dyDescent="0.25">
      <c r="A1594" s="140" t="str">
        <f>IF(results!A51=0,"",results!A51)</f>
        <v/>
      </c>
      <c r="B1594" s="131" t="str">
        <f>IF(results!B51=0,"",results!B51)</f>
        <v/>
      </c>
      <c r="C1594" s="131" t="str">
        <f>IF(results!C51=0,"",results!C51)</f>
        <v/>
      </c>
      <c r="D1594" s="131" t="str">
        <f>IF(results!D51=0,"",results!D51)</f>
        <v/>
      </c>
      <c r="E1594" s="131" t="str">
        <f>IF(results!E51=0,"",results!E51)</f>
        <v/>
      </c>
      <c r="F1594" s="141" t="str">
        <f>results!$AC$3</f>
        <v>/BMD</v>
      </c>
      <c r="G1594" s="141" t="str">
        <f>results!AC51</f>
        <v/>
      </c>
      <c r="H1594" s="143" t="str">
        <f>IFERROR(VLOOKUP(Base[[#This Row],[Résultats Demi Dilution]],$K$2:$L$62,2),"")</f>
        <v/>
      </c>
    </row>
    <row r="1595" spans="1:8" x14ac:dyDescent="0.25">
      <c r="A1595" s="140" t="str">
        <f>IF(results!A52=0,"",results!A52)</f>
        <v/>
      </c>
      <c r="B1595" s="131" t="str">
        <f>IF(results!B52=0,"",results!B52)</f>
        <v/>
      </c>
      <c r="C1595" s="131" t="str">
        <f>IF(results!C52=0,"",results!C52)</f>
        <v/>
      </c>
      <c r="D1595" s="131" t="str">
        <f>IF(results!D52=0,"",results!D52)</f>
        <v/>
      </c>
      <c r="E1595" s="131" t="str">
        <f>IF(results!E52=0,"",results!E52)</f>
        <v/>
      </c>
      <c r="F1595" s="141" t="str">
        <f>results!$AC$3</f>
        <v>/BMD</v>
      </c>
      <c r="G1595" s="141" t="str">
        <f>results!AC52</f>
        <v/>
      </c>
      <c r="H1595" s="143" t="str">
        <f>IFERROR(VLOOKUP(Base[[#This Row],[Résultats Demi Dilution]],$K$2:$L$62,2),"")</f>
        <v/>
      </c>
    </row>
    <row r="1596" spans="1:8" x14ac:dyDescent="0.25">
      <c r="A1596" s="140" t="str">
        <f>IF(results!A53=0,"",results!A53)</f>
        <v/>
      </c>
      <c r="B1596" s="131" t="str">
        <f>IF(results!B53=0,"",results!B53)</f>
        <v/>
      </c>
      <c r="C1596" s="131" t="str">
        <f>IF(results!C53=0,"",results!C53)</f>
        <v/>
      </c>
      <c r="D1596" s="131" t="str">
        <f>IF(results!D53=0,"",results!D53)</f>
        <v/>
      </c>
      <c r="E1596" s="131" t="str">
        <f>IF(results!E53=0,"",results!E53)</f>
        <v/>
      </c>
      <c r="F1596" s="141" t="str">
        <f>results!$AC$3</f>
        <v>/BMD</v>
      </c>
      <c r="G1596" s="141" t="str">
        <f>results!AC53</f>
        <v/>
      </c>
      <c r="H1596" s="143" t="str">
        <f>IFERROR(VLOOKUP(Base[[#This Row],[Résultats Demi Dilution]],$K$2:$L$62,2),"")</f>
        <v/>
      </c>
    </row>
    <row r="1597" spans="1:8" x14ac:dyDescent="0.25">
      <c r="A1597" s="140" t="str">
        <f>IF(results!A54=0,"",results!A54)</f>
        <v/>
      </c>
      <c r="B1597" s="131" t="str">
        <f>IF(results!B54=0,"",results!B54)</f>
        <v/>
      </c>
      <c r="C1597" s="131" t="str">
        <f>IF(results!C54=0,"",results!C54)</f>
        <v/>
      </c>
      <c r="D1597" s="131" t="str">
        <f>IF(results!D54=0,"",results!D54)</f>
        <v/>
      </c>
      <c r="E1597" s="131" t="str">
        <f>IF(results!E54=0,"",results!E54)</f>
        <v/>
      </c>
      <c r="F1597" s="141" t="str">
        <f>results!$AC$3</f>
        <v>/BMD</v>
      </c>
      <c r="G1597" s="141" t="str">
        <f>results!AC54</f>
        <v/>
      </c>
      <c r="H1597" s="143" t="str">
        <f>IFERROR(VLOOKUP(Base[[#This Row],[Résultats Demi Dilution]],$K$2:$L$62,2),"")</f>
        <v/>
      </c>
    </row>
    <row r="1598" spans="1:8" x14ac:dyDescent="0.25">
      <c r="A1598" s="140" t="str">
        <f>IF(results!A55=0,"",results!A55)</f>
        <v/>
      </c>
      <c r="B1598" s="131" t="str">
        <f>IF(results!B55=0,"",results!B55)</f>
        <v/>
      </c>
      <c r="C1598" s="131" t="str">
        <f>IF(results!C55=0,"",results!C55)</f>
        <v/>
      </c>
      <c r="D1598" s="131" t="str">
        <f>IF(results!D55=0,"",results!D55)</f>
        <v/>
      </c>
      <c r="E1598" s="131" t="str">
        <f>IF(results!E55=0,"",results!E55)</f>
        <v/>
      </c>
      <c r="F1598" s="141" t="str">
        <f>results!$AC$3</f>
        <v>/BMD</v>
      </c>
      <c r="G1598" s="141" t="str">
        <f>results!AC55</f>
        <v/>
      </c>
      <c r="H1598" s="143" t="str">
        <f>IFERROR(VLOOKUP(Base[[#This Row],[Résultats Demi Dilution]],$K$2:$L$62,2),"")</f>
        <v/>
      </c>
    </row>
    <row r="1599" spans="1:8" x14ac:dyDescent="0.25">
      <c r="A1599" s="140" t="str">
        <f>IF(results!A56=0,"",results!A56)</f>
        <v/>
      </c>
      <c r="B1599" s="131" t="str">
        <f>IF(results!B56=0,"",results!B56)</f>
        <v/>
      </c>
      <c r="C1599" s="131" t="str">
        <f>IF(results!C56=0,"",results!C56)</f>
        <v/>
      </c>
      <c r="D1599" s="131" t="str">
        <f>IF(results!D56=0,"",results!D56)</f>
        <v/>
      </c>
      <c r="E1599" s="131" t="str">
        <f>IF(results!E56=0,"",results!E56)</f>
        <v/>
      </c>
      <c r="F1599" s="141" t="str">
        <f>results!$AC$3</f>
        <v>/BMD</v>
      </c>
      <c r="G1599" s="141" t="str">
        <f>results!AC56</f>
        <v/>
      </c>
      <c r="H1599" s="143" t="str">
        <f>IFERROR(VLOOKUP(Base[[#This Row],[Résultats Demi Dilution]],$K$2:$L$62,2),"")</f>
        <v/>
      </c>
    </row>
    <row r="1600" spans="1:8" x14ac:dyDescent="0.25">
      <c r="A1600" s="140" t="str">
        <f>IF(results!A57=0,"",results!A57)</f>
        <v/>
      </c>
      <c r="B1600" s="131" t="str">
        <f>IF(results!B57=0,"",results!B57)</f>
        <v/>
      </c>
      <c r="C1600" s="131" t="str">
        <f>IF(results!C57=0,"",results!C57)</f>
        <v/>
      </c>
      <c r="D1600" s="131" t="str">
        <f>IF(results!D57=0,"",results!D57)</f>
        <v/>
      </c>
      <c r="E1600" s="131" t="str">
        <f>IF(results!E57=0,"",results!E57)</f>
        <v/>
      </c>
      <c r="F1600" s="141" t="str">
        <f>results!$AC$3</f>
        <v>/BMD</v>
      </c>
      <c r="G1600" s="141" t="str">
        <f>results!AC57</f>
        <v/>
      </c>
      <c r="H1600" s="143" t="str">
        <f>IFERROR(VLOOKUP(Base[[#This Row],[Résultats Demi Dilution]],$K$2:$L$62,2),"")</f>
        <v/>
      </c>
    </row>
    <row r="1601" spans="1:8" x14ac:dyDescent="0.25">
      <c r="A1601" s="140" t="str">
        <f>IF(results!A58=0,"",results!A58)</f>
        <v/>
      </c>
      <c r="B1601" s="131" t="str">
        <f>IF(results!B58=0,"",results!B58)</f>
        <v/>
      </c>
      <c r="C1601" s="131" t="str">
        <f>IF(results!C58=0,"",results!C58)</f>
        <v/>
      </c>
      <c r="D1601" s="131" t="str">
        <f>IF(results!D58=0,"",results!D58)</f>
        <v/>
      </c>
      <c r="E1601" s="131" t="str">
        <f>IF(results!E58=0,"",results!E58)</f>
        <v/>
      </c>
      <c r="F1601" s="141" t="str">
        <f>results!$AC$3</f>
        <v>/BMD</v>
      </c>
      <c r="G1601" s="141" t="str">
        <f>results!AC58</f>
        <v/>
      </c>
      <c r="H1601" s="143" t="str">
        <f>IFERROR(VLOOKUP(Base[[#This Row],[Résultats Demi Dilution]],$K$2:$L$62,2),"")</f>
        <v/>
      </c>
    </row>
    <row r="1602" spans="1:8" x14ac:dyDescent="0.25">
      <c r="A1602" s="140" t="str">
        <f>IF(results!A59=0,"",results!A59)</f>
        <v/>
      </c>
      <c r="B1602" s="131" t="str">
        <f>IF(results!B59=0,"",results!B59)</f>
        <v/>
      </c>
      <c r="C1602" s="131" t="str">
        <f>IF(results!C59=0,"",results!C59)</f>
        <v/>
      </c>
      <c r="D1602" s="131" t="str">
        <f>IF(results!D59=0,"",results!D59)</f>
        <v/>
      </c>
      <c r="E1602" s="131" t="str">
        <f>IF(results!E59=0,"",results!E59)</f>
        <v/>
      </c>
      <c r="F1602" s="141" t="str">
        <f>results!$AC$3</f>
        <v>/BMD</v>
      </c>
      <c r="G1602" s="141" t="str">
        <f>results!AC59</f>
        <v/>
      </c>
      <c r="H1602" s="143" t="str">
        <f>IFERROR(VLOOKUP(Base[[#This Row],[Résultats Demi Dilution]],$K$2:$L$62,2),"")</f>
        <v/>
      </c>
    </row>
    <row r="1603" spans="1:8" x14ac:dyDescent="0.25">
      <c r="A1603" s="140" t="str">
        <f>IF(results!A60=0,"",results!A60)</f>
        <v/>
      </c>
      <c r="B1603" s="131" t="str">
        <f>IF(results!B60=0,"",results!B60)</f>
        <v/>
      </c>
      <c r="C1603" s="131" t="str">
        <f>IF(results!C60=0,"",results!C60)</f>
        <v/>
      </c>
      <c r="D1603" s="131" t="str">
        <f>IF(results!D60=0,"",results!D60)</f>
        <v/>
      </c>
      <c r="E1603" s="131" t="str">
        <f>IF(results!E60=0,"",results!E60)</f>
        <v/>
      </c>
      <c r="F1603" s="141" t="str">
        <f>results!$AC$3</f>
        <v>/BMD</v>
      </c>
      <c r="G1603" s="141" t="str">
        <f>results!AC60</f>
        <v/>
      </c>
      <c r="H1603" s="143" t="str">
        <f>IFERROR(VLOOKUP(Base[[#This Row],[Résultats Demi Dilution]],$K$2:$L$62,2),"")</f>
        <v/>
      </c>
    </row>
    <row r="1604" spans="1:8" x14ac:dyDescent="0.25">
      <c r="A1604" s="140" t="str">
        <f>IF(results!A61=0,"",results!A61)</f>
        <v/>
      </c>
      <c r="B1604" s="131" t="str">
        <f>IF(results!B61=0,"",results!B61)</f>
        <v/>
      </c>
      <c r="C1604" s="131" t="str">
        <f>IF(results!C61=0,"",results!C61)</f>
        <v/>
      </c>
      <c r="D1604" s="131" t="str">
        <f>IF(results!D61=0,"",results!D61)</f>
        <v/>
      </c>
      <c r="E1604" s="131" t="str">
        <f>IF(results!E61=0,"",results!E61)</f>
        <v/>
      </c>
      <c r="F1604" s="141" t="str">
        <f>results!$AC$3</f>
        <v>/BMD</v>
      </c>
      <c r="G1604" s="141" t="str">
        <f>results!AC61</f>
        <v/>
      </c>
      <c r="H1604" s="143" t="str">
        <f>IFERROR(VLOOKUP(Base[[#This Row],[Résultats Demi Dilution]],$K$2:$L$62,2),"")</f>
        <v/>
      </c>
    </row>
    <row r="1605" spans="1:8" x14ac:dyDescent="0.25">
      <c r="A1605" s="140" t="str">
        <f>IF(results!A62=0,"",results!A62)</f>
        <v/>
      </c>
      <c r="B1605" s="131" t="str">
        <f>IF(results!B62=0,"",results!B62)</f>
        <v/>
      </c>
      <c r="C1605" s="131" t="str">
        <f>IF(results!C62=0,"",results!C62)</f>
        <v/>
      </c>
      <c r="D1605" s="131" t="str">
        <f>IF(results!D62=0,"",results!D62)</f>
        <v/>
      </c>
      <c r="E1605" s="131" t="str">
        <f>IF(results!E62=0,"",results!E62)</f>
        <v/>
      </c>
      <c r="F1605" s="141" t="str">
        <f>results!$AC$3</f>
        <v>/BMD</v>
      </c>
      <c r="G1605" s="141" t="str">
        <f>results!AC62</f>
        <v/>
      </c>
      <c r="H1605" s="143" t="str">
        <f>IFERROR(VLOOKUP(Base[[#This Row],[Résultats Demi Dilution]],$K$2:$L$62,2),"")</f>
        <v/>
      </c>
    </row>
    <row r="1606" spans="1:8" x14ac:dyDescent="0.25">
      <c r="A1606" s="140" t="str">
        <f>IF(results!A63=0,"",results!A63)</f>
        <v/>
      </c>
      <c r="B1606" s="131" t="str">
        <f>IF(results!B63=0,"",results!B63)</f>
        <v/>
      </c>
      <c r="C1606" s="131" t="str">
        <f>IF(results!C63=0,"",results!C63)</f>
        <v/>
      </c>
      <c r="D1606" s="131" t="str">
        <f>IF(results!D63=0,"",results!D63)</f>
        <v/>
      </c>
      <c r="E1606" s="131" t="str">
        <f>IF(results!E63=0,"",results!E63)</f>
        <v/>
      </c>
      <c r="F1606" s="141" t="str">
        <f>results!$AC$3</f>
        <v>/BMD</v>
      </c>
      <c r="G1606" s="141" t="str">
        <f>results!AC63</f>
        <v/>
      </c>
      <c r="H1606" s="143" t="str">
        <f>IFERROR(VLOOKUP(Base[[#This Row],[Résultats Demi Dilution]],$K$2:$L$62,2),"")</f>
        <v/>
      </c>
    </row>
    <row r="1607" spans="1:8" x14ac:dyDescent="0.25">
      <c r="A1607" s="140" t="str">
        <f>IF(results!A64=0,"",results!A64)</f>
        <v/>
      </c>
      <c r="B1607" s="131" t="str">
        <f>IF(results!B64=0,"",results!B64)</f>
        <v/>
      </c>
      <c r="C1607" s="131" t="str">
        <f>IF(results!C64=0,"",results!C64)</f>
        <v/>
      </c>
      <c r="D1607" s="131" t="str">
        <f>IF(results!D64=0,"",results!D64)</f>
        <v/>
      </c>
      <c r="E1607" s="131" t="str">
        <f>IF(results!E64=0,"",results!E64)</f>
        <v/>
      </c>
      <c r="F1607" s="141" t="str">
        <f>results!$AC$3</f>
        <v>/BMD</v>
      </c>
      <c r="G1607" s="141" t="str">
        <f>results!AC64</f>
        <v/>
      </c>
      <c r="H1607" s="143" t="str">
        <f>IFERROR(VLOOKUP(Base[[#This Row],[Résultats Demi Dilution]],$K$2:$L$62,2),"")</f>
        <v/>
      </c>
    </row>
    <row r="1608" spans="1:8" x14ac:dyDescent="0.25">
      <c r="A1608" s="140" t="str">
        <f>IF(results!A65=0,"",results!A65)</f>
        <v/>
      </c>
      <c r="B1608" s="131" t="str">
        <f>IF(results!B65=0,"",results!B65)</f>
        <v/>
      </c>
      <c r="C1608" s="131" t="str">
        <f>IF(results!C65=0,"",results!C65)</f>
        <v/>
      </c>
      <c r="D1608" s="131" t="str">
        <f>IF(results!D65=0,"",results!D65)</f>
        <v/>
      </c>
      <c r="E1608" s="131" t="str">
        <f>IF(results!E65=0,"",results!E65)</f>
        <v/>
      </c>
      <c r="F1608" s="141" t="str">
        <f>results!$AC$3</f>
        <v>/BMD</v>
      </c>
      <c r="G1608" s="141" t="str">
        <f>results!AC65</f>
        <v/>
      </c>
      <c r="H1608" s="143" t="str">
        <f>IFERROR(VLOOKUP(Base[[#This Row],[Résultats Demi Dilution]],$K$2:$L$62,2),"")</f>
        <v/>
      </c>
    </row>
    <row r="1609" spans="1:8" x14ac:dyDescent="0.25">
      <c r="A1609" s="140" t="str">
        <f>IF(results!A66=0,"",results!A66)</f>
        <v/>
      </c>
      <c r="B1609" s="131" t="str">
        <f>IF(results!B66=0,"",results!B66)</f>
        <v/>
      </c>
      <c r="C1609" s="131" t="str">
        <f>IF(results!C66=0,"",results!C66)</f>
        <v/>
      </c>
      <c r="D1609" s="131" t="str">
        <f>IF(results!D66=0,"",results!D66)</f>
        <v/>
      </c>
      <c r="E1609" s="131" t="str">
        <f>IF(results!E66=0,"",results!E66)</f>
        <v/>
      </c>
      <c r="F1609" s="141" t="str">
        <f>results!$AC$3</f>
        <v>/BMD</v>
      </c>
      <c r="G1609" s="141" t="str">
        <f>results!AC66</f>
        <v/>
      </c>
      <c r="H1609" s="143" t="str">
        <f>IFERROR(VLOOKUP(Base[[#This Row],[Résultats Demi Dilution]],$K$2:$L$62,2),"")</f>
        <v/>
      </c>
    </row>
    <row r="1610" spans="1:8" x14ac:dyDescent="0.25">
      <c r="A1610" s="140" t="str">
        <f>IF(results!A67=0,"",results!A67)</f>
        <v/>
      </c>
      <c r="B1610" s="131" t="str">
        <f>IF(results!B67=0,"",results!B67)</f>
        <v/>
      </c>
      <c r="C1610" s="131" t="str">
        <f>IF(results!C67=0,"",results!C67)</f>
        <v/>
      </c>
      <c r="D1610" s="131" t="str">
        <f>IF(results!D67=0,"",results!D67)</f>
        <v/>
      </c>
      <c r="E1610" s="131" t="str">
        <f>IF(results!E67=0,"",results!E67)</f>
        <v/>
      </c>
      <c r="F1610" s="141" t="str">
        <f>results!$AC$3</f>
        <v>/BMD</v>
      </c>
      <c r="G1610" s="141" t="str">
        <f>results!AC67</f>
        <v/>
      </c>
      <c r="H1610" s="143" t="str">
        <f>IFERROR(VLOOKUP(Base[[#This Row],[Résultats Demi Dilution]],$K$2:$L$62,2),"")</f>
        <v/>
      </c>
    </row>
    <row r="1611" spans="1:8" x14ac:dyDescent="0.25">
      <c r="A1611" s="140" t="str">
        <f>IF(results!A68=0,"",results!A68)</f>
        <v/>
      </c>
      <c r="B1611" s="131" t="str">
        <f>IF(results!B68=0,"",results!B68)</f>
        <v/>
      </c>
      <c r="C1611" s="131" t="str">
        <f>IF(results!C68=0,"",results!C68)</f>
        <v/>
      </c>
      <c r="D1611" s="131" t="str">
        <f>IF(results!D68=0,"",results!D68)</f>
        <v/>
      </c>
      <c r="E1611" s="131" t="str">
        <f>IF(results!E68=0,"",results!E68)</f>
        <v/>
      </c>
      <c r="F1611" s="141" t="str">
        <f>results!$AC$3</f>
        <v>/BMD</v>
      </c>
      <c r="G1611" s="141" t="str">
        <f>results!AC68</f>
        <v/>
      </c>
      <c r="H1611" s="143" t="str">
        <f>IFERROR(VLOOKUP(Base[[#This Row],[Résultats Demi Dilution]],$K$2:$L$62,2),"")</f>
        <v/>
      </c>
    </row>
    <row r="1612" spans="1:8" x14ac:dyDescent="0.25">
      <c r="A1612" s="140" t="str">
        <f>IF(results!A69=0,"",results!A69)</f>
        <v/>
      </c>
      <c r="B1612" s="131" t="str">
        <f>IF(results!B69=0,"",results!B69)</f>
        <v/>
      </c>
      <c r="C1612" s="131" t="str">
        <f>IF(results!C69=0,"",results!C69)</f>
        <v/>
      </c>
      <c r="D1612" s="131" t="str">
        <f>IF(results!D69=0,"",results!D69)</f>
        <v/>
      </c>
      <c r="E1612" s="131" t="str">
        <f>IF(results!E69=0,"",results!E69)</f>
        <v/>
      </c>
      <c r="F1612" s="141" t="str">
        <f>results!$AC$3</f>
        <v>/BMD</v>
      </c>
      <c r="G1612" s="141" t="str">
        <f>results!AC69</f>
        <v/>
      </c>
      <c r="H1612" s="143" t="str">
        <f>IFERROR(VLOOKUP(Base[[#This Row],[Résultats Demi Dilution]],$K$2:$L$62,2),"")</f>
        <v/>
      </c>
    </row>
    <row r="1613" spans="1:8" x14ac:dyDescent="0.25">
      <c r="A1613" s="140" t="str">
        <f>IF(results!A70=0,"",results!A70)</f>
        <v/>
      </c>
      <c r="B1613" s="131" t="str">
        <f>IF(results!B70=0,"",results!B70)</f>
        <v/>
      </c>
      <c r="C1613" s="131" t="str">
        <f>IF(results!C70=0,"",results!C70)</f>
        <v/>
      </c>
      <c r="D1613" s="131" t="str">
        <f>IF(results!D70=0,"",results!D70)</f>
        <v/>
      </c>
      <c r="E1613" s="131" t="str">
        <f>IF(results!E70=0,"",results!E70)</f>
        <v/>
      </c>
      <c r="F1613" s="141" t="str">
        <f>results!$AC$3</f>
        <v>/BMD</v>
      </c>
      <c r="G1613" s="141" t="str">
        <f>results!AC70</f>
        <v/>
      </c>
      <c r="H1613" s="143" t="str">
        <f>IFERROR(VLOOKUP(Base[[#This Row],[Résultats Demi Dilution]],$K$2:$L$62,2),"")</f>
        <v/>
      </c>
    </row>
    <row r="1614" spans="1:8" x14ac:dyDescent="0.25">
      <c r="A1614" s="140" t="str">
        <f>IF(results!A71=0,"",results!A71)</f>
        <v/>
      </c>
      <c r="B1614" s="131" t="str">
        <f>IF(results!B71=0,"",results!B71)</f>
        <v/>
      </c>
      <c r="C1614" s="131" t="str">
        <f>IF(results!C71=0,"",results!C71)</f>
        <v/>
      </c>
      <c r="D1614" s="131" t="str">
        <f>IF(results!D71=0,"",results!D71)</f>
        <v/>
      </c>
      <c r="E1614" s="131" t="str">
        <f>IF(results!E71=0,"",results!E71)</f>
        <v/>
      </c>
      <c r="F1614" s="141" t="str">
        <f>results!$AC$3</f>
        <v>/BMD</v>
      </c>
      <c r="G1614" s="141" t="str">
        <f>results!AC71</f>
        <v/>
      </c>
      <c r="H1614" s="143" t="str">
        <f>IFERROR(VLOOKUP(Base[[#This Row],[Résultats Demi Dilution]],$K$2:$L$62,2),"")</f>
        <v/>
      </c>
    </row>
    <row r="1615" spans="1:8" x14ac:dyDescent="0.25">
      <c r="A1615" s="140" t="str">
        <f>IF(results!A72=0,"",results!A72)</f>
        <v/>
      </c>
      <c r="B1615" s="131" t="str">
        <f>IF(results!B72=0,"",results!B72)</f>
        <v/>
      </c>
      <c r="C1615" s="131" t="str">
        <f>IF(results!C72=0,"",results!C72)</f>
        <v/>
      </c>
      <c r="D1615" s="131" t="str">
        <f>IF(results!D72=0,"",results!D72)</f>
        <v/>
      </c>
      <c r="E1615" s="131" t="str">
        <f>IF(results!E72=0,"",results!E72)</f>
        <v/>
      </c>
      <c r="F1615" s="141" t="str">
        <f>results!$AC$3</f>
        <v>/BMD</v>
      </c>
      <c r="G1615" s="141" t="str">
        <f>results!AC72</f>
        <v/>
      </c>
      <c r="H1615" s="143" t="str">
        <f>IFERROR(VLOOKUP(Base[[#This Row],[Résultats Demi Dilution]],$K$2:$L$62,2),"")</f>
        <v/>
      </c>
    </row>
    <row r="1616" spans="1:8" x14ac:dyDescent="0.25">
      <c r="A1616" s="140" t="str">
        <f>IF(results!A73=0,"",results!A73)</f>
        <v/>
      </c>
      <c r="B1616" s="131" t="str">
        <f>IF(results!B73=0,"",results!B73)</f>
        <v/>
      </c>
      <c r="C1616" s="131" t="str">
        <f>IF(results!C73=0,"",results!C73)</f>
        <v/>
      </c>
      <c r="D1616" s="131" t="str">
        <f>IF(results!D73=0,"",results!D73)</f>
        <v/>
      </c>
      <c r="E1616" s="131" t="str">
        <f>IF(results!E73=0,"",results!E73)</f>
        <v/>
      </c>
      <c r="F1616" s="141" t="str">
        <f>results!$AC$3</f>
        <v>/BMD</v>
      </c>
      <c r="G1616" s="141" t="str">
        <f>results!AC73</f>
        <v/>
      </c>
      <c r="H1616" s="143" t="str">
        <f>IFERROR(VLOOKUP(Base[[#This Row],[Résultats Demi Dilution]],$K$2:$L$62,2),"")</f>
        <v/>
      </c>
    </row>
    <row r="1617" spans="1:8" x14ac:dyDescent="0.25">
      <c r="A1617" s="140" t="str">
        <f>IF(results!A74=0,"",results!A74)</f>
        <v/>
      </c>
      <c r="B1617" s="131" t="str">
        <f>IF(results!B74=0,"",results!B74)</f>
        <v/>
      </c>
      <c r="C1617" s="131" t="str">
        <f>IF(results!C74=0,"",results!C74)</f>
        <v/>
      </c>
      <c r="D1617" s="131" t="str">
        <f>IF(results!D74=0,"",results!D74)</f>
        <v/>
      </c>
      <c r="E1617" s="131" t="str">
        <f>IF(results!E74=0,"",results!E74)</f>
        <v/>
      </c>
      <c r="F1617" s="141" t="str">
        <f>results!$AC$3</f>
        <v>/BMD</v>
      </c>
      <c r="G1617" s="141" t="str">
        <f>results!AC74</f>
        <v/>
      </c>
      <c r="H1617" s="143" t="str">
        <f>IFERROR(VLOOKUP(Base[[#This Row],[Résultats Demi Dilution]],$K$2:$L$62,2),"")</f>
        <v/>
      </c>
    </row>
    <row r="1618" spans="1:8" x14ac:dyDescent="0.25">
      <c r="A1618" s="140" t="str">
        <f>IF(results!A75=0,"",results!A75)</f>
        <v/>
      </c>
      <c r="B1618" s="131" t="str">
        <f>IF(results!B75=0,"",results!B75)</f>
        <v/>
      </c>
      <c r="C1618" s="131" t="str">
        <f>IF(results!C75=0,"",results!C75)</f>
        <v/>
      </c>
      <c r="D1618" s="131" t="str">
        <f>IF(results!D75=0,"",results!D75)</f>
        <v/>
      </c>
      <c r="E1618" s="131" t="str">
        <f>IF(results!E75=0,"",results!E75)</f>
        <v/>
      </c>
      <c r="F1618" s="141" t="str">
        <f>results!$AC$3</f>
        <v>/BMD</v>
      </c>
      <c r="G1618" s="141" t="str">
        <f>results!AC75</f>
        <v/>
      </c>
      <c r="H1618" s="143" t="str">
        <f>IFERROR(VLOOKUP(Base[[#This Row],[Résultats Demi Dilution]],$K$2:$L$62,2),"")</f>
        <v/>
      </c>
    </row>
    <row r="1619" spans="1:8" x14ac:dyDescent="0.25">
      <c r="A1619" s="140" t="str">
        <f>IF(results!A76=0,"",results!A76)</f>
        <v/>
      </c>
      <c r="B1619" s="131" t="str">
        <f>IF(results!B76=0,"",results!B76)</f>
        <v/>
      </c>
      <c r="C1619" s="131" t="str">
        <f>IF(results!C76=0,"",results!C76)</f>
        <v/>
      </c>
      <c r="D1619" s="131" t="str">
        <f>IF(results!D76=0,"",results!D76)</f>
        <v/>
      </c>
      <c r="E1619" s="131" t="str">
        <f>IF(results!E76=0,"",results!E76)</f>
        <v/>
      </c>
      <c r="F1619" s="141" t="str">
        <f>results!$AC$3</f>
        <v>/BMD</v>
      </c>
      <c r="G1619" s="141" t="str">
        <f>results!AC76</f>
        <v/>
      </c>
      <c r="H1619" s="143" t="str">
        <f>IFERROR(VLOOKUP(Base[[#This Row],[Résultats Demi Dilution]],$K$2:$L$62,2),"")</f>
        <v/>
      </c>
    </row>
    <row r="1620" spans="1:8" x14ac:dyDescent="0.25">
      <c r="A1620" s="140" t="str">
        <f>IF(results!A77=0,"",results!A77)</f>
        <v/>
      </c>
      <c r="B1620" s="131" t="str">
        <f>IF(results!B77=0,"",results!B77)</f>
        <v/>
      </c>
      <c r="C1620" s="131" t="str">
        <f>IF(results!C77=0,"",results!C77)</f>
        <v/>
      </c>
      <c r="D1620" s="131" t="str">
        <f>IF(results!D77=0,"",results!D77)</f>
        <v/>
      </c>
      <c r="E1620" s="131" t="str">
        <f>IF(results!E77=0,"",results!E77)</f>
        <v/>
      </c>
      <c r="F1620" s="141" t="str">
        <f>results!$AC$3</f>
        <v>/BMD</v>
      </c>
      <c r="G1620" s="141" t="str">
        <f>results!AC77</f>
        <v/>
      </c>
      <c r="H1620" s="143" t="str">
        <f>IFERROR(VLOOKUP(Base[[#This Row],[Résultats Demi Dilution]],$K$2:$L$62,2),"")</f>
        <v/>
      </c>
    </row>
    <row r="1621" spans="1:8" x14ac:dyDescent="0.25">
      <c r="A1621" s="140" t="str">
        <f>IF(results!A78=0,"",results!A78)</f>
        <v/>
      </c>
      <c r="B1621" s="131" t="str">
        <f>IF(results!B78=0,"",results!B78)</f>
        <v/>
      </c>
      <c r="C1621" s="131" t="str">
        <f>IF(results!C78=0,"",results!C78)</f>
        <v/>
      </c>
      <c r="D1621" s="131" t="str">
        <f>IF(results!D78=0,"",results!D78)</f>
        <v/>
      </c>
      <c r="E1621" s="131" t="str">
        <f>IF(results!E78=0,"",results!E78)</f>
        <v/>
      </c>
      <c r="F1621" s="141" t="str">
        <f>results!$AC$3</f>
        <v>/BMD</v>
      </c>
      <c r="G1621" s="141" t="str">
        <f>results!AC78</f>
        <v/>
      </c>
      <c r="H1621" s="143" t="str">
        <f>IFERROR(VLOOKUP(Base[[#This Row],[Résultats Demi Dilution]],$K$2:$L$62,2),"")</f>
        <v/>
      </c>
    </row>
    <row r="1622" spans="1:8" x14ac:dyDescent="0.25">
      <c r="A1622" s="140" t="str">
        <f>IF(results!A79=0,"",results!A79)</f>
        <v/>
      </c>
      <c r="B1622" s="131" t="str">
        <f>IF(results!B79=0,"",results!B79)</f>
        <v/>
      </c>
      <c r="C1622" s="131" t="str">
        <f>IF(results!C79=0,"",results!C79)</f>
        <v/>
      </c>
      <c r="D1622" s="131" t="str">
        <f>IF(results!D79=0,"",results!D79)</f>
        <v/>
      </c>
      <c r="E1622" s="131" t="str">
        <f>IF(results!E79=0,"",results!E79)</f>
        <v/>
      </c>
      <c r="F1622" s="141" t="str">
        <f>results!$AC$3</f>
        <v>/BMD</v>
      </c>
      <c r="G1622" s="141" t="str">
        <f>results!AC79</f>
        <v/>
      </c>
      <c r="H1622" s="143" t="str">
        <f>IFERROR(VLOOKUP(Base[[#This Row],[Résultats Demi Dilution]],$K$2:$L$62,2),"")</f>
        <v/>
      </c>
    </row>
    <row r="1623" spans="1:8" x14ac:dyDescent="0.25">
      <c r="A1623" s="140" t="str">
        <f>IF(results!A80=0,"",results!A80)</f>
        <v/>
      </c>
      <c r="B1623" s="131" t="str">
        <f>IF(results!B80=0,"",results!B80)</f>
        <v/>
      </c>
      <c r="C1623" s="131" t="str">
        <f>IF(results!C80=0,"",results!C80)</f>
        <v/>
      </c>
      <c r="D1623" s="131" t="str">
        <f>IF(results!D80=0,"",results!D80)</f>
        <v/>
      </c>
      <c r="E1623" s="131" t="str">
        <f>IF(results!E80=0,"",results!E80)</f>
        <v/>
      </c>
      <c r="F1623" s="141" t="str">
        <f>results!$AC$3</f>
        <v>/BMD</v>
      </c>
      <c r="G1623" s="141" t="str">
        <f>results!AC80</f>
        <v/>
      </c>
      <c r="H1623" s="143" t="str">
        <f>IFERROR(VLOOKUP(Base[[#This Row],[Résultats Demi Dilution]],$K$2:$L$62,2),"")</f>
        <v/>
      </c>
    </row>
    <row r="1624" spans="1:8" x14ac:dyDescent="0.25">
      <c r="A1624" s="140" t="str">
        <f>IF(results!A81=0,"",results!A81)</f>
        <v/>
      </c>
      <c r="B1624" s="131" t="str">
        <f>IF(results!B81=0,"",results!B81)</f>
        <v/>
      </c>
      <c r="C1624" s="131" t="str">
        <f>IF(results!C81=0,"",results!C81)</f>
        <v/>
      </c>
      <c r="D1624" s="131" t="str">
        <f>IF(results!D81=0,"",results!D81)</f>
        <v/>
      </c>
      <c r="E1624" s="131" t="str">
        <f>IF(results!E81=0,"",results!E81)</f>
        <v/>
      </c>
      <c r="F1624" s="141" t="str">
        <f>results!$AC$3</f>
        <v>/BMD</v>
      </c>
      <c r="G1624" s="141" t="str">
        <f>results!AC81</f>
        <v/>
      </c>
      <c r="H1624" s="143" t="str">
        <f>IFERROR(VLOOKUP(Base[[#This Row],[Résultats Demi Dilution]],$K$2:$L$62,2),"")</f>
        <v/>
      </c>
    </row>
    <row r="1625" spans="1:8" x14ac:dyDescent="0.25">
      <c r="A1625" s="140" t="str">
        <f>IF(results!A82=0,"",results!A82)</f>
        <v/>
      </c>
      <c r="B1625" s="131" t="str">
        <f>IF(results!B82=0,"",results!B82)</f>
        <v/>
      </c>
      <c r="C1625" s="131" t="str">
        <f>IF(results!C82=0,"",results!C82)</f>
        <v/>
      </c>
      <c r="D1625" s="131" t="str">
        <f>IF(results!D82=0,"",results!D82)</f>
        <v/>
      </c>
      <c r="E1625" s="131" t="str">
        <f>IF(results!E82=0,"",results!E82)</f>
        <v/>
      </c>
      <c r="F1625" s="141" t="str">
        <f>results!$AC$3</f>
        <v>/BMD</v>
      </c>
      <c r="G1625" s="141" t="str">
        <f>results!AC82</f>
        <v/>
      </c>
      <c r="H1625" s="143" t="str">
        <f>IFERROR(VLOOKUP(Base[[#This Row],[Résultats Demi Dilution]],$K$2:$L$62,2),"")</f>
        <v/>
      </c>
    </row>
    <row r="1626" spans="1:8" x14ac:dyDescent="0.25">
      <c r="A1626" s="140" t="str">
        <f>IF(results!A83=0,"",results!A83)</f>
        <v/>
      </c>
      <c r="B1626" s="131" t="str">
        <f>IF(results!B83=0,"",results!B83)</f>
        <v/>
      </c>
      <c r="C1626" s="131" t="str">
        <f>IF(results!C83=0,"",results!C83)</f>
        <v/>
      </c>
      <c r="D1626" s="131" t="str">
        <f>IF(results!D83=0,"",results!D83)</f>
        <v/>
      </c>
      <c r="E1626" s="131" t="str">
        <f>IF(results!E83=0,"",results!E83)</f>
        <v/>
      </c>
      <c r="F1626" s="141" t="str">
        <f>results!$AC$3</f>
        <v>/BMD</v>
      </c>
      <c r="G1626" s="141" t="str">
        <f>results!AC83</f>
        <v/>
      </c>
      <c r="H1626" s="143" t="str">
        <f>IFERROR(VLOOKUP(Base[[#This Row],[Résultats Demi Dilution]],$K$2:$L$62,2),"")</f>
        <v/>
      </c>
    </row>
    <row r="1627" spans="1:8" x14ac:dyDescent="0.25">
      <c r="A1627" s="140" t="str">
        <f>IF(results!A84=0,"",results!A84)</f>
        <v/>
      </c>
      <c r="B1627" s="131" t="str">
        <f>IF(results!B84=0,"",results!B84)</f>
        <v/>
      </c>
      <c r="C1627" s="131" t="str">
        <f>IF(results!C84=0,"",results!C84)</f>
        <v/>
      </c>
      <c r="D1627" s="131" t="str">
        <f>IF(results!D84=0,"",results!D84)</f>
        <v/>
      </c>
      <c r="E1627" s="131" t="str">
        <f>IF(results!E84=0,"",results!E84)</f>
        <v/>
      </c>
      <c r="F1627" s="141" t="str">
        <f>results!$AC$3</f>
        <v>/BMD</v>
      </c>
      <c r="G1627" s="141" t="str">
        <f>results!AC84</f>
        <v/>
      </c>
      <c r="H1627" s="143" t="str">
        <f>IFERROR(VLOOKUP(Base[[#This Row],[Résultats Demi Dilution]],$K$2:$L$62,2),"")</f>
        <v/>
      </c>
    </row>
    <row r="1628" spans="1:8" x14ac:dyDescent="0.25">
      <c r="A1628" s="140" t="str">
        <f>IF(results!A85=0,"",results!A85)</f>
        <v/>
      </c>
      <c r="B1628" s="131" t="str">
        <f>IF(results!B85=0,"",results!B85)</f>
        <v/>
      </c>
      <c r="C1628" s="131" t="str">
        <f>IF(results!C85=0,"",results!C85)</f>
        <v/>
      </c>
      <c r="D1628" s="131" t="str">
        <f>IF(results!D85=0,"",results!D85)</f>
        <v/>
      </c>
      <c r="E1628" s="131" t="str">
        <f>IF(results!E85=0,"",results!E85)</f>
        <v/>
      </c>
      <c r="F1628" s="141" t="str">
        <f>results!$AC$3</f>
        <v>/BMD</v>
      </c>
      <c r="G1628" s="141" t="str">
        <f>results!AC85</f>
        <v/>
      </c>
      <c r="H1628" s="143" t="str">
        <f>IFERROR(VLOOKUP(Base[[#This Row],[Résultats Demi Dilution]],$K$2:$L$62,2),"")</f>
        <v/>
      </c>
    </row>
    <row r="1629" spans="1:8" x14ac:dyDescent="0.25">
      <c r="A1629" s="140" t="str">
        <f>IF(results!A86=0,"",results!A86)</f>
        <v/>
      </c>
      <c r="B1629" s="131" t="str">
        <f>IF(results!B86=0,"",results!B86)</f>
        <v/>
      </c>
      <c r="C1629" s="131" t="str">
        <f>IF(results!C86=0,"",results!C86)</f>
        <v/>
      </c>
      <c r="D1629" s="131" t="str">
        <f>IF(results!D86=0,"",results!D86)</f>
        <v/>
      </c>
      <c r="E1629" s="131" t="str">
        <f>IF(results!E86=0,"",results!E86)</f>
        <v/>
      </c>
      <c r="F1629" s="141" t="str">
        <f>results!$AC$3</f>
        <v>/BMD</v>
      </c>
      <c r="G1629" s="141" t="str">
        <f>results!AC86</f>
        <v/>
      </c>
      <c r="H1629" s="143" t="str">
        <f>IFERROR(VLOOKUP(Base[[#This Row],[Résultats Demi Dilution]],$K$2:$L$62,2),"")</f>
        <v/>
      </c>
    </row>
    <row r="1630" spans="1:8" x14ac:dyDescent="0.25">
      <c r="A1630" s="140" t="str">
        <f>IF(results!A87=0,"",results!A87)</f>
        <v/>
      </c>
      <c r="B1630" s="131" t="str">
        <f>IF(results!B87=0,"",results!B87)</f>
        <v/>
      </c>
      <c r="C1630" s="131" t="str">
        <f>IF(results!C87=0,"",results!C87)</f>
        <v/>
      </c>
      <c r="D1630" s="131" t="str">
        <f>IF(results!D87=0,"",results!D87)</f>
        <v/>
      </c>
      <c r="E1630" s="131" t="str">
        <f>IF(results!E87=0,"",results!E87)</f>
        <v/>
      </c>
      <c r="F1630" s="141" t="str">
        <f>results!$AC$3</f>
        <v>/BMD</v>
      </c>
      <c r="G1630" s="141" t="str">
        <f>results!AC87</f>
        <v/>
      </c>
      <c r="H1630" s="143" t="str">
        <f>IFERROR(VLOOKUP(Base[[#This Row],[Résultats Demi Dilution]],$K$2:$L$62,2),"")</f>
        <v/>
      </c>
    </row>
    <row r="1631" spans="1:8" x14ac:dyDescent="0.25">
      <c r="A1631" s="140" t="str">
        <f>IF(results!A88=0,"",results!A88)</f>
        <v/>
      </c>
      <c r="B1631" s="131" t="str">
        <f>IF(results!B88=0,"",results!B88)</f>
        <v/>
      </c>
      <c r="C1631" s="131" t="str">
        <f>IF(results!C88=0,"",results!C88)</f>
        <v/>
      </c>
      <c r="D1631" s="131" t="str">
        <f>IF(results!D88=0,"",results!D88)</f>
        <v/>
      </c>
      <c r="E1631" s="131" t="str">
        <f>IF(results!E88=0,"",results!E88)</f>
        <v/>
      </c>
      <c r="F1631" s="141" t="str">
        <f>results!$AC$3</f>
        <v>/BMD</v>
      </c>
      <c r="G1631" s="141" t="str">
        <f>results!AC88</f>
        <v/>
      </c>
      <c r="H1631" s="143" t="str">
        <f>IFERROR(VLOOKUP(Base[[#This Row],[Résultats Demi Dilution]],$K$2:$L$62,2),"")</f>
        <v/>
      </c>
    </row>
    <row r="1632" spans="1:8" x14ac:dyDescent="0.25">
      <c r="A1632" s="140" t="str">
        <f>IF(results!A89=0,"",results!A89)</f>
        <v/>
      </c>
      <c r="B1632" s="131" t="str">
        <f>IF(results!B89=0,"",results!B89)</f>
        <v/>
      </c>
      <c r="C1632" s="131" t="str">
        <f>IF(results!C89=0,"",results!C89)</f>
        <v/>
      </c>
      <c r="D1632" s="131" t="str">
        <f>IF(results!D89=0,"",results!D89)</f>
        <v/>
      </c>
      <c r="E1632" s="131" t="str">
        <f>IF(results!E89=0,"",results!E89)</f>
        <v/>
      </c>
      <c r="F1632" s="141" t="str">
        <f>results!$AC$3</f>
        <v>/BMD</v>
      </c>
      <c r="G1632" s="141" t="str">
        <f>results!AC89</f>
        <v/>
      </c>
      <c r="H1632" s="143" t="str">
        <f>IFERROR(VLOOKUP(Base[[#This Row],[Résultats Demi Dilution]],$K$2:$L$62,2),"")</f>
        <v/>
      </c>
    </row>
    <row r="1633" spans="1:8" x14ac:dyDescent="0.25">
      <c r="A1633" s="140" t="str">
        <f>IF(results!A90=0,"",results!A90)</f>
        <v/>
      </c>
      <c r="B1633" s="131" t="str">
        <f>IF(results!B90=0,"",results!B90)</f>
        <v/>
      </c>
      <c r="C1633" s="131" t="str">
        <f>IF(results!C90=0,"",results!C90)</f>
        <v/>
      </c>
      <c r="D1633" s="131" t="str">
        <f>IF(results!D90=0,"",results!D90)</f>
        <v/>
      </c>
      <c r="E1633" s="131" t="str">
        <f>IF(results!E90=0,"",results!E90)</f>
        <v/>
      </c>
      <c r="F1633" s="141" t="str">
        <f>results!$AC$3</f>
        <v>/BMD</v>
      </c>
      <c r="G1633" s="141" t="str">
        <f>results!AC90</f>
        <v/>
      </c>
      <c r="H1633" s="143" t="str">
        <f>IFERROR(VLOOKUP(Base[[#This Row],[Résultats Demi Dilution]],$K$2:$L$62,2),"")</f>
        <v/>
      </c>
    </row>
    <row r="1634" spans="1:8" x14ac:dyDescent="0.25">
      <c r="A1634" s="140" t="str">
        <f>IF(results!A91=0,"",results!A91)</f>
        <v/>
      </c>
      <c r="B1634" s="131" t="str">
        <f>IF(results!B91=0,"",results!B91)</f>
        <v/>
      </c>
      <c r="C1634" s="131" t="str">
        <f>IF(results!C91=0,"",results!C91)</f>
        <v/>
      </c>
      <c r="D1634" s="131" t="str">
        <f>IF(results!D91=0,"",results!D91)</f>
        <v/>
      </c>
      <c r="E1634" s="131" t="str">
        <f>IF(results!E91=0,"",results!E91)</f>
        <v/>
      </c>
      <c r="F1634" s="141" t="str">
        <f>results!$AC$3</f>
        <v>/BMD</v>
      </c>
      <c r="G1634" s="141" t="str">
        <f>results!AC91</f>
        <v/>
      </c>
      <c r="H1634" s="143" t="str">
        <f>IFERROR(VLOOKUP(Base[[#This Row],[Résultats Demi Dilution]],$K$2:$L$62,2),"")</f>
        <v/>
      </c>
    </row>
    <row r="1635" spans="1:8" x14ac:dyDescent="0.25">
      <c r="A1635" s="140" t="str">
        <f>IF(results!A92=0,"",results!A92)</f>
        <v/>
      </c>
      <c r="B1635" s="131" t="str">
        <f>IF(results!B92=0,"",results!B92)</f>
        <v/>
      </c>
      <c r="C1635" s="131" t="str">
        <f>IF(results!C92=0,"",results!C92)</f>
        <v/>
      </c>
      <c r="D1635" s="131" t="str">
        <f>IF(results!D92=0,"",results!D92)</f>
        <v/>
      </c>
      <c r="E1635" s="131" t="str">
        <f>IF(results!E92=0,"",results!E92)</f>
        <v/>
      </c>
      <c r="F1635" s="141" t="str">
        <f>results!$AC$3</f>
        <v>/BMD</v>
      </c>
      <c r="G1635" s="141" t="str">
        <f>results!AC92</f>
        <v/>
      </c>
      <c r="H1635" s="143" t="str">
        <f>IFERROR(VLOOKUP(Base[[#This Row],[Résultats Demi Dilution]],$K$2:$L$62,2),"")</f>
        <v/>
      </c>
    </row>
    <row r="1636" spans="1:8" x14ac:dyDescent="0.25">
      <c r="A1636" s="140" t="str">
        <f>IF(results!A93=0,"",results!A93)</f>
        <v/>
      </c>
      <c r="B1636" s="131" t="str">
        <f>IF(results!B93=0,"",results!B93)</f>
        <v/>
      </c>
      <c r="C1636" s="131" t="str">
        <f>IF(results!C93=0,"",results!C93)</f>
        <v/>
      </c>
      <c r="D1636" s="131" t="str">
        <f>IF(results!D93=0,"",results!D93)</f>
        <v/>
      </c>
      <c r="E1636" s="131" t="str">
        <f>IF(results!E93=0,"",results!E93)</f>
        <v/>
      </c>
      <c r="F1636" s="141" t="str">
        <f>results!$AC$3</f>
        <v>/BMD</v>
      </c>
      <c r="G1636" s="141" t="str">
        <f>results!AC93</f>
        <v/>
      </c>
      <c r="H1636" s="143" t="str">
        <f>IFERROR(VLOOKUP(Base[[#This Row],[Résultats Demi Dilution]],$K$2:$L$62,2),"")</f>
        <v/>
      </c>
    </row>
    <row r="1637" spans="1:8" x14ac:dyDescent="0.25">
      <c r="A1637" s="140" t="str">
        <f>IF(results!A94=0,"",results!A94)</f>
        <v/>
      </c>
      <c r="B1637" s="131" t="str">
        <f>IF(results!B94=0,"",results!B94)</f>
        <v/>
      </c>
      <c r="C1637" s="131" t="str">
        <f>IF(results!C94=0,"",results!C94)</f>
        <v/>
      </c>
      <c r="D1637" s="131" t="str">
        <f>IF(results!D94=0,"",results!D94)</f>
        <v/>
      </c>
      <c r="E1637" s="131" t="str">
        <f>IF(results!E94=0,"",results!E94)</f>
        <v/>
      </c>
      <c r="F1637" s="141" t="str">
        <f>results!$AC$3</f>
        <v>/BMD</v>
      </c>
      <c r="G1637" s="141" t="str">
        <f>results!AC94</f>
        <v/>
      </c>
      <c r="H1637" s="143" t="str">
        <f>IFERROR(VLOOKUP(Base[[#This Row],[Résultats Demi Dilution]],$K$2:$L$62,2),"")</f>
        <v/>
      </c>
    </row>
    <row r="1638" spans="1:8" x14ac:dyDescent="0.25">
      <c r="A1638" s="140" t="str">
        <f>IF(results!A95=0,"",results!A95)</f>
        <v/>
      </c>
      <c r="B1638" s="131" t="str">
        <f>IF(results!B95=0,"",results!B95)</f>
        <v/>
      </c>
      <c r="C1638" s="131" t="str">
        <f>IF(results!C95=0,"",results!C95)</f>
        <v/>
      </c>
      <c r="D1638" s="131" t="str">
        <f>IF(results!D95=0,"",results!D95)</f>
        <v/>
      </c>
      <c r="E1638" s="131" t="str">
        <f>IF(results!E95=0,"",results!E95)</f>
        <v/>
      </c>
      <c r="F1638" s="141" t="str">
        <f>results!$AC$3</f>
        <v>/BMD</v>
      </c>
      <c r="G1638" s="141" t="str">
        <f>results!AC95</f>
        <v/>
      </c>
      <c r="H1638" s="143" t="str">
        <f>IFERROR(VLOOKUP(Base[[#This Row],[Résultats Demi Dilution]],$K$2:$L$62,2),"")</f>
        <v/>
      </c>
    </row>
    <row r="1639" spans="1:8" x14ac:dyDescent="0.25">
      <c r="A1639" s="140" t="str">
        <f>IF(results!A96=0,"",results!A96)</f>
        <v/>
      </c>
      <c r="B1639" s="131" t="str">
        <f>IF(results!B96=0,"",results!B96)</f>
        <v/>
      </c>
      <c r="C1639" s="131" t="str">
        <f>IF(results!C96=0,"",results!C96)</f>
        <v/>
      </c>
      <c r="D1639" s="131" t="str">
        <f>IF(results!D96=0,"",results!D96)</f>
        <v/>
      </c>
      <c r="E1639" s="131" t="str">
        <f>IF(results!E96=0,"",results!E96)</f>
        <v/>
      </c>
      <c r="F1639" s="141" t="str">
        <f>results!$AC$3</f>
        <v>/BMD</v>
      </c>
      <c r="G1639" s="141" t="str">
        <f>results!AC96</f>
        <v/>
      </c>
      <c r="H1639" s="143" t="str">
        <f>IFERROR(VLOOKUP(Base[[#This Row],[Résultats Demi Dilution]],$K$2:$L$62,2),"")</f>
        <v/>
      </c>
    </row>
    <row r="1640" spans="1:8" x14ac:dyDescent="0.25">
      <c r="A1640" s="140" t="str">
        <f>IF(results!A97=0,"",results!A97)</f>
        <v/>
      </c>
      <c r="B1640" s="131" t="str">
        <f>IF(results!B97=0,"",results!B97)</f>
        <v/>
      </c>
      <c r="C1640" s="131" t="str">
        <f>IF(results!C97=0,"",results!C97)</f>
        <v/>
      </c>
      <c r="D1640" s="131" t="str">
        <f>IF(results!D97=0,"",results!D97)</f>
        <v/>
      </c>
      <c r="E1640" s="131" t="str">
        <f>IF(results!E97=0,"",results!E97)</f>
        <v/>
      </c>
      <c r="F1640" s="141" t="str">
        <f>results!$AC$3</f>
        <v>/BMD</v>
      </c>
      <c r="G1640" s="141" t="str">
        <f>results!AC97</f>
        <v/>
      </c>
      <c r="H1640" s="143" t="str">
        <f>IFERROR(VLOOKUP(Base[[#This Row],[Résultats Demi Dilution]],$K$2:$L$62,2),"")</f>
        <v/>
      </c>
    </row>
    <row r="1641" spans="1:8" x14ac:dyDescent="0.25">
      <c r="A1641" s="140" t="str">
        <f>IF(results!A98=0,"",results!A98)</f>
        <v/>
      </c>
      <c r="B1641" s="131" t="str">
        <f>IF(results!B98=0,"",results!B98)</f>
        <v/>
      </c>
      <c r="C1641" s="131" t="str">
        <f>IF(results!C98=0,"",results!C98)</f>
        <v/>
      </c>
      <c r="D1641" s="131" t="str">
        <f>IF(results!D98=0,"",results!D98)</f>
        <v/>
      </c>
      <c r="E1641" s="131" t="str">
        <f>IF(results!E98=0,"",results!E98)</f>
        <v/>
      </c>
      <c r="F1641" s="141" t="str">
        <f>results!$AC$3</f>
        <v>/BMD</v>
      </c>
      <c r="G1641" s="141" t="str">
        <f>results!AC98</f>
        <v/>
      </c>
      <c r="H1641" s="143" t="str">
        <f>IFERROR(VLOOKUP(Base[[#This Row],[Résultats Demi Dilution]],$K$2:$L$62,2),"")</f>
        <v/>
      </c>
    </row>
    <row r="1642" spans="1:8" x14ac:dyDescent="0.25">
      <c r="A1642" s="140" t="str">
        <f>IF(results!A99=0,"",results!A99)</f>
        <v/>
      </c>
      <c r="B1642" s="131" t="str">
        <f>IF(results!B99=0,"",results!B99)</f>
        <v/>
      </c>
      <c r="C1642" s="131" t="str">
        <f>IF(results!C99=0,"",results!C99)</f>
        <v/>
      </c>
      <c r="D1642" s="131" t="str">
        <f>IF(results!D99=0,"",results!D99)</f>
        <v/>
      </c>
      <c r="E1642" s="131" t="str">
        <f>IF(results!E99=0,"",results!E99)</f>
        <v/>
      </c>
      <c r="F1642" s="141" t="str">
        <f>results!$AC$3</f>
        <v>/BMD</v>
      </c>
      <c r="G1642" s="141" t="str">
        <f>results!AC99</f>
        <v/>
      </c>
      <c r="H1642" s="143" t="str">
        <f>IFERROR(VLOOKUP(Base[[#This Row],[Résultats Demi Dilution]],$K$2:$L$62,2),"")</f>
        <v/>
      </c>
    </row>
    <row r="1643" spans="1:8" x14ac:dyDescent="0.25">
      <c r="A1643" s="140" t="str">
        <f>IF(results!A100=0,"",results!A100)</f>
        <v/>
      </c>
      <c r="B1643" s="131" t="str">
        <f>IF(results!B100=0,"",results!B100)</f>
        <v/>
      </c>
      <c r="C1643" s="131" t="str">
        <f>IF(results!C100=0,"",results!C100)</f>
        <v/>
      </c>
      <c r="D1643" s="131" t="str">
        <f>IF(results!D100=0,"",results!D100)</f>
        <v/>
      </c>
      <c r="E1643" s="131" t="str">
        <f>IF(results!E100=0,"",results!E100)</f>
        <v/>
      </c>
      <c r="F1643" s="141" t="str">
        <f>results!$AC$3</f>
        <v>/BMD</v>
      </c>
      <c r="G1643" s="141" t="str">
        <f>results!AC100</f>
        <v/>
      </c>
      <c r="H1643" s="143" t="str">
        <f>IFERROR(VLOOKUP(Base[[#This Row],[Résultats Demi Dilution]],$K$2:$L$62,2),"")</f>
        <v/>
      </c>
    </row>
    <row r="1644" spans="1:8" x14ac:dyDescent="0.25">
      <c r="A1644" s="140" t="str">
        <f>IF(results!A101=0,"",results!A101)</f>
        <v/>
      </c>
      <c r="B1644" s="131" t="str">
        <f>IF(results!B101=0,"",results!B101)</f>
        <v/>
      </c>
      <c r="C1644" s="131" t="str">
        <f>IF(results!C101=0,"",results!C101)</f>
        <v/>
      </c>
      <c r="D1644" s="131" t="str">
        <f>IF(results!D101=0,"",results!D101)</f>
        <v/>
      </c>
      <c r="E1644" s="131" t="str">
        <f>IF(results!E101=0,"",results!E101)</f>
        <v/>
      </c>
      <c r="F1644" s="141" t="str">
        <f>results!$AC$3</f>
        <v>/BMD</v>
      </c>
      <c r="G1644" s="141" t="str">
        <f>results!AC101</f>
        <v/>
      </c>
      <c r="H1644" s="143" t="str">
        <f>IFERROR(VLOOKUP(Base[[#This Row],[Résultats Demi Dilution]],$K$2:$L$62,2),"")</f>
        <v/>
      </c>
    </row>
    <row r="1645" spans="1:8" x14ac:dyDescent="0.25">
      <c r="A1645" s="140" t="str">
        <f>IF(results!A102=0,"",results!A102)</f>
        <v/>
      </c>
      <c r="B1645" s="131" t="str">
        <f>IF(results!B102=0,"",results!B102)</f>
        <v/>
      </c>
      <c r="C1645" s="131" t="str">
        <f>IF(results!C102=0,"",results!C102)</f>
        <v/>
      </c>
      <c r="D1645" s="131" t="str">
        <f>IF(results!D102=0,"",results!D102)</f>
        <v/>
      </c>
      <c r="E1645" s="131" t="str">
        <f>IF(results!E102=0,"",results!E102)</f>
        <v/>
      </c>
      <c r="F1645" s="141" t="str">
        <f>results!$AC$3</f>
        <v>/BMD</v>
      </c>
      <c r="G1645" s="141" t="str">
        <f>results!AC102</f>
        <v/>
      </c>
      <c r="H1645" s="143" t="str">
        <f>IFERROR(VLOOKUP(Base[[#This Row],[Résultats Demi Dilution]],$K$2:$L$62,2),"")</f>
        <v/>
      </c>
    </row>
    <row r="1646" spans="1:8" x14ac:dyDescent="0.25">
      <c r="A1646" s="140" t="str">
        <f>IF(results!A103=0,"",results!A103)</f>
        <v/>
      </c>
      <c r="B1646" s="131" t="str">
        <f>IF(results!B103=0,"",results!B103)</f>
        <v/>
      </c>
      <c r="C1646" s="131" t="str">
        <f>IF(results!C103=0,"",results!C103)</f>
        <v/>
      </c>
      <c r="D1646" s="131" t="str">
        <f>IF(results!D103=0,"",results!D103)</f>
        <v/>
      </c>
      <c r="E1646" s="131" t="str">
        <f>IF(results!E103=0,"",results!E103)</f>
        <v/>
      </c>
      <c r="F1646" s="141" t="str">
        <f>results!$AC$3</f>
        <v>/BMD</v>
      </c>
      <c r="G1646" s="141" t="str">
        <f>results!AC103</f>
        <v/>
      </c>
      <c r="H1646" s="143" t="str">
        <f>IFERROR(VLOOKUP(Base[[#This Row],[Résultats Demi Dilution]],$K$2:$L$62,2),"")</f>
        <v/>
      </c>
    </row>
    <row r="1647" spans="1:8" x14ac:dyDescent="0.25">
      <c r="A1647" s="140" t="str">
        <f>IF(results!A104=0,"",results!A104)</f>
        <v/>
      </c>
      <c r="B1647" s="131" t="str">
        <f>IF(results!B104=0,"",results!B104)</f>
        <v/>
      </c>
      <c r="C1647" s="131" t="str">
        <f>IF(results!C104=0,"",results!C104)</f>
        <v/>
      </c>
      <c r="D1647" s="131" t="str">
        <f>IF(results!D104=0,"",results!D104)</f>
        <v/>
      </c>
      <c r="E1647" s="131" t="str">
        <f>IF(results!E104=0,"",results!E104)</f>
        <v/>
      </c>
      <c r="F1647" s="141" t="str">
        <f>results!$AC$3</f>
        <v>/BMD</v>
      </c>
      <c r="G1647" s="141" t="str">
        <f>results!AC104</f>
        <v/>
      </c>
      <c r="H1647" s="143" t="str">
        <f>IFERROR(VLOOKUP(Base[[#This Row],[Résultats Demi Dilution]],$K$2:$L$62,2),"")</f>
        <v/>
      </c>
    </row>
    <row r="1648" spans="1:8" x14ac:dyDescent="0.25">
      <c r="A1648" s="140" t="str">
        <f>IF(results!A105=0,"",results!A105)</f>
        <v/>
      </c>
      <c r="B1648" s="131" t="str">
        <f>IF(results!B105=0,"",results!B105)</f>
        <v/>
      </c>
      <c r="C1648" s="131" t="str">
        <f>IF(results!C105=0,"",results!C105)</f>
        <v/>
      </c>
      <c r="D1648" s="131" t="str">
        <f>IF(results!D105=0,"",results!D105)</f>
        <v/>
      </c>
      <c r="E1648" s="131" t="str">
        <f>IF(results!E105=0,"",results!E105)</f>
        <v/>
      </c>
      <c r="F1648" s="141" t="str">
        <f>results!$AC$3</f>
        <v>/BMD</v>
      </c>
      <c r="G1648" s="141" t="str">
        <f>results!AC105</f>
        <v/>
      </c>
      <c r="H1648" s="143" t="str">
        <f>IFERROR(VLOOKUP(Base[[#This Row],[Résultats Demi Dilution]],$K$2:$L$62,2),"")</f>
        <v/>
      </c>
    </row>
    <row r="1649" spans="1:8" x14ac:dyDescent="0.25">
      <c r="A1649" s="140" t="str">
        <f>IF(results!A106=0,"",results!A106)</f>
        <v/>
      </c>
      <c r="B1649" s="131" t="str">
        <f>IF(results!B106=0,"",results!B106)</f>
        <v/>
      </c>
      <c r="C1649" s="131" t="str">
        <f>IF(results!C106=0,"",results!C106)</f>
        <v/>
      </c>
      <c r="D1649" s="131" t="str">
        <f>IF(results!D106=0,"",results!D106)</f>
        <v/>
      </c>
      <c r="E1649" s="131" t="str">
        <f>IF(results!E106=0,"",results!E106)</f>
        <v/>
      </c>
      <c r="F1649" s="141" t="str">
        <f>results!$AC$3</f>
        <v>/BMD</v>
      </c>
      <c r="G1649" s="141" t="str">
        <f>results!AC106</f>
        <v/>
      </c>
      <c r="H1649" s="143" t="str">
        <f>IFERROR(VLOOKUP(Base[[#This Row],[Résultats Demi Dilution]],$K$2:$L$62,2),"")</f>
        <v/>
      </c>
    </row>
    <row r="1650" spans="1:8" x14ac:dyDescent="0.25">
      <c r="A1650" s="140" t="str">
        <f>IF(results!A107=0,"",results!A107)</f>
        <v/>
      </c>
      <c r="B1650" s="131" t="str">
        <f>IF(results!B107=0,"",results!B107)</f>
        <v/>
      </c>
      <c r="C1650" s="131" t="str">
        <f>IF(results!C107=0,"",results!C107)</f>
        <v/>
      </c>
      <c r="D1650" s="131" t="str">
        <f>IF(results!D107=0,"",results!D107)</f>
        <v/>
      </c>
      <c r="E1650" s="131" t="str">
        <f>IF(results!E107=0,"",results!E107)</f>
        <v/>
      </c>
      <c r="F1650" s="141" t="str">
        <f>results!$AC$3</f>
        <v>/BMD</v>
      </c>
      <c r="G1650" s="141" t="str">
        <f>results!AC107</f>
        <v/>
      </c>
      <c r="H1650" s="143" t="str">
        <f>IFERROR(VLOOKUP(Base[[#This Row],[Résultats Demi Dilution]],$K$2:$L$62,2),"")</f>
        <v/>
      </c>
    </row>
    <row r="1651" spans="1:8" x14ac:dyDescent="0.25">
      <c r="A1651" s="140" t="str">
        <f>IF(results!A108=0,"",results!A108)</f>
        <v/>
      </c>
      <c r="B1651" s="131" t="str">
        <f>IF(results!B108=0,"",results!B108)</f>
        <v/>
      </c>
      <c r="C1651" s="131" t="str">
        <f>IF(results!C108=0,"",results!C108)</f>
        <v/>
      </c>
      <c r="D1651" s="131" t="str">
        <f>IF(results!D108=0,"",results!D108)</f>
        <v/>
      </c>
      <c r="E1651" s="131" t="str">
        <f>IF(results!E108=0,"",results!E108)</f>
        <v/>
      </c>
      <c r="F1651" s="141" t="str">
        <f>results!$AC$3</f>
        <v>/BMD</v>
      </c>
      <c r="G1651" s="141" t="str">
        <f>results!AC108</f>
        <v/>
      </c>
      <c r="H1651" s="143" t="str">
        <f>IFERROR(VLOOKUP(Base[[#This Row],[Résultats Demi Dilution]],$K$2:$L$62,2),"")</f>
        <v/>
      </c>
    </row>
    <row r="1652" spans="1:8" x14ac:dyDescent="0.25">
      <c r="A1652" s="140" t="str">
        <f>IF(results!A109=0,"",results!A109)</f>
        <v/>
      </c>
      <c r="B1652" s="131" t="str">
        <f>IF(results!B109=0,"",results!B109)</f>
        <v/>
      </c>
      <c r="C1652" s="131" t="str">
        <f>IF(results!C109=0,"",results!C109)</f>
        <v/>
      </c>
      <c r="D1652" s="131" t="str">
        <f>IF(results!D109=0,"",results!D109)</f>
        <v/>
      </c>
      <c r="E1652" s="131" t="str">
        <f>IF(results!E109=0,"",results!E109)</f>
        <v/>
      </c>
      <c r="F1652" s="141" t="str">
        <f>results!$AC$3</f>
        <v>/BMD</v>
      </c>
      <c r="G1652" s="141" t="str">
        <f>results!AC109</f>
        <v/>
      </c>
      <c r="H1652" s="143" t="str">
        <f>IFERROR(VLOOKUP(Base[[#This Row],[Résultats Demi Dilution]],$K$2:$L$62,2),"")</f>
        <v/>
      </c>
    </row>
    <row r="1653" spans="1:8" x14ac:dyDescent="0.25">
      <c r="A1653" s="140" t="str">
        <f>IF(results!A110=0,"",results!A110)</f>
        <v/>
      </c>
      <c r="B1653" s="131" t="str">
        <f>IF(results!B110=0,"",results!B110)</f>
        <v/>
      </c>
      <c r="C1653" s="131" t="str">
        <f>IF(results!C110=0,"",results!C110)</f>
        <v/>
      </c>
      <c r="D1653" s="131" t="str">
        <f>IF(results!D110=0,"",results!D110)</f>
        <v/>
      </c>
      <c r="E1653" s="131" t="str">
        <f>IF(results!E110=0,"",results!E110)</f>
        <v/>
      </c>
      <c r="F1653" s="141" t="str">
        <f>results!$AC$3</f>
        <v>/BMD</v>
      </c>
      <c r="G1653" s="141" t="str">
        <f>results!AC110</f>
        <v/>
      </c>
      <c r="H1653" s="143" t="str">
        <f>IFERROR(VLOOKUP(Base[[#This Row],[Résultats Demi Dilution]],$K$2:$L$62,2),"")</f>
        <v/>
      </c>
    </row>
    <row r="1654" spans="1:8" x14ac:dyDescent="0.25">
      <c r="A1654" s="140" t="str">
        <f>IF(results!A111=0,"",results!A111)</f>
        <v/>
      </c>
      <c r="B1654" s="131" t="str">
        <f>IF(results!B111=0,"",results!B111)</f>
        <v/>
      </c>
      <c r="C1654" s="131" t="str">
        <f>IF(results!C111=0,"",results!C111)</f>
        <v/>
      </c>
      <c r="D1654" s="131" t="str">
        <f>IF(results!D111=0,"",results!D111)</f>
        <v/>
      </c>
      <c r="E1654" s="131" t="str">
        <f>IF(results!E111=0,"",results!E111)</f>
        <v/>
      </c>
      <c r="F1654" s="141" t="str">
        <f>results!$AC$3</f>
        <v>/BMD</v>
      </c>
      <c r="G1654" s="141" t="str">
        <f>results!AC111</f>
        <v/>
      </c>
      <c r="H1654" s="143" t="str">
        <f>IFERROR(VLOOKUP(Base[[#This Row],[Résultats Demi Dilution]],$K$2:$L$62,2),"")</f>
        <v/>
      </c>
    </row>
    <row r="1655" spans="1:8" x14ac:dyDescent="0.25">
      <c r="A1655" s="140" t="str">
        <f>IF(results!A112=0,"",results!A112)</f>
        <v/>
      </c>
      <c r="B1655" s="131" t="str">
        <f>IF(results!B112=0,"",results!B112)</f>
        <v/>
      </c>
      <c r="C1655" s="131" t="str">
        <f>IF(results!C112=0,"",results!C112)</f>
        <v/>
      </c>
      <c r="D1655" s="131" t="str">
        <f>IF(results!D112=0,"",results!D112)</f>
        <v/>
      </c>
      <c r="E1655" s="131" t="str">
        <f>IF(results!E112=0,"",results!E112)</f>
        <v/>
      </c>
      <c r="F1655" s="141" t="str">
        <f>results!$AC$3</f>
        <v>/BMD</v>
      </c>
      <c r="G1655" s="141" t="str">
        <f>results!AC112</f>
        <v/>
      </c>
      <c r="H1655" s="143" t="str">
        <f>IFERROR(VLOOKUP(Base[[#This Row],[Résultats Demi Dilution]],$K$2:$L$62,2),"")</f>
        <v/>
      </c>
    </row>
    <row r="1656" spans="1:8" x14ac:dyDescent="0.25">
      <c r="A1656" s="140" t="str">
        <f>IF(results!A113=0,"",results!A113)</f>
        <v/>
      </c>
      <c r="B1656" s="131" t="str">
        <f>IF(results!B113=0,"",results!B113)</f>
        <v/>
      </c>
      <c r="C1656" s="131" t="str">
        <f>IF(results!C113=0,"",results!C113)</f>
        <v/>
      </c>
      <c r="D1656" s="131" t="str">
        <f>IF(results!D113=0,"",results!D113)</f>
        <v/>
      </c>
      <c r="E1656" s="131" t="str">
        <f>IF(results!E113=0,"",results!E113)</f>
        <v/>
      </c>
      <c r="F1656" s="141" t="str">
        <f>results!$AC$3</f>
        <v>/BMD</v>
      </c>
      <c r="G1656" s="141" t="str">
        <f>results!AC113</f>
        <v/>
      </c>
      <c r="H1656" s="143" t="str">
        <f>IFERROR(VLOOKUP(Base[[#This Row],[Résultats Demi Dilution]],$K$2:$L$62,2),"")</f>
        <v/>
      </c>
    </row>
    <row r="1657" spans="1:8" x14ac:dyDescent="0.25">
      <c r="A1657" s="140" t="str">
        <f>IF(results!A114=0,"",results!A114)</f>
        <v/>
      </c>
      <c r="B1657" s="131" t="str">
        <f>IF(results!B114=0,"",results!B114)</f>
        <v/>
      </c>
      <c r="C1657" s="131" t="str">
        <f>IF(results!C114=0,"",results!C114)</f>
        <v/>
      </c>
      <c r="D1657" s="131" t="str">
        <f>IF(results!D114=0,"",results!D114)</f>
        <v/>
      </c>
      <c r="E1657" s="131" t="str">
        <f>IF(results!E114=0,"",results!E114)</f>
        <v/>
      </c>
      <c r="F1657" s="141" t="str">
        <f>results!$AC$3</f>
        <v>/BMD</v>
      </c>
      <c r="G1657" s="141" t="str">
        <f>results!AC114</f>
        <v/>
      </c>
      <c r="H1657" s="143" t="str">
        <f>IFERROR(VLOOKUP(Base[[#This Row],[Résultats Demi Dilution]],$K$2:$L$62,2),"")</f>
        <v/>
      </c>
    </row>
    <row r="1658" spans="1:8" x14ac:dyDescent="0.25">
      <c r="A1658" s="140" t="str">
        <f>IF(results!A115=0,"",results!A115)</f>
        <v/>
      </c>
      <c r="B1658" s="131" t="str">
        <f>IF(results!B115=0,"",results!B115)</f>
        <v/>
      </c>
      <c r="C1658" s="131" t="str">
        <f>IF(results!C115=0,"",results!C115)</f>
        <v/>
      </c>
      <c r="D1658" s="131" t="str">
        <f>IF(results!D115=0,"",results!D115)</f>
        <v/>
      </c>
      <c r="E1658" s="131" t="str">
        <f>IF(results!E115=0,"",results!E115)</f>
        <v/>
      </c>
      <c r="F1658" s="141" t="str">
        <f>results!$AC$3</f>
        <v>/BMD</v>
      </c>
      <c r="G1658" s="141" t="str">
        <f>results!AC115</f>
        <v/>
      </c>
      <c r="H1658" s="143" t="str">
        <f>IFERROR(VLOOKUP(Base[[#This Row],[Résultats Demi Dilution]],$K$2:$L$62,2),"")</f>
        <v/>
      </c>
    </row>
    <row r="1659" spans="1:8" x14ac:dyDescent="0.25">
      <c r="A1659" s="140" t="str">
        <f>IF(results!A116=0,"",results!A116)</f>
        <v/>
      </c>
      <c r="B1659" s="131" t="str">
        <f>IF(results!B116=0,"",results!B116)</f>
        <v/>
      </c>
      <c r="C1659" s="131" t="str">
        <f>IF(results!C116=0,"",results!C116)</f>
        <v/>
      </c>
      <c r="D1659" s="131" t="str">
        <f>IF(results!D116=0,"",results!D116)</f>
        <v/>
      </c>
      <c r="E1659" s="131" t="str">
        <f>IF(results!E116=0,"",results!E116)</f>
        <v/>
      </c>
      <c r="F1659" s="141" t="str">
        <f>results!$AC$3</f>
        <v>/BMD</v>
      </c>
      <c r="G1659" s="141" t="str">
        <f>results!AC116</f>
        <v/>
      </c>
      <c r="H1659" s="143" t="str">
        <f>IFERROR(VLOOKUP(Base[[#This Row],[Résultats Demi Dilution]],$K$2:$L$62,2),"")</f>
        <v/>
      </c>
    </row>
    <row r="1660" spans="1:8" x14ac:dyDescent="0.25">
      <c r="A1660" s="140" t="str">
        <f>IF(results!A117=0,"",results!A117)</f>
        <v/>
      </c>
      <c r="B1660" s="131" t="str">
        <f>IF(results!B117=0,"",results!B117)</f>
        <v/>
      </c>
      <c r="C1660" s="131" t="str">
        <f>IF(results!C117=0,"",results!C117)</f>
        <v/>
      </c>
      <c r="D1660" s="131" t="str">
        <f>IF(results!D117=0,"",results!D117)</f>
        <v/>
      </c>
      <c r="E1660" s="131" t="str">
        <f>IF(results!E117=0,"",results!E117)</f>
        <v/>
      </c>
      <c r="F1660" s="141" t="str">
        <f>results!$AC$3</f>
        <v>/BMD</v>
      </c>
      <c r="G1660" s="141" t="str">
        <f>results!AC117</f>
        <v/>
      </c>
      <c r="H1660" s="143" t="str">
        <f>IFERROR(VLOOKUP(Base[[#This Row],[Résultats Demi Dilution]],$K$2:$L$62,2),"")</f>
        <v/>
      </c>
    </row>
    <row r="1661" spans="1:8" x14ac:dyDescent="0.25">
      <c r="A1661" s="140" t="str">
        <f>IF(results!A118=0,"",results!A118)</f>
        <v/>
      </c>
      <c r="B1661" s="131" t="str">
        <f>IF(results!B118=0,"",results!B118)</f>
        <v/>
      </c>
      <c r="C1661" s="131" t="str">
        <f>IF(results!C118=0,"",results!C118)</f>
        <v/>
      </c>
      <c r="D1661" s="131" t="str">
        <f>IF(results!D118=0,"",results!D118)</f>
        <v/>
      </c>
      <c r="E1661" s="131" t="str">
        <f>IF(results!E118=0,"",results!E118)</f>
        <v/>
      </c>
      <c r="F1661" s="141" t="str">
        <f>results!$AC$3</f>
        <v>/BMD</v>
      </c>
      <c r="G1661" s="141" t="str">
        <f>results!AC118</f>
        <v/>
      </c>
      <c r="H1661" s="143" t="str">
        <f>IFERROR(VLOOKUP(Base[[#This Row],[Résultats Demi Dilution]],$K$2:$L$62,2),"")</f>
        <v/>
      </c>
    </row>
    <row r="1662" spans="1:8" x14ac:dyDescent="0.25">
      <c r="A1662" s="140" t="str">
        <f>IF(results!A119=0,"",results!A119)</f>
        <v/>
      </c>
      <c r="B1662" s="131" t="str">
        <f>IF(results!B119=0,"",results!B119)</f>
        <v/>
      </c>
      <c r="C1662" s="131" t="str">
        <f>IF(results!C119=0,"",results!C119)</f>
        <v/>
      </c>
      <c r="D1662" s="131" t="str">
        <f>IF(results!D119=0,"",results!D119)</f>
        <v/>
      </c>
      <c r="E1662" s="131" t="str">
        <f>IF(results!E119=0,"",results!E119)</f>
        <v/>
      </c>
      <c r="F1662" s="141" t="str">
        <f>results!$AC$3</f>
        <v>/BMD</v>
      </c>
      <c r="G1662" s="141" t="str">
        <f>results!AC119</f>
        <v/>
      </c>
      <c r="H1662" s="143" t="str">
        <f>IFERROR(VLOOKUP(Base[[#This Row],[Résultats Demi Dilution]],$K$2:$L$62,2),"")</f>
        <v/>
      </c>
    </row>
    <row r="1663" spans="1:8" x14ac:dyDescent="0.25">
      <c r="A1663" s="140" t="str">
        <f>IF(results!A120=0,"",results!A120)</f>
        <v/>
      </c>
      <c r="B1663" s="131" t="str">
        <f>IF(results!B120=0,"",results!B120)</f>
        <v/>
      </c>
      <c r="C1663" s="131" t="str">
        <f>IF(results!C120=0,"",results!C120)</f>
        <v/>
      </c>
      <c r="D1663" s="131" t="str">
        <f>IF(results!D120=0,"",results!D120)</f>
        <v/>
      </c>
      <c r="E1663" s="131" t="str">
        <f>IF(results!E120=0,"",results!E120)</f>
        <v/>
      </c>
      <c r="F1663" s="141" t="str">
        <f>results!$AC$3</f>
        <v>/BMD</v>
      </c>
      <c r="G1663" s="141" t="str">
        <f>results!AC120</f>
        <v/>
      </c>
      <c r="H1663" s="143" t="str">
        <f>IFERROR(VLOOKUP(Base[[#This Row],[Résultats Demi Dilution]],$K$2:$L$62,2),"")</f>
        <v/>
      </c>
    </row>
    <row r="1664" spans="1:8" x14ac:dyDescent="0.25">
      <c r="A1664" s="140" t="str">
        <f>IF(results!A121=0,"",results!A121)</f>
        <v/>
      </c>
      <c r="B1664" s="131" t="str">
        <f>IF(results!B121=0,"",results!B121)</f>
        <v/>
      </c>
      <c r="C1664" s="131" t="str">
        <f>IF(results!C121=0,"",results!C121)</f>
        <v/>
      </c>
      <c r="D1664" s="131" t="str">
        <f>IF(results!D121=0,"",results!D121)</f>
        <v/>
      </c>
      <c r="E1664" s="131" t="str">
        <f>IF(results!E121=0,"",results!E121)</f>
        <v/>
      </c>
      <c r="F1664" s="141" t="str">
        <f>results!$AC$3</f>
        <v>/BMD</v>
      </c>
      <c r="G1664" s="141" t="str">
        <f>results!AC121</f>
        <v/>
      </c>
      <c r="H1664" s="143" t="str">
        <f>IFERROR(VLOOKUP(Base[[#This Row],[Résultats Demi Dilution]],$K$2:$L$62,2),"")</f>
        <v/>
      </c>
    </row>
    <row r="1665" spans="1:8" x14ac:dyDescent="0.25">
      <c r="A1665" s="140" t="str">
        <f>IF(results!A122=0,"",results!A122)</f>
        <v/>
      </c>
      <c r="B1665" s="131" t="str">
        <f>IF(results!B122=0,"",results!B122)</f>
        <v/>
      </c>
      <c r="C1665" s="131" t="str">
        <f>IF(results!C122=0,"",results!C122)</f>
        <v/>
      </c>
      <c r="D1665" s="131" t="str">
        <f>IF(results!D122=0,"",results!D122)</f>
        <v/>
      </c>
      <c r="E1665" s="131" t="str">
        <f>IF(results!E122=0,"",results!E122)</f>
        <v/>
      </c>
      <c r="F1665" s="141" t="str">
        <f>results!$AC$3</f>
        <v>/BMD</v>
      </c>
      <c r="G1665" s="141" t="str">
        <f>results!AC122</f>
        <v/>
      </c>
      <c r="H1665" s="143" t="str">
        <f>IFERROR(VLOOKUP(Base[[#This Row],[Résultats Demi Dilution]],$K$2:$L$62,2),"")</f>
        <v/>
      </c>
    </row>
    <row r="1666" spans="1:8" x14ac:dyDescent="0.25">
      <c r="A1666" s="140" t="str">
        <f>IF(results!A123=0,"",results!A123)</f>
        <v/>
      </c>
      <c r="B1666" s="131" t="str">
        <f>IF(results!B123=0,"",results!B123)</f>
        <v/>
      </c>
      <c r="C1666" s="131" t="str">
        <f>IF(results!C123=0,"",results!C123)</f>
        <v/>
      </c>
      <c r="D1666" s="131" t="str">
        <f>IF(results!D123=0,"",results!D123)</f>
        <v/>
      </c>
      <c r="E1666" s="131" t="str">
        <f>IF(results!E123=0,"",results!E123)</f>
        <v/>
      </c>
      <c r="F1666" s="141" t="str">
        <f>results!$AC$3</f>
        <v>/BMD</v>
      </c>
      <c r="G1666" s="141" t="str">
        <f>results!AC123</f>
        <v/>
      </c>
      <c r="H1666" s="143" t="str">
        <f>IFERROR(VLOOKUP(Base[[#This Row],[Résultats Demi Dilution]],$K$2:$L$62,2),"")</f>
        <v/>
      </c>
    </row>
    <row r="1667" spans="1:8" x14ac:dyDescent="0.25">
      <c r="A1667" s="140" t="str">
        <f>IF(results!A124=0,"",results!A124)</f>
        <v/>
      </c>
      <c r="B1667" s="131" t="str">
        <f>IF(results!B124=0,"",results!B124)</f>
        <v/>
      </c>
      <c r="C1667" s="131" t="str">
        <f>IF(results!C124=0,"",results!C124)</f>
        <v/>
      </c>
      <c r="D1667" s="131" t="str">
        <f>IF(results!D124=0,"",results!D124)</f>
        <v/>
      </c>
      <c r="E1667" s="131" t="str">
        <f>IF(results!E124=0,"",results!E124)</f>
        <v/>
      </c>
      <c r="F1667" s="141" t="str">
        <f>results!$AC$3</f>
        <v>/BMD</v>
      </c>
      <c r="G1667" s="141" t="str">
        <f>results!AC124</f>
        <v/>
      </c>
      <c r="H1667" s="143" t="str">
        <f>IFERROR(VLOOKUP(Base[[#This Row],[Résultats Demi Dilution]],$K$2:$L$62,2),"")</f>
        <v/>
      </c>
    </row>
    <row r="1668" spans="1:8" x14ac:dyDescent="0.25">
      <c r="A1668" s="140" t="str">
        <f>IF(results!A125=0,"",results!A125)</f>
        <v/>
      </c>
      <c r="B1668" s="131" t="str">
        <f>IF(results!B125=0,"",results!B125)</f>
        <v/>
      </c>
      <c r="C1668" s="131" t="str">
        <f>IF(results!C125=0,"",results!C125)</f>
        <v/>
      </c>
      <c r="D1668" s="131" t="str">
        <f>IF(results!D125=0,"",results!D125)</f>
        <v/>
      </c>
      <c r="E1668" s="131" t="str">
        <f>IF(results!E125=0,"",results!E125)</f>
        <v/>
      </c>
      <c r="F1668" s="141" t="str">
        <f>results!$AC$3</f>
        <v>/BMD</v>
      </c>
      <c r="G1668" s="141" t="str">
        <f>results!AC125</f>
        <v/>
      </c>
      <c r="H1668" s="143" t="str">
        <f>IFERROR(VLOOKUP(Base[[#This Row],[Résultats Demi Dilution]],$K$2:$L$62,2),"")</f>
        <v/>
      </c>
    </row>
    <row r="1669" spans="1:8" x14ac:dyDescent="0.25">
      <c r="A1669" s="140" t="str">
        <f>IF(results!A126=0,"",results!A126)</f>
        <v/>
      </c>
      <c r="B1669" s="131" t="str">
        <f>IF(results!B126=0,"",results!B126)</f>
        <v/>
      </c>
      <c r="C1669" s="131" t="str">
        <f>IF(results!C126=0,"",results!C126)</f>
        <v/>
      </c>
      <c r="D1669" s="131" t="str">
        <f>IF(results!D126=0,"",results!D126)</f>
        <v/>
      </c>
      <c r="E1669" s="131" t="str">
        <f>IF(results!E126=0,"",results!E126)</f>
        <v/>
      </c>
      <c r="F1669" s="141" t="str">
        <f>results!$AC$3</f>
        <v>/BMD</v>
      </c>
      <c r="G1669" s="141" t="str">
        <f>results!AC126</f>
        <v/>
      </c>
      <c r="H1669" s="143" t="str">
        <f>IFERROR(VLOOKUP(Base[[#This Row],[Résultats Demi Dilution]],$K$2:$L$62,2),"")</f>
        <v/>
      </c>
    </row>
    <row r="1670" spans="1:8" x14ac:dyDescent="0.25">
      <c r="A1670" s="140" t="str">
        <f>IF(results!A127=0,"",results!A127)</f>
        <v/>
      </c>
      <c r="B1670" s="131" t="str">
        <f>IF(results!B127=0,"",results!B127)</f>
        <v/>
      </c>
      <c r="C1670" s="131" t="str">
        <f>IF(results!C127=0,"",results!C127)</f>
        <v/>
      </c>
      <c r="D1670" s="131" t="str">
        <f>IF(results!D127=0,"",results!D127)</f>
        <v/>
      </c>
      <c r="E1670" s="131" t="str">
        <f>IF(results!E127=0,"",results!E127)</f>
        <v/>
      </c>
      <c r="F1670" s="141" t="str">
        <f>results!$AC$3</f>
        <v>/BMD</v>
      </c>
      <c r="G1670" s="141" t="str">
        <f>results!AC127</f>
        <v/>
      </c>
      <c r="H1670" s="143" t="str">
        <f>IFERROR(VLOOKUP(Base[[#This Row],[Résultats Demi Dilution]],$K$2:$L$62,2),"")</f>
        <v/>
      </c>
    </row>
    <row r="1671" spans="1:8" x14ac:dyDescent="0.25">
      <c r="A1671" s="140" t="str">
        <f>IF(results!A128=0,"",results!A128)</f>
        <v/>
      </c>
      <c r="B1671" s="131" t="str">
        <f>IF(results!B128=0,"",results!B128)</f>
        <v/>
      </c>
      <c r="C1671" s="131" t="str">
        <f>IF(results!C128=0,"",results!C128)</f>
        <v/>
      </c>
      <c r="D1671" s="131" t="str">
        <f>IF(results!D128=0,"",results!D128)</f>
        <v/>
      </c>
      <c r="E1671" s="131" t="str">
        <f>IF(results!E128=0,"",results!E128)</f>
        <v/>
      </c>
      <c r="F1671" s="141" t="str">
        <f>results!$AC$3</f>
        <v>/BMD</v>
      </c>
      <c r="G1671" s="141" t="str">
        <f>results!AC128</f>
        <v/>
      </c>
      <c r="H1671" s="143" t="str">
        <f>IFERROR(VLOOKUP(Base[[#This Row],[Résultats Demi Dilution]],$K$2:$L$62,2),"")</f>
        <v/>
      </c>
    </row>
    <row r="1672" spans="1:8" x14ac:dyDescent="0.25">
      <c r="A1672" s="140" t="str">
        <f>IF(results!A129=0,"",results!A129)</f>
        <v/>
      </c>
      <c r="B1672" s="131" t="str">
        <f>IF(results!B129=0,"",results!B129)</f>
        <v/>
      </c>
      <c r="C1672" s="131" t="str">
        <f>IF(results!C129=0,"",results!C129)</f>
        <v/>
      </c>
      <c r="D1672" s="131" t="str">
        <f>IF(results!D129=0,"",results!D129)</f>
        <v/>
      </c>
      <c r="E1672" s="131" t="str">
        <f>IF(results!E129=0,"",results!E129)</f>
        <v/>
      </c>
      <c r="F1672" s="141" t="str">
        <f>results!$AC$3</f>
        <v>/BMD</v>
      </c>
      <c r="G1672" s="141" t="str">
        <f>results!AC129</f>
        <v/>
      </c>
      <c r="H1672" s="143" t="str">
        <f>IFERROR(VLOOKUP(Base[[#This Row],[Résultats Demi Dilution]],$K$2:$L$62,2),"")</f>
        <v/>
      </c>
    </row>
    <row r="1673" spans="1:8" x14ac:dyDescent="0.25">
      <c r="A1673" s="140" t="str">
        <f>IF(results!A130=0,"",results!A130)</f>
        <v/>
      </c>
      <c r="B1673" s="131" t="str">
        <f>IF(results!B130=0,"",results!B130)</f>
        <v/>
      </c>
      <c r="C1673" s="131" t="str">
        <f>IF(results!C130=0,"",results!C130)</f>
        <v/>
      </c>
      <c r="D1673" s="131" t="str">
        <f>IF(results!D130=0,"",results!D130)</f>
        <v/>
      </c>
      <c r="E1673" s="131" t="str">
        <f>IF(results!E130=0,"",results!E130)</f>
        <v/>
      </c>
      <c r="F1673" s="141" t="str">
        <f>results!$AC$3</f>
        <v>/BMD</v>
      </c>
      <c r="G1673" s="141" t="str">
        <f>results!AC130</f>
        <v/>
      </c>
      <c r="H1673" s="143" t="str">
        <f>IFERROR(VLOOKUP(Base[[#This Row],[Résultats Demi Dilution]],$K$2:$L$62,2),"")</f>
        <v/>
      </c>
    </row>
    <row r="1674" spans="1:8" x14ac:dyDescent="0.25">
      <c r="A1674" s="140" t="str">
        <f>IF(results!A131=0,"",results!A131)</f>
        <v/>
      </c>
      <c r="B1674" s="131" t="str">
        <f>IF(results!B131=0,"",results!B131)</f>
        <v/>
      </c>
      <c r="C1674" s="131" t="str">
        <f>IF(results!C131=0,"",results!C131)</f>
        <v/>
      </c>
      <c r="D1674" s="131" t="str">
        <f>IF(results!D131=0,"",results!D131)</f>
        <v/>
      </c>
      <c r="E1674" s="131" t="str">
        <f>IF(results!E131=0,"",results!E131)</f>
        <v/>
      </c>
      <c r="F1674" s="141" t="str">
        <f>results!$AC$3</f>
        <v>/BMD</v>
      </c>
      <c r="G1674" s="141" t="str">
        <f>results!AC131</f>
        <v/>
      </c>
      <c r="H1674" s="143" t="str">
        <f>IFERROR(VLOOKUP(Base[[#This Row],[Résultats Demi Dilution]],$K$2:$L$62,2),"")</f>
        <v/>
      </c>
    </row>
    <row r="1675" spans="1:8" x14ac:dyDescent="0.25">
      <c r="A1675" s="140" t="str">
        <f>IF(results!A132=0,"",results!A132)</f>
        <v/>
      </c>
      <c r="B1675" s="131" t="str">
        <f>IF(results!B132=0,"",results!B132)</f>
        <v/>
      </c>
      <c r="C1675" s="131" t="str">
        <f>IF(results!C132=0,"",results!C132)</f>
        <v/>
      </c>
      <c r="D1675" s="131" t="str">
        <f>IF(results!D132=0,"",results!D132)</f>
        <v/>
      </c>
      <c r="E1675" s="131" t="str">
        <f>IF(results!E132=0,"",results!E132)</f>
        <v/>
      </c>
      <c r="F1675" s="141" t="str">
        <f>results!$AC$3</f>
        <v>/BMD</v>
      </c>
      <c r="G1675" s="141" t="str">
        <f>results!AC132</f>
        <v/>
      </c>
      <c r="H1675" s="143" t="str">
        <f>IFERROR(VLOOKUP(Base[[#This Row],[Résultats Demi Dilution]],$K$2:$L$62,2),"")</f>
        <v/>
      </c>
    </row>
    <row r="1676" spans="1:8" x14ac:dyDescent="0.25">
      <c r="A1676" s="140" t="str">
        <f>IF(results!A133=0,"",results!A133)</f>
        <v/>
      </c>
      <c r="B1676" s="131" t="str">
        <f>IF(results!B133=0,"",results!B133)</f>
        <v/>
      </c>
      <c r="C1676" s="131" t="str">
        <f>IF(results!C133=0,"",results!C133)</f>
        <v/>
      </c>
      <c r="D1676" s="131" t="str">
        <f>IF(results!D133=0,"",results!D133)</f>
        <v/>
      </c>
      <c r="E1676" s="131" t="str">
        <f>IF(results!E133=0,"",results!E133)</f>
        <v/>
      </c>
      <c r="F1676" s="141" t="str">
        <f>results!$AC$3</f>
        <v>/BMD</v>
      </c>
      <c r="G1676" s="141" t="str">
        <f>results!AC133</f>
        <v/>
      </c>
      <c r="H1676" s="143" t="str">
        <f>IFERROR(VLOOKUP(Base[[#This Row],[Résultats Demi Dilution]],$K$2:$L$62,2),"")</f>
        <v/>
      </c>
    </row>
    <row r="1677" spans="1:8" x14ac:dyDescent="0.25">
      <c r="A1677" s="140" t="str">
        <f>IF(results!A134=0,"",results!A134)</f>
        <v/>
      </c>
      <c r="B1677" s="131" t="str">
        <f>IF(results!B134=0,"",results!B134)</f>
        <v/>
      </c>
      <c r="C1677" s="131" t="str">
        <f>IF(results!C134=0,"",results!C134)</f>
        <v/>
      </c>
      <c r="D1677" s="131" t="str">
        <f>IF(results!D134=0,"",results!D134)</f>
        <v/>
      </c>
      <c r="E1677" s="131" t="str">
        <f>IF(results!E134=0,"",results!E134)</f>
        <v/>
      </c>
      <c r="F1677" s="141" t="str">
        <f>results!$AC$3</f>
        <v>/BMD</v>
      </c>
      <c r="G1677" s="141" t="str">
        <f>results!AC134</f>
        <v/>
      </c>
      <c r="H1677" s="143" t="str">
        <f>IFERROR(VLOOKUP(Base[[#This Row],[Résultats Demi Dilution]],$K$2:$L$62,2),"")</f>
        <v/>
      </c>
    </row>
    <row r="1678" spans="1:8" x14ac:dyDescent="0.25">
      <c r="A1678" s="140" t="str">
        <f>IF(results!A135=0,"",results!A135)</f>
        <v/>
      </c>
      <c r="B1678" s="131" t="str">
        <f>IF(results!B135=0,"",results!B135)</f>
        <v/>
      </c>
      <c r="C1678" s="131" t="str">
        <f>IF(results!C135=0,"",results!C135)</f>
        <v/>
      </c>
      <c r="D1678" s="131" t="str">
        <f>IF(results!D135=0,"",results!D135)</f>
        <v/>
      </c>
      <c r="E1678" s="131" t="str">
        <f>IF(results!E135=0,"",results!E135)</f>
        <v/>
      </c>
      <c r="F1678" s="141" t="str">
        <f>results!$AC$3</f>
        <v>/BMD</v>
      </c>
      <c r="G1678" s="141" t="str">
        <f>results!AC135</f>
        <v/>
      </c>
      <c r="H1678" s="143" t="str">
        <f>IFERROR(VLOOKUP(Base[[#This Row],[Résultats Demi Dilution]],$K$2:$L$62,2),"")</f>
        <v/>
      </c>
    </row>
    <row r="1679" spans="1:8" x14ac:dyDescent="0.25">
      <c r="A1679" s="140" t="str">
        <f>IF(results!A136=0,"",results!A136)</f>
        <v/>
      </c>
      <c r="B1679" s="131" t="str">
        <f>IF(results!B136=0,"",results!B136)</f>
        <v/>
      </c>
      <c r="C1679" s="131" t="str">
        <f>IF(results!C136=0,"",results!C136)</f>
        <v/>
      </c>
      <c r="D1679" s="131" t="str">
        <f>IF(results!D136=0,"",results!D136)</f>
        <v/>
      </c>
      <c r="E1679" s="131" t="str">
        <f>IF(results!E136=0,"",results!E136)</f>
        <v/>
      </c>
      <c r="F1679" s="141" t="str">
        <f>results!$AC$3</f>
        <v>/BMD</v>
      </c>
      <c r="G1679" s="141" t="str">
        <f>results!AC136</f>
        <v/>
      </c>
      <c r="H1679" s="143" t="str">
        <f>IFERROR(VLOOKUP(Base[[#This Row],[Résultats Demi Dilution]],$K$2:$L$62,2),"")</f>
        <v/>
      </c>
    </row>
    <row r="1680" spans="1:8" x14ac:dyDescent="0.25">
      <c r="A1680" s="140" t="str">
        <f>IF(results!A137=0,"",results!A137)</f>
        <v/>
      </c>
      <c r="B1680" s="131" t="str">
        <f>IF(results!B137=0,"",results!B137)</f>
        <v/>
      </c>
      <c r="C1680" s="131" t="str">
        <f>IF(results!C137=0,"",results!C137)</f>
        <v/>
      </c>
      <c r="D1680" s="131" t="str">
        <f>IF(results!D137=0,"",results!D137)</f>
        <v/>
      </c>
      <c r="E1680" s="131" t="str">
        <f>IF(results!E137=0,"",results!E137)</f>
        <v/>
      </c>
      <c r="F1680" s="141" t="str">
        <f>results!$AC$3</f>
        <v>/BMD</v>
      </c>
      <c r="G1680" s="141" t="str">
        <f>results!AC137</f>
        <v/>
      </c>
      <c r="H1680" s="143" t="str">
        <f>IFERROR(VLOOKUP(Base[[#This Row],[Résultats Demi Dilution]],$K$2:$L$62,2),"")</f>
        <v/>
      </c>
    </row>
    <row r="1681" spans="1:8" x14ac:dyDescent="0.25">
      <c r="A1681" s="140" t="str">
        <f>IF(results!A138=0,"",results!A138)</f>
        <v/>
      </c>
      <c r="B1681" s="131" t="str">
        <f>IF(results!B138=0,"",results!B138)</f>
        <v/>
      </c>
      <c r="C1681" s="131" t="str">
        <f>IF(results!C138=0,"",results!C138)</f>
        <v/>
      </c>
      <c r="D1681" s="131" t="str">
        <f>IF(results!D138=0,"",results!D138)</f>
        <v/>
      </c>
      <c r="E1681" s="131" t="str">
        <f>IF(results!E138=0,"",results!E138)</f>
        <v/>
      </c>
      <c r="F1681" s="141" t="str">
        <f>results!$AC$3</f>
        <v>/BMD</v>
      </c>
      <c r="G1681" s="141" t="str">
        <f>results!AC138</f>
        <v/>
      </c>
      <c r="H1681" s="143" t="str">
        <f>IFERROR(VLOOKUP(Base[[#This Row],[Résultats Demi Dilution]],$K$2:$L$62,2),"")</f>
        <v/>
      </c>
    </row>
    <row r="1682" spans="1:8" x14ac:dyDescent="0.25">
      <c r="A1682" s="140" t="str">
        <f>IF(results!A139=0,"",results!A139)</f>
        <v/>
      </c>
      <c r="B1682" s="131" t="str">
        <f>IF(results!B139=0,"",results!B139)</f>
        <v/>
      </c>
      <c r="C1682" s="131" t="str">
        <f>IF(results!C139=0,"",results!C139)</f>
        <v/>
      </c>
      <c r="D1682" s="131" t="str">
        <f>IF(results!D139=0,"",results!D139)</f>
        <v/>
      </c>
      <c r="E1682" s="131" t="str">
        <f>IF(results!E139=0,"",results!E139)</f>
        <v/>
      </c>
      <c r="F1682" s="141" t="str">
        <f>results!$AC$3</f>
        <v>/BMD</v>
      </c>
      <c r="G1682" s="141" t="str">
        <f>results!AC139</f>
        <v/>
      </c>
      <c r="H1682" s="143" t="str">
        <f>IFERROR(VLOOKUP(Base[[#This Row],[Résultats Demi Dilution]],$K$2:$L$62,2),"")</f>
        <v/>
      </c>
    </row>
    <row r="1683" spans="1:8" x14ac:dyDescent="0.25">
      <c r="A1683" s="140" t="str">
        <f>IF(results!A140=0,"",results!A140)</f>
        <v/>
      </c>
      <c r="B1683" s="131" t="str">
        <f>IF(results!B140=0,"",results!B140)</f>
        <v/>
      </c>
      <c r="C1683" s="131" t="str">
        <f>IF(results!C140=0,"",results!C140)</f>
        <v/>
      </c>
      <c r="D1683" s="131" t="str">
        <f>IF(results!D140=0,"",results!D140)</f>
        <v/>
      </c>
      <c r="E1683" s="131" t="str">
        <f>IF(results!E140=0,"",results!E140)</f>
        <v/>
      </c>
      <c r="F1683" s="141" t="str">
        <f>results!$AC$3</f>
        <v>/BMD</v>
      </c>
      <c r="G1683" s="141" t="str">
        <f>results!AC140</f>
        <v/>
      </c>
      <c r="H1683" s="143" t="str">
        <f>IFERROR(VLOOKUP(Base[[#This Row],[Résultats Demi Dilution]],$K$2:$L$62,2),"")</f>
        <v/>
      </c>
    </row>
    <row r="1684" spans="1:8" x14ac:dyDescent="0.25">
      <c r="A1684" s="140" t="str">
        <f>IF(results!A141=0,"",results!A141)</f>
        <v/>
      </c>
      <c r="B1684" s="131" t="str">
        <f>IF(results!B141=0,"",results!B141)</f>
        <v/>
      </c>
      <c r="C1684" s="131" t="str">
        <f>IF(results!C141=0,"",results!C141)</f>
        <v/>
      </c>
      <c r="D1684" s="131" t="str">
        <f>IF(results!D141=0,"",results!D141)</f>
        <v/>
      </c>
      <c r="E1684" s="131" t="str">
        <f>IF(results!E141=0,"",results!E141)</f>
        <v/>
      </c>
      <c r="F1684" s="141" t="str">
        <f>results!$AC$3</f>
        <v>/BMD</v>
      </c>
      <c r="G1684" s="141" t="str">
        <f>results!AC141</f>
        <v/>
      </c>
      <c r="H1684" s="143" t="str">
        <f>IFERROR(VLOOKUP(Base[[#This Row],[Résultats Demi Dilution]],$K$2:$L$62,2),"")</f>
        <v/>
      </c>
    </row>
    <row r="1685" spans="1:8" x14ac:dyDescent="0.25">
      <c r="A1685" s="140" t="str">
        <f>IF(results!A142=0,"",results!A142)</f>
        <v/>
      </c>
      <c r="B1685" s="131" t="str">
        <f>IF(results!B142=0,"",results!B142)</f>
        <v/>
      </c>
      <c r="C1685" s="131" t="str">
        <f>IF(results!C142=0,"",results!C142)</f>
        <v/>
      </c>
      <c r="D1685" s="131" t="str">
        <f>IF(results!D142=0,"",results!D142)</f>
        <v/>
      </c>
      <c r="E1685" s="131" t="str">
        <f>IF(results!E142=0,"",results!E142)</f>
        <v/>
      </c>
      <c r="F1685" s="141" t="str">
        <f>results!$AC$3</f>
        <v>/BMD</v>
      </c>
      <c r="G1685" s="141" t="str">
        <f>results!AC142</f>
        <v/>
      </c>
      <c r="H1685" s="143" t="str">
        <f>IFERROR(VLOOKUP(Base[[#This Row],[Résultats Demi Dilution]],$K$2:$L$62,2),"")</f>
        <v/>
      </c>
    </row>
    <row r="1686" spans="1:8" x14ac:dyDescent="0.25">
      <c r="A1686" s="140" t="str">
        <f>IF(results!A143=0,"",results!A143)</f>
        <v/>
      </c>
      <c r="B1686" s="131" t="str">
        <f>IF(results!B143=0,"",results!B143)</f>
        <v/>
      </c>
      <c r="C1686" s="131" t="str">
        <f>IF(results!C143=0,"",results!C143)</f>
        <v/>
      </c>
      <c r="D1686" s="131" t="str">
        <f>IF(results!D143=0,"",results!D143)</f>
        <v/>
      </c>
      <c r="E1686" s="131" t="str">
        <f>IF(results!E143=0,"",results!E143)</f>
        <v/>
      </c>
      <c r="F1686" s="141" t="str">
        <f>results!$AC$3</f>
        <v>/BMD</v>
      </c>
      <c r="G1686" s="141" t="str">
        <f>results!AC143</f>
        <v/>
      </c>
      <c r="H1686" s="143" t="str">
        <f>IFERROR(VLOOKUP(Base[[#This Row],[Résultats Demi Dilution]],$K$2:$L$62,2),"")</f>
        <v/>
      </c>
    </row>
    <row r="1687" spans="1:8" x14ac:dyDescent="0.25">
      <c r="A1687" s="140" t="str">
        <f>IF(results!A144=0,"",results!A144)</f>
        <v/>
      </c>
      <c r="B1687" s="131" t="str">
        <f>IF(results!B144=0,"",results!B144)</f>
        <v/>
      </c>
      <c r="C1687" s="131" t="str">
        <f>IF(results!C144=0,"",results!C144)</f>
        <v/>
      </c>
      <c r="D1687" s="131" t="str">
        <f>IF(results!D144=0,"",results!D144)</f>
        <v/>
      </c>
      <c r="E1687" s="131" t="str">
        <f>IF(results!E144=0,"",results!E144)</f>
        <v/>
      </c>
      <c r="F1687" s="141" t="str">
        <f>results!$AC$3</f>
        <v>/BMD</v>
      </c>
      <c r="G1687" s="141" t="str">
        <f>results!AC144</f>
        <v/>
      </c>
      <c r="H1687" s="143" t="str">
        <f>IFERROR(VLOOKUP(Base[[#This Row],[Résultats Demi Dilution]],$K$2:$L$62,2),"")</f>
        <v/>
      </c>
    </row>
    <row r="1688" spans="1:8" x14ac:dyDescent="0.25">
      <c r="A1688" s="140" t="str">
        <f>IF(results!A145=0,"",results!A145)</f>
        <v/>
      </c>
      <c r="B1688" s="131" t="str">
        <f>IF(results!B145=0,"",results!B145)</f>
        <v/>
      </c>
      <c r="C1688" s="131" t="str">
        <f>IF(results!C145=0,"",results!C145)</f>
        <v/>
      </c>
      <c r="D1688" s="131" t="str">
        <f>IF(results!D145=0,"",results!D145)</f>
        <v/>
      </c>
      <c r="E1688" s="131" t="str">
        <f>IF(results!E145=0,"",results!E145)</f>
        <v/>
      </c>
      <c r="F1688" s="141" t="str">
        <f>results!$AC$3</f>
        <v>/BMD</v>
      </c>
      <c r="G1688" s="141" t="str">
        <f>results!AC145</f>
        <v/>
      </c>
      <c r="H1688" s="143" t="str">
        <f>IFERROR(VLOOKUP(Base[[#This Row],[Résultats Demi Dilution]],$K$2:$L$62,2),"")</f>
        <v/>
      </c>
    </row>
    <row r="1689" spans="1:8" x14ac:dyDescent="0.25">
      <c r="A1689" s="140" t="str">
        <f>IF(results!A146=0,"",results!A146)</f>
        <v/>
      </c>
      <c r="B1689" s="131" t="str">
        <f>IF(results!B146=0,"",results!B146)</f>
        <v/>
      </c>
      <c r="C1689" s="131" t="str">
        <f>IF(results!C146=0,"",results!C146)</f>
        <v/>
      </c>
      <c r="D1689" s="131" t="str">
        <f>IF(results!D146=0,"",results!D146)</f>
        <v/>
      </c>
      <c r="E1689" s="131" t="str">
        <f>IF(results!E146=0,"",results!E146)</f>
        <v/>
      </c>
      <c r="F1689" s="141" t="str">
        <f>results!$AC$3</f>
        <v>/BMD</v>
      </c>
      <c r="G1689" s="141" t="str">
        <f>results!AC146</f>
        <v/>
      </c>
      <c r="H1689" s="143" t="str">
        <f>IFERROR(VLOOKUP(Base[[#This Row],[Résultats Demi Dilution]],$K$2:$L$62,2),"")</f>
        <v/>
      </c>
    </row>
    <row r="1690" spans="1:8" x14ac:dyDescent="0.25">
      <c r="A1690" s="140" t="str">
        <f>IF(results!A147=0,"",results!A147)</f>
        <v/>
      </c>
      <c r="B1690" s="131" t="str">
        <f>IF(results!B147=0,"",results!B147)</f>
        <v/>
      </c>
      <c r="C1690" s="131" t="str">
        <f>IF(results!C147=0,"",results!C147)</f>
        <v/>
      </c>
      <c r="D1690" s="131" t="str">
        <f>IF(results!D147=0,"",results!D147)</f>
        <v/>
      </c>
      <c r="E1690" s="131" t="str">
        <f>IF(results!E147=0,"",results!E147)</f>
        <v/>
      </c>
      <c r="F1690" s="141" t="str">
        <f>results!$AC$3</f>
        <v>/BMD</v>
      </c>
      <c r="G1690" s="141" t="str">
        <f>results!AC147</f>
        <v/>
      </c>
      <c r="H1690" s="143" t="str">
        <f>IFERROR(VLOOKUP(Base[[#This Row],[Résultats Demi Dilution]],$K$2:$L$62,2),"")</f>
        <v/>
      </c>
    </row>
    <row r="1691" spans="1:8" x14ac:dyDescent="0.25">
      <c r="A1691" s="140" t="str">
        <f>IF(results!A148=0,"",results!A148)</f>
        <v/>
      </c>
      <c r="B1691" s="131" t="str">
        <f>IF(results!B148=0,"",results!B148)</f>
        <v/>
      </c>
      <c r="C1691" s="131" t="str">
        <f>IF(results!C148=0,"",results!C148)</f>
        <v/>
      </c>
      <c r="D1691" s="131" t="str">
        <f>IF(results!D148=0,"",results!D148)</f>
        <v/>
      </c>
      <c r="E1691" s="131" t="str">
        <f>IF(results!E148=0,"",results!E148)</f>
        <v/>
      </c>
      <c r="F1691" s="141" t="str">
        <f>results!$AC$3</f>
        <v>/BMD</v>
      </c>
      <c r="G1691" s="141" t="str">
        <f>results!AC148</f>
        <v/>
      </c>
      <c r="H1691" s="143" t="str">
        <f>IFERROR(VLOOKUP(Base[[#This Row],[Résultats Demi Dilution]],$K$2:$L$62,2),"")</f>
        <v/>
      </c>
    </row>
    <row r="1692" spans="1:8" x14ac:dyDescent="0.25">
      <c r="A1692" s="140" t="str">
        <f>IF(results!A149=0,"",results!A149)</f>
        <v/>
      </c>
      <c r="B1692" s="131" t="str">
        <f>IF(results!B149=0,"",results!B149)</f>
        <v/>
      </c>
      <c r="C1692" s="131" t="str">
        <f>IF(results!C149=0,"",results!C149)</f>
        <v/>
      </c>
      <c r="D1692" s="131" t="str">
        <f>IF(results!D149=0,"",results!D149)</f>
        <v/>
      </c>
      <c r="E1692" s="131" t="str">
        <f>IF(results!E149=0,"",results!E149)</f>
        <v/>
      </c>
      <c r="F1692" s="141" t="str">
        <f>results!$AC$3</f>
        <v>/BMD</v>
      </c>
      <c r="G1692" s="141" t="str">
        <f>results!AC149</f>
        <v/>
      </c>
      <c r="H1692" s="143" t="str">
        <f>IFERROR(VLOOKUP(Base[[#This Row],[Résultats Demi Dilution]],$K$2:$L$62,2),"")</f>
        <v/>
      </c>
    </row>
    <row r="1693" spans="1:8" x14ac:dyDescent="0.25">
      <c r="A1693" s="140" t="str">
        <f>IF(results!A150=0,"",results!A150)</f>
        <v/>
      </c>
      <c r="B1693" s="131" t="str">
        <f>IF(results!B150=0,"",results!B150)</f>
        <v/>
      </c>
      <c r="C1693" s="131" t="str">
        <f>IF(results!C150=0,"",results!C150)</f>
        <v/>
      </c>
      <c r="D1693" s="131" t="str">
        <f>IF(results!D150=0,"",results!D150)</f>
        <v/>
      </c>
      <c r="E1693" s="131" t="str">
        <f>IF(results!E150=0,"",results!E150)</f>
        <v/>
      </c>
      <c r="F1693" s="141" t="str">
        <f>results!$AC$3</f>
        <v>/BMD</v>
      </c>
      <c r="G1693" s="141" t="str">
        <f>results!AC150</f>
        <v/>
      </c>
      <c r="H1693" s="143" t="str">
        <f>IFERROR(VLOOKUP(Base[[#This Row],[Résultats Demi Dilution]],$K$2:$L$62,2),"")</f>
        <v/>
      </c>
    </row>
    <row r="1694" spans="1:8" x14ac:dyDescent="0.25">
      <c r="A1694" s="140" t="str">
        <f>IF(results!A151=0,"",results!A151)</f>
        <v/>
      </c>
      <c r="B1694" s="131" t="str">
        <f>IF(results!B151=0,"",results!B151)</f>
        <v/>
      </c>
      <c r="C1694" s="131" t="str">
        <f>IF(results!C151=0,"",results!C151)</f>
        <v/>
      </c>
      <c r="D1694" s="131" t="str">
        <f>IF(results!D151=0,"",results!D151)</f>
        <v/>
      </c>
      <c r="E1694" s="131" t="str">
        <f>IF(results!E151=0,"",results!E151)</f>
        <v/>
      </c>
      <c r="F1694" s="141" t="str">
        <f>results!$AC$3</f>
        <v>/BMD</v>
      </c>
      <c r="G1694" s="141" t="str">
        <f>results!AC151</f>
        <v/>
      </c>
      <c r="H1694" s="143" t="str">
        <f>IFERROR(VLOOKUP(Base[[#This Row],[Résultats Demi Dilution]],$K$2:$L$62,2),"")</f>
        <v/>
      </c>
    </row>
    <row r="1695" spans="1:8" x14ac:dyDescent="0.25">
      <c r="A1695" s="140" t="str">
        <f>IF(results!A152=0,"",results!A152)</f>
        <v/>
      </c>
      <c r="B1695" s="131" t="str">
        <f>IF(results!B152=0,"",results!B152)</f>
        <v/>
      </c>
      <c r="C1695" s="131" t="str">
        <f>IF(results!C152=0,"",results!C152)</f>
        <v/>
      </c>
      <c r="D1695" s="131" t="str">
        <f>IF(results!D152=0,"",results!D152)</f>
        <v/>
      </c>
      <c r="E1695" s="131" t="str">
        <f>IF(results!E152=0,"",results!E152)</f>
        <v/>
      </c>
      <c r="F1695" s="141" t="str">
        <f>results!$AC$3</f>
        <v>/BMD</v>
      </c>
      <c r="G1695" s="141" t="str">
        <f>results!AC152</f>
        <v/>
      </c>
      <c r="H1695" s="143" t="str">
        <f>IFERROR(VLOOKUP(Base[[#This Row],[Résultats Demi Dilution]],$K$2:$L$62,2),"")</f>
        <v/>
      </c>
    </row>
    <row r="1696" spans="1:8" x14ac:dyDescent="0.25">
      <c r="A1696" s="140" t="str">
        <f>IF(results!A153=0,"",results!A153)</f>
        <v/>
      </c>
      <c r="B1696" s="131" t="str">
        <f>IF(results!B153=0,"",results!B153)</f>
        <v/>
      </c>
      <c r="C1696" s="131" t="str">
        <f>IF(results!C153=0,"",results!C153)</f>
        <v/>
      </c>
      <c r="D1696" s="131" t="str">
        <f>IF(results!D153=0,"",results!D153)</f>
        <v/>
      </c>
      <c r="E1696" s="131" t="str">
        <f>IF(results!E153=0,"",results!E153)</f>
        <v/>
      </c>
      <c r="F1696" s="141" t="str">
        <f>results!$AC$3</f>
        <v>/BMD</v>
      </c>
      <c r="G1696" s="141" t="str">
        <f>results!AC153</f>
        <v/>
      </c>
      <c r="H1696" s="143" t="str">
        <f>IFERROR(VLOOKUP(Base[[#This Row],[Résultats Demi Dilution]],$K$2:$L$62,2),"")</f>
        <v/>
      </c>
    </row>
    <row r="1697" spans="1:8" x14ac:dyDescent="0.25">
      <c r="A1697" s="140" t="str">
        <f>IF(results!A154=0,"",results!A154)</f>
        <v/>
      </c>
      <c r="B1697" s="131" t="str">
        <f>IF(results!B154=0,"",results!B154)</f>
        <v/>
      </c>
      <c r="C1697" s="131" t="str">
        <f>IF(results!C154=0,"",results!C154)</f>
        <v/>
      </c>
      <c r="D1697" s="131" t="str">
        <f>IF(results!D154=0,"",results!D154)</f>
        <v/>
      </c>
      <c r="E1697" s="131" t="str">
        <f>IF(results!E154=0,"",results!E154)</f>
        <v/>
      </c>
      <c r="F1697" s="141" t="str">
        <f>results!$AC$3</f>
        <v>/BMD</v>
      </c>
      <c r="G1697" s="141" t="str">
        <f>results!AC154</f>
        <v/>
      </c>
      <c r="H1697" s="143" t="str">
        <f>IFERROR(VLOOKUP(Base[[#This Row],[Résultats Demi Dilution]],$K$2:$L$62,2),"")</f>
        <v/>
      </c>
    </row>
    <row r="1698" spans="1:8" x14ac:dyDescent="0.25">
      <c r="A1698" s="140" t="str">
        <f>IF(results!A155=0,"",results!A155)</f>
        <v/>
      </c>
      <c r="B1698" s="131" t="str">
        <f>IF(results!B155=0,"",results!B155)</f>
        <v/>
      </c>
      <c r="C1698" s="131" t="str">
        <f>IF(results!C155=0,"",results!C155)</f>
        <v/>
      </c>
      <c r="D1698" s="131" t="str">
        <f>IF(results!D155=0,"",results!D155)</f>
        <v/>
      </c>
      <c r="E1698" s="131" t="str">
        <f>IF(results!E155=0,"",results!E155)</f>
        <v/>
      </c>
      <c r="F1698" s="141" t="str">
        <f>results!$AC$3</f>
        <v>/BMD</v>
      </c>
      <c r="G1698" s="141" t="str">
        <f>results!AC155</f>
        <v/>
      </c>
      <c r="H1698" s="143" t="str">
        <f>IFERROR(VLOOKUP(Base[[#This Row],[Résultats Demi Dilution]],$K$2:$L$62,2),"")</f>
        <v/>
      </c>
    </row>
    <row r="1699" spans="1:8" x14ac:dyDescent="0.25">
      <c r="A1699" s="140" t="str">
        <f>IF(results!A156=0,"",results!A156)</f>
        <v/>
      </c>
      <c r="B1699" s="131" t="str">
        <f>IF(results!B156=0,"",results!B156)</f>
        <v/>
      </c>
      <c r="C1699" s="131" t="str">
        <f>IF(results!C156=0,"",results!C156)</f>
        <v/>
      </c>
      <c r="D1699" s="131" t="str">
        <f>IF(results!D156=0,"",results!D156)</f>
        <v/>
      </c>
      <c r="E1699" s="131" t="str">
        <f>IF(results!E156=0,"",results!E156)</f>
        <v/>
      </c>
      <c r="F1699" s="141" t="str">
        <f>results!$AC$3</f>
        <v>/BMD</v>
      </c>
      <c r="G1699" s="141" t="str">
        <f>results!AC156</f>
        <v/>
      </c>
      <c r="H1699" s="143" t="str">
        <f>IFERROR(VLOOKUP(Base[[#This Row],[Résultats Demi Dilution]],$K$2:$L$62,2),"")</f>
        <v/>
      </c>
    </row>
    <row r="1700" spans="1:8" x14ac:dyDescent="0.25">
      <c r="A1700" s="140" t="str">
        <f>IF(results!A157=0,"",results!A157)</f>
        <v/>
      </c>
      <c r="B1700" s="131" t="str">
        <f>IF(results!B157=0,"",results!B157)</f>
        <v/>
      </c>
      <c r="C1700" s="131" t="str">
        <f>IF(results!C157=0,"",results!C157)</f>
        <v/>
      </c>
      <c r="D1700" s="131" t="str">
        <f>IF(results!D157=0,"",results!D157)</f>
        <v/>
      </c>
      <c r="E1700" s="131" t="str">
        <f>IF(results!E157=0,"",results!E157)</f>
        <v/>
      </c>
      <c r="F1700" s="141" t="str">
        <f>results!$AC$3</f>
        <v>/BMD</v>
      </c>
      <c r="G1700" s="141" t="str">
        <f>results!AC157</f>
        <v/>
      </c>
      <c r="H1700" s="143" t="str">
        <f>IFERROR(VLOOKUP(Base[[#This Row],[Résultats Demi Dilution]],$K$2:$L$62,2),"")</f>
        <v/>
      </c>
    </row>
    <row r="1701" spans="1:8" x14ac:dyDescent="0.25">
      <c r="A1701" s="140" t="str">
        <f>IF(results!A158=0,"",results!A158)</f>
        <v/>
      </c>
      <c r="B1701" s="131" t="str">
        <f>IF(results!B158=0,"",results!B158)</f>
        <v/>
      </c>
      <c r="C1701" s="131" t="str">
        <f>IF(results!C158=0,"",results!C158)</f>
        <v/>
      </c>
      <c r="D1701" s="131" t="str">
        <f>IF(results!D158=0,"",results!D158)</f>
        <v/>
      </c>
      <c r="E1701" s="131" t="str">
        <f>IF(results!E158=0,"",results!E158)</f>
        <v/>
      </c>
      <c r="F1701" s="141" t="str">
        <f>results!$AC$3</f>
        <v>/BMD</v>
      </c>
      <c r="G1701" s="141" t="str">
        <f>results!AC158</f>
        <v/>
      </c>
      <c r="H1701" s="143" t="str">
        <f>IFERROR(VLOOKUP(Base[[#This Row],[Résultats Demi Dilution]],$K$2:$L$62,2),"")</f>
        <v/>
      </c>
    </row>
    <row r="1702" spans="1:8" x14ac:dyDescent="0.25">
      <c r="A1702" s="140" t="str">
        <f>IF(results!A159=0,"",results!A159)</f>
        <v/>
      </c>
      <c r="B1702" s="131" t="str">
        <f>IF(results!B159=0,"",results!B159)</f>
        <v/>
      </c>
      <c r="C1702" s="131" t="str">
        <f>IF(results!C159=0,"",results!C159)</f>
        <v/>
      </c>
      <c r="D1702" s="131" t="str">
        <f>IF(results!D159=0,"",results!D159)</f>
        <v/>
      </c>
      <c r="E1702" s="131" t="str">
        <f>IF(results!E159=0,"",results!E159)</f>
        <v/>
      </c>
      <c r="F1702" s="141" t="str">
        <f>results!$AC$3</f>
        <v>/BMD</v>
      </c>
      <c r="G1702" s="141" t="str">
        <f>results!AC159</f>
        <v/>
      </c>
      <c r="H1702" s="143" t="str">
        <f>IFERROR(VLOOKUP(Base[[#This Row],[Résultats Demi Dilution]],$K$2:$L$62,2),"")</f>
        <v/>
      </c>
    </row>
    <row r="1703" spans="1:8" x14ac:dyDescent="0.25">
      <c r="A1703" s="140" t="str">
        <f>IF(results!A160=0,"",results!A160)</f>
        <v/>
      </c>
      <c r="B1703" s="131" t="str">
        <f>IF(results!B160=0,"",results!B160)</f>
        <v/>
      </c>
      <c r="C1703" s="131" t="str">
        <f>IF(results!C160=0,"",results!C160)</f>
        <v/>
      </c>
      <c r="D1703" s="131" t="str">
        <f>IF(results!D160=0,"",results!D160)</f>
        <v/>
      </c>
      <c r="E1703" s="131" t="str">
        <f>IF(results!E160=0,"",results!E160)</f>
        <v/>
      </c>
      <c r="F1703" s="141" t="str">
        <f>results!$AC$3</f>
        <v>/BMD</v>
      </c>
      <c r="G1703" s="141" t="str">
        <f>results!AC160</f>
        <v/>
      </c>
      <c r="H1703" s="143" t="str">
        <f>IFERROR(VLOOKUP(Base[[#This Row],[Résultats Demi Dilution]],$K$2:$L$62,2),"")</f>
        <v/>
      </c>
    </row>
    <row r="1704" spans="1:8" x14ac:dyDescent="0.25">
      <c r="A1704" s="140" t="str">
        <f>IF(results!A161=0,"",results!A161)</f>
        <v/>
      </c>
      <c r="B1704" s="131" t="str">
        <f>IF(results!B161=0,"",results!B161)</f>
        <v/>
      </c>
      <c r="C1704" s="131" t="str">
        <f>IF(results!C161=0,"",results!C161)</f>
        <v/>
      </c>
      <c r="D1704" s="131" t="str">
        <f>IF(results!D161=0,"",results!D161)</f>
        <v/>
      </c>
      <c r="E1704" s="131" t="str">
        <f>IF(results!E161=0,"",results!E161)</f>
        <v/>
      </c>
      <c r="F1704" s="141" t="str">
        <f>results!$AC$3</f>
        <v>/BMD</v>
      </c>
      <c r="G1704" s="141" t="str">
        <f>results!AC161</f>
        <v/>
      </c>
      <c r="H1704" s="143" t="str">
        <f>IFERROR(VLOOKUP(Base[[#This Row],[Résultats Demi Dilution]],$K$2:$L$62,2),"")</f>
        <v/>
      </c>
    </row>
    <row r="1705" spans="1:8" x14ac:dyDescent="0.25">
      <c r="A1705" s="140" t="str">
        <f>IF(results!A162=0,"",results!A162)</f>
        <v/>
      </c>
      <c r="B1705" s="131" t="str">
        <f>IF(results!B162=0,"",results!B162)</f>
        <v/>
      </c>
      <c r="C1705" s="131" t="str">
        <f>IF(results!C162=0,"",results!C162)</f>
        <v/>
      </c>
      <c r="D1705" s="131" t="str">
        <f>IF(results!D162=0,"",results!D162)</f>
        <v/>
      </c>
      <c r="E1705" s="131" t="str">
        <f>IF(results!E162=0,"",results!E162)</f>
        <v/>
      </c>
      <c r="F1705" s="141" t="str">
        <f>results!$AC$3</f>
        <v>/BMD</v>
      </c>
      <c r="G1705" s="141" t="str">
        <f>results!AC162</f>
        <v/>
      </c>
      <c r="H1705" s="143" t="str">
        <f>IFERROR(VLOOKUP(Base[[#This Row],[Résultats Demi Dilution]],$K$2:$L$62,2),"")</f>
        <v/>
      </c>
    </row>
    <row r="1706" spans="1:8" x14ac:dyDescent="0.25">
      <c r="A1706" s="140" t="str">
        <f>IF(results!A163=0,"",results!A163)</f>
        <v/>
      </c>
      <c r="B1706" s="131" t="str">
        <f>IF(results!B163=0,"",results!B163)</f>
        <v/>
      </c>
      <c r="C1706" s="131" t="str">
        <f>IF(results!C163=0,"",results!C163)</f>
        <v/>
      </c>
      <c r="D1706" s="131" t="str">
        <f>IF(results!D163=0,"",results!D163)</f>
        <v/>
      </c>
      <c r="E1706" s="131" t="str">
        <f>IF(results!E163=0,"",results!E163)</f>
        <v/>
      </c>
      <c r="F1706" s="141" t="str">
        <f>results!$AC$3</f>
        <v>/BMD</v>
      </c>
      <c r="G1706" s="141" t="str">
        <f>results!AC163</f>
        <v/>
      </c>
      <c r="H1706" s="143" t="str">
        <f>IFERROR(VLOOKUP(Base[[#This Row],[Résultats Demi Dilution]],$K$2:$L$62,2),"")</f>
        <v/>
      </c>
    </row>
    <row r="1707" spans="1:8" x14ac:dyDescent="0.25">
      <c r="A1707" s="140" t="str">
        <f>IF(results!A164=0,"",results!A164)</f>
        <v/>
      </c>
      <c r="B1707" s="131" t="str">
        <f>IF(results!B164=0,"",results!B164)</f>
        <v/>
      </c>
      <c r="C1707" s="131" t="str">
        <f>IF(results!C164=0,"",results!C164)</f>
        <v/>
      </c>
      <c r="D1707" s="131" t="str">
        <f>IF(results!D164=0,"",results!D164)</f>
        <v/>
      </c>
      <c r="E1707" s="131" t="str">
        <f>IF(results!E164=0,"",results!E164)</f>
        <v/>
      </c>
      <c r="F1707" s="141" t="str">
        <f>results!$AC$3</f>
        <v>/BMD</v>
      </c>
      <c r="G1707" s="141" t="str">
        <f>results!AC164</f>
        <v/>
      </c>
      <c r="H1707" s="143" t="str">
        <f>IFERROR(VLOOKUP(Base[[#This Row],[Résultats Demi Dilution]],$K$2:$L$62,2),"")</f>
        <v/>
      </c>
    </row>
    <row r="1708" spans="1:8" x14ac:dyDescent="0.25">
      <c r="A1708" s="140" t="str">
        <f>IF(results!A165=0,"",results!A165)</f>
        <v/>
      </c>
      <c r="B1708" s="131" t="str">
        <f>IF(results!B165=0,"",results!B165)</f>
        <v/>
      </c>
      <c r="C1708" s="131" t="str">
        <f>IF(results!C165=0,"",results!C165)</f>
        <v/>
      </c>
      <c r="D1708" s="131" t="str">
        <f>IF(results!D165=0,"",results!D165)</f>
        <v/>
      </c>
      <c r="E1708" s="131" t="str">
        <f>IF(results!E165=0,"",results!E165)</f>
        <v/>
      </c>
      <c r="F1708" s="141" t="str">
        <f>results!$AC$3</f>
        <v>/BMD</v>
      </c>
      <c r="G1708" s="141" t="str">
        <f>results!AC165</f>
        <v/>
      </c>
      <c r="H1708" s="143" t="str">
        <f>IFERROR(VLOOKUP(Base[[#This Row],[Résultats Demi Dilution]],$K$2:$L$62,2),"")</f>
        <v/>
      </c>
    </row>
    <row r="1709" spans="1:8" x14ac:dyDescent="0.25">
      <c r="A1709" s="140" t="str">
        <f>IF(results!A166=0,"",results!A166)</f>
        <v/>
      </c>
      <c r="B1709" s="131" t="str">
        <f>IF(results!B166=0,"",results!B166)</f>
        <v/>
      </c>
      <c r="C1709" s="131" t="str">
        <f>IF(results!C166=0,"",results!C166)</f>
        <v/>
      </c>
      <c r="D1709" s="131" t="str">
        <f>IF(results!D166=0,"",results!D166)</f>
        <v/>
      </c>
      <c r="E1709" s="131" t="str">
        <f>IF(results!E166=0,"",results!E166)</f>
        <v/>
      </c>
      <c r="F1709" s="141" t="str">
        <f>results!$AC$3</f>
        <v>/BMD</v>
      </c>
      <c r="G1709" s="141" t="str">
        <f>results!AC166</f>
        <v/>
      </c>
      <c r="H1709" s="143" t="str">
        <f>IFERROR(VLOOKUP(Base[[#This Row],[Résultats Demi Dilution]],$K$2:$L$62,2),"")</f>
        <v/>
      </c>
    </row>
    <row r="1710" spans="1:8" x14ac:dyDescent="0.25">
      <c r="A1710" s="140" t="str">
        <f>IF(results!A167=0,"",results!A167)</f>
        <v/>
      </c>
      <c r="B1710" s="131" t="str">
        <f>IF(results!B167=0,"",results!B167)</f>
        <v/>
      </c>
      <c r="C1710" s="131" t="str">
        <f>IF(results!C167=0,"",results!C167)</f>
        <v/>
      </c>
      <c r="D1710" s="131" t="str">
        <f>IF(results!D167=0,"",results!D167)</f>
        <v/>
      </c>
      <c r="E1710" s="131" t="str">
        <f>IF(results!E167=0,"",results!E167)</f>
        <v/>
      </c>
      <c r="F1710" s="141" t="str">
        <f>results!$AC$3</f>
        <v>/BMD</v>
      </c>
      <c r="G1710" s="141" t="str">
        <f>results!AC167</f>
        <v/>
      </c>
      <c r="H1710" s="143" t="str">
        <f>IFERROR(VLOOKUP(Base[[#This Row],[Résultats Demi Dilution]],$K$2:$L$62,2),"")</f>
        <v/>
      </c>
    </row>
    <row r="1711" spans="1:8" x14ac:dyDescent="0.25">
      <c r="A1711" s="140" t="str">
        <f>IF(results!A168=0,"",results!A168)</f>
        <v/>
      </c>
      <c r="B1711" s="131" t="str">
        <f>IF(results!B168=0,"",results!B168)</f>
        <v/>
      </c>
      <c r="C1711" s="131" t="str">
        <f>IF(results!C168=0,"",results!C168)</f>
        <v/>
      </c>
      <c r="D1711" s="131" t="str">
        <f>IF(results!D168=0,"",results!D168)</f>
        <v/>
      </c>
      <c r="E1711" s="131" t="str">
        <f>IF(results!E168=0,"",results!E168)</f>
        <v/>
      </c>
      <c r="F1711" s="141" t="str">
        <f>results!$AC$3</f>
        <v>/BMD</v>
      </c>
      <c r="G1711" s="141" t="str">
        <f>results!AC168</f>
        <v/>
      </c>
      <c r="H1711" s="143" t="str">
        <f>IFERROR(VLOOKUP(Base[[#This Row],[Résultats Demi Dilution]],$K$2:$L$62,2),"")</f>
        <v/>
      </c>
    </row>
    <row r="1712" spans="1:8" x14ac:dyDescent="0.25">
      <c r="A1712" s="140" t="str">
        <f>IF(results!A169=0,"",results!A169)</f>
        <v/>
      </c>
      <c r="B1712" s="131" t="str">
        <f>IF(results!B169=0,"",results!B169)</f>
        <v/>
      </c>
      <c r="C1712" s="131" t="str">
        <f>IF(results!C169=0,"",results!C169)</f>
        <v/>
      </c>
      <c r="D1712" s="131" t="str">
        <f>IF(results!D169=0,"",results!D169)</f>
        <v/>
      </c>
      <c r="E1712" s="131" t="str">
        <f>IF(results!E169=0,"",results!E169)</f>
        <v/>
      </c>
      <c r="F1712" s="141" t="str">
        <f>results!$AC$3</f>
        <v>/BMD</v>
      </c>
      <c r="G1712" s="141" t="str">
        <f>results!AC169</f>
        <v/>
      </c>
      <c r="H1712" s="143" t="str">
        <f>IFERROR(VLOOKUP(Base[[#This Row],[Résultats Demi Dilution]],$K$2:$L$62,2),"")</f>
        <v/>
      </c>
    </row>
    <row r="1713" spans="1:8" x14ac:dyDescent="0.25">
      <c r="A1713" s="140" t="str">
        <f>IF(results!A170=0,"",results!A170)</f>
        <v/>
      </c>
      <c r="B1713" s="131" t="str">
        <f>IF(results!B170=0,"",results!B170)</f>
        <v/>
      </c>
      <c r="C1713" s="131" t="str">
        <f>IF(results!C170=0,"",results!C170)</f>
        <v/>
      </c>
      <c r="D1713" s="131" t="str">
        <f>IF(results!D170=0,"",results!D170)</f>
        <v/>
      </c>
      <c r="E1713" s="131" t="str">
        <f>IF(results!E170=0,"",results!E170)</f>
        <v/>
      </c>
      <c r="F1713" s="141" t="str">
        <f>results!$AC$3</f>
        <v>/BMD</v>
      </c>
      <c r="G1713" s="141" t="str">
        <f>results!AC170</f>
        <v/>
      </c>
      <c r="H1713" s="143" t="str">
        <f>IFERROR(VLOOKUP(Base[[#This Row],[Résultats Demi Dilution]],$K$2:$L$62,2),"")</f>
        <v/>
      </c>
    </row>
    <row r="1714" spans="1:8" x14ac:dyDescent="0.25">
      <c r="A1714" s="140" t="str">
        <f>IF(results!A171=0,"",results!A171)</f>
        <v/>
      </c>
      <c r="B1714" s="131" t="str">
        <f>IF(results!B171=0,"",results!B171)</f>
        <v/>
      </c>
      <c r="C1714" s="131" t="str">
        <f>IF(results!C171=0,"",results!C171)</f>
        <v/>
      </c>
      <c r="D1714" s="131" t="str">
        <f>IF(results!D171=0,"",results!D171)</f>
        <v/>
      </c>
      <c r="E1714" s="131" t="str">
        <f>IF(results!E171=0,"",results!E171)</f>
        <v/>
      </c>
      <c r="F1714" s="141" t="str">
        <f>results!$AC$3</f>
        <v>/BMD</v>
      </c>
      <c r="G1714" s="141" t="str">
        <f>results!AC171</f>
        <v/>
      </c>
      <c r="H1714" s="143" t="str">
        <f>IFERROR(VLOOKUP(Base[[#This Row],[Résultats Demi Dilution]],$K$2:$L$62,2),"")</f>
        <v/>
      </c>
    </row>
    <row r="1715" spans="1:8" x14ac:dyDescent="0.25">
      <c r="A1715" s="140" t="str">
        <f>IF(results!A172=0,"",results!A172)</f>
        <v/>
      </c>
      <c r="B1715" s="131" t="str">
        <f>IF(results!B172=0,"",results!B172)</f>
        <v/>
      </c>
      <c r="C1715" s="131" t="str">
        <f>IF(results!C172=0,"",results!C172)</f>
        <v/>
      </c>
      <c r="D1715" s="131" t="str">
        <f>IF(results!D172=0,"",results!D172)</f>
        <v/>
      </c>
      <c r="E1715" s="131" t="str">
        <f>IF(results!E172=0,"",results!E172)</f>
        <v/>
      </c>
      <c r="F1715" s="141" t="str">
        <f>results!$AC$3</f>
        <v>/BMD</v>
      </c>
      <c r="G1715" s="141" t="str">
        <f>results!AC172</f>
        <v/>
      </c>
      <c r="H1715" s="143" t="str">
        <f>IFERROR(VLOOKUP(Base[[#This Row],[Résultats Demi Dilution]],$K$2:$L$62,2),"")</f>
        <v/>
      </c>
    </row>
    <row r="1716" spans="1:8" x14ac:dyDescent="0.25">
      <c r="A1716" s="140" t="str">
        <f>IF(results!A173=0,"",results!A173)</f>
        <v/>
      </c>
      <c r="B1716" s="131" t="str">
        <f>IF(results!B173=0,"",results!B173)</f>
        <v/>
      </c>
      <c r="C1716" s="131" t="str">
        <f>IF(results!C173=0,"",results!C173)</f>
        <v/>
      </c>
      <c r="D1716" s="131" t="str">
        <f>IF(results!D173=0,"",results!D173)</f>
        <v/>
      </c>
      <c r="E1716" s="131" t="str">
        <f>IF(results!E173=0,"",results!E173)</f>
        <v/>
      </c>
      <c r="F1716" s="141" t="str">
        <f>results!$AC$3</f>
        <v>/BMD</v>
      </c>
      <c r="G1716" s="141" t="str">
        <f>results!AC173</f>
        <v/>
      </c>
      <c r="H1716" s="143" t="str">
        <f>IFERROR(VLOOKUP(Base[[#This Row],[Résultats Demi Dilution]],$K$2:$L$62,2),"")</f>
        <v/>
      </c>
    </row>
    <row r="1717" spans="1:8" x14ac:dyDescent="0.25">
      <c r="A1717" s="140" t="str">
        <f>IF(results!A174=0,"",results!A174)</f>
        <v/>
      </c>
      <c r="B1717" s="131" t="str">
        <f>IF(results!B174=0,"",results!B174)</f>
        <v/>
      </c>
      <c r="C1717" s="131" t="str">
        <f>IF(results!C174=0,"",results!C174)</f>
        <v/>
      </c>
      <c r="D1717" s="131" t="str">
        <f>IF(results!D174=0,"",results!D174)</f>
        <v/>
      </c>
      <c r="E1717" s="131" t="str">
        <f>IF(results!E174=0,"",results!E174)</f>
        <v/>
      </c>
      <c r="F1717" s="141" t="str">
        <f>results!$AC$3</f>
        <v>/BMD</v>
      </c>
      <c r="G1717" s="141" t="str">
        <f>results!AC174</f>
        <v/>
      </c>
      <c r="H1717" s="143" t="str">
        <f>IFERROR(VLOOKUP(Base[[#This Row],[Résultats Demi Dilution]],$K$2:$L$62,2),"")</f>
        <v/>
      </c>
    </row>
    <row r="1718" spans="1:8" x14ac:dyDescent="0.25">
      <c r="A1718" s="140" t="str">
        <f>IF(results!A175=0,"",results!A175)</f>
        <v/>
      </c>
      <c r="B1718" s="131" t="str">
        <f>IF(results!B175=0,"",results!B175)</f>
        <v/>
      </c>
      <c r="C1718" s="131" t="str">
        <f>IF(results!C175=0,"",results!C175)</f>
        <v/>
      </c>
      <c r="D1718" s="131" t="str">
        <f>IF(results!D175=0,"",results!D175)</f>
        <v/>
      </c>
      <c r="E1718" s="131" t="str">
        <f>IF(results!E175=0,"",results!E175)</f>
        <v/>
      </c>
      <c r="F1718" s="141" t="str">
        <f>results!$AC$3</f>
        <v>/BMD</v>
      </c>
      <c r="G1718" s="141" t="str">
        <f>results!AC175</f>
        <v/>
      </c>
      <c r="H1718" s="143" t="str">
        <f>IFERROR(VLOOKUP(Base[[#This Row],[Résultats Demi Dilution]],$K$2:$L$62,2),"")</f>
        <v/>
      </c>
    </row>
    <row r="1719" spans="1:8" x14ac:dyDescent="0.25">
      <c r="A1719" s="140" t="str">
        <f>IF(results!A176=0,"",results!A176)</f>
        <v/>
      </c>
      <c r="B1719" s="131" t="str">
        <f>IF(results!B176=0,"",results!B176)</f>
        <v/>
      </c>
      <c r="C1719" s="131" t="str">
        <f>IF(results!C176=0,"",results!C176)</f>
        <v/>
      </c>
      <c r="D1719" s="131" t="str">
        <f>IF(results!D176=0,"",results!D176)</f>
        <v/>
      </c>
      <c r="E1719" s="131" t="str">
        <f>IF(results!E176=0,"",results!E176)</f>
        <v/>
      </c>
      <c r="F1719" s="141" t="str">
        <f>results!$AC$3</f>
        <v>/BMD</v>
      </c>
      <c r="G1719" s="141" t="str">
        <f>results!AC176</f>
        <v/>
      </c>
      <c r="H1719" s="143" t="str">
        <f>IFERROR(VLOOKUP(Base[[#This Row],[Résultats Demi Dilution]],$K$2:$L$62,2),"")</f>
        <v/>
      </c>
    </row>
    <row r="1720" spans="1:8" x14ac:dyDescent="0.25">
      <c r="A1720" s="140" t="str">
        <f>IF(results!A177=0,"",results!A177)</f>
        <v/>
      </c>
      <c r="B1720" s="131" t="str">
        <f>IF(results!B177=0,"",results!B177)</f>
        <v/>
      </c>
      <c r="C1720" s="131" t="str">
        <f>IF(results!C177=0,"",results!C177)</f>
        <v/>
      </c>
      <c r="D1720" s="131" t="str">
        <f>IF(results!D177=0,"",results!D177)</f>
        <v/>
      </c>
      <c r="E1720" s="131" t="str">
        <f>IF(results!E177=0,"",results!E177)</f>
        <v/>
      </c>
      <c r="F1720" s="141" t="str">
        <f>results!$AC$3</f>
        <v>/BMD</v>
      </c>
      <c r="G1720" s="141" t="str">
        <f>results!AC177</f>
        <v/>
      </c>
      <c r="H1720" s="143" t="str">
        <f>IFERROR(VLOOKUP(Base[[#This Row],[Résultats Demi Dilution]],$K$2:$L$62,2),"")</f>
        <v/>
      </c>
    </row>
    <row r="1721" spans="1:8" x14ac:dyDescent="0.25">
      <c r="A1721" s="140" t="str">
        <f>IF(results!A178=0,"",results!A178)</f>
        <v/>
      </c>
      <c r="B1721" s="131" t="str">
        <f>IF(results!B178=0,"",results!B178)</f>
        <v/>
      </c>
      <c r="C1721" s="131" t="str">
        <f>IF(results!C178=0,"",results!C178)</f>
        <v/>
      </c>
      <c r="D1721" s="131" t="str">
        <f>IF(results!D178=0,"",results!D178)</f>
        <v/>
      </c>
      <c r="E1721" s="131" t="str">
        <f>IF(results!E178=0,"",results!E178)</f>
        <v/>
      </c>
      <c r="F1721" s="141" t="str">
        <f>results!$AC$3</f>
        <v>/BMD</v>
      </c>
      <c r="G1721" s="141" t="str">
        <f>results!AC178</f>
        <v/>
      </c>
      <c r="H1721" s="143" t="str">
        <f>IFERROR(VLOOKUP(Base[[#This Row],[Résultats Demi Dilution]],$K$2:$L$62,2),"")</f>
        <v/>
      </c>
    </row>
    <row r="1722" spans="1:8" x14ac:dyDescent="0.25">
      <c r="A1722" s="140" t="str">
        <f>IF(results!A179=0,"",results!A179)</f>
        <v/>
      </c>
      <c r="B1722" s="131" t="str">
        <f>IF(results!B179=0,"",results!B179)</f>
        <v/>
      </c>
      <c r="C1722" s="131" t="str">
        <f>IF(results!C179=0,"",results!C179)</f>
        <v/>
      </c>
      <c r="D1722" s="131" t="str">
        <f>IF(results!D179=0,"",results!D179)</f>
        <v/>
      </c>
      <c r="E1722" s="131" t="str">
        <f>IF(results!E179=0,"",results!E179)</f>
        <v/>
      </c>
      <c r="F1722" s="141" t="str">
        <f>results!$AC$3</f>
        <v>/BMD</v>
      </c>
      <c r="G1722" s="141" t="str">
        <f>results!AC179</f>
        <v/>
      </c>
      <c r="H1722" s="143" t="str">
        <f>IFERROR(VLOOKUP(Base[[#This Row],[Résultats Demi Dilution]],$K$2:$L$62,2),"")</f>
        <v/>
      </c>
    </row>
    <row r="1723" spans="1:8" x14ac:dyDescent="0.25">
      <c r="A1723" s="140" t="str">
        <f>IF(results!A180=0,"",results!A180)</f>
        <v/>
      </c>
      <c r="B1723" s="131" t="str">
        <f>IF(results!B180=0,"",results!B180)</f>
        <v/>
      </c>
      <c r="C1723" s="131" t="str">
        <f>IF(results!C180=0,"",results!C180)</f>
        <v/>
      </c>
      <c r="D1723" s="131" t="str">
        <f>IF(results!D180=0,"",results!D180)</f>
        <v/>
      </c>
      <c r="E1723" s="131" t="str">
        <f>IF(results!E180=0,"",results!E180)</f>
        <v/>
      </c>
      <c r="F1723" s="141" t="str">
        <f>results!$AC$3</f>
        <v>/BMD</v>
      </c>
      <c r="G1723" s="141" t="str">
        <f>results!AC180</f>
        <v/>
      </c>
      <c r="H1723" s="143" t="str">
        <f>IFERROR(VLOOKUP(Base[[#This Row],[Résultats Demi Dilution]],$K$2:$L$62,2),"")</f>
        <v/>
      </c>
    </row>
    <row r="1724" spans="1:8" x14ac:dyDescent="0.25">
      <c r="A1724" s="140" t="str">
        <f>IF(results!A181=0,"",results!A181)</f>
        <v/>
      </c>
      <c r="B1724" s="131" t="str">
        <f>IF(results!B181=0,"",results!B181)</f>
        <v/>
      </c>
      <c r="C1724" s="131" t="str">
        <f>IF(results!C181=0,"",results!C181)</f>
        <v/>
      </c>
      <c r="D1724" s="131" t="str">
        <f>IF(results!D181=0,"",results!D181)</f>
        <v/>
      </c>
      <c r="E1724" s="131" t="str">
        <f>IF(results!E181=0,"",results!E181)</f>
        <v/>
      </c>
      <c r="F1724" s="141" t="str">
        <f>results!$AC$3</f>
        <v>/BMD</v>
      </c>
      <c r="G1724" s="141" t="str">
        <f>results!AC181</f>
        <v/>
      </c>
      <c r="H1724" s="143" t="str">
        <f>IFERROR(VLOOKUP(Base[[#This Row],[Résultats Demi Dilution]],$K$2:$L$62,2),"")</f>
        <v/>
      </c>
    </row>
    <row r="1725" spans="1:8" x14ac:dyDescent="0.25">
      <c r="A1725" s="140" t="str">
        <f>IF(results!A182=0,"",results!A182)</f>
        <v/>
      </c>
      <c r="B1725" s="131" t="str">
        <f>IF(results!B182=0,"",results!B182)</f>
        <v/>
      </c>
      <c r="C1725" s="131" t="str">
        <f>IF(results!C182=0,"",results!C182)</f>
        <v/>
      </c>
      <c r="D1725" s="131" t="str">
        <f>IF(results!D182=0,"",results!D182)</f>
        <v/>
      </c>
      <c r="E1725" s="131" t="str">
        <f>IF(results!E182=0,"",results!E182)</f>
        <v/>
      </c>
      <c r="F1725" s="141" t="str">
        <f>results!$AC$3</f>
        <v>/BMD</v>
      </c>
      <c r="G1725" s="141" t="str">
        <f>results!AC182</f>
        <v/>
      </c>
      <c r="H1725" s="143" t="str">
        <f>IFERROR(VLOOKUP(Base[[#This Row],[Résultats Demi Dilution]],$K$2:$L$62,2),"")</f>
        <v/>
      </c>
    </row>
    <row r="1726" spans="1:8" x14ac:dyDescent="0.25">
      <c r="A1726" s="140" t="str">
        <f>IF(results!A183=0,"",results!A183)</f>
        <v/>
      </c>
      <c r="B1726" s="131" t="str">
        <f>IF(results!B183=0,"",results!B183)</f>
        <v/>
      </c>
      <c r="C1726" s="131" t="str">
        <f>IF(results!C183=0,"",results!C183)</f>
        <v/>
      </c>
      <c r="D1726" s="131" t="str">
        <f>IF(results!D183=0,"",results!D183)</f>
        <v/>
      </c>
      <c r="E1726" s="131" t="str">
        <f>IF(results!E183=0,"",results!E183)</f>
        <v/>
      </c>
      <c r="F1726" s="141" t="str">
        <f>results!$AC$3</f>
        <v>/BMD</v>
      </c>
      <c r="G1726" s="141" t="str">
        <f>results!AC183</f>
        <v/>
      </c>
      <c r="H1726" s="143" t="str">
        <f>IFERROR(VLOOKUP(Base[[#This Row],[Résultats Demi Dilution]],$K$2:$L$62,2),"")</f>
        <v/>
      </c>
    </row>
    <row r="1727" spans="1:8" x14ac:dyDescent="0.25">
      <c r="A1727" s="140" t="str">
        <f>IF(results!A184=0,"",results!A184)</f>
        <v/>
      </c>
      <c r="B1727" s="131" t="str">
        <f>IF(results!B184=0,"",results!B184)</f>
        <v/>
      </c>
      <c r="C1727" s="131" t="str">
        <f>IF(results!C184=0,"",results!C184)</f>
        <v/>
      </c>
      <c r="D1727" s="131" t="str">
        <f>IF(results!D184=0,"",results!D184)</f>
        <v/>
      </c>
      <c r="E1727" s="131" t="str">
        <f>IF(results!E184=0,"",results!E184)</f>
        <v/>
      </c>
      <c r="F1727" s="141" t="str">
        <f>results!$AC$3</f>
        <v>/BMD</v>
      </c>
      <c r="G1727" s="141" t="str">
        <f>results!AC184</f>
        <v/>
      </c>
      <c r="H1727" s="143" t="str">
        <f>IFERROR(VLOOKUP(Base[[#This Row],[Résultats Demi Dilution]],$K$2:$L$62,2),"")</f>
        <v/>
      </c>
    </row>
    <row r="1728" spans="1:8" x14ac:dyDescent="0.25">
      <c r="A1728" s="140" t="str">
        <f>IF(results!A185=0,"",results!A185)</f>
        <v/>
      </c>
      <c r="B1728" s="131" t="str">
        <f>IF(results!B185=0,"",results!B185)</f>
        <v/>
      </c>
      <c r="C1728" s="131" t="str">
        <f>IF(results!C185=0,"",results!C185)</f>
        <v/>
      </c>
      <c r="D1728" s="131" t="str">
        <f>IF(results!D185=0,"",results!D185)</f>
        <v/>
      </c>
      <c r="E1728" s="131" t="str">
        <f>IF(results!E185=0,"",results!E185)</f>
        <v/>
      </c>
      <c r="F1728" s="141" t="str">
        <f>results!$AC$3</f>
        <v>/BMD</v>
      </c>
      <c r="G1728" s="141" t="str">
        <f>results!AC185</f>
        <v/>
      </c>
      <c r="H1728" s="143" t="str">
        <f>IFERROR(VLOOKUP(Base[[#This Row],[Résultats Demi Dilution]],$K$2:$L$62,2),"")</f>
        <v/>
      </c>
    </row>
    <row r="1729" spans="1:8" x14ac:dyDescent="0.25">
      <c r="A1729" s="140" t="str">
        <f>IF(results!A186=0,"",results!A186)</f>
        <v/>
      </c>
      <c r="B1729" s="131" t="str">
        <f>IF(results!B186=0,"",results!B186)</f>
        <v/>
      </c>
      <c r="C1729" s="131" t="str">
        <f>IF(results!C186=0,"",results!C186)</f>
        <v/>
      </c>
      <c r="D1729" s="131" t="str">
        <f>IF(results!D186=0,"",results!D186)</f>
        <v/>
      </c>
      <c r="E1729" s="131" t="str">
        <f>IF(results!E186=0,"",results!E186)</f>
        <v/>
      </c>
      <c r="F1729" s="141" t="str">
        <f>results!$AC$3</f>
        <v>/BMD</v>
      </c>
      <c r="G1729" s="141" t="str">
        <f>results!AC186</f>
        <v/>
      </c>
      <c r="H1729" s="143" t="str">
        <f>IFERROR(VLOOKUP(Base[[#This Row],[Résultats Demi Dilution]],$K$2:$L$62,2),"")</f>
        <v/>
      </c>
    </row>
    <row r="1730" spans="1:8" x14ac:dyDescent="0.25">
      <c r="A1730" s="140" t="str">
        <f>IF(results!A187=0,"",results!A187)</f>
        <v/>
      </c>
      <c r="B1730" s="131" t="str">
        <f>IF(results!B187=0,"",results!B187)</f>
        <v/>
      </c>
      <c r="C1730" s="131" t="str">
        <f>IF(results!C187=0,"",results!C187)</f>
        <v/>
      </c>
      <c r="D1730" s="131" t="str">
        <f>IF(results!D187=0,"",results!D187)</f>
        <v/>
      </c>
      <c r="E1730" s="131" t="str">
        <f>IF(results!E187=0,"",results!E187)</f>
        <v/>
      </c>
      <c r="F1730" s="141" t="str">
        <f>results!$AC$3</f>
        <v>/BMD</v>
      </c>
      <c r="G1730" s="141" t="str">
        <f>results!AC187</f>
        <v/>
      </c>
      <c r="H1730" s="143" t="str">
        <f>IFERROR(VLOOKUP(Base[[#This Row],[Résultats Demi Dilution]],$K$2:$L$62,2),"")</f>
        <v/>
      </c>
    </row>
    <row r="1731" spans="1:8" x14ac:dyDescent="0.25">
      <c r="A1731" s="140" t="str">
        <f>IF(results!A188=0,"",results!A188)</f>
        <v/>
      </c>
      <c r="B1731" s="131" t="str">
        <f>IF(results!B188=0,"",results!B188)</f>
        <v/>
      </c>
      <c r="C1731" s="131" t="str">
        <f>IF(results!C188=0,"",results!C188)</f>
        <v/>
      </c>
      <c r="D1731" s="131" t="str">
        <f>IF(results!D188=0,"",results!D188)</f>
        <v/>
      </c>
      <c r="E1731" s="131" t="str">
        <f>IF(results!E188=0,"",results!E188)</f>
        <v/>
      </c>
      <c r="F1731" s="141" t="str">
        <f>results!$AC$3</f>
        <v>/BMD</v>
      </c>
      <c r="G1731" s="141" t="str">
        <f>results!AC188</f>
        <v/>
      </c>
      <c r="H1731" s="143" t="str">
        <f>IFERROR(VLOOKUP(Base[[#This Row],[Résultats Demi Dilution]],$K$2:$L$62,2),"")</f>
        <v/>
      </c>
    </row>
    <row r="1732" spans="1:8" x14ac:dyDescent="0.25">
      <c r="A1732" s="140" t="str">
        <f>IF(results!A189=0,"",results!A189)</f>
        <v/>
      </c>
      <c r="B1732" s="131" t="str">
        <f>IF(results!B189=0,"",results!B189)</f>
        <v/>
      </c>
      <c r="C1732" s="131" t="str">
        <f>IF(results!C189=0,"",results!C189)</f>
        <v/>
      </c>
      <c r="D1732" s="131" t="str">
        <f>IF(results!D189=0,"",results!D189)</f>
        <v/>
      </c>
      <c r="E1732" s="131" t="str">
        <f>IF(results!E189=0,"",results!E189)</f>
        <v/>
      </c>
      <c r="F1732" s="141" t="str">
        <f>results!$AC$3</f>
        <v>/BMD</v>
      </c>
      <c r="G1732" s="141" t="str">
        <f>results!AC189</f>
        <v/>
      </c>
      <c r="H1732" s="143" t="str">
        <f>IFERROR(VLOOKUP(Base[[#This Row],[Résultats Demi Dilution]],$K$2:$L$62,2),"")</f>
        <v/>
      </c>
    </row>
    <row r="1733" spans="1:8" x14ac:dyDescent="0.25">
      <c r="A1733" s="140" t="str">
        <f>IF(results!A190=0,"",results!A190)</f>
        <v/>
      </c>
      <c r="B1733" s="131" t="str">
        <f>IF(results!B190=0,"",results!B190)</f>
        <v/>
      </c>
      <c r="C1733" s="131" t="str">
        <f>IF(results!C190=0,"",results!C190)</f>
        <v/>
      </c>
      <c r="D1733" s="131" t="str">
        <f>IF(results!D190=0,"",results!D190)</f>
        <v/>
      </c>
      <c r="E1733" s="131" t="str">
        <f>IF(results!E190=0,"",results!E190)</f>
        <v/>
      </c>
      <c r="F1733" s="141" t="str">
        <f>results!$AC$3</f>
        <v>/BMD</v>
      </c>
      <c r="G1733" s="141" t="str">
        <f>results!AC190</f>
        <v/>
      </c>
      <c r="H1733" s="143" t="str">
        <f>IFERROR(VLOOKUP(Base[[#This Row],[Résultats Demi Dilution]],$K$2:$L$62,2),"")</f>
        <v/>
      </c>
    </row>
    <row r="1734" spans="1:8" x14ac:dyDescent="0.25">
      <c r="A1734" s="140" t="str">
        <f>IF(results!A191=0,"",results!A191)</f>
        <v/>
      </c>
      <c r="B1734" s="131" t="str">
        <f>IF(results!B191=0,"",results!B191)</f>
        <v/>
      </c>
      <c r="C1734" s="131" t="str">
        <f>IF(results!C191=0,"",results!C191)</f>
        <v/>
      </c>
      <c r="D1734" s="131" t="str">
        <f>IF(results!D191=0,"",results!D191)</f>
        <v/>
      </c>
      <c r="E1734" s="131" t="str">
        <f>IF(results!E191=0,"",results!E191)</f>
        <v/>
      </c>
      <c r="F1734" s="141" t="str">
        <f>results!$AC$3</f>
        <v>/BMD</v>
      </c>
      <c r="G1734" s="141" t="str">
        <f>results!AC191</f>
        <v/>
      </c>
      <c r="H1734" s="143" t="str">
        <f>IFERROR(VLOOKUP(Base[[#This Row],[Résultats Demi Dilution]],$K$2:$L$62,2),"")</f>
        <v/>
      </c>
    </row>
    <row r="1735" spans="1:8" x14ac:dyDescent="0.25">
      <c r="A1735" s="140" t="str">
        <f>IF(results!A192=0,"",results!A192)</f>
        <v/>
      </c>
      <c r="B1735" s="131" t="str">
        <f>IF(results!B192=0,"",results!B192)</f>
        <v/>
      </c>
      <c r="C1735" s="131" t="str">
        <f>IF(results!C192=0,"",results!C192)</f>
        <v/>
      </c>
      <c r="D1735" s="131" t="str">
        <f>IF(results!D192=0,"",results!D192)</f>
        <v/>
      </c>
      <c r="E1735" s="131" t="str">
        <f>IF(results!E192=0,"",results!E192)</f>
        <v/>
      </c>
      <c r="F1735" s="141" t="str">
        <f>results!$AC$3</f>
        <v>/BMD</v>
      </c>
      <c r="G1735" s="141" t="str">
        <f>results!AC192</f>
        <v/>
      </c>
      <c r="H1735" s="143" t="str">
        <f>IFERROR(VLOOKUP(Base[[#This Row],[Résultats Demi Dilution]],$K$2:$L$62,2),"")</f>
        <v/>
      </c>
    </row>
    <row r="1736" spans="1:8" x14ac:dyDescent="0.25">
      <c r="A1736" s="140" t="str">
        <f>IF(results!A193=0,"",results!A193)</f>
        <v/>
      </c>
      <c r="B1736" s="131" t="str">
        <f>IF(results!B193=0,"",results!B193)</f>
        <v/>
      </c>
      <c r="C1736" s="131" t="str">
        <f>IF(results!C193=0,"",results!C193)</f>
        <v/>
      </c>
      <c r="D1736" s="131" t="str">
        <f>IF(results!D193=0,"",results!D193)</f>
        <v/>
      </c>
      <c r="E1736" s="131" t="str">
        <f>IF(results!E193=0,"",results!E193)</f>
        <v/>
      </c>
      <c r="F1736" s="141" t="str">
        <f>results!$AC$3</f>
        <v>/BMD</v>
      </c>
      <c r="G1736" s="141" t="str">
        <f>results!AC193</f>
        <v/>
      </c>
      <c r="H1736" s="143" t="str">
        <f>IFERROR(VLOOKUP(Base[[#This Row],[Résultats Demi Dilution]],$K$2:$L$62,2),"")</f>
        <v/>
      </c>
    </row>
    <row r="1737" spans="1:8" x14ac:dyDescent="0.25">
      <c r="A1737" s="140" t="str">
        <f>IF(results!A194=0,"",results!A194)</f>
        <v/>
      </c>
      <c r="B1737" s="131" t="str">
        <f>IF(results!B194=0,"",results!B194)</f>
        <v/>
      </c>
      <c r="C1737" s="131" t="str">
        <f>IF(results!C194=0,"",results!C194)</f>
        <v/>
      </c>
      <c r="D1737" s="131" t="str">
        <f>IF(results!D194=0,"",results!D194)</f>
        <v/>
      </c>
      <c r="E1737" s="131" t="str">
        <f>IF(results!E194=0,"",results!E194)</f>
        <v/>
      </c>
      <c r="F1737" s="141" t="str">
        <f>results!$AC$3</f>
        <v>/BMD</v>
      </c>
      <c r="G1737" s="141" t="str">
        <f>results!AC194</f>
        <v/>
      </c>
      <c r="H1737" s="143" t="str">
        <f>IFERROR(VLOOKUP(Base[[#This Row],[Résultats Demi Dilution]],$K$2:$L$62,2),"")</f>
        <v/>
      </c>
    </row>
    <row r="1738" spans="1:8" x14ac:dyDescent="0.25">
      <c r="A1738" s="140" t="str">
        <f>IF(results!A195=0,"",results!A195)</f>
        <v/>
      </c>
      <c r="B1738" s="131" t="str">
        <f>IF(results!B195=0,"",results!B195)</f>
        <v/>
      </c>
      <c r="C1738" s="131" t="str">
        <f>IF(results!C195=0,"",results!C195)</f>
        <v/>
      </c>
      <c r="D1738" s="131" t="str">
        <f>IF(results!D195=0,"",results!D195)</f>
        <v/>
      </c>
      <c r="E1738" s="131" t="str">
        <f>IF(results!E195=0,"",results!E195)</f>
        <v/>
      </c>
      <c r="F1738" s="141" t="str">
        <f>results!$AC$3</f>
        <v>/BMD</v>
      </c>
      <c r="G1738" s="141" t="str">
        <f>results!AC195</f>
        <v/>
      </c>
      <c r="H1738" s="143" t="str">
        <f>IFERROR(VLOOKUP(Base[[#This Row],[Résultats Demi Dilution]],$K$2:$L$62,2),"")</f>
        <v/>
      </c>
    </row>
    <row r="1739" spans="1:8" x14ac:dyDescent="0.25">
      <c r="A1739" s="140" t="str">
        <f>IF(results!A196=0,"",results!A196)</f>
        <v/>
      </c>
      <c r="B1739" s="131" t="str">
        <f>IF(results!B196=0,"",results!B196)</f>
        <v/>
      </c>
      <c r="C1739" s="131" t="str">
        <f>IF(results!C196=0,"",results!C196)</f>
        <v/>
      </c>
      <c r="D1739" s="131" t="str">
        <f>IF(results!D196=0,"",results!D196)</f>
        <v/>
      </c>
      <c r="E1739" s="131" t="str">
        <f>IF(results!E196=0,"",results!E196)</f>
        <v/>
      </c>
      <c r="F1739" s="141" t="str">
        <f>results!$AC$3</f>
        <v>/BMD</v>
      </c>
      <c r="G1739" s="141" t="str">
        <f>results!AC196</f>
        <v/>
      </c>
      <c r="H1739" s="143" t="str">
        <f>IFERROR(VLOOKUP(Base[[#This Row],[Résultats Demi Dilution]],$K$2:$L$62,2),"")</f>
        <v/>
      </c>
    </row>
    <row r="1740" spans="1:8" x14ac:dyDescent="0.25">
      <c r="A1740" s="140" t="str">
        <f>IF(results!A197=0,"",results!A197)</f>
        <v/>
      </c>
      <c r="B1740" s="131" t="str">
        <f>IF(results!B197=0,"",results!B197)</f>
        <v/>
      </c>
      <c r="C1740" s="131" t="str">
        <f>IF(results!C197=0,"",results!C197)</f>
        <v/>
      </c>
      <c r="D1740" s="131" t="str">
        <f>IF(results!D197=0,"",results!D197)</f>
        <v/>
      </c>
      <c r="E1740" s="131" t="str">
        <f>IF(results!E197=0,"",results!E197)</f>
        <v/>
      </c>
      <c r="F1740" s="141" t="str">
        <f>results!$AC$3</f>
        <v>/BMD</v>
      </c>
      <c r="G1740" s="141" t="str">
        <f>results!AC197</f>
        <v/>
      </c>
      <c r="H1740" s="143" t="str">
        <f>IFERROR(VLOOKUP(Base[[#This Row],[Résultats Demi Dilution]],$K$2:$L$62,2),"")</f>
        <v/>
      </c>
    </row>
    <row r="1741" spans="1:8" x14ac:dyDescent="0.25">
      <c r="A1741" s="140" t="str">
        <f>IF(results!A198=0,"",results!A198)</f>
        <v/>
      </c>
      <c r="B1741" s="131" t="str">
        <f>IF(results!B198=0,"",results!B198)</f>
        <v/>
      </c>
      <c r="C1741" s="131" t="str">
        <f>IF(results!C198=0,"",results!C198)</f>
        <v/>
      </c>
      <c r="D1741" s="131" t="str">
        <f>IF(results!D198=0,"",results!D198)</f>
        <v/>
      </c>
      <c r="E1741" s="131" t="str">
        <f>IF(results!E198=0,"",results!E198)</f>
        <v/>
      </c>
      <c r="F1741" s="141" t="str">
        <f>results!$AC$3</f>
        <v>/BMD</v>
      </c>
      <c r="G1741" s="141" t="str">
        <f>results!AC198</f>
        <v/>
      </c>
      <c r="H1741" s="143" t="str">
        <f>IFERROR(VLOOKUP(Base[[#This Row],[Résultats Demi Dilution]],$K$2:$L$62,2),"")</f>
        <v/>
      </c>
    </row>
    <row r="1742" spans="1:8" x14ac:dyDescent="0.25">
      <c r="A1742" s="140" t="str">
        <f>IF(results!A199=0,"",results!A199)</f>
        <v/>
      </c>
      <c r="B1742" s="131" t="str">
        <f>IF(results!B199=0,"",results!B199)</f>
        <v/>
      </c>
      <c r="C1742" s="131" t="str">
        <f>IF(results!C199=0,"",results!C199)</f>
        <v/>
      </c>
      <c r="D1742" s="131" t="str">
        <f>IF(results!D199=0,"",results!D199)</f>
        <v/>
      </c>
      <c r="E1742" s="131" t="str">
        <f>IF(results!E199=0,"",results!E199)</f>
        <v/>
      </c>
      <c r="F1742" s="141" t="str">
        <f>results!$AC$3</f>
        <v>/BMD</v>
      </c>
      <c r="G1742" s="141" t="str">
        <f>results!AC199</f>
        <v/>
      </c>
      <c r="H1742" s="143" t="str">
        <f>IFERROR(VLOOKUP(Base[[#This Row],[Résultats Demi Dilution]],$K$2:$L$62,2),"")</f>
        <v/>
      </c>
    </row>
    <row r="1743" spans="1:8" x14ac:dyDescent="0.25">
      <c r="A1743" s="140" t="str">
        <f>IF(results!A200=0,"",results!A200)</f>
        <v/>
      </c>
      <c r="B1743" s="131" t="str">
        <f>IF(results!B200=0,"",results!B200)</f>
        <v/>
      </c>
      <c r="C1743" s="131" t="str">
        <f>IF(results!C200=0,"",results!C200)</f>
        <v/>
      </c>
      <c r="D1743" s="131" t="str">
        <f>IF(results!D200=0,"",results!D200)</f>
        <v/>
      </c>
      <c r="E1743" s="131" t="str">
        <f>IF(results!E200=0,"",results!E200)</f>
        <v/>
      </c>
      <c r="F1743" s="141" t="str">
        <f>results!$AC$3</f>
        <v>/BMD</v>
      </c>
      <c r="G1743" s="141" t="str">
        <f>results!AC200</f>
        <v/>
      </c>
      <c r="H1743" s="143" t="str">
        <f>IFERROR(VLOOKUP(Base[[#This Row],[Résultats Demi Dilution]],$K$2:$L$62,2),"")</f>
        <v/>
      </c>
    </row>
    <row r="1744" spans="1:8" x14ac:dyDescent="0.25">
      <c r="A1744" s="140" t="str">
        <f>IF(results!A201=0,"",results!A201)</f>
        <v/>
      </c>
      <c r="B1744" s="131" t="str">
        <f>IF(results!B201=0,"",results!B201)</f>
        <v/>
      </c>
      <c r="C1744" s="131" t="str">
        <f>IF(results!C201=0,"",results!C201)</f>
        <v/>
      </c>
      <c r="D1744" s="131" t="str">
        <f>IF(results!D201=0,"",results!D201)</f>
        <v/>
      </c>
      <c r="E1744" s="131" t="str">
        <f>IF(results!E201=0,"",results!E201)</f>
        <v/>
      </c>
      <c r="F1744" s="141" t="str">
        <f>results!$AC$3</f>
        <v>/BMD</v>
      </c>
      <c r="G1744" s="141" t="str">
        <f>results!AC201</f>
        <v/>
      </c>
      <c r="H1744" s="143" t="str">
        <f>IFERROR(VLOOKUP(Base[[#This Row],[Résultats Demi Dilution]],$K$2:$L$62,2),"")</f>
        <v/>
      </c>
    </row>
    <row r="1745" spans="1:8" x14ac:dyDescent="0.25">
      <c r="A1745" s="140" t="str">
        <f>IF(results!A202=0,"",results!A202)</f>
        <v/>
      </c>
      <c r="B1745" s="131" t="str">
        <f>IF(results!B202=0,"",results!B202)</f>
        <v/>
      </c>
      <c r="C1745" s="131" t="str">
        <f>IF(results!C202=0,"",results!C202)</f>
        <v/>
      </c>
      <c r="D1745" s="131" t="str">
        <f>IF(results!D202=0,"",results!D202)</f>
        <v/>
      </c>
      <c r="E1745" s="131" t="str">
        <f>IF(results!E202=0,"",results!E202)</f>
        <v/>
      </c>
      <c r="F1745" s="141" t="str">
        <f>results!$AC$3</f>
        <v>/BMD</v>
      </c>
      <c r="G1745" s="141" t="str">
        <f>results!AC202</f>
        <v/>
      </c>
      <c r="H1745" s="143" t="str">
        <f>IFERROR(VLOOKUP(Base[[#This Row],[Résultats Demi Dilution]],$K$2:$L$62,2),"")</f>
        <v/>
      </c>
    </row>
    <row r="1746" spans="1:8" x14ac:dyDescent="0.25">
      <c r="A1746" s="140" t="str">
        <f>IF(results!A203=0,"",results!A203)</f>
        <v/>
      </c>
      <c r="B1746" s="131" t="str">
        <f>IF(results!B203=0,"",results!B203)</f>
        <v/>
      </c>
      <c r="C1746" s="131" t="str">
        <f>IF(results!C203=0,"",results!C203)</f>
        <v/>
      </c>
      <c r="D1746" s="131" t="str">
        <f>IF(results!D203=0,"",results!D203)</f>
        <v/>
      </c>
      <c r="E1746" s="131" t="str">
        <f>IF(results!E203=0,"",results!E203)</f>
        <v/>
      </c>
      <c r="F1746" s="141" t="str">
        <f>results!$AC$3</f>
        <v>/BMD</v>
      </c>
      <c r="G1746" s="141" t="str">
        <f>results!AC203</f>
        <v/>
      </c>
      <c r="H1746" s="143" t="str">
        <f>IFERROR(VLOOKUP(Base[[#This Row],[Résultats Demi Dilution]],$K$2:$L$62,2),"")</f>
        <v/>
      </c>
    </row>
    <row r="1747" spans="1:8" x14ac:dyDescent="0.25">
      <c r="A1747" s="140" t="str">
        <f>IF(results!A204=0,"",results!A204)</f>
        <v/>
      </c>
      <c r="B1747" s="131" t="str">
        <f>IF(results!B204=0,"",results!B204)</f>
        <v/>
      </c>
      <c r="C1747" s="131" t="str">
        <f>IF(results!C204=0,"",results!C204)</f>
        <v/>
      </c>
      <c r="D1747" s="131" t="str">
        <f>IF(results!D204=0,"",results!D204)</f>
        <v/>
      </c>
      <c r="E1747" s="131" t="str">
        <f>IF(results!E204=0,"",results!E204)</f>
        <v/>
      </c>
      <c r="F1747" s="141" t="str">
        <f>results!$AC$3</f>
        <v>/BMD</v>
      </c>
      <c r="G1747" s="141" t="str">
        <f>results!AC204</f>
        <v/>
      </c>
      <c r="H1747" s="143" t="str">
        <f>IFERROR(VLOOKUP(Base[[#This Row],[Résultats Demi Dilution]],$K$2:$L$62,2),"")</f>
        <v/>
      </c>
    </row>
    <row r="1748" spans="1:8" x14ac:dyDescent="0.25">
      <c r="A1748" s="140" t="str">
        <f>IF(results!A205=0,"",results!A205)</f>
        <v/>
      </c>
      <c r="B1748" s="131" t="str">
        <f>IF(results!B205=0,"",results!B205)</f>
        <v/>
      </c>
      <c r="C1748" s="131" t="str">
        <f>IF(results!C205=0,"",results!C205)</f>
        <v/>
      </c>
      <c r="D1748" s="131" t="str">
        <f>IF(results!D205=0,"",results!D205)</f>
        <v/>
      </c>
      <c r="E1748" s="131" t="str">
        <f>IF(results!E205=0,"",results!E205)</f>
        <v/>
      </c>
      <c r="F1748" s="141" t="str">
        <f>results!$AC$3</f>
        <v>/BMD</v>
      </c>
      <c r="G1748" s="141" t="str">
        <f>results!AC205</f>
        <v/>
      </c>
      <c r="H1748" s="143" t="str">
        <f>IFERROR(VLOOKUP(Base[[#This Row],[Résultats Demi Dilution]],$K$2:$L$62,2),"")</f>
        <v/>
      </c>
    </row>
    <row r="1749" spans="1:8" x14ac:dyDescent="0.25">
      <c r="A1749" s="140" t="str">
        <f>IF(results!A206=0,"",results!A206)</f>
        <v/>
      </c>
      <c r="B1749" s="131" t="str">
        <f>IF(results!B206=0,"",results!B206)</f>
        <v/>
      </c>
      <c r="C1749" s="131" t="str">
        <f>IF(results!C206=0,"",results!C206)</f>
        <v/>
      </c>
      <c r="D1749" s="131" t="str">
        <f>IF(results!D206=0,"",results!D206)</f>
        <v/>
      </c>
      <c r="E1749" s="131" t="str">
        <f>IF(results!E206=0,"",results!E206)</f>
        <v/>
      </c>
      <c r="F1749" s="141" t="str">
        <f>results!$AC$3</f>
        <v>/BMD</v>
      </c>
      <c r="G1749" s="141" t="str">
        <f>results!AC206</f>
        <v/>
      </c>
      <c r="H1749" s="143" t="str">
        <f>IFERROR(VLOOKUP(Base[[#This Row],[Résultats Demi Dilution]],$K$2:$L$62,2),"")</f>
        <v/>
      </c>
    </row>
    <row r="1750" spans="1:8" x14ac:dyDescent="0.25">
      <c r="A1750" s="140" t="str">
        <f>IF(results!A207=0,"",results!A207)</f>
        <v/>
      </c>
      <c r="B1750" s="131" t="str">
        <f>IF(results!B207=0,"",results!B207)</f>
        <v/>
      </c>
      <c r="C1750" s="131" t="str">
        <f>IF(results!C207=0,"",results!C207)</f>
        <v/>
      </c>
      <c r="D1750" s="131" t="str">
        <f>IF(results!D207=0,"",results!D207)</f>
        <v/>
      </c>
      <c r="E1750" s="131" t="str">
        <f>IF(results!E207=0,"",results!E207)</f>
        <v/>
      </c>
      <c r="F1750" s="141" t="str">
        <f>results!$AC$3</f>
        <v>/BMD</v>
      </c>
      <c r="G1750" s="141" t="str">
        <f>results!AC207</f>
        <v/>
      </c>
      <c r="H1750" s="143" t="str">
        <f>IFERROR(VLOOKUP(Base[[#This Row],[Résultats Demi Dilution]],$K$2:$L$62,2),"")</f>
        <v/>
      </c>
    </row>
    <row r="1751" spans="1:8" x14ac:dyDescent="0.25">
      <c r="A1751" s="140" t="str">
        <f>IF(results!A208=0,"",results!A208)</f>
        <v/>
      </c>
      <c r="B1751" s="131" t="str">
        <f>IF(results!B208=0,"",results!B208)</f>
        <v/>
      </c>
      <c r="C1751" s="131" t="str">
        <f>IF(results!C208=0,"",results!C208)</f>
        <v/>
      </c>
      <c r="D1751" s="131" t="str">
        <f>IF(results!D208=0,"",results!D208)</f>
        <v/>
      </c>
      <c r="E1751" s="131" t="str">
        <f>IF(results!E208=0,"",results!E208)</f>
        <v/>
      </c>
      <c r="F1751" s="141" t="str">
        <f>results!$AC$3</f>
        <v>/BMD</v>
      </c>
      <c r="G1751" s="141" t="str">
        <f>results!AC208</f>
        <v/>
      </c>
      <c r="H1751" s="143" t="str">
        <f>IFERROR(VLOOKUP(Base[[#This Row],[Résultats Demi Dilution]],$K$2:$L$62,2),"")</f>
        <v/>
      </c>
    </row>
    <row r="1752" spans="1:8" x14ac:dyDescent="0.25">
      <c r="A1752" s="140" t="str">
        <f>IF(results!A209=0,"",results!A209)</f>
        <v/>
      </c>
      <c r="B1752" s="131" t="str">
        <f>IF(results!B209=0,"",results!B209)</f>
        <v/>
      </c>
      <c r="C1752" s="131" t="str">
        <f>IF(results!C209=0,"",results!C209)</f>
        <v/>
      </c>
      <c r="D1752" s="131" t="str">
        <f>IF(results!D209=0,"",results!D209)</f>
        <v/>
      </c>
      <c r="E1752" s="131" t="str">
        <f>IF(results!E209=0,"",results!E209)</f>
        <v/>
      </c>
      <c r="F1752" s="141" t="str">
        <f>results!$AC$3</f>
        <v>/BMD</v>
      </c>
      <c r="G1752" s="141" t="str">
        <f>results!AC209</f>
        <v/>
      </c>
      <c r="H1752" s="143" t="str">
        <f>IFERROR(VLOOKUP(Base[[#This Row],[Résultats Demi Dilution]],$K$2:$L$62,2),"")</f>
        <v/>
      </c>
    </row>
    <row r="1753" spans="1:8" x14ac:dyDescent="0.25">
      <c r="A1753" s="140" t="str">
        <f>IF(results!A210=0,"",results!A210)</f>
        <v/>
      </c>
      <c r="B1753" s="131" t="str">
        <f>IF(results!B210=0,"",results!B210)</f>
        <v/>
      </c>
      <c r="C1753" s="131" t="str">
        <f>IF(results!C210=0,"",results!C210)</f>
        <v/>
      </c>
      <c r="D1753" s="131" t="str">
        <f>IF(results!D210=0,"",results!D210)</f>
        <v/>
      </c>
      <c r="E1753" s="131" t="str">
        <f>IF(results!E210=0,"",results!E210)</f>
        <v/>
      </c>
      <c r="F1753" s="141" t="str">
        <f>results!$AC$3</f>
        <v>/BMD</v>
      </c>
      <c r="G1753" s="141" t="str">
        <f>results!AC210</f>
        <v/>
      </c>
      <c r="H1753" s="143" t="str">
        <f>IFERROR(VLOOKUP(Base[[#This Row],[Résultats Demi Dilution]],$K$2:$L$62,2),"")</f>
        <v/>
      </c>
    </row>
    <row r="1754" spans="1:8" x14ac:dyDescent="0.25">
      <c r="A1754" s="140" t="str">
        <f>IF(results!A211=0,"",results!A211)</f>
        <v/>
      </c>
      <c r="B1754" s="131" t="str">
        <f>IF(results!B211=0,"",results!B211)</f>
        <v/>
      </c>
      <c r="C1754" s="131" t="str">
        <f>IF(results!C211=0,"",results!C211)</f>
        <v/>
      </c>
      <c r="D1754" s="131" t="str">
        <f>IF(results!D211=0,"",results!D211)</f>
        <v/>
      </c>
      <c r="E1754" s="131" t="str">
        <f>IF(results!E211=0,"",results!E211)</f>
        <v/>
      </c>
      <c r="F1754" s="141" t="str">
        <f>results!$AC$3</f>
        <v>/BMD</v>
      </c>
      <c r="G1754" s="141" t="str">
        <f>results!AC211</f>
        <v/>
      </c>
      <c r="H1754" s="143" t="str">
        <f>IFERROR(VLOOKUP(Base[[#This Row],[Résultats Demi Dilution]],$K$2:$L$62,2),"")</f>
        <v/>
      </c>
    </row>
    <row r="1755" spans="1:8" x14ac:dyDescent="0.25">
      <c r="A1755" s="140" t="str">
        <f>IF(results!A212=0,"",results!A212)</f>
        <v/>
      </c>
      <c r="B1755" s="131" t="str">
        <f>IF(results!B212=0,"",results!B212)</f>
        <v/>
      </c>
      <c r="C1755" s="131" t="str">
        <f>IF(results!C212=0,"",results!C212)</f>
        <v/>
      </c>
      <c r="D1755" s="131" t="str">
        <f>IF(results!D212=0,"",results!D212)</f>
        <v/>
      </c>
      <c r="E1755" s="131" t="str">
        <f>IF(results!E212=0,"",results!E212)</f>
        <v/>
      </c>
      <c r="F1755" s="141" t="str">
        <f>results!$AC$3</f>
        <v>/BMD</v>
      </c>
      <c r="G1755" s="141" t="str">
        <f>results!AC212</f>
        <v/>
      </c>
      <c r="H1755" s="143" t="str">
        <f>IFERROR(VLOOKUP(Base[[#This Row],[Résultats Demi Dilution]],$K$2:$L$62,2),"")</f>
        <v/>
      </c>
    </row>
    <row r="1756" spans="1:8" x14ac:dyDescent="0.25">
      <c r="A1756" s="140" t="str">
        <f>IF(results!A213=0,"",results!A213)</f>
        <v/>
      </c>
      <c r="B1756" s="131" t="str">
        <f>IF(results!B213=0,"",results!B213)</f>
        <v/>
      </c>
      <c r="C1756" s="131" t="str">
        <f>IF(results!C213=0,"",results!C213)</f>
        <v/>
      </c>
      <c r="D1756" s="131" t="str">
        <f>IF(results!D213=0,"",results!D213)</f>
        <v/>
      </c>
      <c r="E1756" s="131" t="str">
        <f>IF(results!E213=0,"",results!E213)</f>
        <v/>
      </c>
      <c r="F1756" s="141" t="str">
        <f>results!$AC$3</f>
        <v>/BMD</v>
      </c>
      <c r="G1756" s="141" t="str">
        <f>results!AC213</f>
        <v/>
      </c>
      <c r="H1756" s="143" t="str">
        <f>IFERROR(VLOOKUP(Base[[#This Row],[Résultats Demi Dilution]],$K$2:$L$62,2),"")</f>
        <v/>
      </c>
    </row>
    <row r="1757" spans="1:8" x14ac:dyDescent="0.25">
      <c r="A1757" s="140" t="str">
        <f>IF(results!A214=0,"",results!A214)</f>
        <v/>
      </c>
      <c r="B1757" s="131" t="str">
        <f>IF(results!B214=0,"",results!B214)</f>
        <v/>
      </c>
      <c r="C1757" s="131" t="str">
        <f>IF(results!C214=0,"",results!C214)</f>
        <v/>
      </c>
      <c r="D1757" s="131" t="str">
        <f>IF(results!D214=0,"",results!D214)</f>
        <v/>
      </c>
      <c r="E1757" s="131" t="str">
        <f>IF(results!E214=0,"",results!E214)</f>
        <v/>
      </c>
      <c r="F1757" s="141" t="str">
        <f>results!$AC$3</f>
        <v>/BMD</v>
      </c>
      <c r="G1757" s="141" t="str">
        <f>results!AC214</f>
        <v/>
      </c>
      <c r="H1757" s="143" t="str">
        <f>IFERROR(VLOOKUP(Base[[#This Row],[Résultats Demi Dilution]],$K$2:$L$62,2),"")</f>
        <v/>
      </c>
    </row>
    <row r="1758" spans="1:8" x14ac:dyDescent="0.25">
      <c r="A1758" s="140" t="str">
        <f>IF(results!A215=0,"",results!A215)</f>
        <v/>
      </c>
      <c r="B1758" s="131" t="str">
        <f>IF(results!B215=0,"",results!B215)</f>
        <v/>
      </c>
      <c r="C1758" s="131" t="str">
        <f>IF(results!C215=0,"",results!C215)</f>
        <v/>
      </c>
      <c r="D1758" s="131" t="str">
        <f>IF(results!D215=0,"",results!D215)</f>
        <v/>
      </c>
      <c r="E1758" s="131" t="str">
        <f>IF(results!E215=0,"",results!E215)</f>
        <v/>
      </c>
      <c r="F1758" s="141" t="str">
        <f>results!$AC$3</f>
        <v>/BMD</v>
      </c>
      <c r="G1758" s="141" t="str">
        <f>results!AC215</f>
        <v/>
      </c>
      <c r="H1758" s="143" t="str">
        <f>IFERROR(VLOOKUP(Base[[#This Row],[Résultats Demi Dilution]],$K$2:$L$62,2),"")</f>
        <v/>
      </c>
    </row>
    <row r="1759" spans="1:8" x14ac:dyDescent="0.25">
      <c r="A1759" s="140" t="str">
        <f>IF(results!A216=0,"",results!A216)</f>
        <v/>
      </c>
      <c r="B1759" s="131" t="str">
        <f>IF(results!B216=0,"",results!B216)</f>
        <v/>
      </c>
      <c r="C1759" s="131" t="str">
        <f>IF(results!C216=0,"",results!C216)</f>
        <v/>
      </c>
      <c r="D1759" s="131" t="str">
        <f>IF(results!D216=0,"",results!D216)</f>
        <v/>
      </c>
      <c r="E1759" s="131" t="str">
        <f>IF(results!E216=0,"",results!E216)</f>
        <v/>
      </c>
      <c r="F1759" s="141" t="str">
        <f>results!$AC$3</f>
        <v>/BMD</v>
      </c>
      <c r="G1759" s="141" t="str">
        <f>results!AC216</f>
        <v/>
      </c>
      <c r="H1759" s="143" t="str">
        <f>IFERROR(VLOOKUP(Base[[#This Row],[Résultats Demi Dilution]],$K$2:$L$62,2),"")</f>
        <v/>
      </c>
    </row>
    <row r="1760" spans="1:8" x14ac:dyDescent="0.25">
      <c r="A1760" s="140" t="str">
        <f>IF(results!A217=0,"",results!A217)</f>
        <v/>
      </c>
      <c r="B1760" s="131" t="str">
        <f>IF(results!B217=0,"",results!B217)</f>
        <v/>
      </c>
      <c r="C1760" s="131" t="str">
        <f>IF(results!C217=0,"",results!C217)</f>
        <v/>
      </c>
      <c r="D1760" s="131" t="str">
        <f>IF(results!D217=0,"",results!D217)</f>
        <v/>
      </c>
      <c r="E1760" s="131" t="str">
        <f>IF(results!E217=0,"",results!E217)</f>
        <v/>
      </c>
      <c r="F1760" s="141" t="str">
        <f>results!$AC$3</f>
        <v>/BMD</v>
      </c>
      <c r="G1760" s="141" t="str">
        <f>results!AC217</f>
        <v/>
      </c>
      <c r="H1760" s="143" t="str">
        <f>IFERROR(VLOOKUP(Base[[#This Row],[Résultats Demi Dilution]],$K$2:$L$62,2),"")</f>
        <v/>
      </c>
    </row>
    <row r="1761" spans="1:8" x14ac:dyDescent="0.25">
      <c r="A1761" s="140" t="str">
        <f>IF(results!A218=0,"",results!A218)</f>
        <v/>
      </c>
      <c r="B1761" s="131" t="str">
        <f>IF(results!B218=0,"",results!B218)</f>
        <v/>
      </c>
      <c r="C1761" s="131" t="str">
        <f>IF(results!C218=0,"",results!C218)</f>
        <v/>
      </c>
      <c r="D1761" s="131" t="str">
        <f>IF(results!D218=0,"",results!D218)</f>
        <v/>
      </c>
      <c r="E1761" s="131" t="str">
        <f>IF(results!E218=0,"",results!E218)</f>
        <v/>
      </c>
      <c r="F1761" s="141" t="str">
        <f>results!$AC$3</f>
        <v>/BMD</v>
      </c>
      <c r="G1761" s="141" t="str">
        <f>results!AC218</f>
        <v/>
      </c>
      <c r="H1761" s="143" t="str">
        <f>IFERROR(VLOOKUP(Base[[#This Row],[Résultats Demi Dilution]],$K$2:$L$62,2),"")</f>
        <v/>
      </c>
    </row>
    <row r="1762" spans="1:8" x14ac:dyDescent="0.25">
      <c r="A1762" s="140" t="str">
        <f>IF(results!A219=0,"",results!A219)</f>
        <v/>
      </c>
      <c r="B1762" s="131" t="str">
        <f>IF(results!B219=0,"",results!B219)</f>
        <v/>
      </c>
      <c r="C1762" s="131" t="str">
        <f>IF(results!C219=0,"",results!C219)</f>
        <v/>
      </c>
      <c r="D1762" s="131" t="str">
        <f>IF(results!D219=0,"",results!D219)</f>
        <v/>
      </c>
      <c r="E1762" s="131" t="str">
        <f>IF(results!E219=0,"",results!E219)</f>
        <v/>
      </c>
      <c r="F1762" s="141" t="str">
        <f>results!$AC$3</f>
        <v>/BMD</v>
      </c>
      <c r="G1762" s="141" t="str">
        <f>results!AC219</f>
        <v/>
      </c>
      <c r="H1762" s="143" t="str">
        <f>IFERROR(VLOOKUP(Base[[#This Row],[Résultats Demi Dilution]],$K$2:$L$62,2),"")</f>
        <v/>
      </c>
    </row>
    <row r="1763" spans="1:8" x14ac:dyDescent="0.25">
      <c r="A1763" s="140" t="str">
        <f>IF(results!A220=0,"",results!A220)</f>
        <v/>
      </c>
      <c r="B1763" s="131" t="str">
        <f>IF(results!B220=0,"",results!B220)</f>
        <v/>
      </c>
      <c r="C1763" s="131" t="str">
        <f>IF(results!C220=0,"",results!C220)</f>
        <v/>
      </c>
      <c r="D1763" s="131" t="str">
        <f>IF(results!D220=0,"",results!D220)</f>
        <v/>
      </c>
      <c r="E1763" s="131" t="str">
        <f>IF(results!E220=0,"",results!E220)</f>
        <v/>
      </c>
      <c r="F1763" s="141" t="str">
        <f>results!$AC$3</f>
        <v>/BMD</v>
      </c>
      <c r="G1763" s="141" t="str">
        <f>results!AC220</f>
        <v/>
      </c>
      <c r="H1763" s="143" t="str">
        <f>IFERROR(VLOOKUP(Base[[#This Row],[Résultats Demi Dilution]],$K$2:$L$62,2),"")</f>
        <v/>
      </c>
    </row>
    <row r="1764" spans="1:8" x14ac:dyDescent="0.25">
      <c r="A1764" s="140" t="str">
        <f>IF(results!A221=0,"",results!A221)</f>
        <v/>
      </c>
      <c r="B1764" s="131" t="str">
        <f>IF(results!B221=0,"",results!B221)</f>
        <v/>
      </c>
      <c r="C1764" s="131" t="str">
        <f>IF(results!C221=0,"",results!C221)</f>
        <v/>
      </c>
      <c r="D1764" s="131" t="str">
        <f>IF(results!D221=0,"",results!D221)</f>
        <v/>
      </c>
      <c r="E1764" s="131" t="str">
        <f>IF(results!E221=0,"",results!E221)</f>
        <v/>
      </c>
      <c r="F1764" s="141" t="str">
        <f>results!$AC$3</f>
        <v>/BMD</v>
      </c>
      <c r="G1764" s="141" t="str">
        <f>results!AC221</f>
        <v/>
      </c>
      <c r="H1764" s="143" t="str">
        <f>IFERROR(VLOOKUP(Base[[#This Row],[Résultats Demi Dilution]],$K$2:$L$62,2),"")</f>
        <v/>
      </c>
    </row>
    <row r="1765" spans="1:8" x14ac:dyDescent="0.25">
      <c r="A1765" s="140" t="str">
        <f>IF(results!A222=0,"",results!A222)</f>
        <v/>
      </c>
      <c r="B1765" s="131" t="str">
        <f>IF(results!B222=0,"",results!B222)</f>
        <v/>
      </c>
      <c r="C1765" s="131" t="str">
        <f>IF(results!C222=0,"",results!C222)</f>
        <v/>
      </c>
      <c r="D1765" s="131" t="str">
        <f>IF(results!D222=0,"",results!D222)</f>
        <v/>
      </c>
      <c r="E1765" s="131" t="str">
        <f>IF(results!E222=0,"",results!E222)</f>
        <v/>
      </c>
      <c r="F1765" s="141" t="str">
        <f>results!$AC$3</f>
        <v>/BMD</v>
      </c>
      <c r="G1765" s="141" t="str">
        <f>results!AC222</f>
        <v/>
      </c>
      <c r="H1765" s="143" t="str">
        <f>IFERROR(VLOOKUP(Base[[#This Row],[Résultats Demi Dilution]],$K$2:$L$62,2),"")</f>
        <v/>
      </c>
    </row>
    <row r="1766" spans="1:8" x14ac:dyDescent="0.25">
      <c r="A1766" s="140" t="str">
        <f>IF(results!A223=0,"",results!A223)</f>
        <v/>
      </c>
      <c r="B1766" s="131" t="str">
        <f>IF(results!B223=0,"",results!B223)</f>
        <v/>
      </c>
      <c r="C1766" s="131" t="str">
        <f>IF(results!C223=0,"",results!C223)</f>
        <v/>
      </c>
      <c r="D1766" s="131" t="str">
        <f>IF(results!D223=0,"",results!D223)</f>
        <v/>
      </c>
      <c r="E1766" s="131" t="str">
        <f>IF(results!E223=0,"",results!E223)</f>
        <v/>
      </c>
      <c r="F1766" s="141" t="str">
        <f>results!$AC$3</f>
        <v>/BMD</v>
      </c>
      <c r="G1766" s="141" t="str">
        <f>results!AC223</f>
        <v/>
      </c>
      <c r="H1766" s="143" t="str">
        <f>IFERROR(VLOOKUP(Base[[#This Row],[Résultats Demi Dilution]],$K$2:$L$62,2),"")</f>
        <v/>
      </c>
    </row>
    <row r="1767" spans="1:8" x14ac:dyDescent="0.25">
      <c r="A1767" s="140" t="str">
        <f>IF(results!A224=0,"",results!A224)</f>
        <v/>
      </c>
      <c r="B1767" s="131" t="str">
        <f>IF(results!B224=0,"",results!B224)</f>
        <v/>
      </c>
      <c r="C1767" s="131" t="str">
        <f>IF(results!C224=0,"",results!C224)</f>
        <v/>
      </c>
      <c r="D1767" s="131" t="str">
        <f>IF(results!D224=0,"",results!D224)</f>
        <v/>
      </c>
      <c r="E1767" s="131" t="str">
        <f>IF(results!E224=0,"",results!E224)</f>
        <v/>
      </c>
      <c r="F1767" s="141" t="str">
        <f>results!$AC$3</f>
        <v>/BMD</v>
      </c>
      <c r="G1767" s="141" t="str">
        <f>results!AC224</f>
        <v/>
      </c>
      <c r="H1767" s="143" t="str">
        <f>IFERROR(VLOOKUP(Base[[#This Row],[Résultats Demi Dilution]],$K$2:$L$62,2),"")</f>
        <v/>
      </c>
    </row>
    <row r="1768" spans="1:8" x14ac:dyDescent="0.25">
      <c r="A1768" s="140" t="str">
        <f>IF(results!A225=0,"",results!A225)</f>
        <v/>
      </c>
      <c r="B1768" s="131" t="str">
        <f>IF(results!B225=0,"",results!B225)</f>
        <v/>
      </c>
      <c r="C1768" s="131" t="str">
        <f>IF(results!C225=0,"",results!C225)</f>
        <v/>
      </c>
      <c r="D1768" s="131" t="str">
        <f>IF(results!D225=0,"",results!D225)</f>
        <v/>
      </c>
      <c r="E1768" s="131" t="str">
        <f>IF(results!E225=0,"",results!E225)</f>
        <v/>
      </c>
      <c r="F1768" s="141" t="str">
        <f>results!$AC$3</f>
        <v>/BMD</v>
      </c>
      <c r="G1768" s="141" t="str">
        <f>results!AC225</f>
        <v/>
      </c>
      <c r="H1768" s="143" t="str">
        <f>IFERROR(VLOOKUP(Base[[#This Row],[Résultats Demi Dilution]],$K$2:$L$62,2),"")</f>
        <v/>
      </c>
    </row>
    <row r="1769" spans="1:8" x14ac:dyDescent="0.25">
      <c r="A1769" s="140" t="str">
        <f>IF(results!A226=0,"",results!A226)</f>
        <v/>
      </c>
      <c r="B1769" s="131" t="str">
        <f>IF(results!B226=0,"",results!B226)</f>
        <v/>
      </c>
      <c r="C1769" s="131" t="str">
        <f>IF(results!C226=0,"",results!C226)</f>
        <v/>
      </c>
      <c r="D1769" s="131" t="str">
        <f>IF(results!D226=0,"",results!D226)</f>
        <v/>
      </c>
      <c r="E1769" s="131" t="str">
        <f>IF(results!E226=0,"",results!E226)</f>
        <v/>
      </c>
      <c r="F1769" s="141" t="str">
        <f>results!$AC$3</f>
        <v>/BMD</v>
      </c>
      <c r="G1769" s="141" t="str">
        <f>results!AC226</f>
        <v/>
      </c>
      <c r="H1769" s="143" t="str">
        <f>IFERROR(VLOOKUP(Base[[#This Row],[Résultats Demi Dilution]],$K$2:$L$62,2),"")</f>
        <v/>
      </c>
    </row>
    <row r="1770" spans="1:8" x14ac:dyDescent="0.25">
      <c r="A1770" s="140" t="str">
        <f>IF(results!A227=0,"",results!A227)</f>
        <v/>
      </c>
      <c r="B1770" s="131" t="str">
        <f>IF(results!B227=0,"",results!B227)</f>
        <v/>
      </c>
      <c r="C1770" s="131" t="str">
        <f>IF(results!C227=0,"",results!C227)</f>
        <v/>
      </c>
      <c r="D1770" s="131" t="str">
        <f>IF(results!D227=0,"",results!D227)</f>
        <v/>
      </c>
      <c r="E1770" s="131" t="str">
        <f>IF(results!E227=0,"",results!E227)</f>
        <v/>
      </c>
      <c r="F1770" s="141" t="str">
        <f>results!$AC$3</f>
        <v>/BMD</v>
      </c>
      <c r="G1770" s="141" t="str">
        <f>results!AC227</f>
        <v/>
      </c>
      <c r="H1770" s="143" t="str">
        <f>IFERROR(VLOOKUP(Base[[#This Row],[Résultats Demi Dilution]],$K$2:$L$62,2),"")</f>
        <v/>
      </c>
    </row>
    <row r="1771" spans="1:8" x14ac:dyDescent="0.25">
      <c r="A1771" s="140" t="str">
        <f>IF(results!A228=0,"",results!A228)</f>
        <v/>
      </c>
      <c r="B1771" s="131" t="str">
        <f>IF(results!B228=0,"",results!B228)</f>
        <v/>
      </c>
      <c r="C1771" s="131" t="str">
        <f>IF(results!C228=0,"",results!C228)</f>
        <v/>
      </c>
      <c r="D1771" s="131" t="str">
        <f>IF(results!D228=0,"",results!D228)</f>
        <v/>
      </c>
      <c r="E1771" s="131" t="str">
        <f>IF(results!E228=0,"",results!E228)</f>
        <v/>
      </c>
      <c r="F1771" s="141" t="str">
        <f>results!$AC$3</f>
        <v>/BMD</v>
      </c>
      <c r="G1771" s="141" t="str">
        <f>results!AC228</f>
        <v/>
      </c>
      <c r="H1771" s="143" t="str">
        <f>IFERROR(VLOOKUP(Base[[#This Row],[Résultats Demi Dilution]],$K$2:$L$62,2),"")</f>
        <v/>
      </c>
    </row>
    <row r="1772" spans="1:8" x14ac:dyDescent="0.25">
      <c r="A1772" s="140" t="str">
        <f>IF(results!A229=0,"",results!A229)</f>
        <v/>
      </c>
      <c r="B1772" s="131" t="str">
        <f>IF(results!B229=0,"",results!B229)</f>
        <v/>
      </c>
      <c r="C1772" s="131" t="str">
        <f>IF(results!C229=0,"",results!C229)</f>
        <v/>
      </c>
      <c r="D1772" s="131" t="str">
        <f>IF(results!D229=0,"",results!D229)</f>
        <v/>
      </c>
      <c r="E1772" s="131" t="str">
        <f>IF(results!E229=0,"",results!E229)</f>
        <v/>
      </c>
      <c r="F1772" s="141" t="str">
        <f>results!$AC$3</f>
        <v>/BMD</v>
      </c>
      <c r="G1772" s="141" t="str">
        <f>results!AC229</f>
        <v/>
      </c>
      <c r="H1772" s="143" t="str">
        <f>IFERROR(VLOOKUP(Base[[#This Row],[Résultats Demi Dilution]],$K$2:$L$62,2),"")</f>
        <v/>
      </c>
    </row>
    <row r="1773" spans="1:8" x14ac:dyDescent="0.25">
      <c r="A1773" s="140" t="str">
        <f>IF(results!A230=0,"",results!A230)</f>
        <v/>
      </c>
      <c r="B1773" s="131" t="str">
        <f>IF(results!B230=0,"",results!B230)</f>
        <v/>
      </c>
      <c r="C1773" s="131" t="str">
        <f>IF(results!C230=0,"",results!C230)</f>
        <v/>
      </c>
      <c r="D1773" s="131" t="str">
        <f>IF(results!D230=0,"",results!D230)</f>
        <v/>
      </c>
      <c r="E1773" s="131" t="str">
        <f>IF(results!E230=0,"",results!E230)</f>
        <v/>
      </c>
      <c r="F1773" s="141" t="str">
        <f>results!$AC$3</f>
        <v>/BMD</v>
      </c>
      <c r="G1773" s="141" t="str">
        <f>results!AC230</f>
        <v/>
      </c>
      <c r="H1773" s="143" t="str">
        <f>IFERROR(VLOOKUP(Base[[#This Row],[Résultats Demi Dilution]],$K$2:$L$62,2),"")</f>
        <v/>
      </c>
    </row>
    <row r="1774" spans="1:8" x14ac:dyDescent="0.25">
      <c r="A1774" s="140" t="str">
        <f>IF(results!A231=0,"",results!A231)</f>
        <v/>
      </c>
      <c r="B1774" s="131" t="str">
        <f>IF(results!B231=0,"",results!B231)</f>
        <v/>
      </c>
      <c r="C1774" s="131" t="str">
        <f>IF(results!C231=0,"",results!C231)</f>
        <v/>
      </c>
      <c r="D1774" s="131" t="str">
        <f>IF(results!D231=0,"",results!D231)</f>
        <v/>
      </c>
      <c r="E1774" s="131" t="str">
        <f>IF(results!E231=0,"",results!E231)</f>
        <v/>
      </c>
      <c r="F1774" s="141" t="str">
        <f>results!$AC$3</f>
        <v>/BMD</v>
      </c>
      <c r="G1774" s="141" t="str">
        <f>results!AC231</f>
        <v/>
      </c>
      <c r="H1774" s="143" t="str">
        <f>IFERROR(VLOOKUP(Base[[#This Row],[Résultats Demi Dilution]],$K$2:$L$62,2),"")</f>
        <v/>
      </c>
    </row>
    <row r="1775" spans="1:8" x14ac:dyDescent="0.25">
      <c r="A1775" s="140" t="str">
        <f>IF(results!A232=0,"",results!A232)</f>
        <v/>
      </c>
      <c r="B1775" s="131" t="str">
        <f>IF(results!B232=0,"",results!B232)</f>
        <v/>
      </c>
      <c r="C1775" s="131" t="str">
        <f>IF(results!C232=0,"",results!C232)</f>
        <v/>
      </c>
      <c r="D1775" s="131" t="str">
        <f>IF(results!D232=0,"",results!D232)</f>
        <v/>
      </c>
      <c r="E1775" s="131" t="str">
        <f>IF(results!E232=0,"",results!E232)</f>
        <v/>
      </c>
      <c r="F1775" s="141" t="str">
        <f>results!$AC$3</f>
        <v>/BMD</v>
      </c>
      <c r="G1775" s="141" t="str">
        <f>results!AC232</f>
        <v/>
      </c>
      <c r="H1775" s="143" t="str">
        <f>IFERROR(VLOOKUP(Base[[#This Row],[Résultats Demi Dilution]],$K$2:$L$62,2),"")</f>
        <v/>
      </c>
    </row>
    <row r="1776" spans="1:8" x14ac:dyDescent="0.25">
      <c r="A1776" s="140" t="str">
        <f>IF(results!A233=0,"",results!A233)</f>
        <v/>
      </c>
      <c r="B1776" s="131" t="str">
        <f>IF(results!B233=0,"",results!B233)</f>
        <v/>
      </c>
      <c r="C1776" s="131" t="str">
        <f>IF(results!C233=0,"",results!C233)</f>
        <v/>
      </c>
      <c r="D1776" s="131" t="str">
        <f>IF(results!D233=0,"",results!D233)</f>
        <v/>
      </c>
      <c r="E1776" s="131" t="str">
        <f>IF(results!E233=0,"",results!E233)</f>
        <v/>
      </c>
      <c r="F1776" s="141" t="str">
        <f>results!$AC$3</f>
        <v>/BMD</v>
      </c>
      <c r="G1776" s="141" t="str">
        <f>results!AC233</f>
        <v/>
      </c>
      <c r="H1776" s="143" t="str">
        <f>IFERROR(VLOOKUP(Base[[#This Row],[Résultats Demi Dilution]],$K$2:$L$62,2),"")</f>
        <v/>
      </c>
    </row>
    <row r="1777" spans="1:8" x14ac:dyDescent="0.25">
      <c r="A1777" s="140" t="str">
        <f>IF(results!A234=0,"",results!A234)</f>
        <v/>
      </c>
      <c r="B1777" s="131" t="str">
        <f>IF(results!B234=0,"",results!B234)</f>
        <v/>
      </c>
      <c r="C1777" s="131" t="str">
        <f>IF(results!C234=0,"",results!C234)</f>
        <v/>
      </c>
      <c r="D1777" s="131" t="str">
        <f>IF(results!D234=0,"",results!D234)</f>
        <v/>
      </c>
      <c r="E1777" s="131" t="str">
        <f>IF(results!E234=0,"",results!E234)</f>
        <v/>
      </c>
      <c r="F1777" s="141" t="str">
        <f>results!$AC$3</f>
        <v>/BMD</v>
      </c>
      <c r="G1777" s="141" t="str">
        <f>results!AC234</f>
        <v/>
      </c>
      <c r="H1777" s="143" t="str">
        <f>IFERROR(VLOOKUP(Base[[#This Row],[Résultats Demi Dilution]],$K$2:$L$62,2),"")</f>
        <v/>
      </c>
    </row>
    <row r="1778" spans="1:8" x14ac:dyDescent="0.25">
      <c r="A1778" s="140" t="str">
        <f>IF(results!A235=0,"",results!A235)</f>
        <v/>
      </c>
      <c r="B1778" s="131" t="str">
        <f>IF(results!B235=0,"",results!B235)</f>
        <v/>
      </c>
      <c r="C1778" s="131" t="str">
        <f>IF(results!C235=0,"",results!C235)</f>
        <v/>
      </c>
      <c r="D1778" s="131" t="str">
        <f>IF(results!D235=0,"",results!D235)</f>
        <v/>
      </c>
      <c r="E1778" s="131" t="str">
        <f>IF(results!E235=0,"",results!E235)</f>
        <v/>
      </c>
      <c r="F1778" s="141" t="str">
        <f>results!$AC$3</f>
        <v>/BMD</v>
      </c>
      <c r="G1778" s="141" t="str">
        <f>results!AC235</f>
        <v/>
      </c>
      <c r="H1778" s="143" t="str">
        <f>IFERROR(VLOOKUP(Base[[#This Row],[Résultats Demi Dilution]],$K$2:$L$62,2),"")</f>
        <v/>
      </c>
    </row>
    <row r="1779" spans="1:8" x14ac:dyDescent="0.25">
      <c r="A1779" s="140" t="str">
        <f>IF(results!A236=0,"",results!A236)</f>
        <v/>
      </c>
      <c r="B1779" s="131" t="str">
        <f>IF(results!B236=0,"",results!B236)</f>
        <v/>
      </c>
      <c r="C1779" s="131" t="str">
        <f>IF(results!C236=0,"",results!C236)</f>
        <v/>
      </c>
      <c r="D1779" s="131" t="str">
        <f>IF(results!D236=0,"",results!D236)</f>
        <v/>
      </c>
      <c r="E1779" s="131" t="str">
        <f>IF(results!E236=0,"",results!E236)</f>
        <v/>
      </c>
      <c r="F1779" s="141" t="str">
        <f>results!$AC$3</f>
        <v>/BMD</v>
      </c>
      <c r="G1779" s="141" t="str">
        <f>results!AC236</f>
        <v/>
      </c>
      <c r="H1779" s="143" t="str">
        <f>IFERROR(VLOOKUP(Base[[#This Row],[Résultats Demi Dilution]],$K$2:$L$62,2),"")</f>
        <v/>
      </c>
    </row>
    <row r="1780" spans="1:8" x14ac:dyDescent="0.25">
      <c r="A1780" s="140" t="str">
        <f>IF(results!A237=0,"",results!A237)</f>
        <v/>
      </c>
      <c r="B1780" s="131" t="str">
        <f>IF(results!B237=0,"",results!B237)</f>
        <v/>
      </c>
      <c r="C1780" s="131" t="str">
        <f>IF(results!C237=0,"",results!C237)</f>
        <v/>
      </c>
      <c r="D1780" s="131" t="str">
        <f>IF(results!D237=0,"",results!D237)</f>
        <v/>
      </c>
      <c r="E1780" s="131" t="str">
        <f>IF(results!E237=0,"",results!E237)</f>
        <v/>
      </c>
      <c r="F1780" s="141" t="str">
        <f>results!$AC$3</f>
        <v>/BMD</v>
      </c>
      <c r="G1780" s="141" t="str">
        <f>results!AC237</f>
        <v/>
      </c>
      <c r="H1780" s="143" t="str">
        <f>IFERROR(VLOOKUP(Base[[#This Row],[Résultats Demi Dilution]],$K$2:$L$62,2),"")</f>
        <v/>
      </c>
    </row>
    <row r="1781" spans="1:8" x14ac:dyDescent="0.25">
      <c r="A1781" s="140" t="str">
        <f>IF(results!A238=0,"",results!A238)</f>
        <v/>
      </c>
      <c r="B1781" s="131" t="str">
        <f>IF(results!B238=0,"",results!B238)</f>
        <v/>
      </c>
      <c r="C1781" s="131" t="str">
        <f>IF(results!C238=0,"",results!C238)</f>
        <v/>
      </c>
      <c r="D1781" s="131" t="str">
        <f>IF(results!D238=0,"",results!D238)</f>
        <v/>
      </c>
      <c r="E1781" s="131" t="str">
        <f>IF(results!E238=0,"",results!E238)</f>
        <v/>
      </c>
      <c r="F1781" s="141" t="str">
        <f>results!$AC$3</f>
        <v>/BMD</v>
      </c>
      <c r="G1781" s="141" t="str">
        <f>results!AC238</f>
        <v/>
      </c>
      <c r="H1781" s="143" t="str">
        <f>IFERROR(VLOOKUP(Base[[#This Row],[Résultats Demi Dilution]],$K$2:$L$62,2),"")</f>
        <v/>
      </c>
    </row>
    <row r="1782" spans="1:8" x14ac:dyDescent="0.25">
      <c r="A1782" s="140" t="str">
        <f>IF(results!A239=0,"",results!A239)</f>
        <v/>
      </c>
      <c r="B1782" s="131" t="str">
        <f>IF(results!B239=0,"",results!B239)</f>
        <v/>
      </c>
      <c r="C1782" s="131" t="str">
        <f>IF(results!C239=0,"",results!C239)</f>
        <v/>
      </c>
      <c r="D1782" s="131" t="str">
        <f>IF(results!D239=0,"",results!D239)</f>
        <v/>
      </c>
      <c r="E1782" s="131" t="str">
        <f>IF(results!E239=0,"",results!E239)</f>
        <v/>
      </c>
      <c r="F1782" s="141" t="str">
        <f>results!$AC$3</f>
        <v>/BMD</v>
      </c>
      <c r="G1782" s="141" t="str">
        <f>results!AC239</f>
        <v/>
      </c>
      <c r="H1782" s="143" t="str">
        <f>IFERROR(VLOOKUP(Base[[#This Row],[Résultats Demi Dilution]],$K$2:$L$62,2),"")</f>
        <v/>
      </c>
    </row>
    <row r="1783" spans="1:8" x14ac:dyDescent="0.25">
      <c r="A1783" s="140" t="str">
        <f>IF(results!A240=0,"",results!A240)</f>
        <v/>
      </c>
      <c r="B1783" s="131" t="str">
        <f>IF(results!B240=0,"",results!B240)</f>
        <v/>
      </c>
      <c r="C1783" s="131" t="str">
        <f>IF(results!C240=0,"",results!C240)</f>
        <v/>
      </c>
      <c r="D1783" s="131" t="str">
        <f>IF(results!D240=0,"",results!D240)</f>
        <v/>
      </c>
      <c r="E1783" s="131" t="str">
        <f>IF(results!E240=0,"",results!E240)</f>
        <v/>
      </c>
      <c r="F1783" s="141" t="str">
        <f>results!$AC$3</f>
        <v>/BMD</v>
      </c>
      <c r="G1783" s="141" t="str">
        <f>results!AC240</f>
        <v/>
      </c>
      <c r="H1783" s="143" t="str">
        <f>IFERROR(VLOOKUP(Base[[#This Row],[Résultats Demi Dilution]],$K$2:$L$62,2),"")</f>
        <v/>
      </c>
    </row>
    <row r="1784" spans="1:8" x14ac:dyDescent="0.25">
      <c r="A1784" s="140" t="str">
        <f>IF(results!A241=0,"",results!A241)</f>
        <v/>
      </c>
      <c r="B1784" s="131" t="str">
        <f>IF(results!B241=0,"",results!B241)</f>
        <v/>
      </c>
      <c r="C1784" s="131" t="str">
        <f>IF(results!C241=0,"",results!C241)</f>
        <v/>
      </c>
      <c r="D1784" s="131" t="str">
        <f>IF(results!D241=0,"",results!D241)</f>
        <v/>
      </c>
      <c r="E1784" s="131" t="str">
        <f>IF(results!E241=0,"",results!E241)</f>
        <v/>
      </c>
      <c r="F1784" s="141" t="str">
        <f>results!$AC$3</f>
        <v>/BMD</v>
      </c>
      <c r="G1784" s="141" t="str">
        <f>results!AC241</f>
        <v/>
      </c>
      <c r="H1784" s="143" t="str">
        <f>IFERROR(VLOOKUP(Base[[#This Row],[Résultats Demi Dilution]],$K$2:$L$62,2),"")</f>
        <v/>
      </c>
    </row>
    <row r="1785" spans="1:8" x14ac:dyDescent="0.25">
      <c r="A1785" s="140" t="str">
        <f>IF(results!A242=0,"",results!A242)</f>
        <v/>
      </c>
      <c r="B1785" s="131" t="str">
        <f>IF(results!B242=0,"",results!B242)</f>
        <v/>
      </c>
      <c r="C1785" s="131" t="str">
        <f>IF(results!C242=0,"",results!C242)</f>
        <v/>
      </c>
      <c r="D1785" s="131" t="str">
        <f>IF(results!D242=0,"",results!D242)</f>
        <v/>
      </c>
      <c r="E1785" s="131" t="str">
        <f>IF(results!E242=0,"",results!E242)</f>
        <v/>
      </c>
      <c r="F1785" s="141" t="str">
        <f>results!$AC$3</f>
        <v>/BMD</v>
      </c>
      <c r="G1785" s="141" t="str">
        <f>results!AC242</f>
        <v/>
      </c>
      <c r="H1785" s="143" t="str">
        <f>IFERROR(VLOOKUP(Base[[#This Row],[Résultats Demi Dilution]],$K$2:$L$62,2),"")</f>
        <v/>
      </c>
    </row>
    <row r="1786" spans="1:8" x14ac:dyDescent="0.25">
      <c r="A1786" s="140" t="str">
        <f>IF(results!A243=0,"",results!A243)</f>
        <v/>
      </c>
      <c r="B1786" s="131" t="str">
        <f>IF(results!B243=0,"",results!B243)</f>
        <v/>
      </c>
      <c r="C1786" s="131" t="str">
        <f>IF(results!C243=0,"",results!C243)</f>
        <v/>
      </c>
      <c r="D1786" s="131" t="str">
        <f>IF(results!D243=0,"",results!D243)</f>
        <v/>
      </c>
      <c r="E1786" s="131" t="str">
        <f>IF(results!E243=0,"",results!E243)</f>
        <v/>
      </c>
      <c r="F1786" s="141" t="str">
        <f>results!$AC$3</f>
        <v>/BMD</v>
      </c>
      <c r="G1786" s="141" t="str">
        <f>results!AC243</f>
        <v/>
      </c>
      <c r="H1786" s="143" t="str">
        <f>IFERROR(VLOOKUP(Base[[#This Row],[Résultats Demi Dilution]],$K$2:$L$62,2),"")</f>
        <v/>
      </c>
    </row>
    <row r="1787" spans="1:8" x14ac:dyDescent="0.25">
      <c r="A1787" s="140" t="str">
        <f>IF(results!A244=0,"",results!A244)</f>
        <v/>
      </c>
      <c r="B1787" s="131" t="str">
        <f>IF(results!B244=0,"",results!B244)</f>
        <v/>
      </c>
      <c r="C1787" s="131" t="str">
        <f>IF(results!C244=0,"",results!C244)</f>
        <v/>
      </c>
      <c r="D1787" s="131" t="str">
        <f>IF(results!D244=0,"",results!D244)</f>
        <v/>
      </c>
      <c r="E1787" s="131" t="str">
        <f>IF(results!E244=0,"",results!E244)</f>
        <v/>
      </c>
      <c r="F1787" s="141" t="str">
        <f>results!$AC$3</f>
        <v>/BMD</v>
      </c>
      <c r="G1787" s="141" t="str">
        <f>results!AC244</f>
        <v/>
      </c>
      <c r="H1787" s="143" t="str">
        <f>IFERROR(VLOOKUP(Base[[#This Row],[Résultats Demi Dilution]],$K$2:$L$62,2),"")</f>
        <v/>
      </c>
    </row>
    <row r="1788" spans="1:8" x14ac:dyDescent="0.25">
      <c r="A1788" s="140" t="str">
        <f>IF(results!A245=0,"",results!A245)</f>
        <v/>
      </c>
      <c r="B1788" s="131" t="str">
        <f>IF(results!B245=0,"",results!B245)</f>
        <v/>
      </c>
      <c r="C1788" s="131" t="str">
        <f>IF(results!C245=0,"",results!C245)</f>
        <v/>
      </c>
      <c r="D1788" s="131" t="str">
        <f>IF(results!D245=0,"",results!D245)</f>
        <v/>
      </c>
      <c r="E1788" s="131" t="str">
        <f>IF(results!E245=0,"",results!E245)</f>
        <v/>
      </c>
      <c r="F1788" s="141" t="str">
        <f>results!$AC$3</f>
        <v>/BMD</v>
      </c>
      <c r="G1788" s="141" t="str">
        <f>results!AC245</f>
        <v/>
      </c>
      <c r="H1788" s="143" t="str">
        <f>IFERROR(VLOOKUP(Base[[#This Row],[Résultats Demi Dilution]],$K$2:$L$62,2),"")</f>
        <v/>
      </c>
    </row>
    <row r="1789" spans="1:8" x14ac:dyDescent="0.25">
      <c r="A1789" s="140" t="str">
        <f>IF(results!A246=0,"",results!A246)</f>
        <v/>
      </c>
      <c r="B1789" s="131" t="str">
        <f>IF(results!B246=0,"",results!B246)</f>
        <v/>
      </c>
      <c r="C1789" s="131" t="str">
        <f>IF(results!C246=0,"",results!C246)</f>
        <v/>
      </c>
      <c r="D1789" s="131" t="str">
        <f>IF(results!D246=0,"",results!D246)</f>
        <v/>
      </c>
      <c r="E1789" s="131" t="str">
        <f>IF(results!E246=0,"",results!E246)</f>
        <v/>
      </c>
      <c r="F1789" s="141" t="str">
        <f>results!$AC$3</f>
        <v>/BMD</v>
      </c>
      <c r="G1789" s="141" t="str">
        <f>results!AC246</f>
        <v/>
      </c>
      <c r="H1789" s="143" t="str">
        <f>IFERROR(VLOOKUP(Base[[#This Row],[Résultats Demi Dilution]],$K$2:$L$62,2),"")</f>
        <v/>
      </c>
    </row>
    <row r="1790" spans="1:8" x14ac:dyDescent="0.25">
      <c r="A1790" s="140" t="str">
        <f>IF(results!A247=0,"",results!A247)</f>
        <v/>
      </c>
      <c r="B1790" s="131" t="str">
        <f>IF(results!B247=0,"",results!B247)</f>
        <v/>
      </c>
      <c r="C1790" s="131" t="str">
        <f>IF(results!C247=0,"",results!C247)</f>
        <v/>
      </c>
      <c r="D1790" s="131" t="str">
        <f>IF(results!D247=0,"",results!D247)</f>
        <v/>
      </c>
      <c r="E1790" s="131" t="str">
        <f>IF(results!E247=0,"",results!E247)</f>
        <v/>
      </c>
      <c r="F1790" s="141" t="str">
        <f>results!$AC$3</f>
        <v>/BMD</v>
      </c>
      <c r="G1790" s="141" t="str">
        <f>results!AC247</f>
        <v/>
      </c>
      <c r="H1790" s="143" t="str">
        <f>IFERROR(VLOOKUP(Base[[#This Row],[Résultats Demi Dilution]],$K$2:$L$62,2),"")</f>
        <v/>
      </c>
    </row>
    <row r="1791" spans="1:8" x14ac:dyDescent="0.25">
      <c r="A1791" s="140" t="str">
        <f>IF(results!A248=0,"",results!A248)</f>
        <v/>
      </c>
      <c r="B1791" s="131" t="str">
        <f>IF(results!B248=0,"",results!B248)</f>
        <v/>
      </c>
      <c r="C1791" s="131" t="str">
        <f>IF(results!C248=0,"",results!C248)</f>
        <v/>
      </c>
      <c r="D1791" s="131" t="str">
        <f>IF(results!D248=0,"",results!D248)</f>
        <v/>
      </c>
      <c r="E1791" s="131" t="str">
        <f>IF(results!E248=0,"",results!E248)</f>
        <v/>
      </c>
      <c r="F1791" s="141" t="str">
        <f>results!$AC$3</f>
        <v>/BMD</v>
      </c>
      <c r="G1791" s="141" t="str">
        <f>results!AC248</f>
        <v/>
      </c>
      <c r="H1791" s="143" t="str">
        <f>IFERROR(VLOOKUP(Base[[#This Row],[Résultats Demi Dilution]],$K$2:$L$62,2),"")</f>
        <v/>
      </c>
    </row>
    <row r="1792" spans="1:8" x14ac:dyDescent="0.25">
      <c r="A1792" s="140" t="str">
        <f>IF(results!A249=0,"",results!A249)</f>
        <v/>
      </c>
      <c r="B1792" s="131" t="str">
        <f>IF(results!B249=0,"",results!B249)</f>
        <v/>
      </c>
      <c r="C1792" s="131" t="str">
        <f>IF(results!C249=0,"",results!C249)</f>
        <v/>
      </c>
      <c r="D1792" s="131" t="str">
        <f>IF(results!D249=0,"",results!D249)</f>
        <v/>
      </c>
      <c r="E1792" s="131" t="str">
        <f>IF(results!E249=0,"",results!E249)</f>
        <v/>
      </c>
      <c r="F1792" s="141" t="str">
        <f>results!$AC$3</f>
        <v>/BMD</v>
      </c>
      <c r="G1792" s="141" t="str">
        <f>results!AC249</f>
        <v/>
      </c>
      <c r="H1792" s="143" t="str">
        <f>IFERROR(VLOOKUP(Base[[#This Row],[Résultats Demi Dilution]],$K$2:$L$62,2),"")</f>
        <v/>
      </c>
    </row>
    <row r="1793" spans="1:8" x14ac:dyDescent="0.25">
      <c r="A1793" s="140" t="str">
        <f>IF(results!A250=0,"",results!A250)</f>
        <v/>
      </c>
      <c r="B1793" s="131" t="str">
        <f>IF(results!B250=0,"",results!B250)</f>
        <v/>
      </c>
      <c r="C1793" s="131" t="str">
        <f>IF(results!C250=0,"",results!C250)</f>
        <v/>
      </c>
      <c r="D1793" s="131" t="str">
        <f>IF(results!D250=0,"",results!D250)</f>
        <v/>
      </c>
      <c r="E1793" s="131" t="str">
        <f>IF(results!E250=0,"",results!E250)</f>
        <v/>
      </c>
      <c r="F1793" s="141" t="str">
        <f>results!$AC$3</f>
        <v>/BMD</v>
      </c>
      <c r="G1793" s="141" t="str">
        <f>results!AC250</f>
        <v/>
      </c>
      <c r="H1793" s="143" t="str">
        <f>IFERROR(VLOOKUP(Base[[#This Row],[Résultats Demi Dilution]],$K$2:$L$62,2),"")</f>
        <v/>
      </c>
    </row>
    <row r="1794" spans="1:8" x14ac:dyDescent="0.25">
      <c r="A1794" s="140" t="str">
        <f>IF(results!A251=0,"",results!A251)</f>
        <v/>
      </c>
      <c r="B1794" s="131" t="str">
        <f>IF(results!B251=0,"",results!B251)</f>
        <v/>
      </c>
      <c r="C1794" s="131" t="str">
        <f>IF(results!C251=0,"",results!C251)</f>
        <v/>
      </c>
      <c r="D1794" s="131" t="str">
        <f>IF(results!D251=0,"",results!D251)</f>
        <v/>
      </c>
      <c r="E1794" s="131" t="str">
        <f>IF(results!E251=0,"",results!E251)</f>
        <v/>
      </c>
      <c r="F1794" s="141" t="str">
        <f>results!$AC$3</f>
        <v>/BMD</v>
      </c>
      <c r="G1794" s="141" t="str">
        <f>results!AC251</f>
        <v/>
      </c>
      <c r="H1794" s="143" t="str">
        <f>IFERROR(VLOOKUP(Base[[#This Row],[Résultats Demi Dilution]],$K$2:$L$62,2),"")</f>
        <v/>
      </c>
    </row>
    <row r="1795" spans="1:8" x14ac:dyDescent="0.25">
      <c r="A1795" s="140" t="str">
        <f>IF(results!A252=0,"",results!A252)</f>
        <v/>
      </c>
      <c r="B1795" s="131" t="str">
        <f>IF(results!B252=0,"",results!B252)</f>
        <v/>
      </c>
      <c r="C1795" s="131" t="str">
        <f>IF(results!C252=0,"",results!C252)</f>
        <v/>
      </c>
      <c r="D1795" s="131" t="str">
        <f>IF(results!D252=0,"",results!D252)</f>
        <v/>
      </c>
      <c r="E1795" s="131" t="str">
        <f>IF(results!E252=0,"",results!E252)</f>
        <v/>
      </c>
      <c r="F1795" s="141" t="str">
        <f>results!$AC$3</f>
        <v>/BMD</v>
      </c>
      <c r="G1795" s="141" t="str">
        <f>results!AC252</f>
        <v/>
      </c>
      <c r="H1795" s="143" t="str">
        <f>IFERROR(VLOOKUP(Base[[#This Row],[Résultats Demi Dilution]],$K$2:$L$62,2),"")</f>
        <v/>
      </c>
    </row>
    <row r="1796" spans="1:8" x14ac:dyDescent="0.25">
      <c r="A1796" s="140" t="str">
        <f>IF(results!A253=0,"",results!A253)</f>
        <v/>
      </c>
      <c r="B1796" s="131" t="str">
        <f>IF(results!B253=0,"",results!B253)</f>
        <v/>
      </c>
      <c r="C1796" s="131" t="str">
        <f>IF(results!C253=0,"",results!C253)</f>
        <v/>
      </c>
      <c r="D1796" s="131" t="str">
        <f>IF(results!D253=0,"",results!D253)</f>
        <v/>
      </c>
      <c r="E1796" s="131" t="str">
        <f>IF(results!E253=0,"",results!E253)</f>
        <v/>
      </c>
      <c r="F1796" s="141" t="str">
        <f>results!$AC$3</f>
        <v>/BMD</v>
      </c>
      <c r="G1796" s="141" t="str">
        <f>results!AC253</f>
        <v/>
      </c>
      <c r="H1796" s="143" t="str">
        <f>IFERROR(VLOOKUP(Base[[#This Row],[Résultats Demi Dilution]],$K$2:$L$62,2),"")</f>
        <v/>
      </c>
    </row>
    <row r="1797" spans="1:8" x14ac:dyDescent="0.25">
      <c r="A1797" s="140" t="str">
        <f>IF(results!A254=0,"",results!A254)</f>
        <v/>
      </c>
      <c r="B1797" s="131" t="str">
        <f>IF(results!B254=0,"",results!B254)</f>
        <v/>
      </c>
      <c r="C1797" s="131" t="str">
        <f>IF(results!C254=0,"",results!C254)</f>
        <v/>
      </c>
      <c r="D1797" s="131" t="str">
        <f>IF(results!D254=0,"",results!D254)</f>
        <v/>
      </c>
      <c r="E1797" s="131" t="str">
        <f>IF(results!E254=0,"",results!E254)</f>
        <v/>
      </c>
      <c r="F1797" s="141" t="str">
        <f>results!$AC$3</f>
        <v>/BMD</v>
      </c>
      <c r="G1797" s="141" t="str">
        <f>results!AC254</f>
        <v/>
      </c>
      <c r="H1797" s="143" t="str">
        <f>IFERROR(VLOOKUP(Base[[#This Row],[Résultats Demi Dilution]],$K$2:$L$62,2),"")</f>
        <v/>
      </c>
    </row>
    <row r="1798" spans="1:8" x14ac:dyDescent="0.25">
      <c r="A1798" s="140" t="str">
        <f>IF(results!A255=0,"",results!A255)</f>
        <v/>
      </c>
      <c r="B1798" s="131" t="str">
        <f>IF(results!B255=0,"",results!B255)</f>
        <v/>
      </c>
      <c r="C1798" s="131" t="str">
        <f>IF(results!C255=0,"",results!C255)</f>
        <v/>
      </c>
      <c r="D1798" s="131" t="str">
        <f>IF(results!D255=0,"",results!D255)</f>
        <v/>
      </c>
      <c r="E1798" s="131" t="str">
        <f>IF(results!E255=0,"",results!E255)</f>
        <v/>
      </c>
      <c r="F1798" s="141" t="str">
        <f>results!$AC$3</f>
        <v>/BMD</v>
      </c>
      <c r="G1798" s="141" t="str">
        <f>results!AC255</f>
        <v/>
      </c>
      <c r="H1798" s="143" t="str">
        <f>IFERROR(VLOOKUP(Base[[#This Row],[Résultats Demi Dilution]],$K$2:$L$62,2),"")</f>
        <v/>
      </c>
    </row>
    <row r="1799" spans="1:8" x14ac:dyDescent="0.25">
      <c r="A1799" s="140" t="str">
        <f>IF(results!A256=0,"",results!A256)</f>
        <v/>
      </c>
      <c r="B1799" s="131" t="str">
        <f>IF(results!B256=0,"",results!B256)</f>
        <v/>
      </c>
      <c r="C1799" s="131" t="str">
        <f>IF(results!C256=0,"",results!C256)</f>
        <v/>
      </c>
      <c r="D1799" s="131" t="str">
        <f>IF(results!D256=0,"",results!D256)</f>
        <v/>
      </c>
      <c r="E1799" s="131" t="str">
        <f>IF(results!E256=0,"",results!E256)</f>
        <v/>
      </c>
      <c r="F1799" s="141" t="str">
        <f>results!$AC$3</f>
        <v>/BMD</v>
      </c>
      <c r="G1799" s="141" t="str">
        <f>results!AC256</f>
        <v/>
      </c>
      <c r="H1799" s="143" t="str">
        <f>IFERROR(VLOOKUP(Base[[#This Row],[Résultats Demi Dilution]],$K$2:$L$62,2),"")</f>
        <v/>
      </c>
    </row>
    <row r="1800" spans="1:8" x14ac:dyDescent="0.25">
      <c r="A1800" s="140" t="str">
        <f>IF(results!A257=0,"",results!A257)</f>
        <v/>
      </c>
      <c r="B1800" s="131" t="str">
        <f>IF(results!B257=0,"",results!B257)</f>
        <v/>
      </c>
      <c r="C1800" s="131" t="str">
        <f>IF(results!C257=0,"",results!C257)</f>
        <v/>
      </c>
      <c r="D1800" s="131" t="str">
        <f>IF(results!D257=0,"",results!D257)</f>
        <v/>
      </c>
      <c r="E1800" s="131" t="str">
        <f>IF(results!E257=0,"",results!E257)</f>
        <v/>
      </c>
      <c r="F1800" s="141" t="str">
        <f>results!$AC$3</f>
        <v>/BMD</v>
      </c>
      <c r="G1800" s="141" t="str">
        <f>results!AC257</f>
        <v/>
      </c>
      <c r="H1800" s="143" t="str">
        <f>IFERROR(VLOOKUP(Base[[#This Row],[Résultats Demi Dilution]],$K$2:$L$62,2),"")</f>
        <v/>
      </c>
    </row>
    <row r="1801" spans="1:8" x14ac:dyDescent="0.25">
      <c r="A1801" s="140" t="str">
        <f>IF(results!A258=0,"",results!A258)</f>
        <v/>
      </c>
      <c r="B1801" s="131" t="str">
        <f>IF(results!B258=0,"",results!B258)</f>
        <v/>
      </c>
      <c r="C1801" s="131" t="str">
        <f>IF(results!C258=0,"",results!C258)</f>
        <v/>
      </c>
      <c r="D1801" s="131" t="str">
        <f>IF(results!D258=0,"",results!D258)</f>
        <v/>
      </c>
      <c r="E1801" s="131" t="str">
        <f>IF(results!E258=0,"",results!E258)</f>
        <v/>
      </c>
      <c r="F1801" s="141" t="str">
        <f>results!$AC$3</f>
        <v>/BMD</v>
      </c>
      <c r="G1801" s="141" t="str">
        <f>results!AC258</f>
        <v/>
      </c>
      <c r="H1801" s="143" t="str">
        <f>IFERROR(VLOOKUP(Base[[#This Row],[Résultats Demi Dilution]],$K$2:$L$62,2),"")</f>
        <v/>
      </c>
    </row>
    <row r="1802" spans="1:8" x14ac:dyDescent="0.25">
      <c r="A1802" s="140" t="str">
        <f>IF(results!A259=0,"",results!A259)</f>
        <v/>
      </c>
      <c r="B1802" s="131" t="str">
        <f>IF(results!B259=0,"",results!B259)</f>
        <v/>
      </c>
      <c r="C1802" s="131" t="str">
        <f>IF(results!C259=0,"",results!C259)</f>
        <v/>
      </c>
      <c r="D1802" s="131" t="str">
        <f>IF(results!D259=0,"",results!D259)</f>
        <v/>
      </c>
      <c r="E1802" s="131" t="str">
        <f>IF(results!E259=0,"",results!E259)</f>
        <v/>
      </c>
      <c r="F1802" s="141" t="str">
        <f>results!$AC$3</f>
        <v>/BMD</v>
      </c>
      <c r="G1802" s="141" t="str">
        <f>results!AC259</f>
        <v/>
      </c>
      <c r="H1802" s="143" t="str">
        <f>IFERROR(VLOOKUP(Base[[#This Row],[Résultats Demi Dilution]],$K$2:$L$62,2),"")</f>
        <v/>
      </c>
    </row>
    <row r="1803" spans="1:8" x14ac:dyDescent="0.25">
      <c r="A1803" s="140" t="str">
        <f>IF(results!A260=0,"",results!A260)</f>
        <v/>
      </c>
      <c r="B1803" s="131" t="str">
        <f>IF(results!B260=0,"",results!B260)</f>
        <v/>
      </c>
      <c r="C1803" s="131" t="str">
        <f>IF(results!C260=0,"",results!C260)</f>
        <v/>
      </c>
      <c r="D1803" s="131" t="str">
        <f>IF(results!D260=0,"",results!D260)</f>
        <v/>
      </c>
      <c r="E1803" s="131" t="str">
        <f>IF(results!E260=0,"",results!E260)</f>
        <v/>
      </c>
      <c r="F1803" s="141" t="str">
        <f>results!$AC$3</f>
        <v>/BMD</v>
      </c>
      <c r="G1803" s="141" t="str">
        <f>results!AC260</f>
        <v/>
      </c>
      <c r="H1803" s="143" t="str">
        <f>IFERROR(VLOOKUP(Base[[#This Row],[Résultats Demi Dilution]],$K$2:$L$62,2),"")</f>
        <v/>
      </c>
    </row>
    <row r="1804" spans="1:8" x14ac:dyDescent="0.25">
      <c r="A1804" s="140" t="str">
        <f>IF(results!A261=0,"",results!A261)</f>
        <v/>
      </c>
      <c r="B1804" s="131" t="str">
        <f>IF(results!B261=0,"",results!B261)</f>
        <v/>
      </c>
      <c r="C1804" s="131" t="str">
        <f>IF(results!C261=0,"",results!C261)</f>
        <v/>
      </c>
      <c r="D1804" s="131" t="str">
        <f>IF(results!D261=0,"",results!D261)</f>
        <v/>
      </c>
      <c r="E1804" s="131" t="str">
        <f>IF(results!E261=0,"",results!E261)</f>
        <v/>
      </c>
      <c r="F1804" s="141" t="str">
        <f>results!$AC$3</f>
        <v>/BMD</v>
      </c>
      <c r="G1804" s="141" t="str">
        <f>results!AC261</f>
        <v/>
      </c>
      <c r="H1804" s="143" t="str">
        <f>IFERROR(VLOOKUP(Base[[#This Row],[Résultats Demi Dilution]],$K$2:$L$62,2),"")</f>
        <v/>
      </c>
    </row>
    <row r="1805" spans="1:8" x14ac:dyDescent="0.25">
      <c r="A1805" s="140" t="str">
        <f>IF(results!A262=0,"",results!A262)</f>
        <v/>
      </c>
      <c r="B1805" s="131" t="str">
        <f>IF(results!B262=0,"",results!B262)</f>
        <v/>
      </c>
      <c r="C1805" s="131" t="str">
        <f>IF(results!C262=0,"",results!C262)</f>
        <v/>
      </c>
      <c r="D1805" s="131" t="str">
        <f>IF(results!D262=0,"",results!D262)</f>
        <v/>
      </c>
      <c r="E1805" s="131" t="str">
        <f>IF(results!E262=0,"",results!E262)</f>
        <v/>
      </c>
      <c r="F1805" s="141" t="str">
        <f>results!$AC$3</f>
        <v>/BMD</v>
      </c>
      <c r="G1805" s="141" t="str">
        <f>results!AC262</f>
        <v/>
      </c>
      <c r="H1805" s="143" t="str">
        <f>IFERROR(VLOOKUP(Base[[#This Row],[Résultats Demi Dilution]],$K$2:$L$62,2),"")</f>
        <v/>
      </c>
    </row>
    <row r="1806" spans="1:8" x14ac:dyDescent="0.25">
      <c r="A1806" s="140" t="str">
        <f>IF(results!A263=0,"",results!A263)</f>
        <v/>
      </c>
      <c r="B1806" s="131" t="str">
        <f>IF(results!B263=0,"",results!B263)</f>
        <v/>
      </c>
      <c r="C1806" s="131" t="str">
        <f>IF(results!C263=0,"",results!C263)</f>
        <v/>
      </c>
      <c r="D1806" s="131" t="str">
        <f>IF(results!D263=0,"",results!D263)</f>
        <v/>
      </c>
      <c r="E1806" s="131" t="str">
        <f>IF(results!E263=0,"",results!E263)</f>
        <v/>
      </c>
      <c r="F1806" s="141" t="str">
        <f>results!$AC$3</f>
        <v>/BMD</v>
      </c>
      <c r="G1806" s="141" t="str">
        <f>results!AC263</f>
        <v/>
      </c>
      <c r="H1806" s="143" t="str">
        <f>IFERROR(VLOOKUP(Base[[#This Row],[Résultats Demi Dilution]],$K$2:$L$62,2),"")</f>
        <v/>
      </c>
    </row>
    <row r="1807" spans="1:8" x14ac:dyDescent="0.25">
      <c r="A1807" s="140" t="str">
        <f>IF(results!A264=0,"",results!A264)</f>
        <v/>
      </c>
      <c r="B1807" s="131" t="str">
        <f>IF(results!B264=0,"",results!B264)</f>
        <v/>
      </c>
      <c r="C1807" s="131" t="str">
        <f>IF(results!C264=0,"",results!C264)</f>
        <v/>
      </c>
      <c r="D1807" s="131" t="str">
        <f>IF(results!D264=0,"",results!D264)</f>
        <v/>
      </c>
      <c r="E1807" s="131" t="str">
        <f>IF(results!E264=0,"",results!E264)</f>
        <v/>
      </c>
      <c r="F1807" s="141" t="str">
        <f>results!$AC$3</f>
        <v>/BMD</v>
      </c>
      <c r="G1807" s="141" t="str">
        <f>results!AC264</f>
        <v/>
      </c>
      <c r="H1807" s="143" t="str">
        <f>IFERROR(VLOOKUP(Base[[#This Row],[Résultats Demi Dilution]],$K$2:$L$62,2),"")</f>
        <v/>
      </c>
    </row>
    <row r="1808" spans="1:8" x14ac:dyDescent="0.25">
      <c r="A1808" s="140" t="str">
        <f>IF(results!A265=0,"",results!A265)</f>
        <v/>
      </c>
      <c r="B1808" s="131" t="str">
        <f>IF(results!B265=0,"",results!B265)</f>
        <v/>
      </c>
      <c r="C1808" s="131" t="str">
        <f>IF(results!C265=0,"",results!C265)</f>
        <v/>
      </c>
      <c r="D1808" s="131" t="str">
        <f>IF(results!D265=0,"",results!D265)</f>
        <v/>
      </c>
      <c r="E1808" s="131" t="str">
        <f>IF(results!E265=0,"",results!E265)</f>
        <v/>
      </c>
      <c r="F1808" s="141" t="str">
        <f>results!$AC$3</f>
        <v>/BMD</v>
      </c>
      <c r="G1808" s="141" t="str">
        <f>results!AC265</f>
        <v/>
      </c>
      <c r="H1808" s="143" t="str">
        <f>IFERROR(VLOOKUP(Base[[#This Row],[Résultats Demi Dilution]],$K$2:$L$62,2),"")</f>
        <v/>
      </c>
    </row>
    <row r="1809" spans="1:8" x14ac:dyDescent="0.25">
      <c r="A1809" s="140" t="str">
        <f>IF(results!A266=0,"",results!A266)</f>
        <v/>
      </c>
      <c r="B1809" s="131" t="str">
        <f>IF(results!B266=0,"",results!B266)</f>
        <v/>
      </c>
      <c r="C1809" s="131" t="str">
        <f>IF(results!C266=0,"",results!C266)</f>
        <v/>
      </c>
      <c r="D1809" s="131" t="str">
        <f>IF(results!D266=0,"",results!D266)</f>
        <v/>
      </c>
      <c r="E1809" s="131" t="str">
        <f>IF(results!E266=0,"",results!E266)</f>
        <v/>
      </c>
      <c r="F1809" s="141" t="str">
        <f>results!$AC$3</f>
        <v>/BMD</v>
      </c>
      <c r="G1809" s="141" t="str">
        <f>results!AC266</f>
        <v/>
      </c>
      <c r="H1809" s="143" t="str">
        <f>IFERROR(VLOOKUP(Base[[#This Row],[Résultats Demi Dilution]],$K$2:$L$62,2),"")</f>
        <v/>
      </c>
    </row>
    <row r="1810" spans="1:8" x14ac:dyDescent="0.25">
      <c r="A1810" s="140" t="str">
        <f>IF(results!A267=0,"",results!A267)</f>
        <v/>
      </c>
      <c r="B1810" s="131" t="str">
        <f>IF(results!B267=0,"",results!B267)</f>
        <v/>
      </c>
      <c r="C1810" s="131" t="str">
        <f>IF(results!C267=0,"",results!C267)</f>
        <v/>
      </c>
      <c r="D1810" s="131" t="str">
        <f>IF(results!D267=0,"",results!D267)</f>
        <v/>
      </c>
      <c r="E1810" s="131" t="str">
        <f>IF(results!E267=0,"",results!E267)</f>
        <v/>
      </c>
      <c r="F1810" s="141" t="str">
        <f>results!$AC$3</f>
        <v>/BMD</v>
      </c>
      <c r="G1810" s="141" t="str">
        <f>results!AC267</f>
        <v/>
      </c>
      <c r="H1810" s="143" t="str">
        <f>IFERROR(VLOOKUP(Base[[#This Row],[Résultats Demi Dilution]],$K$2:$L$62,2),"")</f>
        <v/>
      </c>
    </row>
    <row r="1811" spans="1:8" x14ac:dyDescent="0.25">
      <c r="A1811" s="140" t="str">
        <f>IF(results!A268=0,"",results!A268)</f>
        <v/>
      </c>
      <c r="B1811" s="131" t="str">
        <f>IF(results!B268=0,"",results!B268)</f>
        <v/>
      </c>
      <c r="C1811" s="131" t="str">
        <f>IF(results!C268=0,"",results!C268)</f>
        <v/>
      </c>
      <c r="D1811" s="131" t="str">
        <f>IF(results!D268=0,"",results!D268)</f>
        <v/>
      </c>
      <c r="E1811" s="131" t="str">
        <f>IF(results!E268=0,"",results!E268)</f>
        <v/>
      </c>
      <c r="F1811" s="141" t="str">
        <f>results!$AC$3</f>
        <v>/BMD</v>
      </c>
      <c r="G1811" s="141" t="str">
        <f>results!AC268</f>
        <v/>
      </c>
      <c r="H1811" s="143" t="str">
        <f>IFERROR(VLOOKUP(Base[[#This Row],[Résultats Demi Dilution]],$K$2:$L$62,2),"")</f>
        <v/>
      </c>
    </row>
    <row r="1812" spans="1:8" x14ac:dyDescent="0.25">
      <c r="A1812" s="140" t="str">
        <f>IF(results!A269=0,"",results!A269)</f>
        <v/>
      </c>
      <c r="B1812" s="131" t="str">
        <f>IF(results!B269=0,"",results!B269)</f>
        <v/>
      </c>
      <c r="C1812" s="131" t="str">
        <f>IF(results!C269=0,"",results!C269)</f>
        <v/>
      </c>
      <c r="D1812" s="131" t="str">
        <f>IF(results!D269=0,"",results!D269)</f>
        <v/>
      </c>
      <c r="E1812" s="131" t="str">
        <f>IF(results!E269=0,"",results!E269)</f>
        <v/>
      </c>
      <c r="F1812" s="141" t="str">
        <f>results!$AC$3</f>
        <v>/BMD</v>
      </c>
      <c r="G1812" s="141" t="str">
        <f>results!AC269</f>
        <v/>
      </c>
      <c r="H1812" s="143" t="str">
        <f>IFERROR(VLOOKUP(Base[[#This Row],[Résultats Demi Dilution]],$K$2:$L$62,2),"")</f>
        <v/>
      </c>
    </row>
    <row r="1813" spans="1:8" x14ac:dyDescent="0.25">
      <c r="A1813" s="140" t="str">
        <f>IF(results!A270=0,"",results!A270)</f>
        <v/>
      </c>
      <c r="B1813" s="131" t="str">
        <f>IF(results!B270=0,"",results!B270)</f>
        <v/>
      </c>
      <c r="C1813" s="131" t="str">
        <f>IF(results!C270=0,"",results!C270)</f>
        <v/>
      </c>
      <c r="D1813" s="131" t="str">
        <f>IF(results!D270=0,"",results!D270)</f>
        <v/>
      </c>
      <c r="E1813" s="131" t="str">
        <f>IF(results!E270=0,"",results!E270)</f>
        <v/>
      </c>
      <c r="F1813" s="141" t="str">
        <f>results!$AC$3</f>
        <v>/BMD</v>
      </c>
      <c r="G1813" s="141" t="str">
        <f>results!AC270</f>
        <v/>
      </c>
      <c r="H1813" s="143" t="str">
        <f>IFERROR(VLOOKUP(Base[[#This Row],[Résultats Demi Dilution]],$K$2:$L$62,2),"")</f>
        <v/>
      </c>
    </row>
    <row r="1814" spans="1:8" x14ac:dyDescent="0.25">
      <c r="A1814" s="140" t="str">
        <f>IF(results!A271=0,"",results!A271)</f>
        <v/>
      </c>
      <c r="B1814" s="131" t="str">
        <f>IF(results!B271=0,"",results!B271)</f>
        <v/>
      </c>
      <c r="C1814" s="131" t="str">
        <f>IF(results!C271=0,"",results!C271)</f>
        <v/>
      </c>
      <c r="D1814" s="131" t="str">
        <f>IF(results!D271=0,"",results!D271)</f>
        <v/>
      </c>
      <c r="E1814" s="131" t="str">
        <f>IF(results!E271=0,"",results!E271)</f>
        <v/>
      </c>
      <c r="F1814" s="141" t="str">
        <f>results!$AC$3</f>
        <v>/BMD</v>
      </c>
      <c r="G1814" s="141" t="str">
        <f>results!AC271</f>
        <v/>
      </c>
      <c r="H1814" s="143" t="str">
        <f>IFERROR(VLOOKUP(Base[[#This Row],[Résultats Demi Dilution]],$K$2:$L$62,2),"")</f>
        <v/>
      </c>
    </row>
    <row r="1815" spans="1:8" x14ac:dyDescent="0.25">
      <c r="A1815" s="140" t="str">
        <f>IF(results!A272=0,"",results!A272)</f>
        <v/>
      </c>
      <c r="B1815" s="131" t="str">
        <f>IF(results!B272=0,"",results!B272)</f>
        <v/>
      </c>
      <c r="C1815" s="131" t="str">
        <f>IF(results!C272=0,"",results!C272)</f>
        <v/>
      </c>
      <c r="D1815" s="131" t="str">
        <f>IF(results!D272=0,"",results!D272)</f>
        <v/>
      </c>
      <c r="E1815" s="131" t="str">
        <f>IF(results!E272=0,"",results!E272)</f>
        <v/>
      </c>
      <c r="F1815" s="141" t="str">
        <f>results!$AC$3</f>
        <v>/BMD</v>
      </c>
      <c r="G1815" s="141" t="str">
        <f>results!AC272</f>
        <v/>
      </c>
      <c r="H1815" s="143" t="str">
        <f>IFERROR(VLOOKUP(Base[[#This Row],[Résultats Demi Dilution]],$K$2:$L$62,2),"")</f>
        <v/>
      </c>
    </row>
    <row r="1816" spans="1:8" x14ac:dyDescent="0.25">
      <c r="A1816" s="140" t="str">
        <f>IF(results!A273=0,"",results!A273)</f>
        <v/>
      </c>
      <c r="B1816" s="131" t="str">
        <f>IF(results!B273=0,"",results!B273)</f>
        <v/>
      </c>
      <c r="C1816" s="131" t="str">
        <f>IF(results!C273=0,"",results!C273)</f>
        <v/>
      </c>
      <c r="D1816" s="131" t="str">
        <f>IF(results!D273=0,"",results!D273)</f>
        <v/>
      </c>
      <c r="E1816" s="131" t="str">
        <f>IF(results!E273=0,"",results!E273)</f>
        <v/>
      </c>
      <c r="F1816" s="141" t="str">
        <f>results!$AC$3</f>
        <v>/BMD</v>
      </c>
      <c r="G1816" s="141" t="str">
        <f>results!AC273</f>
        <v/>
      </c>
      <c r="H1816" s="143" t="str">
        <f>IFERROR(VLOOKUP(Base[[#This Row],[Résultats Demi Dilution]],$K$2:$L$62,2),"")</f>
        <v/>
      </c>
    </row>
    <row r="1817" spans="1:8" x14ac:dyDescent="0.25">
      <c r="A1817" s="140" t="str">
        <f>IF(results!A274=0,"",results!A274)</f>
        <v/>
      </c>
      <c r="B1817" s="131" t="str">
        <f>IF(results!B274=0,"",results!B274)</f>
        <v/>
      </c>
      <c r="C1817" s="131" t="str">
        <f>IF(results!C274=0,"",results!C274)</f>
        <v/>
      </c>
      <c r="D1817" s="131" t="str">
        <f>IF(results!D274=0,"",results!D274)</f>
        <v/>
      </c>
      <c r="E1817" s="131" t="str">
        <f>IF(results!E274=0,"",results!E274)</f>
        <v/>
      </c>
      <c r="F1817" s="141" t="str">
        <f>results!$AC$3</f>
        <v>/BMD</v>
      </c>
      <c r="G1817" s="141" t="str">
        <f>results!AC274</f>
        <v/>
      </c>
      <c r="H1817" s="143" t="str">
        <f>IFERROR(VLOOKUP(Base[[#This Row],[Résultats Demi Dilution]],$K$2:$L$62,2),"")</f>
        <v/>
      </c>
    </row>
    <row r="1818" spans="1:8" x14ac:dyDescent="0.25">
      <c r="A1818" s="140" t="str">
        <f>IF(results!A275=0,"",results!A275)</f>
        <v/>
      </c>
      <c r="B1818" s="131" t="str">
        <f>IF(results!B275=0,"",results!B275)</f>
        <v/>
      </c>
      <c r="C1818" s="131" t="str">
        <f>IF(results!C275=0,"",results!C275)</f>
        <v/>
      </c>
      <c r="D1818" s="131" t="str">
        <f>IF(results!D275=0,"",results!D275)</f>
        <v/>
      </c>
      <c r="E1818" s="131" t="str">
        <f>IF(results!E275=0,"",results!E275)</f>
        <v/>
      </c>
      <c r="F1818" s="141" t="str">
        <f>results!$AC$3</f>
        <v>/BMD</v>
      </c>
      <c r="G1818" s="141" t="str">
        <f>results!AC275</f>
        <v/>
      </c>
      <c r="H1818" s="143" t="str">
        <f>IFERROR(VLOOKUP(Base[[#This Row],[Résultats Demi Dilution]],$K$2:$L$62,2),"")</f>
        <v/>
      </c>
    </row>
    <row r="1819" spans="1:8" x14ac:dyDescent="0.25">
      <c r="A1819" s="140" t="str">
        <f>IF(results!A276=0,"",results!A276)</f>
        <v/>
      </c>
      <c r="B1819" s="131" t="str">
        <f>IF(results!B276=0,"",results!B276)</f>
        <v/>
      </c>
      <c r="C1819" s="131" t="str">
        <f>IF(results!C276=0,"",results!C276)</f>
        <v/>
      </c>
      <c r="D1819" s="131" t="str">
        <f>IF(results!D276=0,"",results!D276)</f>
        <v/>
      </c>
      <c r="E1819" s="131" t="str">
        <f>IF(results!E276=0,"",results!E276)</f>
        <v/>
      </c>
      <c r="F1819" s="141" t="str">
        <f>results!$AC$3</f>
        <v>/BMD</v>
      </c>
      <c r="G1819" s="141" t="str">
        <f>results!AC276</f>
        <v/>
      </c>
      <c r="H1819" s="143" t="str">
        <f>IFERROR(VLOOKUP(Base[[#This Row],[Résultats Demi Dilution]],$K$2:$L$62,2),"")</f>
        <v/>
      </c>
    </row>
    <row r="1820" spans="1:8" x14ac:dyDescent="0.25">
      <c r="A1820" s="140" t="str">
        <f>IF(results!A277=0,"",results!A277)</f>
        <v/>
      </c>
      <c r="B1820" s="131" t="str">
        <f>IF(results!B277=0,"",results!B277)</f>
        <v/>
      </c>
      <c r="C1820" s="131" t="str">
        <f>IF(results!C277=0,"",results!C277)</f>
        <v/>
      </c>
      <c r="D1820" s="131" t="str">
        <f>IF(results!D277=0,"",results!D277)</f>
        <v/>
      </c>
      <c r="E1820" s="131" t="str">
        <f>IF(results!E277=0,"",results!E277)</f>
        <v/>
      </c>
      <c r="F1820" s="141" t="str">
        <f>results!$AC$3</f>
        <v>/BMD</v>
      </c>
      <c r="G1820" s="141" t="str">
        <f>results!AC277</f>
        <v/>
      </c>
      <c r="H1820" s="143" t="str">
        <f>IFERROR(VLOOKUP(Base[[#This Row],[Résultats Demi Dilution]],$K$2:$L$62,2),"")</f>
        <v/>
      </c>
    </row>
    <row r="1821" spans="1:8" x14ac:dyDescent="0.25">
      <c r="A1821" s="140" t="str">
        <f>IF(results!A278=0,"",results!A278)</f>
        <v/>
      </c>
      <c r="B1821" s="131" t="str">
        <f>IF(results!B278=0,"",results!B278)</f>
        <v/>
      </c>
      <c r="C1821" s="131" t="str">
        <f>IF(results!C278=0,"",results!C278)</f>
        <v/>
      </c>
      <c r="D1821" s="131" t="str">
        <f>IF(results!D278=0,"",results!D278)</f>
        <v/>
      </c>
      <c r="E1821" s="131" t="str">
        <f>IF(results!E278=0,"",results!E278)</f>
        <v/>
      </c>
      <c r="F1821" s="141" t="str">
        <f>results!$AC$3</f>
        <v>/BMD</v>
      </c>
      <c r="G1821" s="141" t="str">
        <f>results!AC278</f>
        <v/>
      </c>
      <c r="H1821" s="143" t="str">
        <f>IFERROR(VLOOKUP(Base[[#This Row],[Résultats Demi Dilution]],$K$2:$L$62,2),"")</f>
        <v/>
      </c>
    </row>
    <row r="1822" spans="1:8" x14ac:dyDescent="0.25">
      <c r="A1822" s="140" t="str">
        <f>IF(results!A279=0,"",results!A279)</f>
        <v/>
      </c>
      <c r="B1822" s="131" t="str">
        <f>IF(results!B279=0,"",results!B279)</f>
        <v/>
      </c>
      <c r="C1822" s="131" t="str">
        <f>IF(results!C279=0,"",results!C279)</f>
        <v/>
      </c>
      <c r="D1822" s="131" t="str">
        <f>IF(results!D279=0,"",results!D279)</f>
        <v/>
      </c>
      <c r="E1822" s="131" t="str">
        <f>IF(results!E279=0,"",results!E279)</f>
        <v/>
      </c>
      <c r="F1822" s="141" t="str">
        <f>results!$AC$3</f>
        <v>/BMD</v>
      </c>
      <c r="G1822" s="141" t="str">
        <f>results!AC279</f>
        <v/>
      </c>
      <c r="H1822" s="143" t="str">
        <f>IFERROR(VLOOKUP(Base[[#This Row],[Résultats Demi Dilution]],$K$2:$L$62,2),"")</f>
        <v/>
      </c>
    </row>
    <row r="1823" spans="1:8" x14ac:dyDescent="0.25">
      <c r="A1823" s="140" t="str">
        <f>IF(results!A280=0,"",results!A280)</f>
        <v/>
      </c>
      <c r="B1823" s="131" t="str">
        <f>IF(results!B280=0,"",results!B280)</f>
        <v/>
      </c>
      <c r="C1823" s="131" t="str">
        <f>IF(results!C280=0,"",results!C280)</f>
        <v/>
      </c>
      <c r="D1823" s="131" t="str">
        <f>IF(results!D280=0,"",results!D280)</f>
        <v/>
      </c>
      <c r="E1823" s="131" t="str">
        <f>IF(results!E280=0,"",results!E280)</f>
        <v/>
      </c>
      <c r="F1823" s="141" t="str">
        <f>results!$AC$3</f>
        <v>/BMD</v>
      </c>
      <c r="G1823" s="141" t="str">
        <f>results!AC280</f>
        <v/>
      </c>
      <c r="H1823" s="143" t="str">
        <f>IFERROR(VLOOKUP(Base[[#This Row],[Résultats Demi Dilution]],$K$2:$L$62,2),"")</f>
        <v/>
      </c>
    </row>
    <row r="1824" spans="1:8" x14ac:dyDescent="0.25">
      <c r="A1824" s="140" t="str">
        <f>IF(results!A281=0,"",results!A281)</f>
        <v/>
      </c>
      <c r="B1824" s="131" t="str">
        <f>IF(results!B281=0,"",results!B281)</f>
        <v/>
      </c>
      <c r="C1824" s="131" t="str">
        <f>IF(results!C281=0,"",results!C281)</f>
        <v/>
      </c>
      <c r="D1824" s="131" t="str">
        <f>IF(results!D281=0,"",results!D281)</f>
        <v/>
      </c>
      <c r="E1824" s="131" t="str">
        <f>IF(results!E281=0,"",results!E281)</f>
        <v/>
      </c>
      <c r="F1824" s="141" t="str">
        <f>results!$AC$3</f>
        <v>/BMD</v>
      </c>
      <c r="G1824" s="141" t="str">
        <f>results!AC281</f>
        <v/>
      </c>
      <c r="H1824" s="143" t="str">
        <f>IFERROR(VLOOKUP(Base[[#This Row],[Résultats Demi Dilution]],$K$2:$L$62,2),"")</f>
        <v/>
      </c>
    </row>
    <row r="1825" spans="1:8" x14ac:dyDescent="0.25">
      <c r="A1825" s="140" t="str">
        <f>IF(results!A282=0,"",results!A282)</f>
        <v/>
      </c>
      <c r="B1825" s="131" t="str">
        <f>IF(results!B282=0,"",results!B282)</f>
        <v/>
      </c>
      <c r="C1825" s="131" t="str">
        <f>IF(results!C282=0,"",results!C282)</f>
        <v/>
      </c>
      <c r="D1825" s="131" t="str">
        <f>IF(results!D282=0,"",results!D282)</f>
        <v/>
      </c>
      <c r="E1825" s="131" t="str">
        <f>IF(results!E282=0,"",results!E282)</f>
        <v/>
      </c>
      <c r="F1825" s="141" t="str">
        <f>results!$AC$3</f>
        <v>/BMD</v>
      </c>
      <c r="G1825" s="141" t="str">
        <f>results!AC282</f>
        <v/>
      </c>
      <c r="H1825" s="143" t="str">
        <f>IFERROR(VLOOKUP(Base[[#This Row],[Résultats Demi Dilution]],$K$2:$L$62,2),"")</f>
        <v/>
      </c>
    </row>
    <row r="1826" spans="1:8" x14ac:dyDescent="0.25">
      <c r="A1826" s="140" t="str">
        <f>IF(results!A283=0,"",results!A283)</f>
        <v/>
      </c>
      <c r="B1826" s="131" t="str">
        <f>IF(results!B283=0,"",results!B283)</f>
        <v/>
      </c>
      <c r="C1826" s="131" t="str">
        <f>IF(results!C283=0,"",results!C283)</f>
        <v/>
      </c>
      <c r="D1826" s="131" t="str">
        <f>IF(results!D283=0,"",results!D283)</f>
        <v/>
      </c>
      <c r="E1826" s="131" t="str">
        <f>IF(results!E283=0,"",results!E283)</f>
        <v/>
      </c>
      <c r="F1826" s="141" t="str">
        <f>results!$AC$3</f>
        <v>/BMD</v>
      </c>
      <c r="G1826" s="141" t="str">
        <f>results!AC283</f>
        <v/>
      </c>
      <c r="H1826" s="143" t="str">
        <f>IFERROR(VLOOKUP(Base[[#This Row],[Résultats Demi Dilution]],$K$2:$L$62,2),"")</f>
        <v/>
      </c>
    </row>
    <row r="1827" spans="1:8" x14ac:dyDescent="0.25">
      <c r="A1827" s="140" t="str">
        <f>IF(results!A284=0,"",results!A284)</f>
        <v/>
      </c>
      <c r="B1827" s="131" t="str">
        <f>IF(results!B284=0,"",results!B284)</f>
        <v/>
      </c>
      <c r="C1827" s="131" t="str">
        <f>IF(results!C284=0,"",results!C284)</f>
        <v/>
      </c>
      <c r="D1827" s="131" t="str">
        <f>IF(results!D284=0,"",results!D284)</f>
        <v/>
      </c>
      <c r="E1827" s="131" t="str">
        <f>IF(results!E284=0,"",results!E284)</f>
        <v/>
      </c>
      <c r="F1827" s="141" t="str">
        <f>results!$AC$3</f>
        <v>/BMD</v>
      </c>
      <c r="G1827" s="141" t="str">
        <f>results!AC284</f>
        <v/>
      </c>
      <c r="H1827" s="143" t="str">
        <f>IFERROR(VLOOKUP(Base[[#This Row],[Résultats Demi Dilution]],$K$2:$L$62,2),"")</f>
        <v/>
      </c>
    </row>
    <row r="1828" spans="1:8" x14ac:dyDescent="0.25">
      <c r="A1828" s="140" t="str">
        <f>IF(results!A285=0,"",results!A285)</f>
        <v/>
      </c>
      <c r="B1828" s="131" t="str">
        <f>IF(results!B285=0,"",results!B285)</f>
        <v/>
      </c>
      <c r="C1828" s="131" t="str">
        <f>IF(results!C285=0,"",results!C285)</f>
        <v/>
      </c>
      <c r="D1828" s="131" t="str">
        <f>IF(results!D285=0,"",results!D285)</f>
        <v/>
      </c>
      <c r="E1828" s="131" t="str">
        <f>IF(results!E285=0,"",results!E285)</f>
        <v/>
      </c>
      <c r="F1828" s="141" t="str">
        <f>results!$AC$3</f>
        <v>/BMD</v>
      </c>
      <c r="G1828" s="141" t="str">
        <f>results!AC285</f>
        <v/>
      </c>
      <c r="H1828" s="143" t="str">
        <f>IFERROR(VLOOKUP(Base[[#This Row],[Résultats Demi Dilution]],$K$2:$L$62,2),"")</f>
        <v/>
      </c>
    </row>
    <row r="1829" spans="1:8" x14ac:dyDescent="0.25">
      <c r="A1829" s="140" t="str">
        <f>IF(results!A286=0,"",results!A286)</f>
        <v/>
      </c>
      <c r="B1829" s="131" t="str">
        <f>IF(results!B286=0,"",results!B286)</f>
        <v/>
      </c>
      <c r="C1829" s="131" t="str">
        <f>IF(results!C286=0,"",results!C286)</f>
        <v/>
      </c>
      <c r="D1829" s="131" t="str">
        <f>IF(results!D286=0,"",results!D286)</f>
        <v/>
      </c>
      <c r="E1829" s="131" t="str">
        <f>IF(results!E286=0,"",results!E286)</f>
        <v/>
      </c>
      <c r="F1829" s="141" t="str">
        <f>results!$AC$3</f>
        <v>/BMD</v>
      </c>
      <c r="G1829" s="141" t="str">
        <f>results!AC286</f>
        <v/>
      </c>
      <c r="H1829" s="143" t="str">
        <f>IFERROR(VLOOKUP(Base[[#This Row],[Résultats Demi Dilution]],$K$2:$L$62,2),"")</f>
        <v/>
      </c>
    </row>
    <row r="1830" spans="1:8" x14ac:dyDescent="0.25">
      <c r="A1830" s="140" t="str">
        <f>IF(results!A287=0,"",results!A287)</f>
        <v/>
      </c>
      <c r="B1830" s="131" t="str">
        <f>IF(results!B287=0,"",results!B287)</f>
        <v/>
      </c>
      <c r="C1830" s="131" t="str">
        <f>IF(results!C287=0,"",results!C287)</f>
        <v/>
      </c>
      <c r="D1830" s="131" t="str">
        <f>IF(results!D287=0,"",results!D287)</f>
        <v/>
      </c>
      <c r="E1830" s="131" t="str">
        <f>IF(results!E287=0,"",results!E287)</f>
        <v/>
      </c>
      <c r="F1830" s="141" t="str">
        <f>results!$AC$3</f>
        <v>/BMD</v>
      </c>
      <c r="G1830" s="141" t="str">
        <f>results!AC287</f>
        <v/>
      </c>
      <c r="H1830" s="143" t="str">
        <f>IFERROR(VLOOKUP(Base[[#This Row],[Résultats Demi Dilution]],$K$2:$L$62,2),"")</f>
        <v/>
      </c>
    </row>
    <row r="1831" spans="1:8" x14ac:dyDescent="0.25">
      <c r="A1831" s="140" t="str">
        <f>IF(results!A288=0,"",results!A288)</f>
        <v/>
      </c>
      <c r="B1831" s="131" t="str">
        <f>IF(results!B288=0,"",results!B288)</f>
        <v/>
      </c>
      <c r="C1831" s="131" t="str">
        <f>IF(results!C288=0,"",results!C288)</f>
        <v/>
      </c>
      <c r="D1831" s="131" t="str">
        <f>IF(results!D288=0,"",results!D288)</f>
        <v/>
      </c>
      <c r="E1831" s="131" t="str">
        <f>IF(results!E288=0,"",results!E288)</f>
        <v/>
      </c>
      <c r="F1831" s="141" t="str">
        <f>results!$AC$3</f>
        <v>/BMD</v>
      </c>
      <c r="G1831" s="141" t="str">
        <f>results!AC288</f>
        <v/>
      </c>
      <c r="H1831" s="143" t="str">
        <f>IFERROR(VLOOKUP(Base[[#This Row],[Résultats Demi Dilution]],$K$2:$L$62,2),"")</f>
        <v/>
      </c>
    </row>
    <row r="1832" spans="1:8" x14ac:dyDescent="0.25">
      <c r="A1832" s="140" t="str">
        <f>IF(results!A289=0,"",results!A289)</f>
        <v/>
      </c>
      <c r="B1832" s="131" t="str">
        <f>IF(results!B289=0,"",results!B289)</f>
        <v/>
      </c>
      <c r="C1832" s="131" t="str">
        <f>IF(results!C289=0,"",results!C289)</f>
        <v/>
      </c>
      <c r="D1832" s="131" t="str">
        <f>IF(results!D289=0,"",results!D289)</f>
        <v/>
      </c>
      <c r="E1832" s="131" t="str">
        <f>IF(results!E289=0,"",results!E289)</f>
        <v/>
      </c>
      <c r="F1832" s="141" t="str">
        <f>results!$AC$3</f>
        <v>/BMD</v>
      </c>
      <c r="G1832" s="141" t="str">
        <f>results!AC289</f>
        <v/>
      </c>
      <c r="H1832" s="143" t="str">
        <f>IFERROR(VLOOKUP(Base[[#This Row],[Résultats Demi Dilution]],$K$2:$L$62,2),"")</f>
        <v/>
      </c>
    </row>
    <row r="1833" spans="1:8" x14ac:dyDescent="0.25">
      <c r="A1833" s="140" t="str">
        <f>IF(results!A290=0,"",results!A290)</f>
        <v/>
      </c>
      <c r="B1833" s="131" t="str">
        <f>IF(results!B290=0,"",results!B290)</f>
        <v/>
      </c>
      <c r="C1833" s="131" t="str">
        <f>IF(results!C290=0,"",results!C290)</f>
        <v/>
      </c>
      <c r="D1833" s="131" t="str">
        <f>IF(results!D290=0,"",results!D290)</f>
        <v/>
      </c>
      <c r="E1833" s="131" t="str">
        <f>IF(results!E290=0,"",results!E290)</f>
        <v/>
      </c>
      <c r="F1833" s="141" t="str">
        <f>results!$AC$3</f>
        <v>/BMD</v>
      </c>
      <c r="G1833" s="141" t="str">
        <f>results!AC290</f>
        <v/>
      </c>
      <c r="H1833" s="143" t="str">
        <f>IFERROR(VLOOKUP(Base[[#This Row],[Résultats Demi Dilution]],$K$2:$L$62,2),"")</f>
        <v/>
      </c>
    </row>
    <row r="1834" spans="1:8" x14ac:dyDescent="0.25">
      <c r="A1834" s="140" t="str">
        <f>IF(results!A291=0,"",results!A291)</f>
        <v/>
      </c>
      <c r="B1834" s="131" t="str">
        <f>IF(results!B291=0,"",results!B291)</f>
        <v/>
      </c>
      <c r="C1834" s="131" t="str">
        <f>IF(results!C291=0,"",results!C291)</f>
        <v/>
      </c>
      <c r="D1834" s="131" t="str">
        <f>IF(results!D291=0,"",results!D291)</f>
        <v/>
      </c>
      <c r="E1834" s="131" t="str">
        <f>IF(results!E291=0,"",results!E291)</f>
        <v/>
      </c>
      <c r="F1834" s="141" t="str">
        <f>results!$AC$3</f>
        <v>/BMD</v>
      </c>
      <c r="G1834" s="141" t="str">
        <f>results!AC291</f>
        <v/>
      </c>
      <c r="H1834" s="143" t="str">
        <f>IFERROR(VLOOKUP(Base[[#This Row],[Résultats Demi Dilution]],$K$2:$L$62,2),"")</f>
        <v/>
      </c>
    </row>
    <row r="1835" spans="1:8" x14ac:dyDescent="0.25">
      <c r="A1835" s="140" t="str">
        <f>IF(results!A292=0,"",results!A292)</f>
        <v/>
      </c>
      <c r="B1835" s="131" t="str">
        <f>IF(results!B292=0,"",results!B292)</f>
        <v/>
      </c>
      <c r="C1835" s="131" t="str">
        <f>IF(results!C292=0,"",results!C292)</f>
        <v/>
      </c>
      <c r="D1835" s="131" t="str">
        <f>IF(results!D292=0,"",results!D292)</f>
        <v/>
      </c>
      <c r="E1835" s="131" t="str">
        <f>IF(results!E292=0,"",results!E292)</f>
        <v/>
      </c>
      <c r="F1835" s="141" t="str">
        <f>results!$AC$3</f>
        <v>/BMD</v>
      </c>
      <c r="G1835" s="141" t="str">
        <f>results!AC292</f>
        <v/>
      </c>
      <c r="H1835" s="143" t="str">
        <f>IFERROR(VLOOKUP(Base[[#This Row],[Résultats Demi Dilution]],$K$2:$L$62,2),"")</f>
        <v/>
      </c>
    </row>
    <row r="1836" spans="1:8" x14ac:dyDescent="0.25">
      <c r="A1836" s="140" t="str">
        <f>IF(results!A293=0,"",results!A293)</f>
        <v/>
      </c>
      <c r="B1836" s="131" t="str">
        <f>IF(results!B293=0,"",results!B293)</f>
        <v/>
      </c>
      <c r="C1836" s="131" t="str">
        <f>IF(results!C293=0,"",results!C293)</f>
        <v/>
      </c>
      <c r="D1836" s="131" t="str">
        <f>IF(results!D293=0,"",results!D293)</f>
        <v/>
      </c>
      <c r="E1836" s="131" t="str">
        <f>IF(results!E293=0,"",results!E293)</f>
        <v/>
      </c>
      <c r="F1836" s="141" t="str">
        <f>results!$AC$3</f>
        <v>/BMD</v>
      </c>
      <c r="G1836" s="141" t="str">
        <f>results!AC293</f>
        <v/>
      </c>
      <c r="H1836" s="143" t="str">
        <f>IFERROR(VLOOKUP(Base[[#This Row],[Résultats Demi Dilution]],$K$2:$L$62,2),"")</f>
        <v/>
      </c>
    </row>
    <row r="1837" spans="1:8" x14ac:dyDescent="0.25">
      <c r="A1837" s="140" t="str">
        <f>IF(results!A294=0,"",results!A294)</f>
        <v/>
      </c>
      <c r="B1837" s="131" t="str">
        <f>IF(results!B294=0,"",results!B294)</f>
        <v/>
      </c>
      <c r="C1837" s="131" t="str">
        <f>IF(results!C294=0,"",results!C294)</f>
        <v/>
      </c>
      <c r="D1837" s="131" t="str">
        <f>IF(results!D294=0,"",results!D294)</f>
        <v/>
      </c>
      <c r="E1837" s="131" t="str">
        <f>IF(results!E294=0,"",results!E294)</f>
        <v/>
      </c>
      <c r="F1837" s="141" t="str">
        <f>results!$AC$3</f>
        <v>/BMD</v>
      </c>
      <c r="G1837" s="141" t="str">
        <f>results!AC294</f>
        <v/>
      </c>
      <c r="H1837" s="143" t="str">
        <f>IFERROR(VLOOKUP(Base[[#This Row],[Résultats Demi Dilution]],$K$2:$L$62,2),"")</f>
        <v/>
      </c>
    </row>
    <row r="1838" spans="1:8" x14ac:dyDescent="0.25">
      <c r="A1838" s="140" t="str">
        <f>IF(results!A295=0,"",results!A295)</f>
        <v/>
      </c>
      <c r="B1838" s="131" t="str">
        <f>IF(results!B295=0,"",results!B295)</f>
        <v/>
      </c>
      <c r="C1838" s="131" t="str">
        <f>IF(results!C295=0,"",results!C295)</f>
        <v/>
      </c>
      <c r="D1838" s="131" t="str">
        <f>IF(results!D295=0,"",results!D295)</f>
        <v/>
      </c>
      <c r="E1838" s="131" t="str">
        <f>IF(results!E295=0,"",results!E295)</f>
        <v/>
      </c>
      <c r="F1838" s="141" t="str">
        <f>results!$AC$3</f>
        <v>/BMD</v>
      </c>
      <c r="G1838" s="141" t="str">
        <f>results!AC295</f>
        <v/>
      </c>
      <c r="H1838" s="143" t="str">
        <f>IFERROR(VLOOKUP(Base[[#This Row],[Résultats Demi Dilution]],$K$2:$L$62,2),"")</f>
        <v/>
      </c>
    </row>
    <row r="1839" spans="1:8" x14ac:dyDescent="0.25">
      <c r="A1839" s="140" t="str">
        <f>IF(results!A296=0,"",results!A296)</f>
        <v/>
      </c>
      <c r="B1839" s="131" t="str">
        <f>IF(results!B296=0,"",results!B296)</f>
        <v/>
      </c>
      <c r="C1839" s="131" t="str">
        <f>IF(results!C296=0,"",results!C296)</f>
        <v/>
      </c>
      <c r="D1839" s="131" t="str">
        <f>IF(results!D296=0,"",results!D296)</f>
        <v/>
      </c>
      <c r="E1839" s="131" t="str">
        <f>IF(results!E296=0,"",results!E296)</f>
        <v/>
      </c>
      <c r="F1839" s="141" t="str">
        <f>results!$AC$3</f>
        <v>/BMD</v>
      </c>
      <c r="G1839" s="141" t="str">
        <f>results!AC296</f>
        <v/>
      </c>
      <c r="H1839" s="143" t="str">
        <f>IFERROR(VLOOKUP(Base[[#This Row],[Résultats Demi Dilution]],$K$2:$L$62,2),"")</f>
        <v/>
      </c>
    </row>
    <row r="1840" spans="1:8" x14ac:dyDescent="0.25">
      <c r="A1840" s="140" t="str">
        <f>IF(results!A297=0,"",results!A297)</f>
        <v/>
      </c>
      <c r="B1840" s="131" t="str">
        <f>IF(results!B297=0,"",results!B297)</f>
        <v/>
      </c>
      <c r="C1840" s="131" t="str">
        <f>IF(results!C297=0,"",results!C297)</f>
        <v/>
      </c>
      <c r="D1840" s="131" t="str">
        <f>IF(results!D297=0,"",results!D297)</f>
        <v/>
      </c>
      <c r="E1840" s="131" t="str">
        <f>IF(results!E297=0,"",results!E297)</f>
        <v/>
      </c>
      <c r="F1840" s="141" t="str">
        <f>results!$AC$3</f>
        <v>/BMD</v>
      </c>
      <c r="G1840" s="141" t="str">
        <f>results!AC297</f>
        <v/>
      </c>
      <c r="H1840" s="143" t="str">
        <f>IFERROR(VLOOKUP(Base[[#This Row],[Résultats Demi Dilution]],$K$2:$L$62,2),"")</f>
        <v/>
      </c>
    </row>
    <row r="1841" spans="1:8" x14ac:dyDescent="0.25">
      <c r="A1841" s="140" t="str">
        <f>IF(results!A298=0,"",results!A298)</f>
        <v/>
      </c>
      <c r="B1841" s="131" t="str">
        <f>IF(results!B298=0,"",results!B298)</f>
        <v/>
      </c>
      <c r="C1841" s="131" t="str">
        <f>IF(results!C298=0,"",results!C298)</f>
        <v/>
      </c>
      <c r="D1841" s="131" t="str">
        <f>IF(results!D298=0,"",results!D298)</f>
        <v/>
      </c>
      <c r="E1841" s="131" t="str">
        <f>IF(results!E298=0,"",results!E298)</f>
        <v/>
      </c>
      <c r="F1841" s="141" t="str">
        <f>results!$AC$3</f>
        <v>/BMD</v>
      </c>
      <c r="G1841" s="141" t="str">
        <f>results!AC298</f>
        <v/>
      </c>
      <c r="H1841" s="143" t="str">
        <f>IFERROR(VLOOKUP(Base[[#This Row],[Résultats Demi Dilution]],$K$2:$L$62,2),"")</f>
        <v/>
      </c>
    </row>
    <row r="1842" spans="1:8" x14ac:dyDescent="0.25">
      <c r="A1842" s="140" t="str">
        <f>IF(results!A299=0,"",results!A299)</f>
        <v/>
      </c>
      <c r="B1842" s="131" t="str">
        <f>IF(results!B299=0,"",results!B299)</f>
        <v/>
      </c>
      <c r="C1842" s="131" t="str">
        <f>IF(results!C299=0,"",results!C299)</f>
        <v/>
      </c>
      <c r="D1842" s="131" t="str">
        <f>IF(results!D299=0,"",results!D299)</f>
        <v/>
      </c>
      <c r="E1842" s="131" t="str">
        <f>IF(results!E299=0,"",results!E299)</f>
        <v/>
      </c>
      <c r="F1842" s="141" t="str">
        <f>results!$AC$3</f>
        <v>/BMD</v>
      </c>
      <c r="G1842" s="141" t="str">
        <f>results!AC299</f>
        <v/>
      </c>
      <c r="H1842" s="143" t="str">
        <f>IFERROR(VLOOKUP(Base[[#This Row],[Résultats Demi Dilution]],$K$2:$L$62,2),"")</f>
        <v/>
      </c>
    </row>
    <row r="1843" spans="1:8" x14ac:dyDescent="0.25">
      <c r="A1843" s="140" t="str">
        <f>IF(results!A300=0,"",results!A300)</f>
        <v/>
      </c>
      <c r="B1843" s="131" t="str">
        <f>IF(results!B300=0,"",results!B300)</f>
        <v/>
      </c>
      <c r="C1843" s="131" t="str">
        <f>IF(results!C300=0,"",results!C300)</f>
        <v/>
      </c>
      <c r="D1843" s="131" t="str">
        <f>IF(results!D300=0,"",results!D300)</f>
        <v/>
      </c>
      <c r="E1843" s="131" t="str">
        <f>IF(results!E300=0,"",results!E300)</f>
        <v/>
      </c>
      <c r="F1843" s="141" t="str">
        <f>results!$AC$3</f>
        <v>/BMD</v>
      </c>
      <c r="G1843" s="141" t="str">
        <f>results!AC300</f>
        <v/>
      </c>
      <c r="H1843" s="143" t="str">
        <f>IFERROR(VLOOKUP(Base[[#This Row],[Résultats Demi Dilution]],$K$2:$L$62,2),"")</f>
        <v/>
      </c>
    </row>
    <row r="1844" spans="1:8" ht="15.75" thickBot="1" x14ac:dyDescent="0.3">
      <c r="A1844" s="144" t="str">
        <f>IF(results!A301=0,"",results!A301)</f>
        <v/>
      </c>
      <c r="B1844" s="135" t="str">
        <f>IF(results!B301=0,"",results!B301)</f>
        <v/>
      </c>
      <c r="C1844" s="135" t="str">
        <f>IF(results!C301=0,"",results!C301)</f>
        <v/>
      </c>
      <c r="D1844" s="135" t="str">
        <f>IF(results!D301=0,"",results!D301)</f>
        <v/>
      </c>
      <c r="E1844" s="135" t="str">
        <f>IF(results!E301=0,"",results!E301)</f>
        <v/>
      </c>
      <c r="F1844" s="145" t="str">
        <f>results!$AC$3</f>
        <v>/BMD</v>
      </c>
      <c r="G1844" s="145" t="str">
        <f>results!AC301</f>
        <v/>
      </c>
      <c r="H1844" s="143" t="str">
        <f>IFERROR(VLOOKUP(Base[[#This Row],[Résultats Demi Dilution]],$K$2:$L$62,2),"")</f>
        <v/>
      </c>
    </row>
    <row r="1845" spans="1:8" x14ac:dyDescent="0.25">
      <c r="A1845" s="137" t="str">
        <f>IF(results!A5=0,"",results!A5)</f>
        <v/>
      </c>
      <c r="B1845" s="127" t="str">
        <f>IF(results!B302=0,"",results!B302)</f>
        <v/>
      </c>
      <c r="C1845" s="127" t="str">
        <f>IF(results!C302=0,"",results!C302)</f>
        <v/>
      </c>
      <c r="D1845" s="127" t="str">
        <f>IF(results!D302=0,"",results!D302)</f>
        <v/>
      </c>
      <c r="E1845" s="127" t="str">
        <f>IF(results!E302=0,"",results!E302)</f>
        <v/>
      </c>
      <c r="F1845" s="138" t="str">
        <f>results!$AD$3</f>
        <v>/BMD</v>
      </c>
      <c r="G1845" s="138" t="str">
        <f>results!AD5</f>
        <v/>
      </c>
      <c r="H1845" s="143" t="str">
        <f>IFERROR(VLOOKUP(Base[[#This Row],[Résultats Demi Dilution]],$K$2:$L$62,2),"")</f>
        <v/>
      </c>
    </row>
    <row r="1846" spans="1:8" x14ac:dyDescent="0.25">
      <c r="A1846" s="140" t="str">
        <f>IF(results!A6=0,"",results!A6)</f>
        <v/>
      </c>
      <c r="B1846" s="131" t="str">
        <f>IF(results!B303=0,"",results!B303)</f>
        <v/>
      </c>
      <c r="C1846" s="131" t="str">
        <f>IF(results!C303=0,"",results!C303)</f>
        <v/>
      </c>
      <c r="D1846" s="131" t="str">
        <f>IF(results!D303=0,"",results!D303)</f>
        <v/>
      </c>
      <c r="E1846" s="131" t="str">
        <f>IF(results!E303=0,"",results!E303)</f>
        <v/>
      </c>
      <c r="F1846" s="141" t="str">
        <f>results!$AD$3</f>
        <v>/BMD</v>
      </c>
      <c r="G1846" s="141" t="str">
        <f>results!AD6</f>
        <v/>
      </c>
      <c r="H1846" s="143" t="str">
        <f>IFERROR(VLOOKUP(Base[[#This Row],[Résultats Demi Dilution]],$K$2:$L$62,2),"")</f>
        <v/>
      </c>
    </row>
    <row r="1847" spans="1:8" x14ac:dyDescent="0.25">
      <c r="A1847" s="140" t="str">
        <f>IF(results!A7=0,"",results!A7)</f>
        <v/>
      </c>
      <c r="B1847" s="131" t="str">
        <f>IF(results!B304=0,"",results!B304)</f>
        <v/>
      </c>
      <c r="C1847" s="131" t="str">
        <f>IF(results!C304=0,"",results!C304)</f>
        <v/>
      </c>
      <c r="D1847" s="131" t="str">
        <f>IF(results!D304=0,"",results!D304)</f>
        <v/>
      </c>
      <c r="E1847" s="131" t="str">
        <f>IF(results!E304=0,"",results!E304)</f>
        <v/>
      </c>
      <c r="F1847" s="141" t="str">
        <f>results!$AD$3</f>
        <v>/BMD</v>
      </c>
      <c r="G1847" s="141" t="str">
        <f>results!AD7</f>
        <v/>
      </c>
      <c r="H1847" s="143" t="str">
        <f>IFERROR(VLOOKUP(Base[[#This Row],[Résultats Demi Dilution]],$K$2:$L$62,2),"")</f>
        <v/>
      </c>
    </row>
    <row r="1848" spans="1:8" x14ac:dyDescent="0.25">
      <c r="A1848" s="140" t="str">
        <f>IF(results!A8=0,"",results!A8)</f>
        <v/>
      </c>
      <c r="B1848" s="131" t="str">
        <f>IF(results!B305=0,"",results!B305)</f>
        <v/>
      </c>
      <c r="C1848" s="131" t="str">
        <f>IF(results!C305=0,"",results!C305)</f>
        <v/>
      </c>
      <c r="D1848" s="131" t="str">
        <f>IF(results!D305=0,"",results!D305)</f>
        <v/>
      </c>
      <c r="E1848" s="131" t="str">
        <f>IF(results!E305=0,"",results!E305)</f>
        <v/>
      </c>
      <c r="F1848" s="141" t="str">
        <f>results!$AD$3</f>
        <v>/BMD</v>
      </c>
      <c r="G1848" s="141" t="str">
        <f>results!AD8</f>
        <v/>
      </c>
      <c r="H1848" s="143" t="str">
        <f>IFERROR(VLOOKUP(Base[[#This Row],[Résultats Demi Dilution]],$K$2:$L$62,2),"")</f>
        <v/>
      </c>
    </row>
    <row r="1849" spans="1:8" x14ac:dyDescent="0.25">
      <c r="A1849" s="140" t="str">
        <f>IF(results!A9=0,"",results!A9)</f>
        <v/>
      </c>
      <c r="B1849" s="131" t="str">
        <f>IF(results!B306=0,"",results!B306)</f>
        <v/>
      </c>
      <c r="C1849" s="131" t="str">
        <f>IF(results!C306=0,"",results!C306)</f>
        <v/>
      </c>
      <c r="D1849" s="131" t="str">
        <f>IF(results!D306=0,"",results!D306)</f>
        <v/>
      </c>
      <c r="E1849" s="131" t="str">
        <f>IF(results!E306=0,"",results!E306)</f>
        <v/>
      </c>
      <c r="F1849" s="141" t="str">
        <f>results!$AD$3</f>
        <v>/BMD</v>
      </c>
      <c r="G1849" s="141" t="str">
        <f>results!AD9</f>
        <v/>
      </c>
      <c r="H1849" s="143" t="str">
        <f>IFERROR(VLOOKUP(Base[[#This Row],[Résultats Demi Dilution]],$K$2:$L$62,2),"")</f>
        <v/>
      </c>
    </row>
    <row r="1850" spans="1:8" x14ac:dyDescent="0.25">
      <c r="A1850" s="140" t="str">
        <f>IF(results!A10=0,"",results!A10)</f>
        <v/>
      </c>
      <c r="B1850" s="131" t="str">
        <f>IF(results!B307=0,"",results!B307)</f>
        <v/>
      </c>
      <c r="C1850" s="131" t="str">
        <f>IF(results!C307=0,"",results!C307)</f>
        <v/>
      </c>
      <c r="D1850" s="131" t="str">
        <f>IF(results!D307=0,"",results!D307)</f>
        <v/>
      </c>
      <c r="E1850" s="131" t="str">
        <f>IF(results!E307=0,"",results!E307)</f>
        <v/>
      </c>
      <c r="F1850" s="141" t="str">
        <f>results!$AD$3</f>
        <v>/BMD</v>
      </c>
      <c r="G1850" s="141" t="str">
        <f>results!AD10</f>
        <v/>
      </c>
      <c r="H1850" s="143" t="str">
        <f>IFERROR(VLOOKUP(Base[[#This Row],[Résultats Demi Dilution]],$K$2:$L$62,2),"")</f>
        <v/>
      </c>
    </row>
    <row r="1851" spans="1:8" x14ac:dyDescent="0.25">
      <c r="A1851" s="140" t="str">
        <f>IF(results!A11=0,"",results!A11)</f>
        <v/>
      </c>
      <c r="B1851" s="131" t="str">
        <f>IF(results!B308=0,"",results!B308)</f>
        <v/>
      </c>
      <c r="C1851" s="131" t="str">
        <f>IF(results!C308=0,"",results!C308)</f>
        <v/>
      </c>
      <c r="D1851" s="131" t="str">
        <f>IF(results!D308=0,"",results!D308)</f>
        <v/>
      </c>
      <c r="E1851" s="131" t="str">
        <f>IF(results!E308=0,"",results!E308)</f>
        <v/>
      </c>
      <c r="F1851" s="141" t="str">
        <f>results!$AD$3</f>
        <v>/BMD</v>
      </c>
      <c r="G1851" s="141" t="str">
        <f>results!AD11</f>
        <v/>
      </c>
      <c r="H1851" s="143" t="str">
        <f>IFERROR(VLOOKUP(Base[[#This Row],[Résultats Demi Dilution]],$K$2:$L$62,2),"")</f>
        <v/>
      </c>
    </row>
    <row r="1852" spans="1:8" x14ac:dyDescent="0.25">
      <c r="A1852" s="140" t="str">
        <f>IF(results!A12=0,"",results!A12)</f>
        <v/>
      </c>
      <c r="B1852" s="131" t="str">
        <f>IF(results!B309=0,"",results!B309)</f>
        <v/>
      </c>
      <c r="C1852" s="131" t="str">
        <f>IF(results!C309=0,"",results!C309)</f>
        <v/>
      </c>
      <c r="D1852" s="131" t="str">
        <f>IF(results!D309=0,"",results!D309)</f>
        <v/>
      </c>
      <c r="E1852" s="131" t="str">
        <f>IF(results!E309=0,"",results!E309)</f>
        <v/>
      </c>
      <c r="F1852" s="141" t="str">
        <f>results!$AD$3</f>
        <v>/BMD</v>
      </c>
      <c r="G1852" s="141" t="str">
        <f>results!AD12</f>
        <v/>
      </c>
      <c r="H1852" s="143" t="str">
        <f>IFERROR(VLOOKUP(Base[[#This Row],[Résultats Demi Dilution]],$K$2:$L$62,2),"")</f>
        <v/>
      </c>
    </row>
    <row r="1853" spans="1:8" x14ac:dyDescent="0.25">
      <c r="A1853" s="140" t="str">
        <f>IF(results!A13=0,"",results!A13)</f>
        <v/>
      </c>
      <c r="B1853" s="131" t="str">
        <f>IF(results!B310=0,"",results!B310)</f>
        <v/>
      </c>
      <c r="C1853" s="131" t="str">
        <f>IF(results!C310=0,"",results!C310)</f>
        <v/>
      </c>
      <c r="D1853" s="131" t="str">
        <f>IF(results!D310=0,"",results!D310)</f>
        <v/>
      </c>
      <c r="E1853" s="131" t="str">
        <f>IF(results!E310=0,"",results!E310)</f>
        <v/>
      </c>
      <c r="F1853" s="141" t="str">
        <f>results!$AD$3</f>
        <v>/BMD</v>
      </c>
      <c r="G1853" s="141" t="str">
        <f>results!AD13</f>
        <v/>
      </c>
      <c r="H1853" s="143" t="str">
        <f>IFERROR(VLOOKUP(Base[[#This Row],[Résultats Demi Dilution]],$K$2:$L$62,2),"")</f>
        <v/>
      </c>
    </row>
    <row r="1854" spans="1:8" x14ac:dyDescent="0.25">
      <c r="A1854" s="140" t="str">
        <f>IF(results!A14=0,"",results!A14)</f>
        <v/>
      </c>
      <c r="B1854" s="131" t="str">
        <f>IF(results!B311=0,"",results!B311)</f>
        <v/>
      </c>
      <c r="C1854" s="131" t="str">
        <f>IF(results!C311=0,"",results!C311)</f>
        <v/>
      </c>
      <c r="D1854" s="131" t="str">
        <f>IF(results!D311=0,"",results!D311)</f>
        <v/>
      </c>
      <c r="E1854" s="131" t="str">
        <f>IF(results!E311=0,"",results!E311)</f>
        <v/>
      </c>
      <c r="F1854" s="141" t="str">
        <f>results!$AD$3</f>
        <v>/BMD</v>
      </c>
      <c r="G1854" s="141" t="str">
        <f>results!AD14</f>
        <v/>
      </c>
      <c r="H1854" s="143" t="str">
        <f>IFERROR(VLOOKUP(Base[[#This Row],[Résultats Demi Dilution]],$K$2:$L$62,2),"")</f>
        <v/>
      </c>
    </row>
    <row r="1855" spans="1:8" x14ac:dyDescent="0.25">
      <c r="A1855" s="140" t="str">
        <f>IF(results!A15=0,"",results!A15)</f>
        <v/>
      </c>
      <c r="B1855" s="131" t="str">
        <f>IF(results!B312=0,"",results!B312)</f>
        <v/>
      </c>
      <c r="C1855" s="131" t="str">
        <f>IF(results!C312=0,"",results!C312)</f>
        <v/>
      </c>
      <c r="D1855" s="131" t="str">
        <f>IF(results!D312=0,"",results!D312)</f>
        <v/>
      </c>
      <c r="E1855" s="131" t="str">
        <f>IF(results!E312=0,"",results!E312)</f>
        <v/>
      </c>
      <c r="F1855" s="141" t="str">
        <f>results!$AD$3</f>
        <v>/BMD</v>
      </c>
      <c r="G1855" s="141" t="str">
        <f>results!AD15</f>
        <v/>
      </c>
      <c r="H1855" s="143" t="str">
        <f>IFERROR(VLOOKUP(Base[[#This Row],[Résultats Demi Dilution]],$K$2:$L$62,2),"")</f>
        <v/>
      </c>
    </row>
    <row r="1856" spans="1:8" x14ac:dyDescent="0.25">
      <c r="A1856" s="140" t="str">
        <f>IF(results!A16=0,"",results!A16)</f>
        <v/>
      </c>
      <c r="B1856" s="131" t="str">
        <f>IF(results!B313=0,"",results!B313)</f>
        <v/>
      </c>
      <c r="C1856" s="131" t="str">
        <f>IF(results!C313=0,"",results!C313)</f>
        <v/>
      </c>
      <c r="D1856" s="131" t="str">
        <f>IF(results!D313=0,"",results!D313)</f>
        <v/>
      </c>
      <c r="E1856" s="131" t="str">
        <f>IF(results!E313=0,"",results!E313)</f>
        <v/>
      </c>
      <c r="F1856" s="141" t="str">
        <f>results!$AD$3</f>
        <v>/BMD</v>
      </c>
      <c r="G1856" s="141" t="str">
        <f>results!AD16</f>
        <v/>
      </c>
      <c r="H1856" s="143" t="str">
        <f>IFERROR(VLOOKUP(Base[[#This Row],[Résultats Demi Dilution]],$K$2:$L$62,2),"")</f>
        <v/>
      </c>
    </row>
    <row r="1857" spans="1:8" x14ac:dyDescent="0.25">
      <c r="A1857" s="140" t="str">
        <f>IF(results!A17=0,"",results!A17)</f>
        <v/>
      </c>
      <c r="B1857" s="131" t="str">
        <f>IF(results!B314=0,"",results!B314)</f>
        <v/>
      </c>
      <c r="C1857" s="131" t="str">
        <f>IF(results!C314=0,"",results!C314)</f>
        <v/>
      </c>
      <c r="D1857" s="131" t="str">
        <f>IF(results!D314=0,"",results!D314)</f>
        <v/>
      </c>
      <c r="E1857" s="131" t="str">
        <f>IF(results!E314=0,"",results!E314)</f>
        <v/>
      </c>
      <c r="F1857" s="141" t="str">
        <f>results!$AD$3</f>
        <v>/BMD</v>
      </c>
      <c r="G1857" s="141" t="str">
        <f>results!AD17</f>
        <v/>
      </c>
      <c r="H1857" s="143" t="str">
        <f>IFERROR(VLOOKUP(Base[[#This Row],[Résultats Demi Dilution]],$K$2:$L$62,2),"")</f>
        <v/>
      </c>
    </row>
    <row r="1858" spans="1:8" x14ac:dyDescent="0.25">
      <c r="A1858" s="140" t="str">
        <f>IF(results!A18=0,"",results!A18)</f>
        <v/>
      </c>
      <c r="B1858" s="131" t="str">
        <f>IF(results!B315=0,"",results!B315)</f>
        <v/>
      </c>
      <c r="C1858" s="131" t="str">
        <f>IF(results!C315=0,"",results!C315)</f>
        <v/>
      </c>
      <c r="D1858" s="131" t="str">
        <f>IF(results!D315=0,"",results!D315)</f>
        <v/>
      </c>
      <c r="E1858" s="131" t="str">
        <f>IF(results!E315=0,"",results!E315)</f>
        <v/>
      </c>
      <c r="F1858" s="141" t="str">
        <f>results!$AD$3</f>
        <v>/BMD</v>
      </c>
      <c r="G1858" s="141" t="str">
        <f>results!AD18</f>
        <v/>
      </c>
      <c r="H1858" s="143" t="str">
        <f>IFERROR(VLOOKUP(Base[[#This Row],[Résultats Demi Dilution]],$K$2:$L$62,2),"")</f>
        <v/>
      </c>
    </row>
    <row r="1859" spans="1:8" x14ac:dyDescent="0.25">
      <c r="A1859" s="140" t="str">
        <f>IF(results!A19=0,"",results!A19)</f>
        <v/>
      </c>
      <c r="B1859" s="131" t="str">
        <f>IF(results!B316=0,"",results!B316)</f>
        <v/>
      </c>
      <c r="C1859" s="131" t="str">
        <f>IF(results!C316=0,"",results!C316)</f>
        <v/>
      </c>
      <c r="D1859" s="131" t="str">
        <f>IF(results!D316=0,"",results!D316)</f>
        <v/>
      </c>
      <c r="E1859" s="131" t="str">
        <f>IF(results!E316=0,"",results!E316)</f>
        <v/>
      </c>
      <c r="F1859" s="141" t="str">
        <f>results!$AD$3</f>
        <v>/BMD</v>
      </c>
      <c r="G1859" s="141" t="str">
        <f>results!AD19</f>
        <v/>
      </c>
      <c r="H1859" s="143" t="str">
        <f>IFERROR(VLOOKUP(Base[[#This Row],[Résultats Demi Dilution]],$K$2:$L$62,2),"")</f>
        <v/>
      </c>
    </row>
    <row r="1860" spans="1:8" x14ac:dyDescent="0.25">
      <c r="A1860" s="140" t="str">
        <f>IF(results!A20=0,"",results!A20)</f>
        <v/>
      </c>
      <c r="B1860" s="131" t="str">
        <f>IF(results!B317=0,"",results!B317)</f>
        <v/>
      </c>
      <c r="C1860" s="131" t="str">
        <f>IF(results!C317=0,"",results!C317)</f>
        <v/>
      </c>
      <c r="D1860" s="131" t="str">
        <f>IF(results!D317=0,"",results!D317)</f>
        <v/>
      </c>
      <c r="E1860" s="131" t="str">
        <f>IF(results!E317=0,"",results!E317)</f>
        <v/>
      </c>
      <c r="F1860" s="141" t="str">
        <f>results!$AD$3</f>
        <v>/BMD</v>
      </c>
      <c r="G1860" s="141" t="str">
        <f>results!AD20</f>
        <v/>
      </c>
      <c r="H1860" s="143" t="str">
        <f>IFERROR(VLOOKUP(Base[[#This Row],[Résultats Demi Dilution]],$K$2:$L$62,2),"")</f>
        <v/>
      </c>
    </row>
    <row r="1861" spans="1:8" x14ac:dyDescent="0.25">
      <c r="A1861" s="140" t="str">
        <f>IF(results!A21=0,"",results!A21)</f>
        <v/>
      </c>
      <c r="B1861" s="131" t="str">
        <f>IF(results!B318=0,"",results!B318)</f>
        <v/>
      </c>
      <c r="C1861" s="131" t="str">
        <f>IF(results!C318=0,"",results!C318)</f>
        <v/>
      </c>
      <c r="D1861" s="131" t="str">
        <f>IF(results!D318=0,"",results!D318)</f>
        <v/>
      </c>
      <c r="E1861" s="131" t="str">
        <f>IF(results!E318=0,"",results!E318)</f>
        <v/>
      </c>
      <c r="F1861" s="141" t="str">
        <f>results!$AD$3</f>
        <v>/BMD</v>
      </c>
      <c r="G1861" s="141" t="str">
        <f>results!AD21</f>
        <v/>
      </c>
      <c r="H1861" s="143" t="str">
        <f>IFERROR(VLOOKUP(Base[[#This Row],[Résultats Demi Dilution]],$K$2:$L$62,2),"")</f>
        <v/>
      </c>
    </row>
    <row r="1862" spans="1:8" x14ac:dyDescent="0.25">
      <c r="A1862" s="140" t="str">
        <f>IF(results!A22=0,"",results!A22)</f>
        <v/>
      </c>
      <c r="B1862" s="131" t="str">
        <f>IF(results!B319=0,"",results!B319)</f>
        <v/>
      </c>
      <c r="C1862" s="131" t="str">
        <f>IF(results!C319=0,"",results!C319)</f>
        <v/>
      </c>
      <c r="D1862" s="131" t="str">
        <f>IF(results!D319=0,"",results!D319)</f>
        <v/>
      </c>
      <c r="E1862" s="131" t="str">
        <f>IF(results!E319=0,"",results!E319)</f>
        <v/>
      </c>
      <c r="F1862" s="141" t="str">
        <f>results!$AD$3</f>
        <v>/BMD</v>
      </c>
      <c r="G1862" s="141" t="str">
        <f>results!AD22</f>
        <v/>
      </c>
      <c r="H1862" s="143" t="str">
        <f>IFERROR(VLOOKUP(Base[[#This Row],[Résultats Demi Dilution]],$K$2:$L$62,2),"")</f>
        <v/>
      </c>
    </row>
    <row r="1863" spans="1:8" x14ac:dyDescent="0.25">
      <c r="A1863" s="140" t="str">
        <f>IF(results!A23=0,"",results!A23)</f>
        <v/>
      </c>
      <c r="B1863" s="131" t="str">
        <f>IF(results!B320=0,"",results!B320)</f>
        <v/>
      </c>
      <c r="C1863" s="131" t="str">
        <f>IF(results!C320=0,"",results!C320)</f>
        <v/>
      </c>
      <c r="D1863" s="131" t="str">
        <f>IF(results!D320=0,"",results!D320)</f>
        <v/>
      </c>
      <c r="E1863" s="131" t="str">
        <f>IF(results!E320=0,"",results!E320)</f>
        <v/>
      </c>
      <c r="F1863" s="141" t="str">
        <f>results!$AD$3</f>
        <v>/BMD</v>
      </c>
      <c r="G1863" s="141" t="str">
        <f>results!AD23</f>
        <v/>
      </c>
      <c r="H1863" s="143" t="str">
        <f>IFERROR(VLOOKUP(Base[[#This Row],[Résultats Demi Dilution]],$K$2:$L$62,2),"")</f>
        <v/>
      </c>
    </row>
    <row r="1864" spans="1:8" x14ac:dyDescent="0.25">
      <c r="A1864" s="140" t="str">
        <f>IF(results!A24=0,"",results!A24)</f>
        <v/>
      </c>
      <c r="B1864" s="131" t="str">
        <f>IF(results!B321=0,"",results!B321)</f>
        <v/>
      </c>
      <c r="C1864" s="131" t="str">
        <f>IF(results!C321=0,"",results!C321)</f>
        <v/>
      </c>
      <c r="D1864" s="131" t="str">
        <f>IF(results!D321=0,"",results!D321)</f>
        <v/>
      </c>
      <c r="E1864" s="131" t="str">
        <f>IF(results!E321=0,"",results!E321)</f>
        <v/>
      </c>
      <c r="F1864" s="141" t="str">
        <f>results!$AD$3</f>
        <v>/BMD</v>
      </c>
      <c r="G1864" s="141" t="str">
        <f>results!AD24</f>
        <v/>
      </c>
      <c r="H1864" s="143" t="str">
        <f>IFERROR(VLOOKUP(Base[[#This Row],[Résultats Demi Dilution]],$K$2:$L$62,2),"")</f>
        <v/>
      </c>
    </row>
    <row r="1865" spans="1:8" x14ac:dyDescent="0.25">
      <c r="A1865" s="140" t="str">
        <f>IF(results!A25=0,"",results!A25)</f>
        <v/>
      </c>
      <c r="B1865" s="131" t="str">
        <f>IF(results!B322=0,"",results!B322)</f>
        <v/>
      </c>
      <c r="C1865" s="131" t="str">
        <f>IF(results!C322=0,"",results!C322)</f>
        <v/>
      </c>
      <c r="D1865" s="131" t="str">
        <f>IF(results!D322=0,"",results!D322)</f>
        <v/>
      </c>
      <c r="E1865" s="131" t="str">
        <f>IF(results!E322=0,"",results!E322)</f>
        <v/>
      </c>
      <c r="F1865" s="141" t="str">
        <f>results!$AD$3</f>
        <v>/BMD</v>
      </c>
      <c r="G1865" s="141" t="str">
        <f>results!AD25</f>
        <v/>
      </c>
      <c r="H1865" s="143" t="str">
        <f>IFERROR(VLOOKUP(Base[[#This Row],[Résultats Demi Dilution]],$K$2:$L$62,2),"")</f>
        <v/>
      </c>
    </row>
    <row r="1866" spans="1:8" x14ac:dyDescent="0.25">
      <c r="A1866" s="140" t="str">
        <f>IF(results!A26=0,"",results!A26)</f>
        <v/>
      </c>
      <c r="B1866" s="131" t="str">
        <f>IF(results!B323=0,"",results!B323)</f>
        <v/>
      </c>
      <c r="C1866" s="131" t="str">
        <f>IF(results!C323=0,"",results!C323)</f>
        <v/>
      </c>
      <c r="D1866" s="131" t="str">
        <f>IF(results!D323=0,"",results!D323)</f>
        <v/>
      </c>
      <c r="E1866" s="131" t="str">
        <f>IF(results!E323=0,"",results!E323)</f>
        <v/>
      </c>
      <c r="F1866" s="141" t="str">
        <f>results!$AD$3</f>
        <v>/BMD</v>
      </c>
      <c r="G1866" s="141" t="str">
        <f>results!AD26</f>
        <v/>
      </c>
      <c r="H1866" s="143" t="str">
        <f>IFERROR(VLOOKUP(Base[[#This Row],[Résultats Demi Dilution]],$K$2:$L$62,2),"")</f>
        <v/>
      </c>
    </row>
    <row r="1867" spans="1:8" x14ac:dyDescent="0.25">
      <c r="A1867" s="140" t="str">
        <f>IF(results!A27=0,"",results!A27)</f>
        <v/>
      </c>
      <c r="B1867" s="131" t="str">
        <f>IF(results!B324=0,"",results!B324)</f>
        <v/>
      </c>
      <c r="C1867" s="131" t="str">
        <f>IF(results!C324=0,"",results!C324)</f>
        <v/>
      </c>
      <c r="D1867" s="131" t="str">
        <f>IF(results!D324=0,"",results!D324)</f>
        <v/>
      </c>
      <c r="E1867" s="131" t="str">
        <f>IF(results!E324=0,"",results!E324)</f>
        <v/>
      </c>
      <c r="F1867" s="141" t="str">
        <f>results!$AD$3</f>
        <v>/BMD</v>
      </c>
      <c r="G1867" s="141" t="str">
        <f>results!AD27</f>
        <v/>
      </c>
      <c r="H1867" s="143" t="str">
        <f>IFERROR(VLOOKUP(Base[[#This Row],[Résultats Demi Dilution]],$K$2:$L$62,2),"")</f>
        <v/>
      </c>
    </row>
    <row r="1868" spans="1:8" x14ac:dyDescent="0.25">
      <c r="A1868" s="140" t="str">
        <f>IF(results!A28=0,"",results!A28)</f>
        <v/>
      </c>
      <c r="B1868" s="131" t="str">
        <f>IF(results!B325=0,"",results!B325)</f>
        <v/>
      </c>
      <c r="C1868" s="131" t="str">
        <f>IF(results!C325=0,"",results!C325)</f>
        <v/>
      </c>
      <c r="D1868" s="131" t="str">
        <f>IF(results!D325=0,"",results!D325)</f>
        <v/>
      </c>
      <c r="E1868" s="131" t="str">
        <f>IF(results!E325=0,"",results!E325)</f>
        <v/>
      </c>
      <c r="F1868" s="141" t="str">
        <f>results!$AD$3</f>
        <v>/BMD</v>
      </c>
      <c r="G1868" s="141" t="str">
        <f>results!AD28</f>
        <v/>
      </c>
      <c r="H1868" s="143" t="str">
        <f>IFERROR(VLOOKUP(Base[[#This Row],[Résultats Demi Dilution]],$K$2:$L$62,2),"")</f>
        <v/>
      </c>
    </row>
    <row r="1869" spans="1:8" x14ac:dyDescent="0.25">
      <c r="A1869" s="140" t="str">
        <f>IF(results!A29=0,"",results!A29)</f>
        <v/>
      </c>
      <c r="B1869" s="131" t="str">
        <f>IF(results!B326=0,"",results!B326)</f>
        <v/>
      </c>
      <c r="C1869" s="131" t="str">
        <f>IF(results!C326=0,"",results!C326)</f>
        <v/>
      </c>
      <c r="D1869" s="131" t="str">
        <f>IF(results!D326=0,"",results!D326)</f>
        <v/>
      </c>
      <c r="E1869" s="131" t="str">
        <f>IF(results!E326=0,"",results!E326)</f>
        <v/>
      </c>
      <c r="F1869" s="141" t="str">
        <f>results!$AD$3</f>
        <v>/BMD</v>
      </c>
      <c r="G1869" s="141" t="str">
        <f>results!AD29</f>
        <v/>
      </c>
      <c r="H1869" s="143" t="str">
        <f>IFERROR(VLOOKUP(Base[[#This Row],[Résultats Demi Dilution]],$K$2:$L$62,2),"")</f>
        <v/>
      </c>
    </row>
    <row r="1870" spans="1:8" x14ac:dyDescent="0.25">
      <c r="A1870" s="140" t="str">
        <f>IF(results!A30=0,"",results!A30)</f>
        <v/>
      </c>
      <c r="B1870" s="131" t="str">
        <f>IF(results!B327=0,"",results!B327)</f>
        <v/>
      </c>
      <c r="C1870" s="131" t="str">
        <f>IF(results!C327=0,"",results!C327)</f>
        <v/>
      </c>
      <c r="D1870" s="131" t="str">
        <f>IF(results!D327=0,"",results!D327)</f>
        <v/>
      </c>
      <c r="E1870" s="131" t="str">
        <f>IF(results!E327=0,"",results!E327)</f>
        <v/>
      </c>
      <c r="F1870" s="141" t="str">
        <f>results!$AD$3</f>
        <v>/BMD</v>
      </c>
      <c r="G1870" s="141" t="str">
        <f>results!AD30</f>
        <v/>
      </c>
      <c r="H1870" s="143" t="str">
        <f>IFERROR(VLOOKUP(Base[[#This Row],[Résultats Demi Dilution]],$K$2:$L$62,2),"")</f>
        <v/>
      </c>
    </row>
    <row r="1871" spans="1:8" x14ac:dyDescent="0.25">
      <c r="A1871" s="140" t="str">
        <f>IF(results!A31=0,"",results!A31)</f>
        <v/>
      </c>
      <c r="B1871" s="131" t="str">
        <f>IF(results!B328=0,"",results!B328)</f>
        <v/>
      </c>
      <c r="C1871" s="131" t="str">
        <f>IF(results!C328=0,"",results!C328)</f>
        <v/>
      </c>
      <c r="D1871" s="131" t="str">
        <f>IF(results!D328=0,"",results!D328)</f>
        <v/>
      </c>
      <c r="E1871" s="131" t="str">
        <f>IF(results!E328=0,"",results!E328)</f>
        <v/>
      </c>
      <c r="F1871" s="141" t="str">
        <f>results!$AD$3</f>
        <v>/BMD</v>
      </c>
      <c r="G1871" s="141" t="str">
        <f>results!AD31</f>
        <v/>
      </c>
      <c r="H1871" s="143" t="str">
        <f>IFERROR(VLOOKUP(Base[[#This Row],[Résultats Demi Dilution]],$K$2:$L$62,2),"")</f>
        <v/>
      </c>
    </row>
    <row r="1872" spans="1:8" x14ac:dyDescent="0.25">
      <c r="A1872" s="140" t="str">
        <f>IF(results!A32=0,"",results!A32)</f>
        <v/>
      </c>
      <c r="B1872" s="131" t="str">
        <f>IF(results!B329=0,"",results!B329)</f>
        <v/>
      </c>
      <c r="C1872" s="131" t="str">
        <f>IF(results!C329=0,"",results!C329)</f>
        <v/>
      </c>
      <c r="D1872" s="131" t="str">
        <f>IF(results!D329=0,"",results!D329)</f>
        <v/>
      </c>
      <c r="E1872" s="131" t="str">
        <f>IF(results!E329=0,"",results!E329)</f>
        <v/>
      </c>
      <c r="F1872" s="141" t="str">
        <f>results!$AD$3</f>
        <v>/BMD</v>
      </c>
      <c r="G1872" s="141" t="str">
        <f>results!AD32</f>
        <v/>
      </c>
      <c r="H1872" s="143" t="str">
        <f>IFERROR(VLOOKUP(Base[[#This Row],[Résultats Demi Dilution]],$K$2:$L$62,2),"")</f>
        <v/>
      </c>
    </row>
    <row r="1873" spans="1:8" x14ac:dyDescent="0.25">
      <c r="A1873" s="140" t="str">
        <f>IF(results!A33=0,"",results!A33)</f>
        <v/>
      </c>
      <c r="B1873" s="131" t="str">
        <f>IF(results!B330=0,"",results!B330)</f>
        <v/>
      </c>
      <c r="C1873" s="131" t="str">
        <f>IF(results!C330=0,"",results!C330)</f>
        <v/>
      </c>
      <c r="D1873" s="131" t="str">
        <f>IF(results!D330=0,"",results!D330)</f>
        <v/>
      </c>
      <c r="E1873" s="131" t="str">
        <f>IF(results!E330=0,"",results!E330)</f>
        <v/>
      </c>
      <c r="F1873" s="141" t="str">
        <f>results!$AD$3</f>
        <v>/BMD</v>
      </c>
      <c r="G1873" s="141" t="str">
        <f>results!AD33</f>
        <v/>
      </c>
      <c r="H1873" s="143" t="str">
        <f>IFERROR(VLOOKUP(Base[[#This Row],[Résultats Demi Dilution]],$K$2:$L$62,2),"")</f>
        <v/>
      </c>
    </row>
    <row r="1874" spans="1:8" x14ac:dyDescent="0.25">
      <c r="A1874" s="140" t="str">
        <f>IF(results!A34=0,"",results!A34)</f>
        <v/>
      </c>
      <c r="B1874" s="131" t="str">
        <f>IF(results!B331=0,"",results!B331)</f>
        <v/>
      </c>
      <c r="C1874" s="131" t="str">
        <f>IF(results!C331=0,"",results!C331)</f>
        <v/>
      </c>
      <c r="D1874" s="131" t="str">
        <f>IF(results!D331=0,"",results!D331)</f>
        <v/>
      </c>
      <c r="E1874" s="131" t="str">
        <f>IF(results!E331=0,"",results!E331)</f>
        <v/>
      </c>
      <c r="F1874" s="141" t="str">
        <f>results!$AD$3</f>
        <v>/BMD</v>
      </c>
      <c r="G1874" s="141" t="str">
        <f>results!AD34</f>
        <v/>
      </c>
      <c r="H1874" s="143" t="str">
        <f>IFERROR(VLOOKUP(Base[[#This Row],[Résultats Demi Dilution]],$K$2:$L$62,2),"")</f>
        <v/>
      </c>
    </row>
    <row r="1875" spans="1:8" x14ac:dyDescent="0.25">
      <c r="A1875" s="140" t="str">
        <f>IF(results!A35=0,"",results!A35)</f>
        <v/>
      </c>
      <c r="B1875" s="131" t="str">
        <f>IF(results!B332=0,"",results!B332)</f>
        <v/>
      </c>
      <c r="C1875" s="131" t="str">
        <f>IF(results!C332=0,"",results!C332)</f>
        <v/>
      </c>
      <c r="D1875" s="131" t="str">
        <f>IF(results!D332=0,"",results!D332)</f>
        <v/>
      </c>
      <c r="E1875" s="131" t="str">
        <f>IF(results!E332=0,"",results!E332)</f>
        <v/>
      </c>
      <c r="F1875" s="141" t="str">
        <f>results!$AD$3</f>
        <v>/BMD</v>
      </c>
      <c r="G1875" s="141" t="str">
        <f>results!AD35</f>
        <v/>
      </c>
      <c r="H1875" s="143" t="str">
        <f>IFERROR(VLOOKUP(Base[[#This Row],[Résultats Demi Dilution]],$K$2:$L$62,2),"")</f>
        <v/>
      </c>
    </row>
    <row r="1876" spans="1:8" x14ac:dyDescent="0.25">
      <c r="A1876" s="140" t="str">
        <f>IF(results!A36=0,"",results!A36)</f>
        <v/>
      </c>
      <c r="B1876" s="131" t="str">
        <f>IF(results!B333=0,"",results!B333)</f>
        <v/>
      </c>
      <c r="C1876" s="131" t="str">
        <f>IF(results!C333=0,"",results!C333)</f>
        <v/>
      </c>
      <c r="D1876" s="131" t="str">
        <f>IF(results!D333=0,"",results!D333)</f>
        <v/>
      </c>
      <c r="E1876" s="131" t="str">
        <f>IF(results!E333=0,"",results!E333)</f>
        <v/>
      </c>
      <c r="F1876" s="141" t="str">
        <f>results!$AD$3</f>
        <v>/BMD</v>
      </c>
      <c r="G1876" s="141" t="str">
        <f>results!AD36</f>
        <v/>
      </c>
      <c r="H1876" s="143" t="str">
        <f>IFERROR(VLOOKUP(Base[[#This Row],[Résultats Demi Dilution]],$K$2:$L$62,2),"")</f>
        <v/>
      </c>
    </row>
    <row r="1877" spans="1:8" x14ac:dyDescent="0.25">
      <c r="A1877" s="140" t="str">
        <f>IF(results!A37=0,"",results!A37)</f>
        <v/>
      </c>
      <c r="B1877" s="131" t="str">
        <f>IF(results!B334=0,"",results!B334)</f>
        <v/>
      </c>
      <c r="C1877" s="131" t="str">
        <f>IF(results!C334=0,"",results!C334)</f>
        <v/>
      </c>
      <c r="D1877" s="131" t="str">
        <f>IF(results!D334=0,"",results!D334)</f>
        <v/>
      </c>
      <c r="E1877" s="131" t="str">
        <f>IF(results!E334=0,"",results!E334)</f>
        <v/>
      </c>
      <c r="F1877" s="141" t="str">
        <f>results!$AD$3</f>
        <v>/BMD</v>
      </c>
      <c r="G1877" s="141" t="str">
        <f>results!AD37</f>
        <v/>
      </c>
      <c r="H1877" s="143" t="str">
        <f>IFERROR(VLOOKUP(Base[[#This Row],[Résultats Demi Dilution]],$K$2:$L$62,2),"")</f>
        <v/>
      </c>
    </row>
    <row r="1878" spans="1:8" x14ac:dyDescent="0.25">
      <c r="A1878" s="140" t="str">
        <f>IF(results!A38=0,"",results!A38)</f>
        <v/>
      </c>
      <c r="B1878" s="131" t="str">
        <f>IF(results!B335=0,"",results!B335)</f>
        <v/>
      </c>
      <c r="C1878" s="131" t="str">
        <f>IF(results!C335=0,"",results!C335)</f>
        <v/>
      </c>
      <c r="D1878" s="131" t="str">
        <f>IF(results!D335=0,"",results!D335)</f>
        <v/>
      </c>
      <c r="E1878" s="131" t="str">
        <f>IF(results!E335=0,"",results!E335)</f>
        <v/>
      </c>
      <c r="F1878" s="141" t="str">
        <f>results!$AD$3</f>
        <v>/BMD</v>
      </c>
      <c r="G1878" s="141" t="str">
        <f>results!AD38</f>
        <v/>
      </c>
      <c r="H1878" s="143" t="str">
        <f>IFERROR(VLOOKUP(Base[[#This Row],[Résultats Demi Dilution]],$K$2:$L$62,2),"")</f>
        <v/>
      </c>
    </row>
    <row r="1879" spans="1:8" x14ac:dyDescent="0.25">
      <c r="A1879" s="140" t="str">
        <f>IF(results!A39=0,"",results!A39)</f>
        <v/>
      </c>
      <c r="B1879" s="131" t="str">
        <f>IF(results!B336=0,"",results!B336)</f>
        <v/>
      </c>
      <c r="C1879" s="131" t="str">
        <f>IF(results!C336=0,"",results!C336)</f>
        <v/>
      </c>
      <c r="D1879" s="131" t="str">
        <f>IF(results!D336=0,"",results!D336)</f>
        <v/>
      </c>
      <c r="E1879" s="131" t="str">
        <f>IF(results!E336=0,"",results!E336)</f>
        <v/>
      </c>
      <c r="F1879" s="141" t="str">
        <f>results!$AD$3</f>
        <v>/BMD</v>
      </c>
      <c r="G1879" s="141" t="str">
        <f>results!AD39</f>
        <v/>
      </c>
      <c r="H1879" s="143" t="str">
        <f>IFERROR(VLOOKUP(Base[[#This Row],[Résultats Demi Dilution]],$K$2:$L$62,2),"")</f>
        <v/>
      </c>
    </row>
    <row r="1880" spans="1:8" x14ac:dyDescent="0.25">
      <c r="A1880" s="140" t="str">
        <f>IF(results!A40=0,"",results!A40)</f>
        <v/>
      </c>
      <c r="B1880" s="131" t="str">
        <f>IF(results!B337=0,"",results!B337)</f>
        <v/>
      </c>
      <c r="C1880" s="131" t="str">
        <f>IF(results!C337=0,"",results!C337)</f>
        <v/>
      </c>
      <c r="D1880" s="131" t="str">
        <f>IF(results!D337=0,"",results!D337)</f>
        <v/>
      </c>
      <c r="E1880" s="131" t="str">
        <f>IF(results!E337=0,"",results!E337)</f>
        <v/>
      </c>
      <c r="F1880" s="141" t="str">
        <f>results!$AD$3</f>
        <v>/BMD</v>
      </c>
      <c r="G1880" s="141" t="str">
        <f>results!AD40</f>
        <v/>
      </c>
      <c r="H1880" s="143" t="str">
        <f>IFERROR(VLOOKUP(Base[[#This Row],[Résultats Demi Dilution]],$K$2:$L$62,2),"")</f>
        <v/>
      </c>
    </row>
    <row r="1881" spans="1:8" x14ac:dyDescent="0.25">
      <c r="A1881" s="140" t="str">
        <f>IF(results!A41=0,"",results!A41)</f>
        <v/>
      </c>
      <c r="B1881" s="131" t="str">
        <f>IF(results!B338=0,"",results!B338)</f>
        <v/>
      </c>
      <c r="C1881" s="131" t="str">
        <f>IF(results!C338=0,"",results!C338)</f>
        <v/>
      </c>
      <c r="D1881" s="131" t="str">
        <f>IF(results!D338=0,"",results!D338)</f>
        <v/>
      </c>
      <c r="E1881" s="131" t="str">
        <f>IF(results!E338=0,"",results!E338)</f>
        <v/>
      </c>
      <c r="F1881" s="141" t="str">
        <f>results!$AD$3</f>
        <v>/BMD</v>
      </c>
      <c r="G1881" s="141" t="str">
        <f>results!AD41</f>
        <v/>
      </c>
      <c r="H1881" s="143" t="str">
        <f>IFERROR(VLOOKUP(Base[[#This Row],[Résultats Demi Dilution]],$K$2:$L$62,2),"")</f>
        <v/>
      </c>
    </row>
    <row r="1882" spans="1:8" x14ac:dyDescent="0.25">
      <c r="A1882" s="140" t="str">
        <f>IF(results!A42=0,"",results!A42)</f>
        <v/>
      </c>
      <c r="B1882" s="131" t="str">
        <f>IF(results!B339=0,"",results!B339)</f>
        <v/>
      </c>
      <c r="C1882" s="131" t="str">
        <f>IF(results!C339=0,"",results!C339)</f>
        <v/>
      </c>
      <c r="D1882" s="131" t="str">
        <f>IF(results!D339=0,"",results!D339)</f>
        <v/>
      </c>
      <c r="E1882" s="131" t="str">
        <f>IF(results!E339=0,"",results!E339)</f>
        <v/>
      </c>
      <c r="F1882" s="141" t="str">
        <f>results!$AD$3</f>
        <v>/BMD</v>
      </c>
      <c r="G1882" s="141" t="str">
        <f>results!AD42</f>
        <v/>
      </c>
      <c r="H1882" s="143" t="str">
        <f>IFERROR(VLOOKUP(Base[[#This Row],[Résultats Demi Dilution]],$K$2:$L$62,2),"")</f>
        <v/>
      </c>
    </row>
    <row r="1883" spans="1:8" x14ac:dyDescent="0.25">
      <c r="A1883" s="140" t="str">
        <f>IF(results!A43=0,"",results!A43)</f>
        <v/>
      </c>
      <c r="B1883" s="131" t="str">
        <f>IF(results!B340=0,"",results!B340)</f>
        <v/>
      </c>
      <c r="C1883" s="131" t="str">
        <f>IF(results!C340=0,"",results!C340)</f>
        <v/>
      </c>
      <c r="D1883" s="131" t="str">
        <f>IF(results!D340=0,"",results!D340)</f>
        <v/>
      </c>
      <c r="E1883" s="131" t="str">
        <f>IF(results!E340=0,"",results!E340)</f>
        <v/>
      </c>
      <c r="F1883" s="141" t="str">
        <f>results!$AD$3</f>
        <v>/BMD</v>
      </c>
      <c r="G1883" s="141" t="str">
        <f>results!AD43</f>
        <v/>
      </c>
      <c r="H1883" s="143" t="str">
        <f>IFERROR(VLOOKUP(Base[[#This Row],[Résultats Demi Dilution]],$K$2:$L$62,2),"")</f>
        <v/>
      </c>
    </row>
    <row r="1884" spans="1:8" x14ac:dyDescent="0.25">
      <c r="A1884" s="140" t="str">
        <f>IF(results!A44=0,"",results!A44)</f>
        <v/>
      </c>
      <c r="B1884" s="131" t="str">
        <f>IF(results!B341=0,"",results!B341)</f>
        <v/>
      </c>
      <c r="C1884" s="131" t="str">
        <f>IF(results!C341=0,"",results!C341)</f>
        <v/>
      </c>
      <c r="D1884" s="131" t="str">
        <f>IF(results!D341=0,"",results!D341)</f>
        <v/>
      </c>
      <c r="E1884" s="131" t="str">
        <f>IF(results!E341=0,"",results!E341)</f>
        <v/>
      </c>
      <c r="F1884" s="141" t="str">
        <f>results!$AD$3</f>
        <v>/BMD</v>
      </c>
      <c r="G1884" s="141" t="str">
        <f>results!AD44</f>
        <v/>
      </c>
      <c r="H1884" s="143" t="str">
        <f>IFERROR(VLOOKUP(Base[[#This Row],[Résultats Demi Dilution]],$K$2:$L$62,2),"")</f>
        <v/>
      </c>
    </row>
    <row r="1885" spans="1:8" x14ac:dyDescent="0.25">
      <c r="A1885" s="140" t="str">
        <f>IF(results!A45=0,"",results!A45)</f>
        <v/>
      </c>
      <c r="B1885" s="131" t="str">
        <f>IF(results!B342=0,"",results!B342)</f>
        <v/>
      </c>
      <c r="C1885" s="131" t="str">
        <f>IF(results!C342=0,"",results!C342)</f>
        <v/>
      </c>
      <c r="D1885" s="131" t="str">
        <f>IF(results!D342=0,"",results!D342)</f>
        <v/>
      </c>
      <c r="E1885" s="131" t="str">
        <f>IF(results!E342=0,"",results!E342)</f>
        <v/>
      </c>
      <c r="F1885" s="141" t="str">
        <f>results!$AD$3</f>
        <v>/BMD</v>
      </c>
      <c r="G1885" s="141" t="str">
        <f>results!AD45</f>
        <v/>
      </c>
      <c r="H1885" s="143" t="str">
        <f>IFERROR(VLOOKUP(Base[[#This Row],[Résultats Demi Dilution]],$K$2:$L$62,2),"")</f>
        <v/>
      </c>
    </row>
    <row r="1886" spans="1:8" x14ac:dyDescent="0.25">
      <c r="A1886" s="140" t="str">
        <f>IF(results!A46=0,"",results!A46)</f>
        <v/>
      </c>
      <c r="B1886" s="131" t="str">
        <f>IF(results!B343=0,"",results!B343)</f>
        <v/>
      </c>
      <c r="C1886" s="131" t="str">
        <f>IF(results!C343=0,"",results!C343)</f>
        <v/>
      </c>
      <c r="D1886" s="131" t="str">
        <f>IF(results!D343=0,"",results!D343)</f>
        <v/>
      </c>
      <c r="E1886" s="131" t="str">
        <f>IF(results!E343=0,"",results!E343)</f>
        <v/>
      </c>
      <c r="F1886" s="141" t="str">
        <f>results!$AD$3</f>
        <v>/BMD</v>
      </c>
      <c r="G1886" s="141" t="str">
        <f>results!AD46</f>
        <v/>
      </c>
      <c r="H1886" s="143" t="str">
        <f>IFERROR(VLOOKUP(Base[[#This Row],[Résultats Demi Dilution]],$K$2:$L$62,2),"")</f>
        <v/>
      </c>
    </row>
    <row r="1887" spans="1:8" x14ac:dyDescent="0.25">
      <c r="A1887" s="140" t="str">
        <f>IF(results!A47=0,"",results!A47)</f>
        <v/>
      </c>
      <c r="B1887" s="131" t="str">
        <f>IF(results!B344=0,"",results!B344)</f>
        <v/>
      </c>
      <c r="C1887" s="131" t="str">
        <f>IF(results!C344=0,"",results!C344)</f>
        <v/>
      </c>
      <c r="D1887" s="131" t="str">
        <f>IF(results!D344=0,"",results!D344)</f>
        <v/>
      </c>
      <c r="E1887" s="131" t="str">
        <f>IF(results!E344=0,"",results!E344)</f>
        <v/>
      </c>
      <c r="F1887" s="141" t="str">
        <f>results!$AD$3</f>
        <v>/BMD</v>
      </c>
      <c r="G1887" s="141" t="str">
        <f>results!AD47</f>
        <v/>
      </c>
      <c r="H1887" s="143" t="str">
        <f>IFERROR(VLOOKUP(Base[[#This Row],[Résultats Demi Dilution]],$K$2:$L$62,2),"")</f>
        <v/>
      </c>
    </row>
    <row r="1888" spans="1:8" x14ac:dyDescent="0.25">
      <c r="A1888" s="140" t="str">
        <f>IF(results!A48=0,"",results!A48)</f>
        <v/>
      </c>
      <c r="B1888" s="131" t="str">
        <f>IF(results!B345=0,"",results!B345)</f>
        <v/>
      </c>
      <c r="C1888" s="131" t="str">
        <f>IF(results!C345=0,"",results!C345)</f>
        <v/>
      </c>
      <c r="D1888" s="131" t="str">
        <f>IF(results!D345=0,"",results!D345)</f>
        <v/>
      </c>
      <c r="E1888" s="131" t="str">
        <f>IF(results!E345=0,"",results!E345)</f>
        <v/>
      </c>
      <c r="F1888" s="141" t="str">
        <f>results!$AD$3</f>
        <v>/BMD</v>
      </c>
      <c r="G1888" s="141" t="str">
        <f>results!AD48</f>
        <v/>
      </c>
      <c r="H1888" s="143" t="str">
        <f>IFERROR(VLOOKUP(Base[[#This Row],[Résultats Demi Dilution]],$K$2:$L$62,2),"")</f>
        <v/>
      </c>
    </row>
    <row r="1889" spans="1:8" x14ac:dyDescent="0.25">
      <c r="A1889" s="140" t="str">
        <f>IF(results!A49=0,"",results!A49)</f>
        <v/>
      </c>
      <c r="B1889" s="131" t="str">
        <f>IF(results!B346=0,"",results!B346)</f>
        <v/>
      </c>
      <c r="C1889" s="131" t="str">
        <f>IF(results!C346=0,"",results!C346)</f>
        <v/>
      </c>
      <c r="D1889" s="131" t="str">
        <f>IF(results!D346=0,"",results!D346)</f>
        <v/>
      </c>
      <c r="E1889" s="131" t="str">
        <f>IF(results!E346=0,"",results!E346)</f>
        <v/>
      </c>
      <c r="F1889" s="141" t="str">
        <f>results!$AD$3</f>
        <v>/BMD</v>
      </c>
      <c r="G1889" s="141" t="str">
        <f>results!AD49</f>
        <v/>
      </c>
      <c r="H1889" s="143" t="str">
        <f>IFERROR(VLOOKUP(Base[[#This Row],[Résultats Demi Dilution]],$K$2:$L$62,2),"")</f>
        <v/>
      </c>
    </row>
    <row r="1890" spans="1:8" x14ac:dyDescent="0.25">
      <c r="A1890" s="140" t="str">
        <f>IF(results!A50=0,"",results!A50)</f>
        <v/>
      </c>
      <c r="B1890" s="131" t="str">
        <f>IF(results!B347=0,"",results!B347)</f>
        <v/>
      </c>
      <c r="C1890" s="131" t="str">
        <f>IF(results!C347=0,"",results!C347)</f>
        <v/>
      </c>
      <c r="D1890" s="131" t="str">
        <f>IF(results!D347=0,"",results!D347)</f>
        <v/>
      </c>
      <c r="E1890" s="131" t="str">
        <f>IF(results!E347=0,"",results!E347)</f>
        <v/>
      </c>
      <c r="F1890" s="141" t="str">
        <f>results!$AD$3</f>
        <v>/BMD</v>
      </c>
      <c r="G1890" s="141" t="str">
        <f>results!AD50</f>
        <v/>
      </c>
      <c r="H1890" s="143" t="str">
        <f>IFERROR(VLOOKUP(Base[[#This Row],[Résultats Demi Dilution]],$K$2:$L$62,2),"")</f>
        <v/>
      </c>
    </row>
    <row r="1891" spans="1:8" x14ac:dyDescent="0.25">
      <c r="A1891" s="140" t="str">
        <f>IF(results!A51=0,"",results!A51)</f>
        <v/>
      </c>
      <c r="B1891" s="131" t="str">
        <f>IF(results!B348=0,"",results!B348)</f>
        <v/>
      </c>
      <c r="C1891" s="131" t="str">
        <f>IF(results!C348=0,"",results!C348)</f>
        <v/>
      </c>
      <c r="D1891" s="131" t="str">
        <f>IF(results!D348=0,"",results!D348)</f>
        <v/>
      </c>
      <c r="E1891" s="131" t="str">
        <f>IF(results!E348=0,"",results!E348)</f>
        <v/>
      </c>
      <c r="F1891" s="141" t="str">
        <f>results!$AD$3</f>
        <v>/BMD</v>
      </c>
      <c r="G1891" s="141" t="str">
        <f>results!AD51</f>
        <v/>
      </c>
      <c r="H1891" s="143" t="str">
        <f>IFERROR(VLOOKUP(Base[[#This Row],[Résultats Demi Dilution]],$K$2:$L$62,2),"")</f>
        <v/>
      </c>
    </row>
    <row r="1892" spans="1:8" x14ac:dyDescent="0.25">
      <c r="A1892" s="140" t="str">
        <f>IF(results!A52=0,"",results!A52)</f>
        <v/>
      </c>
      <c r="B1892" s="131" t="str">
        <f>IF(results!B349=0,"",results!B349)</f>
        <v/>
      </c>
      <c r="C1892" s="131" t="str">
        <f>IF(results!C349=0,"",results!C349)</f>
        <v/>
      </c>
      <c r="D1892" s="131" t="str">
        <f>IF(results!D349=0,"",results!D349)</f>
        <v/>
      </c>
      <c r="E1892" s="131" t="str">
        <f>IF(results!E349=0,"",results!E349)</f>
        <v/>
      </c>
      <c r="F1892" s="141" t="str">
        <f>results!$AD$3</f>
        <v>/BMD</v>
      </c>
      <c r="G1892" s="141" t="str">
        <f>results!AD52</f>
        <v/>
      </c>
      <c r="H1892" s="143" t="str">
        <f>IFERROR(VLOOKUP(Base[[#This Row],[Résultats Demi Dilution]],$K$2:$L$62,2),"")</f>
        <v/>
      </c>
    </row>
    <row r="1893" spans="1:8" x14ac:dyDescent="0.25">
      <c r="A1893" s="140" t="str">
        <f>IF(results!A53=0,"",results!A53)</f>
        <v/>
      </c>
      <c r="B1893" s="131" t="str">
        <f>IF(results!B350=0,"",results!B350)</f>
        <v/>
      </c>
      <c r="C1893" s="131" t="str">
        <f>IF(results!C350=0,"",results!C350)</f>
        <v/>
      </c>
      <c r="D1893" s="131" t="str">
        <f>IF(results!D350=0,"",results!D350)</f>
        <v/>
      </c>
      <c r="E1893" s="131" t="str">
        <f>IF(results!E350=0,"",results!E350)</f>
        <v/>
      </c>
      <c r="F1893" s="141" t="str">
        <f>results!$AD$3</f>
        <v>/BMD</v>
      </c>
      <c r="G1893" s="141" t="str">
        <f>results!AD53</f>
        <v/>
      </c>
      <c r="H1893" s="143" t="str">
        <f>IFERROR(VLOOKUP(Base[[#This Row],[Résultats Demi Dilution]],$K$2:$L$62,2),"")</f>
        <v/>
      </c>
    </row>
    <row r="1894" spans="1:8" x14ac:dyDescent="0.25">
      <c r="A1894" s="140" t="str">
        <f>IF(results!A54=0,"",results!A54)</f>
        <v/>
      </c>
      <c r="B1894" s="131" t="str">
        <f>IF(results!B351=0,"",results!B351)</f>
        <v/>
      </c>
      <c r="C1894" s="131" t="str">
        <f>IF(results!C351=0,"",results!C351)</f>
        <v/>
      </c>
      <c r="D1894" s="131" t="str">
        <f>IF(results!D351=0,"",results!D351)</f>
        <v/>
      </c>
      <c r="E1894" s="131" t="str">
        <f>IF(results!E351=0,"",results!E351)</f>
        <v/>
      </c>
      <c r="F1894" s="141" t="str">
        <f>results!$AD$3</f>
        <v>/BMD</v>
      </c>
      <c r="G1894" s="141" t="str">
        <f>results!AD54</f>
        <v/>
      </c>
      <c r="H1894" s="143" t="str">
        <f>IFERROR(VLOOKUP(Base[[#This Row],[Résultats Demi Dilution]],$K$2:$L$62,2),"")</f>
        <v/>
      </c>
    </row>
    <row r="1895" spans="1:8" x14ac:dyDescent="0.25">
      <c r="A1895" s="140" t="str">
        <f>IF(results!A55=0,"",results!A55)</f>
        <v/>
      </c>
      <c r="B1895" s="131" t="str">
        <f>IF(results!B352=0,"",results!B352)</f>
        <v/>
      </c>
      <c r="C1895" s="131" t="str">
        <f>IF(results!C352=0,"",results!C352)</f>
        <v/>
      </c>
      <c r="D1895" s="131" t="str">
        <f>IF(results!D352=0,"",results!D352)</f>
        <v/>
      </c>
      <c r="E1895" s="131" t="str">
        <f>IF(results!E352=0,"",results!E352)</f>
        <v/>
      </c>
      <c r="F1895" s="141" t="str">
        <f>results!$AD$3</f>
        <v>/BMD</v>
      </c>
      <c r="G1895" s="141" t="str">
        <f>results!AD55</f>
        <v/>
      </c>
      <c r="H1895" s="143" t="str">
        <f>IFERROR(VLOOKUP(Base[[#This Row],[Résultats Demi Dilution]],$K$2:$L$62,2),"")</f>
        <v/>
      </c>
    </row>
    <row r="1896" spans="1:8" x14ac:dyDescent="0.25">
      <c r="A1896" s="140" t="str">
        <f>IF(results!A56=0,"",results!A56)</f>
        <v/>
      </c>
      <c r="B1896" s="131" t="str">
        <f>IF(results!B353=0,"",results!B353)</f>
        <v/>
      </c>
      <c r="C1896" s="131" t="str">
        <f>IF(results!C353=0,"",results!C353)</f>
        <v/>
      </c>
      <c r="D1896" s="131" t="str">
        <f>IF(results!D353=0,"",results!D353)</f>
        <v/>
      </c>
      <c r="E1896" s="131" t="str">
        <f>IF(results!E353=0,"",results!E353)</f>
        <v/>
      </c>
      <c r="F1896" s="141" t="str">
        <f>results!$AD$3</f>
        <v>/BMD</v>
      </c>
      <c r="G1896" s="141" t="str">
        <f>results!AD56</f>
        <v/>
      </c>
      <c r="H1896" s="143" t="str">
        <f>IFERROR(VLOOKUP(Base[[#This Row],[Résultats Demi Dilution]],$K$2:$L$62,2),"")</f>
        <v/>
      </c>
    </row>
    <row r="1897" spans="1:8" x14ac:dyDescent="0.25">
      <c r="A1897" s="140" t="str">
        <f>IF(results!A57=0,"",results!A57)</f>
        <v/>
      </c>
      <c r="B1897" s="131" t="str">
        <f>IF(results!B354=0,"",results!B354)</f>
        <v/>
      </c>
      <c r="C1897" s="131" t="str">
        <f>IF(results!C354=0,"",results!C354)</f>
        <v/>
      </c>
      <c r="D1897" s="131" t="str">
        <f>IF(results!D354=0,"",results!D354)</f>
        <v/>
      </c>
      <c r="E1897" s="131" t="str">
        <f>IF(results!E354=0,"",results!E354)</f>
        <v/>
      </c>
      <c r="F1897" s="141" t="str">
        <f>results!$AD$3</f>
        <v>/BMD</v>
      </c>
      <c r="G1897" s="141" t="str">
        <f>results!AD57</f>
        <v/>
      </c>
      <c r="H1897" s="143" t="str">
        <f>IFERROR(VLOOKUP(Base[[#This Row],[Résultats Demi Dilution]],$K$2:$L$62,2),"")</f>
        <v/>
      </c>
    </row>
    <row r="1898" spans="1:8" x14ac:dyDescent="0.25">
      <c r="A1898" s="140" t="str">
        <f>IF(results!A58=0,"",results!A58)</f>
        <v/>
      </c>
      <c r="B1898" s="131" t="str">
        <f>IF(results!B355=0,"",results!B355)</f>
        <v/>
      </c>
      <c r="C1898" s="131" t="str">
        <f>IF(results!C355=0,"",results!C355)</f>
        <v/>
      </c>
      <c r="D1898" s="131" t="str">
        <f>IF(results!D355=0,"",results!D355)</f>
        <v/>
      </c>
      <c r="E1898" s="131" t="str">
        <f>IF(results!E355=0,"",results!E355)</f>
        <v/>
      </c>
      <c r="F1898" s="141" t="str">
        <f>results!$AD$3</f>
        <v>/BMD</v>
      </c>
      <c r="G1898" s="141" t="str">
        <f>results!AD58</f>
        <v/>
      </c>
      <c r="H1898" s="143" t="str">
        <f>IFERROR(VLOOKUP(Base[[#This Row],[Résultats Demi Dilution]],$K$2:$L$62,2),"")</f>
        <v/>
      </c>
    </row>
    <row r="1899" spans="1:8" x14ac:dyDescent="0.25">
      <c r="A1899" s="140" t="str">
        <f>IF(results!A59=0,"",results!A59)</f>
        <v/>
      </c>
      <c r="B1899" s="131" t="str">
        <f>IF(results!B356=0,"",results!B356)</f>
        <v/>
      </c>
      <c r="C1899" s="131" t="str">
        <f>IF(results!C356=0,"",results!C356)</f>
        <v/>
      </c>
      <c r="D1899" s="131" t="str">
        <f>IF(results!D356=0,"",results!D356)</f>
        <v/>
      </c>
      <c r="E1899" s="131" t="str">
        <f>IF(results!E356=0,"",results!E356)</f>
        <v/>
      </c>
      <c r="F1899" s="141" t="str">
        <f>results!$AD$3</f>
        <v>/BMD</v>
      </c>
      <c r="G1899" s="141" t="str">
        <f>results!AD59</f>
        <v/>
      </c>
      <c r="H1899" s="143" t="str">
        <f>IFERROR(VLOOKUP(Base[[#This Row],[Résultats Demi Dilution]],$K$2:$L$62,2),"")</f>
        <v/>
      </c>
    </row>
    <row r="1900" spans="1:8" x14ac:dyDescent="0.25">
      <c r="A1900" s="140" t="str">
        <f>IF(results!A60=0,"",results!A60)</f>
        <v/>
      </c>
      <c r="B1900" s="131" t="str">
        <f>IF(results!B357=0,"",results!B357)</f>
        <v/>
      </c>
      <c r="C1900" s="131" t="str">
        <f>IF(results!C357=0,"",results!C357)</f>
        <v/>
      </c>
      <c r="D1900" s="131" t="str">
        <f>IF(results!D357=0,"",results!D357)</f>
        <v/>
      </c>
      <c r="E1900" s="131" t="str">
        <f>IF(results!E357=0,"",results!E357)</f>
        <v/>
      </c>
      <c r="F1900" s="141" t="str">
        <f>results!$AD$3</f>
        <v>/BMD</v>
      </c>
      <c r="G1900" s="141" t="str">
        <f>results!AD60</f>
        <v/>
      </c>
      <c r="H1900" s="143" t="str">
        <f>IFERROR(VLOOKUP(Base[[#This Row],[Résultats Demi Dilution]],$K$2:$L$62,2),"")</f>
        <v/>
      </c>
    </row>
    <row r="1901" spans="1:8" x14ac:dyDescent="0.25">
      <c r="A1901" s="140" t="str">
        <f>IF(results!A61=0,"",results!A61)</f>
        <v/>
      </c>
      <c r="B1901" s="131" t="str">
        <f>IF(results!B358=0,"",results!B358)</f>
        <v/>
      </c>
      <c r="C1901" s="131" t="str">
        <f>IF(results!C358=0,"",results!C358)</f>
        <v/>
      </c>
      <c r="D1901" s="131" t="str">
        <f>IF(results!D358=0,"",results!D358)</f>
        <v/>
      </c>
      <c r="E1901" s="131" t="str">
        <f>IF(results!E358=0,"",results!E358)</f>
        <v/>
      </c>
      <c r="F1901" s="141" t="str">
        <f>results!$AD$3</f>
        <v>/BMD</v>
      </c>
      <c r="G1901" s="141" t="str">
        <f>results!AD61</f>
        <v/>
      </c>
      <c r="H1901" s="143" t="str">
        <f>IFERROR(VLOOKUP(Base[[#This Row],[Résultats Demi Dilution]],$K$2:$L$62,2),"")</f>
        <v/>
      </c>
    </row>
    <row r="1902" spans="1:8" x14ac:dyDescent="0.25">
      <c r="A1902" s="140" t="str">
        <f>IF(results!A62=0,"",results!A62)</f>
        <v/>
      </c>
      <c r="B1902" s="131" t="str">
        <f>IF(results!B359=0,"",results!B359)</f>
        <v/>
      </c>
      <c r="C1902" s="131" t="str">
        <f>IF(results!C359=0,"",results!C359)</f>
        <v/>
      </c>
      <c r="D1902" s="131" t="str">
        <f>IF(results!D359=0,"",results!D359)</f>
        <v/>
      </c>
      <c r="E1902" s="131" t="str">
        <f>IF(results!E359=0,"",results!E359)</f>
        <v/>
      </c>
      <c r="F1902" s="141" t="str">
        <f>results!$AD$3</f>
        <v>/BMD</v>
      </c>
      <c r="G1902" s="141" t="str">
        <f>results!AD62</f>
        <v/>
      </c>
      <c r="H1902" s="143" t="str">
        <f>IFERROR(VLOOKUP(Base[[#This Row],[Résultats Demi Dilution]],$K$2:$L$62,2),"")</f>
        <v/>
      </c>
    </row>
    <row r="1903" spans="1:8" x14ac:dyDescent="0.25">
      <c r="A1903" s="140" t="str">
        <f>IF(results!A63=0,"",results!A63)</f>
        <v/>
      </c>
      <c r="B1903" s="131" t="str">
        <f>IF(results!B360=0,"",results!B360)</f>
        <v/>
      </c>
      <c r="C1903" s="131" t="str">
        <f>IF(results!C360=0,"",results!C360)</f>
        <v/>
      </c>
      <c r="D1903" s="131" t="str">
        <f>IF(results!D360=0,"",results!D360)</f>
        <v/>
      </c>
      <c r="E1903" s="131" t="str">
        <f>IF(results!E360=0,"",results!E360)</f>
        <v/>
      </c>
      <c r="F1903" s="141" t="str">
        <f>results!$AD$3</f>
        <v>/BMD</v>
      </c>
      <c r="G1903" s="141" t="str">
        <f>results!AD63</f>
        <v/>
      </c>
      <c r="H1903" s="143" t="str">
        <f>IFERROR(VLOOKUP(Base[[#This Row],[Résultats Demi Dilution]],$K$2:$L$62,2),"")</f>
        <v/>
      </c>
    </row>
    <row r="1904" spans="1:8" x14ac:dyDescent="0.25">
      <c r="A1904" s="140" t="str">
        <f>IF(results!A64=0,"",results!A64)</f>
        <v/>
      </c>
      <c r="B1904" s="131" t="str">
        <f>IF(results!B361=0,"",results!B361)</f>
        <v/>
      </c>
      <c r="C1904" s="131" t="str">
        <f>IF(results!C361=0,"",results!C361)</f>
        <v/>
      </c>
      <c r="D1904" s="131" t="str">
        <f>IF(results!D361=0,"",results!D361)</f>
        <v/>
      </c>
      <c r="E1904" s="131" t="str">
        <f>IF(results!E361=0,"",results!E361)</f>
        <v/>
      </c>
      <c r="F1904" s="141" t="str">
        <f>results!$AD$3</f>
        <v>/BMD</v>
      </c>
      <c r="G1904" s="141" t="str">
        <f>results!AD64</f>
        <v/>
      </c>
      <c r="H1904" s="143" t="str">
        <f>IFERROR(VLOOKUP(Base[[#This Row],[Résultats Demi Dilution]],$K$2:$L$62,2),"")</f>
        <v/>
      </c>
    </row>
    <row r="1905" spans="1:8" x14ac:dyDescent="0.25">
      <c r="A1905" s="140" t="str">
        <f>IF(results!A65=0,"",results!A65)</f>
        <v/>
      </c>
      <c r="B1905" s="131" t="str">
        <f>IF(results!B362=0,"",results!B362)</f>
        <v/>
      </c>
      <c r="C1905" s="131" t="str">
        <f>IF(results!C362=0,"",results!C362)</f>
        <v/>
      </c>
      <c r="D1905" s="131" t="str">
        <f>IF(results!D362=0,"",results!D362)</f>
        <v/>
      </c>
      <c r="E1905" s="131" t="str">
        <f>IF(results!E362=0,"",results!E362)</f>
        <v/>
      </c>
      <c r="F1905" s="141" t="str">
        <f>results!$AD$3</f>
        <v>/BMD</v>
      </c>
      <c r="G1905" s="141" t="str">
        <f>results!AD65</f>
        <v/>
      </c>
      <c r="H1905" s="143" t="str">
        <f>IFERROR(VLOOKUP(Base[[#This Row],[Résultats Demi Dilution]],$K$2:$L$62,2),"")</f>
        <v/>
      </c>
    </row>
    <row r="1906" spans="1:8" x14ac:dyDescent="0.25">
      <c r="A1906" s="140" t="str">
        <f>IF(results!A66=0,"",results!A66)</f>
        <v/>
      </c>
      <c r="B1906" s="131" t="str">
        <f>IF(results!B363=0,"",results!B363)</f>
        <v/>
      </c>
      <c r="C1906" s="131" t="str">
        <f>IF(results!C363=0,"",results!C363)</f>
        <v/>
      </c>
      <c r="D1906" s="131" t="str">
        <f>IF(results!D363=0,"",results!D363)</f>
        <v/>
      </c>
      <c r="E1906" s="131" t="str">
        <f>IF(results!E363=0,"",results!E363)</f>
        <v/>
      </c>
      <c r="F1906" s="141" t="str">
        <f>results!$AD$3</f>
        <v>/BMD</v>
      </c>
      <c r="G1906" s="141" t="str">
        <f>results!AD66</f>
        <v/>
      </c>
      <c r="H1906" s="143" t="str">
        <f>IFERROR(VLOOKUP(Base[[#This Row],[Résultats Demi Dilution]],$K$2:$L$62,2),"")</f>
        <v/>
      </c>
    </row>
    <row r="1907" spans="1:8" x14ac:dyDescent="0.25">
      <c r="A1907" s="140" t="str">
        <f>IF(results!A67=0,"",results!A67)</f>
        <v/>
      </c>
      <c r="B1907" s="131" t="str">
        <f>IF(results!B364=0,"",results!B364)</f>
        <v/>
      </c>
      <c r="C1907" s="131" t="str">
        <f>IF(results!C364=0,"",results!C364)</f>
        <v/>
      </c>
      <c r="D1907" s="131" t="str">
        <f>IF(results!D364=0,"",results!D364)</f>
        <v/>
      </c>
      <c r="E1907" s="131" t="str">
        <f>IF(results!E364=0,"",results!E364)</f>
        <v/>
      </c>
      <c r="F1907" s="141" t="str">
        <f>results!$AD$3</f>
        <v>/BMD</v>
      </c>
      <c r="G1907" s="141" t="str">
        <f>results!AD67</f>
        <v/>
      </c>
      <c r="H1907" s="143" t="str">
        <f>IFERROR(VLOOKUP(Base[[#This Row],[Résultats Demi Dilution]],$K$2:$L$62,2),"")</f>
        <v/>
      </c>
    </row>
    <row r="1908" spans="1:8" x14ac:dyDescent="0.25">
      <c r="A1908" s="140" t="str">
        <f>IF(results!A68=0,"",results!A68)</f>
        <v/>
      </c>
      <c r="B1908" s="131" t="str">
        <f>IF(results!B365=0,"",results!B365)</f>
        <v/>
      </c>
      <c r="C1908" s="131" t="str">
        <f>IF(results!C365=0,"",results!C365)</f>
        <v/>
      </c>
      <c r="D1908" s="131" t="str">
        <f>IF(results!D365=0,"",results!D365)</f>
        <v/>
      </c>
      <c r="E1908" s="131" t="str">
        <f>IF(results!E365=0,"",results!E365)</f>
        <v/>
      </c>
      <c r="F1908" s="141" t="str">
        <f>results!$AD$3</f>
        <v>/BMD</v>
      </c>
      <c r="G1908" s="141" t="str">
        <f>results!AD68</f>
        <v/>
      </c>
      <c r="H1908" s="143" t="str">
        <f>IFERROR(VLOOKUP(Base[[#This Row],[Résultats Demi Dilution]],$K$2:$L$62,2),"")</f>
        <v/>
      </c>
    </row>
    <row r="1909" spans="1:8" x14ac:dyDescent="0.25">
      <c r="A1909" s="140" t="str">
        <f>IF(results!A69=0,"",results!A69)</f>
        <v/>
      </c>
      <c r="B1909" s="131" t="str">
        <f>IF(results!B366=0,"",results!B366)</f>
        <v/>
      </c>
      <c r="C1909" s="131" t="str">
        <f>IF(results!C366=0,"",results!C366)</f>
        <v/>
      </c>
      <c r="D1909" s="131" t="str">
        <f>IF(results!D366=0,"",results!D366)</f>
        <v/>
      </c>
      <c r="E1909" s="131" t="str">
        <f>IF(results!E366=0,"",results!E366)</f>
        <v/>
      </c>
      <c r="F1909" s="141" t="str">
        <f>results!$AD$3</f>
        <v>/BMD</v>
      </c>
      <c r="G1909" s="141" t="str">
        <f>results!AD69</f>
        <v/>
      </c>
      <c r="H1909" s="143" t="str">
        <f>IFERROR(VLOOKUP(Base[[#This Row],[Résultats Demi Dilution]],$K$2:$L$62,2),"")</f>
        <v/>
      </c>
    </row>
    <row r="1910" spans="1:8" x14ac:dyDescent="0.25">
      <c r="A1910" s="140" t="str">
        <f>IF(results!A70=0,"",results!A70)</f>
        <v/>
      </c>
      <c r="B1910" s="131" t="str">
        <f>IF(results!B367=0,"",results!B367)</f>
        <v/>
      </c>
      <c r="C1910" s="131" t="str">
        <f>IF(results!C367=0,"",results!C367)</f>
        <v/>
      </c>
      <c r="D1910" s="131" t="str">
        <f>IF(results!D367=0,"",results!D367)</f>
        <v/>
      </c>
      <c r="E1910" s="131" t="str">
        <f>IF(results!E367=0,"",results!E367)</f>
        <v/>
      </c>
      <c r="F1910" s="141" t="str">
        <f>results!$AD$3</f>
        <v>/BMD</v>
      </c>
      <c r="G1910" s="141" t="str">
        <f>results!AD70</f>
        <v/>
      </c>
      <c r="H1910" s="143" t="str">
        <f>IFERROR(VLOOKUP(Base[[#This Row],[Résultats Demi Dilution]],$K$2:$L$62,2),"")</f>
        <v/>
      </c>
    </row>
    <row r="1911" spans="1:8" x14ac:dyDescent="0.25">
      <c r="A1911" s="140" t="str">
        <f>IF(results!A71=0,"",results!A71)</f>
        <v/>
      </c>
      <c r="B1911" s="131" t="str">
        <f>IF(results!B368=0,"",results!B368)</f>
        <v/>
      </c>
      <c r="C1911" s="131" t="str">
        <f>IF(results!C368=0,"",results!C368)</f>
        <v/>
      </c>
      <c r="D1911" s="131" t="str">
        <f>IF(results!D368=0,"",results!D368)</f>
        <v/>
      </c>
      <c r="E1911" s="131" t="str">
        <f>IF(results!E368=0,"",results!E368)</f>
        <v/>
      </c>
      <c r="F1911" s="141" t="str">
        <f>results!$AD$3</f>
        <v>/BMD</v>
      </c>
      <c r="G1911" s="141" t="str">
        <f>results!AD71</f>
        <v/>
      </c>
      <c r="H1911" s="143" t="str">
        <f>IFERROR(VLOOKUP(Base[[#This Row],[Résultats Demi Dilution]],$K$2:$L$62,2),"")</f>
        <v/>
      </c>
    </row>
    <row r="1912" spans="1:8" x14ac:dyDescent="0.25">
      <c r="A1912" s="140" t="str">
        <f>IF(results!A72=0,"",results!A72)</f>
        <v/>
      </c>
      <c r="B1912" s="131" t="str">
        <f>IF(results!B369=0,"",results!B369)</f>
        <v/>
      </c>
      <c r="C1912" s="131" t="str">
        <f>IF(results!C369=0,"",results!C369)</f>
        <v/>
      </c>
      <c r="D1912" s="131" t="str">
        <f>IF(results!D369=0,"",results!D369)</f>
        <v/>
      </c>
      <c r="E1912" s="131" t="str">
        <f>IF(results!E369=0,"",results!E369)</f>
        <v/>
      </c>
      <c r="F1912" s="141" t="str">
        <f>results!$AD$3</f>
        <v>/BMD</v>
      </c>
      <c r="G1912" s="141" t="str">
        <f>results!AD72</f>
        <v/>
      </c>
      <c r="H1912" s="143" t="str">
        <f>IFERROR(VLOOKUP(Base[[#This Row],[Résultats Demi Dilution]],$K$2:$L$62,2),"")</f>
        <v/>
      </c>
    </row>
    <row r="1913" spans="1:8" x14ac:dyDescent="0.25">
      <c r="A1913" s="140" t="str">
        <f>IF(results!A73=0,"",results!A73)</f>
        <v/>
      </c>
      <c r="B1913" s="131" t="str">
        <f>IF(results!B370=0,"",results!B370)</f>
        <v/>
      </c>
      <c r="C1913" s="131" t="str">
        <f>IF(results!C370=0,"",results!C370)</f>
        <v/>
      </c>
      <c r="D1913" s="131" t="str">
        <f>IF(results!D370=0,"",results!D370)</f>
        <v/>
      </c>
      <c r="E1913" s="131" t="str">
        <f>IF(results!E370=0,"",results!E370)</f>
        <v/>
      </c>
      <c r="F1913" s="141" t="str">
        <f>results!$AD$3</f>
        <v>/BMD</v>
      </c>
      <c r="G1913" s="141" t="str">
        <f>results!AD73</f>
        <v/>
      </c>
      <c r="H1913" s="143" t="str">
        <f>IFERROR(VLOOKUP(Base[[#This Row],[Résultats Demi Dilution]],$K$2:$L$62,2),"")</f>
        <v/>
      </c>
    </row>
    <row r="1914" spans="1:8" x14ac:dyDescent="0.25">
      <c r="A1914" s="140" t="str">
        <f>IF(results!A74=0,"",results!A74)</f>
        <v/>
      </c>
      <c r="B1914" s="131" t="str">
        <f>IF(results!B371=0,"",results!B371)</f>
        <v/>
      </c>
      <c r="C1914" s="131" t="str">
        <f>IF(results!C371=0,"",results!C371)</f>
        <v/>
      </c>
      <c r="D1914" s="131" t="str">
        <f>IF(results!D371=0,"",results!D371)</f>
        <v/>
      </c>
      <c r="E1914" s="131" t="str">
        <f>IF(results!E371=0,"",results!E371)</f>
        <v/>
      </c>
      <c r="F1914" s="141" t="str">
        <f>results!$AD$3</f>
        <v>/BMD</v>
      </c>
      <c r="G1914" s="141" t="str">
        <f>results!AD74</f>
        <v/>
      </c>
      <c r="H1914" s="143" t="str">
        <f>IFERROR(VLOOKUP(Base[[#This Row],[Résultats Demi Dilution]],$K$2:$L$62,2),"")</f>
        <v/>
      </c>
    </row>
    <row r="1915" spans="1:8" x14ac:dyDescent="0.25">
      <c r="A1915" s="140" t="str">
        <f>IF(results!A75=0,"",results!A75)</f>
        <v/>
      </c>
      <c r="B1915" s="131" t="str">
        <f>IF(results!B372=0,"",results!B372)</f>
        <v/>
      </c>
      <c r="C1915" s="131" t="str">
        <f>IF(results!C372=0,"",results!C372)</f>
        <v/>
      </c>
      <c r="D1915" s="131" t="str">
        <f>IF(results!D372=0,"",results!D372)</f>
        <v/>
      </c>
      <c r="E1915" s="131" t="str">
        <f>IF(results!E372=0,"",results!E372)</f>
        <v/>
      </c>
      <c r="F1915" s="141" t="str">
        <f>results!$AD$3</f>
        <v>/BMD</v>
      </c>
      <c r="G1915" s="141" t="str">
        <f>results!AD75</f>
        <v/>
      </c>
      <c r="H1915" s="143" t="str">
        <f>IFERROR(VLOOKUP(Base[[#This Row],[Résultats Demi Dilution]],$K$2:$L$62,2),"")</f>
        <v/>
      </c>
    </row>
    <row r="1916" spans="1:8" x14ac:dyDescent="0.25">
      <c r="A1916" s="140" t="str">
        <f>IF(results!A76=0,"",results!A76)</f>
        <v/>
      </c>
      <c r="B1916" s="131" t="str">
        <f>IF(results!B373=0,"",results!B373)</f>
        <v/>
      </c>
      <c r="C1916" s="131" t="str">
        <f>IF(results!C373=0,"",results!C373)</f>
        <v/>
      </c>
      <c r="D1916" s="131" t="str">
        <f>IF(results!D373=0,"",results!D373)</f>
        <v/>
      </c>
      <c r="E1916" s="131" t="str">
        <f>IF(results!E373=0,"",results!E373)</f>
        <v/>
      </c>
      <c r="F1916" s="141" t="str">
        <f>results!$AD$3</f>
        <v>/BMD</v>
      </c>
      <c r="G1916" s="141" t="str">
        <f>results!AD76</f>
        <v/>
      </c>
      <c r="H1916" s="143" t="str">
        <f>IFERROR(VLOOKUP(Base[[#This Row],[Résultats Demi Dilution]],$K$2:$L$62,2),"")</f>
        <v/>
      </c>
    </row>
    <row r="1917" spans="1:8" x14ac:dyDescent="0.25">
      <c r="A1917" s="140" t="str">
        <f>IF(results!A77=0,"",results!A77)</f>
        <v/>
      </c>
      <c r="B1917" s="131" t="str">
        <f>IF(results!B374=0,"",results!B374)</f>
        <v/>
      </c>
      <c r="C1917" s="131" t="str">
        <f>IF(results!C374=0,"",results!C374)</f>
        <v/>
      </c>
      <c r="D1917" s="131" t="str">
        <f>IF(results!D374=0,"",results!D374)</f>
        <v/>
      </c>
      <c r="E1917" s="131" t="str">
        <f>IF(results!E374=0,"",results!E374)</f>
        <v/>
      </c>
      <c r="F1917" s="141" t="str">
        <f>results!$AD$3</f>
        <v>/BMD</v>
      </c>
      <c r="G1917" s="141" t="str">
        <f>results!AD77</f>
        <v/>
      </c>
      <c r="H1917" s="143" t="str">
        <f>IFERROR(VLOOKUP(Base[[#This Row],[Résultats Demi Dilution]],$K$2:$L$62,2),"")</f>
        <v/>
      </c>
    </row>
    <row r="1918" spans="1:8" x14ac:dyDescent="0.25">
      <c r="A1918" s="140" t="str">
        <f>IF(results!A78=0,"",results!A78)</f>
        <v/>
      </c>
      <c r="B1918" s="131" t="str">
        <f>IF(results!B375=0,"",results!B375)</f>
        <v/>
      </c>
      <c r="C1918" s="131" t="str">
        <f>IF(results!C375=0,"",results!C375)</f>
        <v/>
      </c>
      <c r="D1918" s="131" t="str">
        <f>IF(results!D375=0,"",results!D375)</f>
        <v/>
      </c>
      <c r="E1918" s="131" t="str">
        <f>IF(results!E375=0,"",results!E375)</f>
        <v/>
      </c>
      <c r="F1918" s="141" t="str">
        <f>results!$AD$3</f>
        <v>/BMD</v>
      </c>
      <c r="G1918" s="141" t="str">
        <f>results!AD78</f>
        <v/>
      </c>
      <c r="H1918" s="143" t="str">
        <f>IFERROR(VLOOKUP(Base[[#This Row],[Résultats Demi Dilution]],$K$2:$L$62,2),"")</f>
        <v/>
      </c>
    </row>
    <row r="1919" spans="1:8" x14ac:dyDescent="0.25">
      <c r="A1919" s="140" t="str">
        <f>IF(results!A79=0,"",results!A79)</f>
        <v/>
      </c>
      <c r="B1919" s="131" t="str">
        <f>IF(results!B376=0,"",results!B376)</f>
        <v/>
      </c>
      <c r="C1919" s="131" t="str">
        <f>IF(results!C376=0,"",results!C376)</f>
        <v/>
      </c>
      <c r="D1919" s="131" t="str">
        <f>IF(results!D376=0,"",results!D376)</f>
        <v/>
      </c>
      <c r="E1919" s="131" t="str">
        <f>IF(results!E376=0,"",results!E376)</f>
        <v/>
      </c>
      <c r="F1919" s="141" t="str">
        <f>results!$AD$3</f>
        <v>/BMD</v>
      </c>
      <c r="G1919" s="141" t="str">
        <f>results!AD79</f>
        <v/>
      </c>
      <c r="H1919" s="143" t="str">
        <f>IFERROR(VLOOKUP(Base[[#This Row],[Résultats Demi Dilution]],$K$2:$L$62,2),"")</f>
        <v/>
      </c>
    </row>
    <row r="1920" spans="1:8" x14ac:dyDescent="0.25">
      <c r="A1920" s="140" t="str">
        <f>IF(results!A80=0,"",results!A80)</f>
        <v/>
      </c>
      <c r="B1920" s="131" t="str">
        <f>IF(results!B377=0,"",results!B377)</f>
        <v/>
      </c>
      <c r="C1920" s="131" t="str">
        <f>IF(results!C377=0,"",results!C377)</f>
        <v/>
      </c>
      <c r="D1920" s="131" t="str">
        <f>IF(results!D377=0,"",results!D377)</f>
        <v/>
      </c>
      <c r="E1920" s="131" t="str">
        <f>IF(results!E377=0,"",results!E377)</f>
        <v/>
      </c>
      <c r="F1920" s="141" t="str">
        <f>results!$AD$3</f>
        <v>/BMD</v>
      </c>
      <c r="G1920" s="141" t="str">
        <f>results!AD80</f>
        <v/>
      </c>
      <c r="H1920" s="143" t="str">
        <f>IFERROR(VLOOKUP(Base[[#This Row],[Résultats Demi Dilution]],$K$2:$L$62,2),"")</f>
        <v/>
      </c>
    </row>
    <row r="1921" spans="1:8" x14ac:dyDescent="0.25">
      <c r="A1921" s="140" t="str">
        <f>IF(results!A81=0,"",results!A81)</f>
        <v/>
      </c>
      <c r="B1921" s="131" t="str">
        <f>IF(results!B378=0,"",results!B378)</f>
        <v/>
      </c>
      <c r="C1921" s="131" t="str">
        <f>IF(results!C378=0,"",results!C378)</f>
        <v/>
      </c>
      <c r="D1921" s="131" t="str">
        <f>IF(results!D378=0,"",results!D378)</f>
        <v/>
      </c>
      <c r="E1921" s="131" t="str">
        <f>IF(results!E378=0,"",results!E378)</f>
        <v/>
      </c>
      <c r="F1921" s="141" t="str">
        <f>results!$AD$3</f>
        <v>/BMD</v>
      </c>
      <c r="G1921" s="141" t="str">
        <f>results!AD81</f>
        <v/>
      </c>
      <c r="H1921" s="143" t="str">
        <f>IFERROR(VLOOKUP(Base[[#This Row],[Résultats Demi Dilution]],$K$2:$L$62,2),"")</f>
        <v/>
      </c>
    </row>
    <row r="1922" spans="1:8" x14ac:dyDescent="0.25">
      <c r="A1922" s="140" t="str">
        <f>IF(results!A82=0,"",results!A82)</f>
        <v/>
      </c>
      <c r="B1922" s="131" t="str">
        <f>IF(results!B379=0,"",results!B379)</f>
        <v/>
      </c>
      <c r="C1922" s="131" t="str">
        <f>IF(results!C379=0,"",results!C379)</f>
        <v/>
      </c>
      <c r="D1922" s="131" t="str">
        <f>IF(results!D379=0,"",results!D379)</f>
        <v/>
      </c>
      <c r="E1922" s="131" t="str">
        <f>IF(results!E379=0,"",results!E379)</f>
        <v/>
      </c>
      <c r="F1922" s="141" t="str">
        <f>results!$AD$3</f>
        <v>/BMD</v>
      </c>
      <c r="G1922" s="141" t="str">
        <f>results!AD82</f>
        <v/>
      </c>
      <c r="H1922" s="143" t="str">
        <f>IFERROR(VLOOKUP(Base[[#This Row],[Résultats Demi Dilution]],$K$2:$L$62,2),"")</f>
        <v/>
      </c>
    </row>
    <row r="1923" spans="1:8" x14ac:dyDescent="0.25">
      <c r="A1923" s="140" t="str">
        <f>IF(results!A83=0,"",results!A83)</f>
        <v/>
      </c>
      <c r="B1923" s="131" t="str">
        <f>IF(results!B380=0,"",results!B380)</f>
        <v/>
      </c>
      <c r="C1923" s="131" t="str">
        <f>IF(results!C380=0,"",results!C380)</f>
        <v/>
      </c>
      <c r="D1923" s="131" t="str">
        <f>IF(results!D380=0,"",results!D380)</f>
        <v/>
      </c>
      <c r="E1923" s="131" t="str">
        <f>IF(results!E380=0,"",results!E380)</f>
        <v/>
      </c>
      <c r="F1923" s="141" t="str">
        <f>results!$AD$3</f>
        <v>/BMD</v>
      </c>
      <c r="G1923" s="141" t="str">
        <f>results!AD83</f>
        <v/>
      </c>
      <c r="H1923" s="143" t="str">
        <f>IFERROR(VLOOKUP(Base[[#This Row],[Résultats Demi Dilution]],$K$2:$L$62,2),"")</f>
        <v/>
      </c>
    </row>
    <row r="1924" spans="1:8" x14ac:dyDescent="0.25">
      <c r="A1924" s="140" t="str">
        <f>IF(results!A84=0,"",results!A84)</f>
        <v/>
      </c>
      <c r="B1924" s="131" t="str">
        <f>IF(results!B381=0,"",results!B381)</f>
        <v/>
      </c>
      <c r="C1924" s="131" t="str">
        <f>IF(results!C381=0,"",results!C381)</f>
        <v/>
      </c>
      <c r="D1924" s="131" t="str">
        <f>IF(results!D381=0,"",results!D381)</f>
        <v/>
      </c>
      <c r="E1924" s="131" t="str">
        <f>IF(results!E381=0,"",results!E381)</f>
        <v/>
      </c>
      <c r="F1924" s="141" t="str">
        <f>results!$AD$3</f>
        <v>/BMD</v>
      </c>
      <c r="G1924" s="141" t="str">
        <f>results!AD84</f>
        <v/>
      </c>
      <c r="H1924" s="143" t="str">
        <f>IFERROR(VLOOKUP(Base[[#This Row],[Résultats Demi Dilution]],$K$2:$L$62,2),"")</f>
        <v/>
      </c>
    </row>
    <row r="1925" spans="1:8" x14ac:dyDescent="0.25">
      <c r="A1925" s="140" t="str">
        <f>IF(results!A85=0,"",results!A85)</f>
        <v/>
      </c>
      <c r="B1925" s="131" t="str">
        <f>IF(results!B382=0,"",results!B382)</f>
        <v/>
      </c>
      <c r="C1925" s="131" t="str">
        <f>IF(results!C382=0,"",results!C382)</f>
        <v/>
      </c>
      <c r="D1925" s="131" t="str">
        <f>IF(results!D382=0,"",results!D382)</f>
        <v/>
      </c>
      <c r="E1925" s="131" t="str">
        <f>IF(results!E382=0,"",results!E382)</f>
        <v/>
      </c>
      <c r="F1925" s="141" t="str">
        <f>results!$AD$3</f>
        <v>/BMD</v>
      </c>
      <c r="G1925" s="141" t="str">
        <f>results!AD85</f>
        <v/>
      </c>
      <c r="H1925" s="143" t="str">
        <f>IFERROR(VLOOKUP(Base[[#This Row],[Résultats Demi Dilution]],$K$2:$L$62,2),"")</f>
        <v/>
      </c>
    </row>
    <row r="1926" spans="1:8" x14ac:dyDescent="0.25">
      <c r="A1926" s="140" t="str">
        <f>IF(results!A86=0,"",results!A86)</f>
        <v/>
      </c>
      <c r="B1926" s="131" t="str">
        <f>IF(results!B383=0,"",results!B383)</f>
        <v/>
      </c>
      <c r="C1926" s="131" t="str">
        <f>IF(results!C383=0,"",results!C383)</f>
        <v/>
      </c>
      <c r="D1926" s="131" t="str">
        <f>IF(results!D383=0,"",results!D383)</f>
        <v/>
      </c>
      <c r="E1926" s="131" t="str">
        <f>IF(results!E383=0,"",results!E383)</f>
        <v/>
      </c>
      <c r="F1926" s="141" t="str">
        <f>results!$AD$3</f>
        <v>/BMD</v>
      </c>
      <c r="G1926" s="141" t="str">
        <f>results!AD86</f>
        <v/>
      </c>
      <c r="H1926" s="143" t="str">
        <f>IFERROR(VLOOKUP(Base[[#This Row],[Résultats Demi Dilution]],$K$2:$L$62,2),"")</f>
        <v/>
      </c>
    </row>
    <row r="1927" spans="1:8" x14ac:dyDescent="0.25">
      <c r="A1927" s="140" t="str">
        <f>IF(results!A87=0,"",results!A87)</f>
        <v/>
      </c>
      <c r="B1927" s="131" t="str">
        <f>IF(results!B384=0,"",results!B384)</f>
        <v/>
      </c>
      <c r="C1927" s="131" t="str">
        <f>IF(results!C384=0,"",results!C384)</f>
        <v/>
      </c>
      <c r="D1927" s="131" t="str">
        <f>IF(results!D384=0,"",results!D384)</f>
        <v/>
      </c>
      <c r="E1927" s="131" t="str">
        <f>IF(results!E384=0,"",results!E384)</f>
        <v/>
      </c>
      <c r="F1927" s="141" t="str">
        <f>results!$AD$3</f>
        <v>/BMD</v>
      </c>
      <c r="G1927" s="141" t="str">
        <f>results!AD87</f>
        <v/>
      </c>
      <c r="H1927" s="143" t="str">
        <f>IFERROR(VLOOKUP(Base[[#This Row],[Résultats Demi Dilution]],$K$2:$L$62,2),"")</f>
        <v/>
      </c>
    </row>
    <row r="1928" spans="1:8" x14ac:dyDescent="0.25">
      <c r="A1928" s="140" t="str">
        <f>IF(results!A88=0,"",results!A88)</f>
        <v/>
      </c>
      <c r="B1928" s="131" t="str">
        <f>IF(results!B385=0,"",results!B385)</f>
        <v/>
      </c>
      <c r="C1928" s="131" t="str">
        <f>IF(results!C385=0,"",results!C385)</f>
        <v/>
      </c>
      <c r="D1928" s="131" t="str">
        <f>IF(results!D385=0,"",results!D385)</f>
        <v/>
      </c>
      <c r="E1928" s="131" t="str">
        <f>IF(results!E385=0,"",results!E385)</f>
        <v/>
      </c>
      <c r="F1928" s="141" t="str">
        <f>results!$AD$3</f>
        <v>/BMD</v>
      </c>
      <c r="G1928" s="141" t="str">
        <f>results!AD88</f>
        <v/>
      </c>
      <c r="H1928" s="143" t="str">
        <f>IFERROR(VLOOKUP(Base[[#This Row],[Résultats Demi Dilution]],$K$2:$L$62,2),"")</f>
        <v/>
      </c>
    </row>
    <row r="1929" spans="1:8" x14ac:dyDescent="0.25">
      <c r="A1929" s="140" t="str">
        <f>IF(results!A89=0,"",results!A89)</f>
        <v/>
      </c>
      <c r="B1929" s="131" t="str">
        <f>IF(results!B386=0,"",results!B386)</f>
        <v/>
      </c>
      <c r="C1929" s="131" t="str">
        <f>IF(results!C386=0,"",results!C386)</f>
        <v/>
      </c>
      <c r="D1929" s="131" t="str">
        <f>IF(results!D386=0,"",results!D386)</f>
        <v/>
      </c>
      <c r="E1929" s="131" t="str">
        <f>IF(results!E386=0,"",results!E386)</f>
        <v/>
      </c>
      <c r="F1929" s="141" t="str">
        <f>results!$AD$3</f>
        <v>/BMD</v>
      </c>
      <c r="G1929" s="141" t="str">
        <f>results!AD89</f>
        <v/>
      </c>
      <c r="H1929" s="143" t="str">
        <f>IFERROR(VLOOKUP(Base[[#This Row],[Résultats Demi Dilution]],$K$2:$L$62,2),"")</f>
        <v/>
      </c>
    </row>
    <row r="1930" spans="1:8" x14ac:dyDescent="0.25">
      <c r="A1930" s="140" t="str">
        <f>IF(results!A90=0,"",results!A90)</f>
        <v/>
      </c>
      <c r="B1930" s="131" t="str">
        <f>IF(results!B387=0,"",results!B387)</f>
        <v/>
      </c>
      <c r="C1930" s="131" t="str">
        <f>IF(results!C387=0,"",results!C387)</f>
        <v/>
      </c>
      <c r="D1930" s="131" t="str">
        <f>IF(results!D387=0,"",results!D387)</f>
        <v/>
      </c>
      <c r="E1930" s="131" t="str">
        <f>IF(results!E387=0,"",results!E387)</f>
        <v/>
      </c>
      <c r="F1930" s="141" t="str">
        <f>results!$AD$3</f>
        <v>/BMD</v>
      </c>
      <c r="G1930" s="141" t="str">
        <f>results!AD90</f>
        <v/>
      </c>
      <c r="H1930" s="143" t="str">
        <f>IFERROR(VLOOKUP(Base[[#This Row],[Résultats Demi Dilution]],$K$2:$L$62,2),"")</f>
        <v/>
      </c>
    </row>
    <row r="1931" spans="1:8" x14ac:dyDescent="0.25">
      <c r="A1931" s="140" t="str">
        <f>IF(results!A91=0,"",results!A91)</f>
        <v/>
      </c>
      <c r="B1931" s="131" t="str">
        <f>IF(results!B388=0,"",results!B388)</f>
        <v/>
      </c>
      <c r="C1931" s="131" t="str">
        <f>IF(results!C388=0,"",results!C388)</f>
        <v/>
      </c>
      <c r="D1931" s="131" t="str">
        <f>IF(results!D388=0,"",results!D388)</f>
        <v/>
      </c>
      <c r="E1931" s="131" t="str">
        <f>IF(results!E388=0,"",results!E388)</f>
        <v/>
      </c>
      <c r="F1931" s="141" t="str">
        <f>results!$AD$3</f>
        <v>/BMD</v>
      </c>
      <c r="G1931" s="141" t="str">
        <f>results!AD91</f>
        <v/>
      </c>
      <c r="H1931" s="143" t="str">
        <f>IFERROR(VLOOKUP(Base[[#This Row],[Résultats Demi Dilution]],$K$2:$L$62,2),"")</f>
        <v/>
      </c>
    </row>
    <row r="1932" spans="1:8" x14ac:dyDescent="0.25">
      <c r="A1932" s="140" t="str">
        <f>IF(results!A92=0,"",results!A92)</f>
        <v/>
      </c>
      <c r="B1932" s="131" t="str">
        <f>IF(results!B389=0,"",results!B389)</f>
        <v/>
      </c>
      <c r="C1932" s="131" t="str">
        <f>IF(results!C389=0,"",results!C389)</f>
        <v/>
      </c>
      <c r="D1932" s="131" t="str">
        <f>IF(results!D389=0,"",results!D389)</f>
        <v/>
      </c>
      <c r="E1932" s="131" t="str">
        <f>IF(results!E389=0,"",results!E389)</f>
        <v/>
      </c>
      <c r="F1932" s="141" t="str">
        <f>results!$AD$3</f>
        <v>/BMD</v>
      </c>
      <c r="G1932" s="141" t="str">
        <f>results!AD92</f>
        <v/>
      </c>
      <c r="H1932" s="143" t="str">
        <f>IFERROR(VLOOKUP(Base[[#This Row],[Résultats Demi Dilution]],$K$2:$L$62,2),"")</f>
        <v/>
      </c>
    </row>
    <row r="1933" spans="1:8" x14ac:dyDescent="0.25">
      <c r="A1933" s="140" t="str">
        <f>IF(results!A93=0,"",results!A93)</f>
        <v/>
      </c>
      <c r="B1933" s="131" t="str">
        <f>IF(results!B390=0,"",results!B390)</f>
        <v/>
      </c>
      <c r="C1933" s="131" t="str">
        <f>IF(results!C390=0,"",results!C390)</f>
        <v/>
      </c>
      <c r="D1933" s="131" t="str">
        <f>IF(results!D390=0,"",results!D390)</f>
        <v/>
      </c>
      <c r="E1933" s="131" t="str">
        <f>IF(results!E390=0,"",results!E390)</f>
        <v/>
      </c>
      <c r="F1933" s="141" t="str">
        <f>results!$AD$3</f>
        <v>/BMD</v>
      </c>
      <c r="G1933" s="141" t="str">
        <f>results!AD93</f>
        <v/>
      </c>
      <c r="H1933" s="143" t="str">
        <f>IFERROR(VLOOKUP(Base[[#This Row],[Résultats Demi Dilution]],$K$2:$L$62,2),"")</f>
        <v/>
      </c>
    </row>
    <row r="1934" spans="1:8" x14ac:dyDescent="0.25">
      <c r="A1934" s="140" t="str">
        <f>IF(results!A94=0,"",results!A94)</f>
        <v/>
      </c>
      <c r="B1934" s="131" t="str">
        <f>IF(results!B391=0,"",results!B391)</f>
        <v/>
      </c>
      <c r="C1934" s="131" t="str">
        <f>IF(results!C391=0,"",results!C391)</f>
        <v/>
      </c>
      <c r="D1934" s="131" t="str">
        <f>IF(results!D391=0,"",results!D391)</f>
        <v/>
      </c>
      <c r="E1934" s="131" t="str">
        <f>IF(results!E391=0,"",results!E391)</f>
        <v/>
      </c>
      <c r="F1934" s="141" t="str">
        <f>results!$AD$3</f>
        <v>/BMD</v>
      </c>
      <c r="G1934" s="141" t="str">
        <f>results!AD94</f>
        <v/>
      </c>
      <c r="H1934" s="143" t="str">
        <f>IFERROR(VLOOKUP(Base[[#This Row],[Résultats Demi Dilution]],$K$2:$L$62,2),"")</f>
        <v/>
      </c>
    </row>
    <row r="1935" spans="1:8" x14ac:dyDescent="0.25">
      <c r="A1935" s="140" t="str">
        <f>IF(results!A95=0,"",results!A95)</f>
        <v/>
      </c>
      <c r="B1935" s="131" t="str">
        <f>IF(results!B392=0,"",results!B392)</f>
        <v/>
      </c>
      <c r="C1935" s="131" t="str">
        <f>IF(results!C392=0,"",results!C392)</f>
        <v/>
      </c>
      <c r="D1935" s="131" t="str">
        <f>IF(results!D392=0,"",results!D392)</f>
        <v/>
      </c>
      <c r="E1935" s="131" t="str">
        <f>IF(results!E392=0,"",results!E392)</f>
        <v/>
      </c>
      <c r="F1935" s="141" t="str">
        <f>results!$AD$3</f>
        <v>/BMD</v>
      </c>
      <c r="G1935" s="141" t="str">
        <f>results!AD95</f>
        <v/>
      </c>
      <c r="H1935" s="143" t="str">
        <f>IFERROR(VLOOKUP(Base[[#This Row],[Résultats Demi Dilution]],$K$2:$L$62,2),"")</f>
        <v/>
      </c>
    </row>
    <row r="1936" spans="1:8" x14ac:dyDescent="0.25">
      <c r="A1936" s="140" t="str">
        <f>IF(results!A96=0,"",results!A96)</f>
        <v/>
      </c>
      <c r="B1936" s="131" t="str">
        <f>IF(results!B393=0,"",results!B393)</f>
        <v/>
      </c>
      <c r="C1936" s="131" t="str">
        <f>IF(results!C393=0,"",results!C393)</f>
        <v/>
      </c>
      <c r="D1936" s="131" t="str">
        <f>IF(results!D393=0,"",results!D393)</f>
        <v/>
      </c>
      <c r="E1936" s="131" t="str">
        <f>IF(results!E393=0,"",results!E393)</f>
        <v/>
      </c>
      <c r="F1936" s="141" t="str">
        <f>results!$AD$3</f>
        <v>/BMD</v>
      </c>
      <c r="G1936" s="141" t="str">
        <f>results!AD96</f>
        <v/>
      </c>
      <c r="H1936" s="143" t="str">
        <f>IFERROR(VLOOKUP(Base[[#This Row],[Résultats Demi Dilution]],$K$2:$L$62,2),"")</f>
        <v/>
      </c>
    </row>
    <row r="1937" spans="1:8" x14ac:dyDescent="0.25">
      <c r="A1937" s="140" t="str">
        <f>IF(results!A97=0,"",results!A97)</f>
        <v/>
      </c>
      <c r="B1937" s="131" t="str">
        <f>IF(results!B394=0,"",results!B394)</f>
        <v/>
      </c>
      <c r="C1937" s="131" t="str">
        <f>IF(results!C394=0,"",results!C394)</f>
        <v/>
      </c>
      <c r="D1937" s="131" t="str">
        <f>IF(results!D394=0,"",results!D394)</f>
        <v/>
      </c>
      <c r="E1937" s="131" t="str">
        <f>IF(results!E394=0,"",results!E394)</f>
        <v/>
      </c>
      <c r="F1937" s="141" t="str">
        <f>results!$AD$3</f>
        <v>/BMD</v>
      </c>
      <c r="G1937" s="141" t="str">
        <f>results!AD97</f>
        <v/>
      </c>
      <c r="H1937" s="143" t="str">
        <f>IFERROR(VLOOKUP(Base[[#This Row],[Résultats Demi Dilution]],$K$2:$L$62,2),"")</f>
        <v/>
      </c>
    </row>
    <row r="1938" spans="1:8" x14ac:dyDescent="0.25">
      <c r="A1938" s="140" t="str">
        <f>IF(results!A98=0,"",results!A98)</f>
        <v/>
      </c>
      <c r="B1938" s="131" t="str">
        <f>IF(results!B395=0,"",results!B395)</f>
        <v/>
      </c>
      <c r="C1938" s="131" t="str">
        <f>IF(results!C395=0,"",results!C395)</f>
        <v/>
      </c>
      <c r="D1938" s="131" t="str">
        <f>IF(results!D395=0,"",results!D395)</f>
        <v/>
      </c>
      <c r="E1938" s="131" t="str">
        <f>IF(results!E395=0,"",results!E395)</f>
        <v/>
      </c>
      <c r="F1938" s="141" t="str">
        <f>results!$AD$3</f>
        <v>/BMD</v>
      </c>
      <c r="G1938" s="141" t="str">
        <f>results!AD98</f>
        <v/>
      </c>
      <c r="H1938" s="143" t="str">
        <f>IFERROR(VLOOKUP(Base[[#This Row],[Résultats Demi Dilution]],$K$2:$L$62,2),"")</f>
        <v/>
      </c>
    </row>
    <row r="1939" spans="1:8" x14ac:dyDescent="0.25">
      <c r="A1939" s="140" t="str">
        <f>IF(results!A99=0,"",results!A99)</f>
        <v/>
      </c>
      <c r="B1939" s="131" t="str">
        <f>IF(results!B396=0,"",results!B396)</f>
        <v/>
      </c>
      <c r="C1939" s="131" t="str">
        <f>IF(results!C396=0,"",results!C396)</f>
        <v/>
      </c>
      <c r="D1939" s="131" t="str">
        <f>IF(results!D396=0,"",results!D396)</f>
        <v/>
      </c>
      <c r="E1939" s="131" t="str">
        <f>IF(results!E396=0,"",results!E396)</f>
        <v/>
      </c>
      <c r="F1939" s="141" t="str">
        <f>results!$AD$3</f>
        <v>/BMD</v>
      </c>
      <c r="G1939" s="141" t="str">
        <f>results!AD99</f>
        <v/>
      </c>
      <c r="H1939" s="143" t="str">
        <f>IFERROR(VLOOKUP(Base[[#This Row],[Résultats Demi Dilution]],$K$2:$L$62,2),"")</f>
        <v/>
      </c>
    </row>
    <row r="1940" spans="1:8" x14ac:dyDescent="0.25">
      <c r="A1940" s="140" t="str">
        <f>IF(results!A100=0,"",results!A100)</f>
        <v/>
      </c>
      <c r="B1940" s="131" t="str">
        <f>IF(results!B397=0,"",results!B397)</f>
        <v/>
      </c>
      <c r="C1940" s="131" t="str">
        <f>IF(results!C397=0,"",results!C397)</f>
        <v/>
      </c>
      <c r="D1940" s="131" t="str">
        <f>IF(results!D397=0,"",results!D397)</f>
        <v/>
      </c>
      <c r="E1940" s="131" t="str">
        <f>IF(results!E397=0,"",results!E397)</f>
        <v/>
      </c>
      <c r="F1940" s="141" t="str">
        <f>results!$AD$3</f>
        <v>/BMD</v>
      </c>
      <c r="G1940" s="141" t="str">
        <f>results!AD100</f>
        <v/>
      </c>
      <c r="H1940" s="143" t="str">
        <f>IFERROR(VLOOKUP(Base[[#This Row],[Résultats Demi Dilution]],$K$2:$L$62,2),"")</f>
        <v/>
      </c>
    </row>
    <row r="1941" spans="1:8" x14ac:dyDescent="0.25">
      <c r="A1941" s="140" t="str">
        <f>IF(results!A101=0,"",results!A101)</f>
        <v/>
      </c>
      <c r="B1941" s="131" t="str">
        <f>IF(results!B398=0,"",results!B398)</f>
        <v/>
      </c>
      <c r="C1941" s="131" t="str">
        <f>IF(results!C398=0,"",results!C398)</f>
        <v/>
      </c>
      <c r="D1941" s="131" t="str">
        <f>IF(results!D398=0,"",results!D398)</f>
        <v/>
      </c>
      <c r="E1941" s="131" t="str">
        <f>IF(results!E398=0,"",results!E398)</f>
        <v/>
      </c>
      <c r="F1941" s="141" t="str">
        <f>results!$AD$3</f>
        <v>/BMD</v>
      </c>
      <c r="G1941" s="141" t="str">
        <f>results!AD101</f>
        <v/>
      </c>
      <c r="H1941" s="143" t="str">
        <f>IFERROR(VLOOKUP(Base[[#This Row],[Résultats Demi Dilution]],$K$2:$L$62,2),"")</f>
        <v/>
      </c>
    </row>
    <row r="1942" spans="1:8" x14ac:dyDescent="0.25">
      <c r="A1942" s="140" t="str">
        <f>IF(results!A102=0,"",results!A102)</f>
        <v/>
      </c>
      <c r="B1942" s="131" t="str">
        <f>IF(results!B399=0,"",results!B399)</f>
        <v/>
      </c>
      <c r="C1942" s="131" t="str">
        <f>IF(results!C399=0,"",results!C399)</f>
        <v/>
      </c>
      <c r="D1942" s="131" t="str">
        <f>IF(results!D399=0,"",results!D399)</f>
        <v/>
      </c>
      <c r="E1942" s="131" t="str">
        <f>IF(results!E399=0,"",results!E399)</f>
        <v/>
      </c>
      <c r="F1942" s="141" t="str">
        <f>results!$AD$3</f>
        <v>/BMD</v>
      </c>
      <c r="G1942" s="141" t="str">
        <f>results!AD102</f>
        <v/>
      </c>
      <c r="H1942" s="143" t="str">
        <f>IFERROR(VLOOKUP(Base[[#This Row],[Résultats Demi Dilution]],$K$2:$L$62,2),"")</f>
        <v/>
      </c>
    </row>
    <row r="1943" spans="1:8" x14ac:dyDescent="0.25">
      <c r="A1943" s="140" t="str">
        <f>IF(results!A103=0,"",results!A103)</f>
        <v/>
      </c>
      <c r="B1943" s="131" t="str">
        <f>IF(results!B400=0,"",results!B400)</f>
        <v/>
      </c>
      <c r="C1943" s="131" t="str">
        <f>IF(results!C400=0,"",results!C400)</f>
        <v/>
      </c>
      <c r="D1943" s="131" t="str">
        <f>IF(results!D400=0,"",results!D400)</f>
        <v/>
      </c>
      <c r="E1943" s="131" t="str">
        <f>IF(results!E400=0,"",results!E400)</f>
        <v/>
      </c>
      <c r="F1943" s="141" t="str">
        <f>results!$AD$3</f>
        <v>/BMD</v>
      </c>
      <c r="G1943" s="141" t="str">
        <f>results!AD103</f>
        <v/>
      </c>
      <c r="H1943" s="143" t="str">
        <f>IFERROR(VLOOKUP(Base[[#This Row],[Résultats Demi Dilution]],$K$2:$L$62,2),"")</f>
        <v/>
      </c>
    </row>
    <row r="1944" spans="1:8" x14ac:dyDescent="0.25">
      <c r="A1944" s="140" t="str">
        <f>IF(results!A104=0,"",results!A104)</f>
        <v/>
      </c>
      <c r="B1944" s="131" t="str">
        <f>IF(results!B401=0,"",results!B401)</f>
        <v/>
      </c>
      <c r="C1944" s="131" t="str">
        <f>IF(results!C401=0,"",results!C401)</f>
        <v/>
      </c>
      <c r="D1944" s="131" t="str">
        <f>IF(results!D401=0,"",results!D401)</f>
        <v/>
      </c>
      <c r="E1944" s="131" t="str">
        <f>IF(results!E401=0,"",results!E401)</f>
        <v/>
      </c>
      <c r="F1944" s="141" t="str">
        <f>results!$AD$3</f>
        <v>/BMD</v>
      </c>
      <c r="G1944" s="141" t="str">
        <f>results!AD104</f>
        <v/>
      </c>
      <c r="H1944" s="143" t="str">
        <f>IFERROR(VLOOKUP(Base[[#This Row],[Résultats Demi Dilution]],$K$2:$L$62,2),"")</f>
        <v/>
      </c>
    </row>
    <row r="1945" spans="1:8" x14ac:dyDescent="0.25">
      <c r="A1945" s="140" t="str">
        <f>IF(results!A105=0,"",results!A105)</f>
        <v/>
      </c>
      <c r="B1945" s="131" t="str">
        <f>IF(results!B402=0,"",results!B402)</f>
        <v/>
      </c>
      <c r="C1945" s="131" t="str">
        <f>IF(results!C402=0,"",results!C402)</f>
        <v/>
      </c>
      <c r="D1945" s="131" t="str">
        <f>IF(results!D402=0,"",results!D402)</f>
        <v/>
      </c>
      <c r="E1945" s="131" t="str">
        <f>IF(results!E402=0,"",results!E402)</f>
        <v/>
      </c>
      <c r="F1945" s="141" t="str">
        <f>results!$AD$3</f>
        <v>/BMD</v>
      </c>
      <c r="G1945" s="141" t="str">
        <f>results!AD105</f>
        <v/>
      </c>
      <c r="H1945" s="143" t="str">
        <f>IFERROR(VLOOKUP(Base[[#This Row],[Résultats Demi Dilution]],$K$2:$L$62,2),"")</f>
        <v/>
      </c>
    </row>
    <row r="1946" spans="1:8" x14ac:dyDescent="0.25">
      <c r="A1946" s="140" t="str">
        <f>IF(results!A106=0,"",results!A106)</f>
        <v/>
      </c>
      <c r="B1946" s="131" t="str">
        <f>IF(results!B403=0,"",results!B403)</f>
        <v/>
      </c>
      <c r="C1946" s="131" t="str">
        <f>IF(results!C403=0,"",results!C403)</f>
        <v/>
      </c>
      <c r="D1946" s="131" t="str">
        <f>IF(results!D403=0,"",results!D403)</f>
        <v/>
      </c>
      <c r="E1946" s="131" t="str">
        <f>IF(results!E403=0,"",results!E403)</f>
        <v/>
      </c>
      <c r="F1946" s="141" t="str">
        <f>results!$AD$3</f>
        <v>/BMD</v>
      </c>
      <c r="G1946" s="141" t="str">
        <f>results!AD106</f>
        <v/>
      </c>
      <c r="H1946" s="143" t="str">
        <f>IFERROR(VLOOKUP(Base[[#This Row],[Résultats Demi Dilution]],$K$2:$L$62,2),"")</f>
        <v/>
      </c>
    </row>
    <row r="1947" spans="1:8" x14ac:dyDescent="0.25">
      <c r="A1947" s="140" t="str">
        <f>IF(results!A107=0,"",results!A107)</f>
        <v/>
      </c>
      <c r="B1947" s="131" t="str">
        <f>IF(results!B404=0,"",results!B404)</f>
        <v/>
      </c>
      <c r="C1947" s="131" t="str">
        <f>IF(results!C404=0,"",results!C404)</f>
        <v/>
      </c>
      <c r="D1947" s="131" t="str">
        <f>IF(results!D404=0,"",results!D404)</f>
        <v/>
      </c>
      <c r="E1947" s="131" t="str">
        <f>IF(results!E404=0,"",results!E404)</f>
        <v/>
      </c>
      <c r="F1947" s="141" t="str">
        <f>results!$AD$3</f>
        <v>/BMD</v>
      </c>
      <c r="G1947" s="141" t="str">
        <f>results!AD107</f>
        <v/>
      </c>
      <c r="H1947" s="143" t="str">
        <f>IFERROR(VLOOKUP(Base[[#This Row],[Résultats Demi Dilution]],$K$2:$L$62,2),"")</f>
        <v/>
      </c>
    </row>
    <row r="1948" spans="1:8" x14ac:dyDescent="0.25">
      <c r="A1948" s="140" t="str">
        <f>IF(results!A108=0,"",results!A108)</f>
        <v/>
      </c>
      <c r="B1948" s="131" t="str">
        <f>IF(results!B405=0,"",results!B405)</f>
        <v/>
      </c>
      <c r="C1948" s="131" t="str">
        <f>IF(results!C405=0,"",results!C405)</f>
        <v/>
      </c>
      <c r="D1948" s="131" t="str">
        <f>IF(results!D405=0,"",results!D405)</f>
        <v/>
      </c>
      <c r="E1948" s="131" t="str">
        <f>IF(results!E405=0,"",results!E405)</f>
        <v/>
      </c>
      <c r="F1948" s="141" t="str">
        <f>results!$AD$3</f>
        <v>/BMD</v>
      </c>
      <c r="G1948" s="141" t="str">
        <f>results!AD108</f>
        <v/>
      </c>
      <c r="H1948" s="143" t="str">
        <f>IFERROR(VLOOKUP(Base[[#This Row],[Résultats Demi Dilution]],$K$2:$L$62,2),"")</f>
        <v/>
      </c>
    </row>
    <row r="1949" spans="1:8" x14ac:dyDescent="0.25">
      <c r="A1949" s="140" t="str">
        <f>IF(results!A109=0,"",results!A109)</f>
        <v/>
      </c>
      <c r="B1949" s="131" t="str">
        <f>IF(results!B406=0,"",results!B406)</f>
        <v/>
      </c>
      <c r="C1949" s="131" t="str">
        <f>IF(results!C406=0,"",results!C406)</f>
        <v/>
      </c>
      <c r="D1949" s="131" t="str">
        <f>IF(results!D406=0,"",results!D406)</f>
        <v/>
      </c>
      <c r="E1949" s="131" t="str">
        <f>IF(results!E406=0,"",results!E406)</f>
        <v/>
      </c>
      <c r="F1949" s="141" t="str">
        <f>results!$AD$3</f>
        <v>/BMD</v>
      </c>
      <c r="G1949" s="141" t="str">
        <f>results!AD109</f>
        <v/>
      </c>
      <c r="H1949" s="143" t="str">
        <f>IFERROR(VLOOKUP(Base[[#This Row],[Résultats Demi Dilution]],$K$2:$L$62,2),"")</f>
        <v/>
      </c>
    </row>
    <row r="1950" spans="1:8" x14ac:dyDescent="0.25">
      <c r="A1950" s="140" t="str">
        <f>IF(results!A110=0,"",results!A110)</f>
        <v/>
      </c>
      <c r="B1950" s="131" t="str">
        <f>IF(results!B407=0,"",results!B407)</f>
        <v/>
      </c>
      <c r="C1950" s="131" t="str">
        <f>IF(results!C407=0,"",results!C407)</f>
        <v/>
      </c>
      <c r="D1950" s="131" t="str">
        <f>IF(results!D407=0,"",results!D407)</f>
        <v/>
      </c>
      <c r="E1950" s="131" t="str">
        <f>IF(results!E407=0,"",results!E407)</f>
        <v/>
      </c>
      <c r="F1950" s="141" t="str">
        <f>results!$AD$3</f>
        <v>/BMD</v>
      </c>
      <c r="G1950" s="141" t="str">
        <f>results!AD110</f>
        <v/>
      </c>
      <c r="H1950" s="143" t="str">
        <f>IFERROR(VLOOKUP(Base[[#This Row],[Résultats Demi Dilution]],$K$2:$L$62,2),"")</f>
        <v/>
      </c>
    </row>
    <row r="1951" spans="1:8" x14ac:dyDescent="0.25">
      <c r="A1951" s="140" t="str">
        <f>IF(results!A111=0,"",results!A111)</f>
        <v/>
      </c>
      <c r="B1951" s="131" t="str">
        <f>IF(results!B408=0,"",results!B408)</f>
        <v/>
      </c>
      <c r="C1951" s="131" t="str">
        <f>IF(results!C408=0,"",results!C408)</f>
        <v/>
      </c>
      <c r="D1951" s="131" t="str">
        <f>IF(results!D408=0,"",results!D408)</f>
        <v/>
      </c>
      <c r="E1951" s="131" t="str">
        <f>IF(results!E408=0,"",results!E408)</f>
        <v/>
      </c>
      <c r="F1951" s="141" t="str">
        <f>results!$AD$3</f>
        <v>/BMD</v>
      </c>
      <c r="G1951" s="141" t="str">
        <f>results!AD111</f>
        <v/>
      </c>
      <c r="H1951" s="143" t="str">
        <f>IFERROR(VLOOKUP(Base[[#This Row],[Résultats Demi Dilution]],$K$2:$L$62,2),"")</f>
        <v/>
      </c>
    </row>
    <row r="1952" spans="1:8" x14ac:dyDescent="0.25">
      <c r="A1952" s="140" t="str">
        <f>IF(results!A112=0,"",results!A112)</f>
        <v/>
      </c>
      <c r="B1952" s="131" t="str">
        <f>IF(results!B409=0,"",results!B409)</f>
        <v/>
      </c>
      <c r="C1952" s="131" t="str">
        <f>IF(results!C409=0,"",results!C409)</f>
        <v/>
      </c>
      <c r="D1952" s="131" t="str">
        <f>IF(results!D409=0,"",results!D409)</f>
        <v/>
      </c>
      <c r="E1952" s="131" t="str">
        <f>IF(results!E409=0,"",results!E409)</f>
        <v/>
      </c>
      <c r="F1952" s="141" t="str">
        <f>results!$AD$3</f>
        <v>/BMD</v>
      </c>
      <c r="G1952" s="141" t="str">
        <f>results!AD112</f>
        <v/>
      </c>
      <c r="H1952" s="143" t="str">
        <f>IFERROR(VLOOKUP(Base[[#This Row],[Résultats Demi Dilution]],$K$2:$L$62,2),"")</f>
        <v/>
      </c>
    </row>
    <row r="1953" spans="1:8" x14ac:dyDescent="0.25">
      <c r="A1953" s="140" t="str">
        <f>IF(results!A113=0,"",results!A113)</f>
        <v/>
      </c>
      <c r="B1953" s="131" t="str">
        <f>IF(results!B410=0,"",results!B410)</f>
        <v/>
      </c>
      <c r="C1953" s="131" t="str">
        <f>IF(results!C410=0,"",results!C410)</f>
        <v/>
      </c>
      <c r="D1953" s="131" t="str">
        <f>IF(results!D410=0,"",results!D410)</f>
        <v/>
      </c>
      <c r="E1953" s="131" t="str">
        <f>IF(results!E410=0,"",results!E410)</f>
        <v/>
      </c>
      <c r="F1953" s="141" t="str">
        <f>results!$AD$3</f>
        <v>/BMD</v>
      </c>
      <c r="G1953" s="141" t="str">
        <f>results!AD113</f>
        <v/>
      </c>
      <c r="H1953" s="143" t="str">
        <f>IFERROR(VLOOKUP(Base[[#This Row],[Résultats Demi Dilution]],$K$2:$L$62,2),"")</f>
        <v/>
      </c>
    </row>
    <row r="1954" spans="1:8" x14ac:dyDescent="0.25">
      <c r="A1954" s="140" t="str">
        <f>IF(results!A114=0,"",results!A114)</f>
        <v/>
      </c>
      <c r="B1954" s="131" t="str">
        <f>IF(results!B411=0,"",results!B411)</f>
        <v/>
      </c>
      <c r="C1954" s="131" t="str">
        <f>IF(results!C411=0,"",results!C411)</f>
        <v/>
      </c>
      <c r="D1954" s="131" t="str">
        <f>IF(results!D411=0,"",results!D411)</f>
        <v/>
      </c>
      <c r="E1954" s="131" t="str">
        <f>IF(results!E411=0,"",results!E411)</f>
        <v/>
      </c>
      <c r="F1954" s="141" t="str">
        <f>results!$AD$3</f>
        <v>/BMD</v>
      </c>
      <c r="G1954" s="141" t="str">
        <f>results!AD114</f>
        <v/>
      </c>
      <c r="H1954" s="143" t="str">
        <f>IFERROR(VLOOKUP(Base[[#This Row],[Résultats Demi Dilution]],$K$2:$L$62,2),"")</f>
        <v/>
      </c>
    </row>
    <row r="1955" spans="1:8" x14ac:dyDescent="0.25">
      <c r="A1955" s="140" t="str">
        <f>IF(results!A115=0,"",results!A115)</f>
        <v/>
      </c>
      <c r="B1955" s="131" t="str">
        <f>IF(results!B412=0,"",results!B412)</f>
        <v/>
      </c>
      <c r="C1955" s="131" t="str">
        <f>IF(results!C412=0,"",results!C412)</f>
        <v/>
      </c>
      <c r="D1955" s="131" t="str">
        <f>IF(results!D412=0,"",results!D412)</f>
        <v/>
      </c>
      <c r="E1955" s="131" t="str">
        <f>IF(results!E412=0,"",results!E412)</f>
        <v/>
      </c>
      <c r="F1955" s="141" t="str">
        <f>results!$AD$3</f>
        <v>/BMD</v>
      </c>
      <c r="G1955" s="141" t="str">
        <f>results!AD115</f>
        <v/>
      </c>
      <c r="H1955" s="143" t="str">
        <f>IFERROR(VLOOKUP(Base[[#This Row],[Résultats Demi Dilution]],$K$2:$L$62,2),"")</f>
        <v/>
      </c>
    </row>
    <row r="1956" spans="1:8" x14ac:dyDescent="0.25">
      <c r="A1956" s="140" t="str">
        <f>IF(results!A116=0,"",results!A116)</f>
        <v/>
      </c>
      <c r="B1956" s="131" t="str">
        <f>IF(results!B413=0,"",results!B413)</f>
        <v/>
      </c>
      <c r="C1956" s="131" t="str">
        <f>IF(results!C413=0,"",results!C413)</f>
        <v/>
      </c>
      <c r="D1956" s="131" t="str">
        <f>IF(results!D413=0,"",results!D413)</f>
        <v/>
      </c>
      <c r="E1956" s="131" t="str">
        <f>IF(results!E413=0,"",results!E413)</f>
        <v/>
      </c>
      <c r="F1956" s="141" t="str">
        <f>results!$AD$3</f>
        <v>/BMD</v>
      </c>
      <c r="G1956" s="141" t="str">
        <f>results!AD116</f>
        <v/>
      </c>
      <c r="H1956" s="143" t="str">
        <f>IFERROR(VLOOKUP(Base[[#This Row],[Résultats Demi Dilution]],$K$2:$L$62,2),"")</f>
        <v/>
      </c>
    </row>
    <row r="1957" spans="1:8" x14ac:dyDescent="0.25">
      <c r="A1957" s="140" t="str">
        <f>IF(results!A117=0,"",results!A117)</f>
        <v/>
      </c>
      <c r="B1957" s="131" t="str">
        <f>IF(results!B414=0,"",results!B414)</f>
        <v/>
      </c>
      <c r="C1957" s="131" t="str">
        <f>IF(results!C414=0,"",results!C414)</f>
        <v/>
      </c>
      <c r="D1957" s="131" t="str">
        <f>IF(results!D414=0,"",results!D414)</f>
        <v/>
      </c>
      <c r="E1957" s="131" t="str">
        <f>IF(results!E414=0,"",results!E414)</f>
        <v/>
      </c>
      <c r="F1957" s="141" t="str">
        <f>results!$AD$3</f>
        <v>/BMD</v>
      </c>
      <c r="G1957" s="141" t="str">
        <f>results!AD117</f>
        <v/>
      </c>
      <c r="H1957" s="143" t="str">
        <f>IFERROR(VLOOKUP(Base[[#This Row],[Résultats Demi Dilution]],$K$2:$L$62,2),"")</f>
        <v/>
      </c>
    </row>
    <row r="1958" spans="1:8" x14ac:dyDescent="0.25">
      <c r="A1958" s="140" t="str">
        <f>IF(results!A118=0,"",results!A118)</f>
        <v/>
      </c>
      <c r="B1958" s="131" t="str">
        <f>IF(results!B415=0,"",results!B415)</f>
        <v/>
      </c>
      <c r="C1958" s="131" t="str">
        <f>IF(results!C415=0,"",results!C415)</f>
        <v/>
      </c>
      <c r="D1958" s="131" t="str">
        <f>IF(results!D415=0,"",results!D415)</f>
        <v/>
      </c>
      <c r="E1958" s="131" t="str">
        <f>IF(results!E415=0,"",results!E415)</f>
        <v/>
      </c>
      <c r="F1958" s="141" t="str">
        <f>results!$AD$3</f>
        <v>/BMD</v>
      </c>
      <c r="G1958" s="141" t="str">
        <f>results!AD118</f>
        <v/>
      </c>
      <c r="H1958" s="143" t="str">
        <f>IFERROR(VLOOKUP(Base[[#This Row],[Résultats Demi Dilution]],$K$2:$L$62,2),"")</f>
        <v/>
      </c>
    </row>
    <row r="1959" spans="1:8" x14ac:dyDescent="0.25">
      <c r="A1959" s="140" t="str">
        <f>IF(results!A119=0,"",results!A119)</f>
        <v/>
      </c>
      <c r="B1959" s="131" t="str">
        <f>IF(results!B416=0,"",results!B416)</f>
        <v/>
      </c>
      <c r="C1959" s="131" t="str">
        <f>IF(results!C416=0,"",results!C416)</f>
        <v/>
      </c>
      <c r="D1959" s="131" t="str">
        <f>IF(results!D416=0,"",results!D416)</f>
        <v/>
      </c>
      <c r="E1959" s="131" t="str">
        <f>IF(results!E416=0,"",results!E416)</f>
        <v/>
      </c>
      <c r="F1959" s="141" t="str">
        <f>results!$AD$3</f>
        <v>/BMD</v>
      </c>
      <c r="G1959" s="141" t="str">
        <f>results!AD119</f>
        <v/>
      </c>
      <c r="H1959" s="143" t="str">
        <f>IFERROR(VLOOKUP(Base[[#This Row],[Résultats Demi Dilution]],$K$2:$L$62,2),"")</f>
        <v/>
      </c>
    </row>
    <row r="1960" spans="1:8" x14ac:dyDescent="0.25">
      <c r="A1960" s="140" t="str">
        <f>IF(results!A120=0,"",results!A120)</f>
        <v/>
      </c>
      <c r="B1960" s="131" t="str">
        <f>IF(results!B417=0,"",results!B417)</f>
        <v/>
      </c>
      <c r="C1960" s="131" t="str">
        <f>IF(results!C417=0,"",results!C417)</f>
        <v/>
      </c>
      <c r="D1960" s="131" t="str">
        <f>IF(results!D417=0,"",results!D417)</f>
        <v/>
      </c>
      <c r="E1960" s="131" t="str">
        <f>IF(results!E417=0,"",results!E417)</f>
        <v/>
      </c>
      <c r="F1960" s="141" t="str">
        <f>results!$AD$3</f>
        <v>/BMD</v>
      </c>
      <c r="G1960" s="141" t="str">
        <f>results!AD120</f>
        <v/>
      </c>
      <c r="H1960" s="143" t="str">
        <f>IFERROR(VLOOKUP(Base[[#This Row],[Résultats Demi Dilution]],$K$2:$L$62,2),"")</f>
        <v/>
      </c>
    </row>
    <row r="1961" spans="1:8" x14ac:dyDescent="0.25">
      <c r="A1961" s="140" t="str">
        <f>IF(results!A121=0,"",results!A121)</f>
        <v/>
      </c>
      <c r="B1961" s="131" t="str">
        <f>IF(results!B418=0,"",results!B418)</f>
        <v/>
      </c>
      <c r="C1961" s="131" t="str">
        <f>IF(results!C418=0,"",results!C418)</f>
        <v/>
      </c>
      <c r="D1961" s="131" t="str">
        <f>IF(results!D418=0,"",results!D418)</f>
        <v/>
      </c>
      <c r="E1961" s="131" t="str">
        <f>IF(results!E418=0,"",results!E418)</f>
        <v/>
      </c>
      <c r="F1961" s="141" t="str">
        <f>results!$AD$3</f>
        <v>/BMD</v>
      </c>
      <c r="G1961" s="141" t="str">
        <f>results!AD121</f>
        <v/>
      </c>
      <c r="H1961" s="143" t="str">
        <f>IFERROR(VLOOKUP(Base[[#This Row],[Résultats Demi Dilution]],$K$2:$L$62,2),"")</f>
        <v/>
      </c>
    </row>
    <row r="1962" spans="1:8" x14ac:dyDescent="0.25">
      <c r="A1962" s="140" t="str">
        <f>IF(results!A122=0,"",results!A122)</f>
        <v/>
      </c>
      <c r="B1962" s="131" t="str">
        <f>IF(results!B419=0,"",results!B419)</f>
        <v/>
      </c>
      <c r="C1962" s="131" t="str">
        <f>IF(results!C419=0,"",results!C419)</f>
        <v/>
      </c>
      <c r="D1962" s="131" t="str">
        <f>IF(results!D419=0,"",results!D419)</f>
        <v/>
      </c>
      <c r="E1962" s="131" t="str">
        <f>IF(results!E419=0,"",results!E419)</f>
        <v/>
      </c>
      <c r="F1962" s="141" t="str">
        <f>results!$AD$3</f>
        <v>/BMD</v>
      </c>
      <c r="G1962" s="141" t="str">
        <f>results!AD122</f>
        <v/>
      </c>
      <c r="H1962" s="143" t="str">
        <f>IFERROR(VLOOKUP(Base[[#This Row],[Résultats Demi Dilution]],$K$2:$L$62,2),"")</f>
        <v/>
      </c>
    </row>
    <row r="1963" spans="1:8" x14ac:dyDescent="0.25">
      <c r="A1963" s="140" t="str">
        <f>IF(results!A123=0,"",results!A123)</f>
        <v/>
      </c>
      <c r="B1963" s="131" t="str">
        <f>IF(results!B420=0,"",results!B420)</f>
        <v/>
      </c>
      <c r="C1963" s="131" t="str">
        <f>IF(results!C420=0,"",results!C420)</f>
        <v/>
      </c>
      <c r="D1963" s="131" t="str">
        <f>IF(results!D420=0,"",results!D420)</f>
        <v/>
      </c>
      <c r="E1963" s="131" t="str">
        <f>IF(results!E420=0,"",results!E420)</f>
        <v/>
      </c>
      <c r="F1963" s="141" t="str">
        <f>results!$AD$3</f>
        <v>/BMD</v>
      </c>
      <c r="G1963" s="141" t="str">
        <f>results!AD123</f>
        <v/>
      </c>
      <c r="H1963" s="143" t="str">
        <f>IFERROR(VLOOKUP(Base[[#This Row],[Résultats Demi Dilution]],$K$2:$L$62,2),"")</f>
        <v/>
      </c>
    </row>
    <row r="1964" spans="1:8" x14ac:dyDescent="0.25">
      <c r="A1964" s="140" t="str">
        <f>IF(results!A124=0,"",results!A124)</f>
        <v/>
      </c>
      <c r="B1964" s="131" t="str">
        <f>IF(results!B421=0,"",results!B421)</f>
        <v/>
      </c>
      <c r="C1964" s="131" t="str">
        <f>IF(results!C421=0,"",results!C421)</f>
        <v/>
      </c>
      <c r="D1964" s="131" t="str">
        <f>IF(results!D421=0,"",results!D421)</f>
        <v/>
      </c>
      <c r="E1964" s="131" t="str">
        <f>IF(results!E421=0,"",results!E421)</f>
        <v/>
      </c>
      <c r="F1964" s="141" t="str">
        <f>results!$AD$3</f>
        <v>/BMD</v>
      </c>
      <c r="G1964" s="141" t="str">
        <f>results!AD124</f>
        <v/>
      </c>
      <c r="H1964" s="143" t="str">
        <f>IFERROR(VLOOKUP(Base[[#This Row],[Résultats Demi Dilution]],$K$2:$L$62,2),"")</f>
        <v/>
      </c>
    </row>
    <row r="1965" spans="1:8" x14ac:dyDescent="0.25">
      <c r="A1965" s="140" t="str">
        <f>IF(results!A125=0,"",results!A125)</f>
        <v/>
      </c>
      <c r="B1965" s="131" t="str">
        <f>IF(results!B422=0,"",results!B422)</f>
        <v/>
      </c>
      <c r="C1965" s="131" t="str">
        <f>IF(results!C422=0,"",results!C422)</f>
        <v/>
      </c>
      <c r="D1965" s="131" t="str">
        <f>IF(results!D422=0,"",results!D422)</f>
        <v/>
      </c>
      <c r="E1965" s="131" t="str">
        <f>IF(results!E422=0,"",results!E422)</f>
        <v/>
      </c>
      <c r="F1965" s="141" t="str">
        <f>results!$AD$3</f>
        <v>/BMD</v>
      </c>
      <c r="G1965" s="141" t="str">
        <f>results!AD125</f>
        <v/>
      </c>
      <c r="H1965" s="143" t="str">
        <f>IFERROR(VLOOKUP(Base[[#This Row],[Résultats Demi Dilution]],$K$2:$L$62,2),"")</f>
        <v/>
      </c>
    </row>
    <row r="1966" spans="1:8" x14ac:dyDescent="0.25">
      <c r="A1966" s="140" t="str">
        <f>IF(results!A126=0,"",results!A126)</f>
        <v/>
      </c>
      <c r="B1966" s="131" t="str">
        <f>IF(results!B423=0,"",results!B423)</f>
        <v/>
      </c>
      <c r="C1966" s="131" t="str">
        <f>IF(results!C423=0,"",results!C423)</f>
        <v/>
      </c>
      <c r="D1966" s="131" t="str">
        <f>IF(results!D423=0,"",results!D423)</f>
        <v/>
      </c>
      <c r="E1966" s="131" t="str">
        <f>IF(results!E423=0,"",results!E423)</f>
        <v/>
      </c>
      <c r="F1966" s="141" t="str">
        <f>results!$AD$3</f>
        <v>/BMD</v>
      </c>
      <c r="G1966" s="141" t="str">
        <f>results!AD126</f>
        <v/>
      </c>
      <c r="H1966" s="143" t="str">
        <f>IFERROR(VLOOKUP(Base[[#This Row],[Résultats Demi Dilution]],$K$2:$L$62,2),"")</f>
        <v/>
      </c>
    </row>
    <row r="1967" spans="1:8" x14ac:dyDescent="0.25">
      <c r="A1967" s="140" t="str">
        <f>IF(results!A127=0,"",results!A127)</f>
        <v/>
      </c>
      <c r="B1967" s="131" t="str">
        <f>IF(results!B424=0,"",results!B424)</f>
        <v/>
      </c>
      <c r="C1967" s="131" t="str">
        <f>IF(results!C424=0,"",results!C424)</f>
        <v/>
      </c>
      <c r="D1967" s="131" t="str">
        <f>IF(results!D424=0,"",results!D424)</f>
        <v/>
      </c>
      <c r="E1967" s="131" t="str">
        <f>IF(results!E424=0,"",results!E424)</f>
        <v/>
      </c>
      <c r="F1967" s="141" t="str">
        <f>results!$AD$3</f>
        <v>/BMD</v>
      </c>
      <c r="G1967" s="141" t="str">
        <f>results!AD127</f>
        <v/>
      </c>
      <c r="H1967" s="143" t="str">
        <f>IFERROR(VLOOKUP(Base[[#This Row],[Résultats Demi Dilution]],$K$2:$L$62,2),"")</f>
        <v/>
      </c>
    </row>
    <row r="1968" spans="1:8" x14ac:dyDescent="0.25">
      <c r="A1968" s="140" t="str">
        <f>IF(results!A128=0,"",results!A128)</f>
        <v/>
      </c>
      <c r="B1968" s="131" t="str">
        <f>IF(results!B425=0,"",results!B425)</f>
        <v/>
      </c>
      <c r="C1968" s="131" t="str">
        <f>IF(results!C425=0,"",results!C425)</f>
        <v/>
      </c>
      <c r="D1968" s="131" t="str">
        <f>IF(results!D425=0,"",results!D425)</f>
        <v/>
      </c>
      <c r="E1968" s="131" t="str">
        <f>IF(results!E425=0,"",results!E425)</f>
        <v/>
      </c>
      <c r="F1968" s="141" t="str">
        <f>results!$AD$3</f>
        <v>/BMD</v>
      </c>
      <c r="G1968" s="141" t="str">
        <f>results!AD128</f>
        <v/>
      </c>
      <c r="H1968" s="143" t="str">
        <f>IFERROR(VLOOKUP(Base[[#This Row],[Résultats Demi Dilution]],$K$2:$L$62,2),"")</f>
        <v/>
      </c>
    </row>
    <row r="1969" spans="1:8" x14ac:dyDescent="0.25">
      <c r="A1969" s="140" t="str">
        <f>IF(results!A129=0,"",results!A129)</f>
        <v/>
      </c>
      <c r="B1969" s="131" t="str">
        <f>IF(results!B426=0,"",results!B426)</f>
        <v/>
      </c>
      <c r="C1969" s="131" t="str">
        <f>IF(results!C426=0,"",results!C426)</f>
        <v/>
      </c>
      <c r="D1969" s="131" t="str">
        <f>IF(results!D426=0,"",results!D426)</f>
        <v/>
      </c>
      <c r="E1969" s="131" t="str">
        <f>IF(results!E426=0,"",results!E426)</f>
        <v/>
      </c>
      <c r="F1969" s="141" t="str">
        <f>results!$AD$3</f>
        <v>/BMD</v>
      </c>
      <c r="G1969" s="141" t="str">
        <f>results!AD129</f>
        <v/>
      </c>
      <c r="H1969" s="143" t="str">
        <f>IFERROR(VLOOKUP(Base[[#This Row],[Résultats Demi Dilution]],$K$2:$L$62,2),"")</f>
        <v/>
      </c>
    </row>
    <row r="1970" spans="1:8" x14ac:dyDescent="0.25">
      <c r="A1970" s="140" t="str">
        <f>IF(results!A130=0,"",results!A130)</f>
        <v/>
      </c>
      <c r="B1970" s="131" t="str">
        <f>IF(results!B427=0,"",results!B427)</f>
        <v/>
      </c>
      <c r="C1970" s="131" t="str">
        <f>IF(results!C427=0,"",results!C427)</f>
        <v/>
      </c>
      <c r="D1970" s="131" t="str">
        <f>IF(results!D427=0,"",results!D427)</f>
        <v/>
      </c>
      <c r="E1970" s="131" t="str">
        <f>IF(results!E427=0,"",results!E427)</f>
        <v/>
      </c>
      <c r="F1970" s="141" t="str">
        <f>results!$AD$3</f>
        <v>/BMD</v>
      </c>
      <c r="G1970" s="141" t="str">
        <f>results!AD130</f>
        <v/>
      </c>
      <c r="H1970" s="143" t="str">
        <f>IFERROR(VLOOKUP(Base[[#This Row],[Résultats Demi Dilution]],$K$2:$L$62,2),"")</f>
        <v/>
      </c>
    </row>
    <row r="1971" spans="1:8" x14ac:dyDescent="0.25">
      <c r="A1971" s="140" t="str">
        <f>IF(results!A131=0,"",results!A131)</f>
        <v/>
      </c>
      <c r="B1971" s="131" t="str">
        <f>IF(results!B428=0,"",results!B428)</f>
        <v/>
      </c>
      <c r="C1971" s="131" t="str">
        <f>IF(results!C428=0,"",results!C428)</f>
        <v/>
      </c>
      <c r="D1971" s="131" t="str">
        <f>IF(results!D428=0,"",results!D428)</f>
        <v/>
      </c>
      <c r="E1971" s="131" t="str">
        <f>IF(results!E428=0,"",results!E428)</f>
        <v/>
      </c>
      <c r="F1971" s="141" t="str">
        <f>results!$AD$3</f>
        <v>/BMD</v>
      </c>
      <c r="G1971" s="141" t="str">
        <f>results!AD131</f>
        <v/>
      </c>
      <c r="H1971" s="143" t="str">
        <f>IFERROR(VLOOKUP(Base[[#This Row],[Résultats Demi Dilution]],$K$2:$L$62,2),"")</f>
        <v/>
      </c>
    </row>
    <row r="1972" spans="1:8" x14ac:dyDescent="0.25">
      <c r="A1972" s="140" t="str">
        <f>IF(results!A132=0,"",results!A132)</f>
        <v/>
      </c>
      <c r="B1972" s="131" t="str">
        <f>IF(results!B429=0,"",results!B429)</f>
        <v/>
      </c>
      <c r="C1972" s="131" t="str">
        <f>IF(results!C429=0,"",results!C429)</f>
        <v/>
      </c>
      <c r="D1972" s="131" t="str">
        <f>IF(results!D429=0,"",results!D429)</f>
        <v/>
      </c>
      <c r="E1972" s="131" t="str">
        <f>IF(results!E429=0,"",results!E429)</f>
        <v/>
      </c>
      <c r="F1972" s="141" t="str">
        <f>results!$AD$3</f>
        <v>/BMD</v>
      </c>
      <c r="G1972" s="141" t="str">
        <f>results!AD132</f>
        <v/>
      </c>
      <c r="H1972" s="143" t="str">
        <f>IFERROR(VLOOKUP(Base[[#This Row],[Résultats Demi Dilution]],$K$2:$L$62,2),"")</f>
        <v/>
      </c>
    </row>
    <row r="1973" spans="1:8" x14ac:dyDescent="0.25">
      <c r="A1973" s="140" t="str">
        <f>IF(results!A133=0,"",results!A133)</f>
        <v/>
      </c>
      <c r="B1973" s="131" t="str">
        <f>IF(results!B430=0,"",results!B430)</f>
        <v/>
      </c>
      <c r="C1973" s="131" t="str">
        <f>IF(results!C430=0,"",results!C430)</f>
        <v/>
      </c>
      <c r="D1973" s="131" t="str">
        <f>IF(results!D430=0,"",results!D430)</f>
        <v/>
      </c>
      <c r="E1973" s="131" t="str">
        <f>IF(results!E430=0,"",results!E430)</f>
        <v/>
      </c>
      <c r="F1973" s="141" t="str">
        <f>results!$AD$3</f>
        <v>/BMD</v>
      </c>
      <c r="G1973" s="141" t="str">
        <f>results!AD133</f>
        <v/>
      </c>
      <c r="H1973" s="143" t="str">
        <f>IFERROR(VLOOKUP(Base[[#This Row],[Résultats Demi Dilution]],$K$2:$L$62,2),"")</f>
        <v/>
      </c>
    </row>
    <row r="1974" spans="1:8" x14ac:dyDescent="0.25">
      <c r="A1974" s="140" t="str">
        <f>IF(results!A134=0,"",results!A134)</f>
        <v/>
      </c>
      <c r="B1974" s="131" t="str">
        <f>IF(results!B431=0,"",results!B431)</f>
        <v/>
      </c>
      <c r="C1974" s="131" t="str">
        <f>IF(results!C431=0,"",results!C431)</f>
        <v/>
      </c>
      <c r="D1974" s="131" t="str">
        <f>IF(results!D431=0,"",results!D431)</f>
        <v/>
      </c>
      <c r="E1974" s="131" t="str">
        <f>IF(results!E431=0,"",results!E431)</f>
        <v/>
      </c>
      <c r="F1974" s="141" t="str">
        <f>results!$AD$3</f>
        <v>/BMD</v>
      </c>
      <c r="G1974" s="141" t="str">
        <f>results!AD134</f>
        <v/>
      </c>
      <c r="H1974" s="143" t="str">
        <f>IFERROR(VLOOKUP(Base[[#This Row],[Résultats Demi Dilution]],$K$2:$L$62,2),"")</f>
        <v/>
      </c>
    </row>
    <row r="1975" spans="1:8" x14ac:dyDescent="0.25">
      <c r="A1975" s="140" t="str">
        <f>IF(results!A135=0,"",results!A135)</f>
        <v/>
      </c>
      <c r="B1975" s="131" t="str">
        <f>IF(results!B432=0,"",results!B432)</f>
        <v/>
      </c>
      <c r="C1975" s="131" t="str">
        <f>IF(results!C432=0,"",results!C432)</f>
        <v/>
      </c>
      <c r="D1975" s="131" t="str">
        <f>IF(results!D432=0,"",results!D432)</f>
        <v/>
      </c>
      <c r="E1975" s="131" t="str">
        <f>IF(results!E432=0,"",results!E432)</f>
        <v/>
      </c>
      <c r="F1975" s="141" t="str">
        <f>results!$AD$3</f>
        <v>/BMD</v>
      </c>
      <c r="G1975" s="141" t="str">
        <f>results!AD135</f>
        <v/>
      </c>
      <c r="H1975" s="143" t="str">
        <f>IFERROR(VLOOKUP(Base[[#This Row],[Résultats Demi Dilution]],$K$2:$L$62,2),"")</f>
        <v/>
      </c>
    </row>
    <row r="1976" spans="1:8" x14ac:dyDescent="0.25">
      <c r="A1976" s="140" t="str">
        <f>IF(results!A136=0,"",results!A136)</f>
        <v/>
      </c>
      <c r="B1976" s="131" t="str">
        <f>IF(results!B433=0,"",results!B433)</f>
        <v/>
      </c>
      <c r="C1976" s="131" t="str">
        <f>IF(results!C433=0,"",results!C433)</f>
        <v/>
      </c>
      <c r="D1976" s="131" t="str">
        <f>IF(results!D433=0,"",results!D433)</f>
        <v/>
      </c>
      <c r="E1976" s="131" t="str">
        <f>IF(results!E433=0,"",results!E433)</f>
        <v/>
      </c>
      <c r="F1976" s="141" t="str">
        <f>results!$AD$3</f>
        <v>/BMD</v>
      </c>
      <c r="G1976" s="141" t="str">
        <f>results!AD136</f>
        <v/>
      </c>
      <c r="H1976" s="143" t="str">
        <f>IFERROR(VLOOKUP(Base[[#This Row],[Résultats Demi Dilution]],$K$2:$L$62,2),"")</f>
        <v/>
      </c>
    </row>
    <row r="1977" spans="1:8" x14ac:dyDescent="0.25">
      <c r="A1977" s="140" t="str">
        <f>IF(results!A137=0,"",results!A137)</f>
        <v/>
      </c>
      <c r="B1977" s="131" t="str">
        <f>IF(results!B434=0,"",results!B434)</f>
        <v/>
      </c>
      <c r="C1977" s="131" t="str">
        <f>IF(results!C434=0,"",results!C434)</f>
        <v/>
      </c>
      <c r="D1977" s="131" t="str">
        <f>IF(results!D434=0,"",results!D434)</f>
        <v/>
      </c>
      <c r="E1977" s="131" t="str">
        <f>IF(results!E434=0,"",results!E434)</f>
        <v/>
      </c>
      <c r="F1977" s="141" t="str">
        <f>results!$AD$3</f>
        <v>/BMD</v>
      </c>
      <c r="G1977" s="141" t="str">
        <f>results!AD137</f>
        <v/>
      </c>
      <c r="H1977" s="143" t="str">
        <f>IFERROR(VLOOKUP(Base[[#This Row],[Résultats Demi Dilution]],$K$2:$L$62,2),"")</f>
        <v/>
      </c>
    </row>
    <row r="1978" spans="1:8" x14ac:dyDescent="0.25">
      <c r="A1978" s="140" t="str">
        <f>IF(results!A138=0,"",results!A138)</f>
        <v/>
      </c>
      <c r="B1978" s="131" t="str">
        <f>IF(results!B435=0,"",results!B435)</f>
        <v/>
      </c>
      <c r="C1978" s="131" t="str">
        <f>IF(results!C435=0,"",results!C435)</f>
        <v/>
      </c>
      <c r="D1978" s="131" t="str">
        <f>IF(results!D435=0,"",results!D435)</f>
        <v/>
      </c>
      <c r="E1978" s="131" t="str">
        <f>IF(results!E435=0,"",results!E435)</f>
        <v/>
      </c>
      <c r="F1978" s="141" t="str">
        <f>results!$AD$3</f>
        <v>/BMD</v>
      </c>
      <c r="G1978" s="141" t="str">
        <f>results!AD138</f>
        <v/>
      </c>
      <c r="H1978" s="143" t="str">
        <f>IFERROR(VLOOKUP(Base[[#This Row],[Résultats Demi Dilution]],$K$2:$L$62,2),"")</f>
        <v/>
      </c>
    </row>
    <row r="1979" spans="1:8" x14ac:dyDescent="0.25">
      <c r="A1979" s="140" t="str">
        <f>IF(results!A139=0,"",results!A139)</f>
        <v/>
      </c>
      <c r="B1979" s="131" t="str">
        <f>IF(results!B436=0,"",results!B436)</f>
        <v/>
      </c>
      <c r="C1979" s="131" t="str">
        <f>IF(results!C436=0,"",results!C436)</f>
        <v/>
      </c>
      <c r="D1979" s="131" t="str">
        <f>IF(results!D436=0,"",results!D436)</f>
        <v/>
      </c>
      <c r="E1979" s="131" t="str">
        <f>IF(results!E436=0,"",results!E436)</f>
        <v/>
      </c>
      <c r="F1979" s="141" t="str">
        <f>results!$AD$3</f>
        <v>/BMD</v>
      </c>
      <c r="G1979" s="141" t="str">
        <f>results!AD139</f>
        <v/>
      </c>
      <c r="H1979" s="143" t="str">
        <f>IFERROR(VLOOKUP(Base[[#This Row],[Résultats Demi Dilution]],$K$2:$L$62,2),"")</f>
        <v/>
      </c>
    </row>
    <row r="1980" spans="1:8" x14ac:dyDescent="0.25">
      <c r="A1980" s="140" t="str">
        <f>IF(results!A140=0,"",results!A140)</f>
        <v/>
      </c>
      <c r="B1980" s="131" t="str">
        <f>IF(results!B437=0,"",results!B437)</f>
        <v/>
      </c>
      <c r="C1980" s="131" t="str">
        <f>IF(results!C437=0,"",results!C437)</f>
        <v/>
      </c>
      <c r="D1980" s="131" t="str">
        <f>IF(results!D437=0,"",results!D437)</f>
        <v/>
      </c>
      <c r="E1980" s="131" t="str">
        <f>IF(results!E437=0,"",results!E437)</f>
        <v/>
      </c>
      <c r="F1980" s="141" t="str">
        <f>results!$AD$3</f>
        <v>/BMD</v>
      </c>
      <c r="G1980" s="141" t="str">
        <f>results!AD140</f>
        <v/>
      </c>
      <c r="H1980" s="143" t="str">
        <f>IFERROR(VLOOKUP(Base[[#This Row],[Résultats Demi Dilution]],$K$2:$L$62,2),"")</f>
        <v/>
      </c>
    </row>
    <row r="1981" spans="1:8" x14ac:dyDescent="0.25">
      <c r="A1981" s="140" t="str">
        <f>IF(results!A141=0,"",results!A141)</f>
        <v/>
      </c>
      <c r="B1981" s="131" t="str">
        <f>IF(results!B438=0,"",results!B438)</f>
        <v/>
      </c>
      <c r="C1981" s="131" t="str">
        <f>IF(results!C438=0,"",results!C438)</f>
        <v/>
      </c>
      <c r="D1981" s="131" t="str">
        <f>IF(results!D438=0,"",results!D438)</f>
        <v/>
      </c>
      <c r="E1981" s="131" t="str">
        <f>IF(results!E438=0,"",results!E438)</f>
        <v/>
      </c>
      <c r="F1981" s="141" t="str">
        <f>results!$AD$3</f>
        <v>/BMD</v>
      </c>
      <c r="G1981" s="141" t="str">
        <f>results!AD141</f>
        <v/>
      </c>
      <c r="H1981" s="143" t="str">
        <f>IFERROR(VLOOKUP(Base[[#This Row],[Résultats Demi Dilution]],$K$2:$L$62,2),"")</f>
        <v/>
      </c>
    </row>
    <row r="1982" spans="1:8" x14ac:dyDescent="0.25">
      <c r="A1982" s="140" t="str">
        <f>IF(results!A142=0,"",results!A142)</f>
        <v/>
      </c>
      <c r="B1982" s="131" t="str">
        <f>IF(results!B439=0,"",results!B439)</f>
        <v/>
      </c>
      <c r="C1982" s="131" t="str">
        <f>IF(results!C439=0,"",results!C439)</f>
        <v/>
      </c>
      <c r="D1982" s="131" t="str">
        <f>IF(results!D439=0,"",results!D439)</f>
        <v/>
      </c>
      <c r="E1982" s="131" t="str">
        <f>IF(results!E439=0,"",results!E439)</f>
        <v/>
      </c>
      <c r="F1982" s="141" t="str">
        <f>results!$AD$3</f>
        <v>/BMD</v>
      </c>
      <c r="G1982" s="141" t="str">
        <f>results!AD142</f>
        <v/>
      </c>
      <c r="H1982" s="143" t="str">
        <f>IFERROR(VLOOKUP(Base[[#This Row],[Résultats Demi Dilution]],$K$2:$L$62,2),"")</f>
        <v/>
      </c>
    </row>
    <row r="1983" spans="1:8" x14ac:dyDescent="0.25">
      <c r="A1983" s="140" t="str">
        <f>IF(results!A143=0,"",results!A143)</f>
        <v/>
      </c>
      <c r="B1983" s="131" t="str">
        <f>IF(results!B440=0,"",results!B440)</f>
        <v/>
      </c>
      <c r="C1983" s="131" t="str">
        <f>IF(results!C440=0,"",results!C440)</f>
        <v/>
      </c>
      <c r="D1983" s="131" t="str">
        <f>IF(results!D440=0,"",results!D440)</f>
        <v/>
      </c>
      <c r="E1983" s="131" t="str">
        <f>IF(results!E440=0,"",results!E440)</f>
        <v/>
      </c>
      <c r="F1983" s="141" t="str">
        <f>results!$AD$3</f>
        <v>/BMD</v>
      </c>
      <c r="G1983" s="141" t="str">
        <f>results!AD143</f>
        <v/>
      </c>
      <c r="H1983" s="143" t="str">
        <f>IFERROR(VLOOKUP(Base[[#This Row],[Résultats Demi Dilution]],$K$2:$L$62,2),"")</f>
        <v/>
      </c>
    </row>
    <row r="1984" spans="1:8" x14ac:dyDescent="0.25">
      <c r="A1984" s="140" t="str">
        <f>IF(results!A144=0,"",results!A144)</f>
        <v/>
      </c>
      <c r="B1984" s="131" t="str">
        <f>IF(results!B441=0,"",results!B441)</f>
        <v/>
      </c>
      <c r="C1984" s="131" t="str">
        <f>IF(results!C441=0,"",results!C441)</f>
        <v/>
      </c>
      <c r="D1984" s="131" t="str">
        <f>IF(results!D441=0,"",results!D441)</f>
        <v/>
      </c>
      <c r="E1984" s="131" t="str">
        <f>IF(results!E441=0,"",results!E441)</f>
        <v/>
      </c>
      <c r="F1984" s="141" t="str">
        <f>results!$AD$3</f>
        <v>/BMD</v>
      </c>
      <c r="G1984" s="141" t="str">
        <f>results!AD144</f>
        <v/>
      </c>
      <c r="H1984" s="143" t="str">
        <f>IFERROR(VLOOKUP(Base[[#This Row],[Résultats Demi Dilution]],$K$2:$L$62,2),"")</f>
        <v/>
      </c>
    </row>
    <row r="1985" spans="1:8" x14ac:dyDescent="0.25">
      <c r="A1985" s="140" t="str">
        <f>IF(results!A145=0,"",results!A145)</f>
        <v/>
      </c>
      <c r="B1985" s="131" t="str">
        <f>IF(results!B442=0,"",results!B442)</f>
        <v/>
      </c>
      <c r="C1985" s="131" t="str">
        <f>IF(results!C442=0,"",results!C442)</f>
        <v/>
      </c>
      <c r="D1985" s="131" t="str">
        <f>IF(results!D442=0,"",results!D442)</f>
        <v/>
      </c>
      <c r="E1985" s="131" t="str">
        <f>IF(results!E442=0,"",results!E442)</f>
        <v/>
      </c>
      <c r="F1985" s="141" t="str">
        <f>results!$AD$3</f>
        <v>/BMD</v>
      </c>
      <c r="G1985" s="141" t="str">
        <f>results!AD145</f>
        <v/>
      </c>
      <c r="H1985" s="143" t="str">
        <f>IFERROR(VLOOKUP(Base[[#This Row],[Résultats Demi Dilution]],$K$2:$L$62,2),"")</f>
        <v/>
      </c>
    </row>
    <row r="1986" spans="1:8" x14ac:dyDescent="0.25">
      <c r="A1986" s="140" t="str">
        <f>IF(results!A146=0,"",results!A146)</f>
        <v/>
      </c>
      <c r="B1986" s="131" t="str">
        <f>IF(results!B443=0,"",results!B443)</f>
        <v/>
      </c>
      <c r="C1986" s="131" t="str">
        <f>IF(results!C443=0,"",results!C443)</f>
        <v/>
      </c>
      <c r="D1986" s="131" t="str">
        <f>IF(results!D443=0,"",results!D443)</f>
        <v/>
      </c>
      <c r="E1986" s="131" t="str">
        <f>IF(results!E443=0,"",results!E443)</f>
        <v/>
      </c>
      <c r="F1986" s="141" t="str">
        <f>results!$AD$3</f>
        <v>/BMD</v>
      </c>
      <c r="G1986" s="141" t="str">
        <f>results!AD146</f>
        <v/>
      </c>
      <c r="H1986" s="143" t="str">
        <f>IFERROR(VLOOKUP(Base[[#This Row],[Résultats Demi Dilution]],$K$2:$L$62,2),"")</f>
        <v/>
      </c>
    </row>
    <row r="1987" spans="1:8" x14ac:dyDescent="0.25">
      <c r="A1987" s="140" t="str">
        <f>IF(results!A147=0,"",results!A147)</f>
        <v/>
      </c>
      <c r="B1987" s="131" t="str">
        <f>IF(results!B444=0,"",results!B444)</f>
        <v/>
      </c>
      <c r="C1987" s="131" t="str">
        <f>IF(results!C444=0,"",results!C444)</f>
        <v/>
      </c>
      <c r="D1987" s="131" t="str">
        <f>IF(results!D444=0,"",results!D444)</f>
        <v/>
      </c>
      <c r="E1987" s="131" t="str">
        <f>IF(results!E444=0,"",results!E444)</f>
        <v/>
      </c>
      <c r="F1987" s="141" t="str">
        <f>results!$AD$3</f>
        <v>/BMD</v>
      </c>
      <c r="G1987" s="141" t="str">
        <f>results!AD147</f>
        <v/>
      </c>
      <c r="H1987" s="143" t="str">
        <f>IFERROR(VLOOKUP(Base[[#This Row],[Résultats Demi Dilution]],$K$2:$L$62,2),"")</f>
        <v/>
      </c>
    </row>
    <row r="1988" spans="1:8" x14ac:dyDescent="0.25">
      <c r="A1988" s="140" t="str">
        <f>IF(results!A148=0,"",results!A148)</f>
        <v/>
      </c>
      <c r="B1988" s="131" t="str">
        <f>IF(results!B445=0,"",results!B445)</f>
        <v/>
      </c>
      <c r="C1988" s="131" t="str">
        <f>IF(results!C445=0,"",results!C445)</f>
        <v/>
      </c>
      <c r="D1988" s="131" t="str">
        <f>IF(results!D445=0,"",results!D445)</f>
        <v/>
      </c>
      <c r="E1988" s="131" t="str">
        <f>IF(results!E445=0,"",results!E445)</f>
        <v/>
      </c>
      <c r="F1988" s="141" t="str">
        <f>results!$AD$3</f>
        <v>/BMD</v>
      </c>
      <c r="G1988" s="141" t="str">
        <f>results!AD148</f>
        <v/>
      </c>
      <c r="H1988" s="143" t="str">
        <f>IFERROR(VLOOKUP(Base[[#This Row],[Résultats Demi Dilution]],$K$2:$L$62,2),"")</f>
        <v/>
      </c>
    </row>
    <row r="1989" spans="1:8" x14ac:dyDescent="0.25">
      <c r="A1989" s="140" t="str">
        <f>IF(results!A149=0,"",results!A149)</f>
        <v/>
      </c>
      <c r="B1989" s="131" t="str">
        <f>IF(results!B446=0,"",results!B446)</f>
        <v/>
      </c>
      <c r="C1989" s="131" t="str">
        <f>IF(results!C446=0,"",results!C446)</f>
        <v/>
      </c>
      <c r="D1989" s="131" t="str">
        <f>IF(results!D446=0,"",results!D446)</f>
        <v/>
      </c>
      <c r="E1989" s="131" t="str">
        <f>IF(results!E446=0,"",results!E446)</f>
        <v/>
      </c>
      <c r="F1989" s="141" t="str">
        <f>results!$AD$3</f>
        <v>/BMD</v>
      </c>
      <c r="G1989" s="141" t="str">
        <f>results!AD149</f>
        <v/>
      </c>
      <c r="H1989" s="143" t="str">
        <f>IFERROR(VLOOKUP(Base[[#This Row],[Résultats Demi Dilution]],$K$2:$L$62,2),"")</f>
        <v/>
      </c>
    </row>
    <row r="1990" spans="1:8" x14ac:dyDescent="0.25">
      <c r="A1990" s="140" t="str">
        <f>IF(results!A150=0,"",results!A150)</f>
        <v/>
      </c>
      <c r="B1990" s="131" t="str">
        <f>IF(results!B447=0,"",results!B447)</f>
        <v/>
      </c>
      <c r="C1990" s="131" t="str">
        <f>IF(results!C447=0,"",results!C447)</f>
        <v/>
      </c>
      <c r="D1990" s="131" t="str">
        <f>IF(results!D447=0,"",results!D447)</f>
        <v/>
      </c>
      <c r="E1990" s="131" t="str">
        <f>IF(results!E447=0,"",results!E447)</f>
        <v/>
      </c>
      <c r="F1990" s="141" t="str">
        <f>results!$AD$3</f>
        <v>/BMD</v>
      </c>
      <c r="G1990" s="141" t="str">
        <f>results!AD150</f>
        <v/>
      </c>
      <c r="H1990" s="143" t="str">
        <f>IFERROR(VLOOKUP(Base[[#This Row],[Résultats Demi Dilution]],$K$2:$L$62,2),"")</f>
        <v/>
      </c>
    </row>
    <row r="1991" spans="1:8" x14ac:dyDescent="0.25">
      <c r="A1991" s="140" t="str">
        <f>IF(results!A151=0,"",results!A151)</f>
        <v/>
      </c>
      <c r="B1991" s="131" t="str">
        <f>IF(results!B448=0,"",results!B448)</f>
        <v/>
      </c>
      <c r="C1991" s="131" t="str">
        <f>IF(results!C448=0,"",results!C448)</f>
        <v/>
      </c>
      <c r="D1991" s="131" t="str">
        <f>IF(results!D448=0,"",results!D448)</f>
        <v/>
      </c>
      <c r="E1991" s="131" t="str">
        <f>IF(results!E448=0,"",results!E448)</f>
        <v/>
      </c>
      <c r="F1991" s="141" t="str">
        <f>results!$AD$3</f>
        <v>/BMD</v>
      </c>
      <c r="G1991" s="141" t="str">
        <f>results!AD151</f>
        <v/>
      </c>
      <c r="H1991" s="143" t="str">
        <f>IFERROR(VLOOKUP(Base[[#This Row],[Résultats Demi Dilution]],$K$2:$L$62,2),"")</f>
        <v/>
      </c>
    </row>
    <row r="1992" spans="1:8" x14ac:dyDescent="0.25">
      <c r="A1992" s="140" t="str">
        <f>IF(results!A152=0,"",results!A152)</f>
        <v/>
      </c>
      <c r="B1992" s="131" t="str">
        <f>IF(results!B449=0,"",results!B449)</f>
        <v/>
      </c>
      <c r="C1992" s="131" t="str">
        <f>IF(results!C449=0,"",results!C449)</f>
        <v/>
      </c>
      <c r="D1992" s="131" t="str">
        <f>IF(results!D449=0,"",results!D449)</f>
        <v/>
      </c>
      <c r="E1992" s="131" t="str">
        <f>IF(results!E449=0,"",results!E449)</f>
        <v/>
      </c>
      <c r="F1992" s="141" t="str">
        <f>results!$AD$3</f>
        <v>/BMD</v>
      </c>
      <c r="G1992" s="141" t="str">
        <f>results!AD152</f>
        <v/>
      </c>
      <c r="H1992" s="143" t="str">
        <f>IFERROR(VLOOKUP(Base[[#This Row],[Résultats Demi Dilution]],$K$2:$L$62,2),"")</f>
        <v/>
      </c>
    </row>
    <row r="1993" spans="1:8" x14ac:dyDescent="0.25">
      <c r="A1993" s="140" t="str">
        <f>IF(results!A153=0,"",results!A153)</f>
        <v/>
      </c>
      <c r="B1993" s="131" t="str">
        <f>IF(results!B450=0,"",results!B450)</f>
        <v/>
      </c>
      <c r="C1993" s="131" t="str">
        <f>IF(results!C450=0,"",results!C450)</f>
        <v/>
      </c>
      <c r="D1993" s="131" t="str">
        <f>IF(results!D450=0,"",results!D450)</f>
        <v/>
      </c>
      <c r="E1993" s="131" t="str">
        <f>IF(results!E450=0,"",results!E450)</f>
        <v/>
      </c>
      <c r="F1993" s="141" t="str">
        <f>results!$AD$3</f>
        <v>/BMD</v>
      </c>
      <c r="G1993" s="141" t="str">
        <f>results!AD153</f>
        <v/>
      </c>
      <c r="H1993" s="143" t="str">
        <f>IFERROR(VLOOKUP(Base[[#This Row],[Résultats Demi Dilution]],$K$2:$L$62,2),"")</f>
        <v/>
      </c>
    </row>
    <row r="1994" spans="1:8" x14ac:dyDescent="0.25">
      <c r="A1994" s="140" t="str">
        <f>IF(results!A154=0,"",results!A154)</f>
        <v/>
      </c>
      <c r="B1994" s="131" t="str">
        <f>IF(results!B451=0,"",results!B451)</f>
        <v/>
      </c>
      <c r="C1994" s="131" t="str">
        <f>IF(results!C451=0,"",results!C451)</f>
        <v/>
      </c>
      <c r="D1994" s="131" t="str">
        <f>IF(results!D451=0,"",results!D451)</f>
        <v/>
      </c>
      <c r="E1994" s="131" t="str">
        <f>IF(results!E451=0,"",results!E451)</f>
        <v/>
      </c>
      <c r="F1994" s="141" t="str">
        <f>results!$AD$3</f>
        <v>/BMD</v>
      </c>
      <c r="G1994" s="141" t="str">
        <f>results!AD154</f>
        <v/>
      </c>
      <c r="H1994" s="143" t="str">
        <f>IFERROR(VLOOKUP(Base[[#This Row],[Résultats Demi Dilution]],$K$2:$L$62,2),"")</f>
        <v/>
      </c>
    </row>
    <row r="1995" spans="1:8" x14ac:dyDescent="0.25">
      <c r="A1995" s="140" t="str">
        <f>IF(results!A155=0,"",results!A155)</f>
        <v/>
      </c>
      <c r="B1995" s="131" t="str">
        <f>IF(results!B452=0,"",results!B452)</f>
        <v/>
      </c>
      <c r="C1995" s="131" t="str">
        <f>IF(results!C452=0,"",results!C452)</f>
        <v/>
      </c>
      <c r="D1995" s="131" t="str">
        <f>IF(results!D452=0,"",results!D452)</f>
        <v/>
      </c>
      <c r="E1995" s="131" t="str">
        <f>IF(results!E452=0,"",results!E452)</f>
        <v/>
      </c>
      <c r="F1995" s="141" t="str">
        <f>results!$AD$3</f>
        <v>/BMD</v>
      </c>
      <c r="G1995" s="141" t="str">
        <f>results!AD155</f>
        <v/>
      </c>
      <c r="H1995" s="143" t="str">
        <f>IFERROR(VLOOKUP(Base[[#This Row],[Résultats Demi Dilution]],$K$2:$L$62,2),"")</f>
        <v/>
      </c>
    </row>
    <row r="1996" spans="1:8" x14ac:dyDescent="0.25">
      <c r="A1996" s="140" t="str">
        <f>IF(results!A156=0,"",results!A156)</f>
        <v/>
      </c>
      <c r="B1996" s="131" t="str">
        <f>IF(results!B453=0,"",results!B453)</f>
        <v/>
      </c>
      <c r="C1996" s="131" t="str">
        <f>IF(results!C453=0,"",results!C453)</f>
        <v/>
      </c>
      <c r="D1996" s="131" t="str">
        <f>IF(results!D453=0,"",results!D453)</f>
        <v/>
      </c>
      <c r="E1996" s="131" t="str">
        <f>IF(results!E453=0,"",results!E453)</f>
        <v/>
      </c>
      <c r="F1996" s="141" t="str">
        <f>results!$AD$3</f>
        <v>/BMD</v>
      </c>
      <c r="G1996" s="141" t="str">
        <f>results!AD156</f>
        <v/>
      </c>
      <c r="H1996" s="143" t="str">
        <f>IFERROR(VLOOKUP(Base[[#This Row],[Résultats Demi Dilution]],$K$2:$L$62,2),"")</f>
        <v/>
      </c>
    </row>
    <row r="1997" spans="1:8" x14ac:dyDescent="0.25">
      <c r="A1997" s="140" t="str">
        <f>IF(results!A157=0,"",results!A157)</f>
        <v/>
      </c>
      <c r="B1997" s="131" t="str">
        <f>IF(results!B454=0,"",results!B454)</f>
        <v/>
      </c>
      <c r="C1997" s="131" t="str">
        <f>IF(results!C454=0,"",results!C454)</f>
        <v/>
      </c>
      <c r="D1997" s="131" t="str">
        <f>IF(results!D454=0,"",results!D454)</f>
        <v/>
      </c>
      <c r="E1997" s="131" t="str">
        <f>IF(results!E454=0,"",results!E454)</f>
        <v/>
      </c>
      <c r="F1997" s="141" t="str">
        <f>results!$AD$3</f>
        <v>/BMD</v>
      </c>
      <c r="G1997" s="141" t="str">
        <f>results!AD157</f>
        <v/>
      </c>
      <c r="H1997" s="143" t="str">
        <f>IFERROR(VLOOKUP(Base[[#This Row],[Résultats Demi Dilution]],$K$2:$L$62,2),"")</f>
        <v/>
      </c>
    </row>
    <row r="1998" spans="1:8" x14ac:dyDescent="0.25">
      <c r="A1998" s="140" t="str">
        <f>IF(results!A158=0,"",results!A158)</f>
        <v/>
      </c>
      <c r="B1998" s="131" t="str">
        <f>IF(results!B455=0,"",results!B455)</f>
        <v/>
      </c>
      <c r="C1998" s="131" t="str">
        <f>IF(results!C455=0,"",results!C455)</f>
        <v/>
      </c>
      <c r="D1998" s="131" t="str">
        <f>IF(results!D455=0,"",results!D455)</f>
        <v/>
      </c>
      <c r="E1998" s="131" t="str">
        <f>IF(results!E455=0,"",results!E455)</f>
        <v/>
      </c>
      <c r="F1998" s="141" t="str">
        <f>results!$AD$3</f>
        <v>/BMD</v>
      </c>
      <c r="G1998" s="141" t="str">
        <f>results!AD158</f>
        <v/>
      </c>
      <c r="H1998" s="143" t="str">
        <f>IFERROR(VLOOKUP(Base[[#This Row],[Résultats Demi Dilution]],$K$2:$L$62,2),"")</f>
        <v/>
      </c>
    </row>
    <row r="1999" spans="1:8" x14ac:dyDescent="0.25">
      <c r="A1999" s="140" t="str">
        <f>IF(results!A159=0,"",results!A159)</f>
        <v/>
      </c>
      <c r="B1999" s="131" t="str">
        <f>IF(results!B456=0,"",results!B456)</f>
        <v/>
      </c>
      <c r="C1999" s="131" t="str">
        <f>IF(results!C456=0,"",results!C456)</f>
        <v/>
      </c>
      <c r="D1999" s="131" t="str">
        <f>IF(results!D456=0,"",results!D456)</f>
        <v/>
      </c>
      <c r="E1999" s="131" t="str">
        <f>IF(results!E456=0,"",results!E456)</f>
        <v/>
      </c>
      <c r="F1999" s="141" t="str">
        <f>results!$AD$3</f>
        <v>/BMD</v>
      </c>
      <c r="G1999" s="141" t="str">
        <f>results!AD159</f>
        <v/>
      </c>
      <c r="H1999" s="143" t="str">
        <f>IFERROR(VLOOKUP(Base[[#This Row],[Résultats Demi Dilution]],$K$2:$L$62,2),"")</f>
        <v/>
      </c>
    </row>
    <row r="2000" spans="1:8" x14ac:dyDescent="0.25">
      <c r="A2000" s="140" t="str">
        <f>IF(results!A160=0,"",results!A160)</f>
        <v/>
      </c>
      <c r="B2000" s="131" t="str">
        <f>IF(results!B457=0,"",results!B457)</f>
        <v/>
      </c>
      <c r="C2000" s="131" t="str">
        <f>IF(results!C457=0,"",results!C457)</f>
        <v/>
      </c>
      <c r="D2000" s="131" t="str">
        <f>IF(results!D457=0,"",results!D457)</f>
        <v/>
      </c>
      <c r="E2000" s="131" t="str">
        <f>IF(results!E457=0,"",results!E457)</f>
        <v/>
      </c>
      <c r="F2000" s="141" t="str">
        <f>results!$AD$3</f>
        <v>/BMD</v>
      </c>
      <c r="G2000" s="141" t="str">
        <f>results!AD160</f>
        <v/>
      </c>
      <c r="H2000" s="143" t="str">
        <f>IFERROR(VLOOKUP(Base[[#This Row],[Résultats Demi Dilution]],$K$2:$L$62,2),"")</f>
        <v/>
      </c>
    </row>
    <row r="2001" spans="1:8" x14ac:dyDescent="0.25">
      <c r="A2001" s="140" t="str">
        <f>IF(results!A161=0,"",results!A161)</f>
        <v/>
      </c>
      <c r="B2001" s="131" t="str">
        <f>IF(results!B458=0,"",results!B458)</f>
        <v/>
      </c>
      <c r="C2001" s="131" t="str">
        <f>IF(results!C458=0,"",results!C458)</f>
        <v/>
      </c>
      <c r="D2001" s="131" t="str">
        <f>IF(results!D458=0,"",results!D458)</f>
        <v/>
      </c>
      <c r="E2001" s="131" t="str">
        <f>IF(results!E458=0,"",results!E458)</f>
        <v/>
      </c>
      <c r="F2001" s="141" t="str">
        <f>results!$AD$3</f>
        <v>/BMD</v>
      </c>
      <c r="G2001" s="141" t="str">
        <f>results!AD161</f>
        <v/>
      </c>
      <c r="H2001" s="143" t="str">
        <f>IFERROR(VLOOKUP(Base[[#This Row],[Résultats Demi Dilution]],$K$2:$L$62,2),"")</f>
        <v/>
      </c>
    </row>
    <row r="2002" spans="1:8" x14ac:dyDescent="0.25">
      <c r="A2002" s="140" t="str">
        <f>IF(results!A162=0,"",results!A162)</f>
        <v/>
      </c>
      <c r="B2002" s="131" t="str">
        <f>IF(results!B459=0,"",results!B459)</f>
        <v/>
      </c>
      <c r="C2002" s="131" t="str">
        <f>IF(results!C459=0,"",results!C459)</f>
        <v/>
      </c>
      <c r="D2002" s="131" t="str">
        <f>IF(results!D459=0,"",results!D459)</f>
        <v/>
      </c>
      <c r="E2002" s="131" t="str">
        <f>IF(results!E459=0,"",results!E459)</f>
        <v/>
      </c>
      <c r="F2002" s="141" t="str">
        <f>results!$AD$3</f>
        <v>/BMD</v>
      </c>
      <c r="G2002" s="141" t="str">
        <f>results!AD162</f>
        <v/>
      </c>
      <c r="H2002" s="143" t="str">
        <f>IFERROR(VLOOKUP(Base[[#This Row],[Résultats Demi Dilution]],$K$2:$L$62,2),"")</f>
        <v/>
      </c>
    </row>
    <row r="2003" spans="1:8" x14ac:dyDescent="0.25">
      <c r="A2003" s="140" t="str">
        <f>IF(results!A163=0,"",results!A163)</f>
        <v/>
      </c>
      <c r="B2003" s="131" t="str">
        <f>IF(results!B460=0,"",results!B460)</f>
        <v/>
      </c>
      <c r="C2003" s="131" t="str">
        <f>IF(results!C460=0,"",results!C460)</f>
        <v/>
      </c>
      <c r="D2003" s="131" t="str">
        <f>IF(results!D460=0,"",results!D460)</f>
        <v/>
      </c>
      <c r="E2003" s="131" t="str">
        <f>IF(results!E460=0,"",results!E460)</f>
        <v/>
      </c>
      <c r="F2003" s="141" t="str">
        <f>results!$AD$3</f>
        <v>/BMD</v>
      </c>
      <c r="G2003" s="141" t="str">
        <f>results!AD163</f>
        <v/>
      </c>
      <c r="H2003" s="143" t="str">
        <f>IFERROR(VLOOKUP(Base[[#This Row],[Résultats Demi Dilution]],$K$2:$L$62,2),"")</f>
        <v/>
      </c>
    </row>
    <row r="2004" spans="1:8" x14ac:dyDescent="0.25">
      <c r="A2004" s="140" t="str">
        <f>IF(results!A164=0,"",results!A164)</f>
        <v/>
      </c>
      <c r="B2004" s="131" t="str">
        <f>IF(results!B461=0,"",results!B461)</f>
        <v/>
      </c>
      <c r="C2004" s="131" t="str">
        <f>IF(results!C461=0,"",results!C461)</f>
        <v/>
      </c>
      <c r="D2004" s="131" t="str">
        <f>IF(results!D461=0,"",results!D461)</f>
        <v/>
      </c>
      <c r="E2004" s="131" t="str">
        <f>IF(results!E461=0,"",results!E461)</f>
        <v/>
      </c>
      <c r="F2004" s="141" t="str">
        <f>results!$AD$3</f>
        <v>/BMD</v>
      </c>
      <c r="G2004" s="141" t="str">
        <f>results!AD164</f>
        <v/>
      </c>
      <c r="H2004" s="143" t="str">
        <f>IFERROR(VLOOKUP(Base[[#This Row],[Résultats Demi Dilution]],$K$2:$L$62,2),"")</f>
        <v/>
      </c>
    </row>
    <row r="2005" spans="1:8" x14ac:dyDescent="0.25">
      <c r="A2005" s="140" t="str">
        <f>IF(results!A165=0,"",results!A165)</f>
        <v/>
      </c>
      <c r="B2005" s="131" t="str">
        <f>IF(results!B462=0,"",results!B462)</f>
        <v/>
      </c>
      <c r="C2005" s="131" t="str">
        <f>IF(results!C462=0,"",results!C462)</f>
        <v/>
      </c>
      <c r="D2005" s="131" t="str">
        <f>IF(results!D462=0,"",results!D462)</f>
        <v/>
      </c>
      <c r="E2005" s="131" t="str">
        <f>IF(results!E462=0,"",results!E462)</f>
        <v/>
      </c>
      <c r="F2005" s="141" t="str">
        <f>results!$AD$3</f>
        <v>/BMD</v>
      </c>
      <c r="G2005" s="141" t="str">
        <f>results!AD165</f>
        <v/>
      </c>
      <c r="H2005" s="143" t="str">
        <f>IFERROR(VLOOKUP(Base[[#This Row],[Résultats Demi Dilution]],$K$2:$L$62,2),"")</f>
        <v/>
      </c>
    </row>
    <row r="2006" spans="1:8" x14ac:dyDescent="0.25">
      <c r="A2006" s="140" t="str">
        <f>IF(results!A166=0,"",results!A166)</f>
        <v/>
      </c>
      <c r="B2006" s="131" t="str">
        <f>IF(results!B463=0,"",results!B463)</f>
        <v/>
      </c>
      <c r="C2006" s="131" t="str">
        <f>IF(results!C463=0,"",results!C463)</f>
        <v/>
      </c>
      <c r="D2006" s="131" t="str">
        <f>IF(results!D463=0,"",results!D463)</f>
        <v/>
      </c>
      <c r="E2006" s="131" t="str">
        <f>IF(results!E463=0,"",results!E463)</f>
        <v/>
      </c>
      <c r="F2006" s="141" t="str">
        <f>results!$AD$3</f>
        <v>/BMD</v>
      </c>
      <c r="G2006" s="141" t="str">
        <f>results!AD166</f>
        <v/>
      </c>
      <c r="H2006" s="143" t="str">
        <f>IFERROR(VLOOKUP(Base[[#This Row],[Résultats Demi Dilution]],$K$2:$L$62,2),"")</f>
        <v/>
      </c>
    </row>
    <row r="2007" spans="1:8" x14ac:dyDescent="0.25">
      <c r="A2007" s="140" t="str">
        <f>IF(results!A167=0,"",results!A167)</f>
        <v/>
      </c>
      <c r="B2007" s="131" t="str">
        <f>IF(results!B464=0,"",results!B464)</f>
        <v/>
      </c>
      <c r="C2007" s="131" t="str">
        <f>IF(results!C464=0,"",results!C464)</f>
        <v/>
      </c>
      <c r="D2007" s="131" t="str">
        <f>IF(results!D464=0,"",results!D464)</f>
        <v/>
      </c>
      <c r="E2007" s="131" t="str">
        <f>IF(results!E464=0,"",results!E464)</f>
        <v/>
      </c>
      <c r="F2007" s="141" t="str">
        <f>results!$AD$3</f>
        <v>/BMD</v>
      </c>
      <c r="G2007" s="141" t="str">
        <f>results!AD167</f>
        <v/>
      </c>
      <c r="H2007" s="143" t="str">
        <f>IFERROR(VLOOKUP(Base[[#This Row],[Résultats Demi Dilution]],$K$2:$L$62,2),"")</f>
        <v/>
      </c>
    </row>
    <row r="2008" spans="1:8" x14ac:dyDescent="0.25">
      <c r="A2008" s="140" t="str">
        <f>IF(results!A168=0,"",results!A168)</f>
        <v/>
      </c>
      <c r="B2008" s="131" t="str">
        <f>IF(results!B465=0,"",results!B465)</f>
        <v/>
      </c>
      <c r="C2008" s="131" t="str">
        <f>IF(results!C465=0,"",results!C465)</f>
        <v/>
      </c>
      <c r="D2008" s="131" t="str">
        <f>IF(results!D465=0,"",results!D465)</f>
        <v/>
      </c>
      <c r="E2008" s="131" t="str">
        <f>IF(results!E465=0,"",results!E465)</f>
        <v/>
      </c>
      <c r="F2008" s="141" t="str">
        <f>results!$AD$3</f>
        <v>/BMD</v>
      </c>
      <c r="G2008" s="141" t="str">
        <f>results!AD168</f>
        <v/>
      </c>
      <c r="H2008" s="143" t="str">
        <f>IFERROR(VLOOKUP(Base[[#This Row],[Résultats Demi Dilution]],$K$2:$L$62,2),"")</f>
        <v/>
      </c>
    </row>
    <row r="2009" spans="1:8" x14ac:dyDescent="0.25">
      <c r="A2009" s="140" t="str">
        <f>IF(results!A169=0,"",results!A169)</f>
        <v/>
      </c>
      <c r="B2009" s="131" t="str">
        <f>IF(results!B466=0,"",results!B466)</f>
        <v/>
      </c>
      <c r="C2009" s="131" t="str">
        <f>IF(results!C466=0,"",results!C466)</f>
        <v/>
      </c>
      <c r="D2009" s="131" t="str">
        <f>IF(results!D466=0,"",results!D466)</f>
        <v/>
      </c>
      <c r="E2009" s="131" t="str">
        <f>IF(results!E466=0,"",results!E466)</f>
        <v/>
      </c>
      <c r="F2009" s="141" t="str">
        <f>results!$AD$3</f>
        <v>/BMD</v>
      </c>
      <c r="G2009" s="141" t="str">
        <f>results!AD169</f>
        <v/>
      </c>
      <c r="H2009" s="143" t="str">
        <f>IFERROR(VLOOKUP(Base[[#This Row],[Résultats Demi Dilution]],$K$2:$L$62,2),"")</f>
        <v/>
      </c>
    </row>
    <row r="2010" spans="1:8" x14ac:dyDescent="0.25">
      <c r="A2010" s="140" t="str">
        <f>IF(results!A170=0,"",results!A170)</f>
        <v/>
      </c>
      <c r="B2010" s="131" t="str">
        <f>IF(results!B467=0,"",results!B467)</f>
        <v/>
      </c>
      <c r="C2010" s="131" t="str">
        <f>IF(results!C467=0,"",results!C467)</f>
        <v/>
      </c>
      <c r="D2010" s="131" t="str">
        <f>IF(results!D467=0,"",results!D467)</f>
        <v/>
      </c>
      <c r="E2010" s="131" t="str">
        <f>IF(results!E467=0,"",results!E467)</f>
        <v/>
      </c>
      <c r="F2010" s="141" t="str">
        <f>results!$AD$3</f>
        <v>/BMD</v>
      </c>
      <c r="G2010" s="141" t="str">
        <f>results!AD170</f>
        <v/>
      </c>
      <c r="H2010" s="143" t="str">
        <f>IFERROR(VLOOKUP(Base[[#This Row],[Résultats Demi Dilution]],$K$2:$L$62,2),"")</f>
        <v/>
      </c>
    </row>
    <row r="2011" spans="1:8" x14ac:dyDescent="0.25">
      <c r="A2011" s="140" t="str">
        <f>IF(results!A171=0,"",results!A171)</f>
        <v/>
      </c>
      <c r="B2011" s="131" t="str">
        <f>IF(results!B468=0,"",results!B468)</f>
        <v/>
      </c>
      <c r="C2011" s="131" t="str">
        <f>IF(results!C468=0,"",results!C468)</f>
        <v/>
      </c>
      <c r="D2011" s="131" t="str">
        <f>IF(results!D468=0,"",results!D468)</f>
        <v/>
      </c>
      <c r="E2011" s="131" t="str">
        <f>IF(results!E468=0,"",results!E468)</f>
        <v/>
      </c>
      <c r="F2011" s="141" t="str">
        <f>results!$AD$3</f>
        <v>/BMD</v>
      </c>
      <c r="G2011" s="141" t="str">
        <f>results!AD171</f>
        <v/>
      </c>
      <c r="H2011" s="143" t="str">
        <f>IFERROR(VLOOKUP(Base[[#This Row],[Résultats Demi Dilution]],$K$2:$L$62,2),"")</f>
        <v/>
      </c>
    </row>
    <row r="2012" spans="1:8" x14ac:dyDescent="0.25">
      <c r="A2012" s="140" t="str">
        <f>IF(results!A172=0,"",results!A172)</f>
        <v/>
      </c>
      <c r="B2012" s="131" t="str">
        <f>IF(results!B469=0,"",results!B469)</f>
        <v/>
      </c>
      <c r="C2012" s="131" t="str">
        <f>IF(results!C469=0,"",results!C469)</f>
        <v/>
      </c>
      <c r="D2012" s="131" t="str">
        <f>IF(results!D469=0,"",results!D469)</f>
        <v/>
      </c>
      <c r="E2012" s="131" t="str">
        <f>IF(results!E469=0,"",results!E469)</f>
        <v/>
      </c>
      <c r="F2012" s="141" t="str">
        <f>results!$AD$3</f>
        <v>/BMD</v>
      </c>
      <c r="G2012" s="141" t="str">
        <f>results!AD172</f>
        <v/>
      </c>
      <c r="H2012" s="143" t="str">
        <f>IFERROR(VLOOKUP(Base[[#This Row],[Résultats Demi Dilution]],$K$2:$L$62,2),"")</f>
        <v/>
      </c>
    </row>
    <row r="2013" spans="1:8" x14ac:dyDescent="0.25">
      <c r="A2013" s="140" t="str">
        <f>IF(results!A173=0,"",results!A173)</f>
        <v/>
      </c>
      <c r="B2013" s="131" t="str">
        <f>IF(results!B470=0,"",results!B470)</f>
        <v/>
      </c>
      <c r="C2013" s="131" t="str">
        <f>IF(results!C470=0,"",results!C470)</f>
        <v/>
      </c>
      <c r="D2013" s="131" t="str">
        <f>IF(results!D470=0,"",results!D470)</f>
        <v/>
      </c>
      <c r="E2013" s="131" t="str">
        <f>IF(results!E470=0,"",results!E470)</f>
        <v/>
      </c>
      <c r="F2013" s="141" t="str">
        <f>results!$AD$3</f>
        <v>/BMD</v>
      </c>
      <c r="G2013" s="141" t="str">
        <f>results!AD173</f>
        <v/>
      </c>
      <c r="H2013" s="143" t="str">
        <f>IFERROR(VLOOKUP(Base[[#This Row],[Résultats Demi Dilution]],$K$2:$L$62,2),"")</f>
        <v/>
      </c>
    </row>
    <row r="2014" spans="1:8" x14ac:dyDescent="0.25">
      <c r="A2014" s="140" t="str">
        <f>IF(results!A174=0,"",results!A174)</f>
        <v/>
      </c>
      <c r="B2014" s="131" t="str">
        <f>IF(results!B471=0,"",results!B471)</f>
        <v/>
      </c>
      <c r="C2014" s="131" t="str">
        <f>IF(results!C471=0,"",results!C471)</f>
        <v/>
      </c>
      <c r="D2014" s="131" t="str">
        <f>IF(results!D471=0,"",results!D471)</f>
        <v/>
      </c>
      <c r="E2014" s="131" t="str">
        <f>IF(results!E471=0,"",results!E471)</f>
        <v/>
      </c>
      <c r="F2014" s="141" t="str">
        <f>results!$AD$3</f>
        <v>/BMD</v>
      </c>
      <c r="G2014" s="141" t="str">
        <f>results!AD174</f>
        <v/>
      </c>
      <c r="H2014" s="143" t="str">
        <f>IFERROR(VLOOKUP(Base[[#This Row],[Résultats Demi Dilution]],$K$2:$L$62,2),"")</f>
        <v/>
      </c>
    </row>
    <row r="2015" spans="1:8" x14ac:dyDescent="0.25">
      <c r="A2015" s="140" t="str">
        <f>IF(results!A175=0,"",results!A175)</f>
        <v/>
      </c>
      <c r="B2015" s="131" t="str">
        <f>IF(results!B472=0,"",results!B472)</f>
        <v/>
      </c>
      <c r="C2015" s="131" t="str">
        <f>IF(results!C472=0,"",results!C472)</f>
        <v/>
      </c>
      <c r="D2015" s="131" t="str">
        <f>IF(results!D472=0,"",results!D472)</f>
        <v/>
      </c>
      <c r="E2015" s="131" t="str">
        <f>IF(results!E472=0,"",results!E472)</f>
        <v/>
      </c>
      <c r="F2015" s="141" t="str">
        <f>results!$AD$3</f>
        <v>/BMD</v>
      </c>
      <c r="G2015" s="141" t="str">
        <f>results!AD175</f>
        <v/>
      </c>
      <c r="H2015" s="143" t="str">
        <f>IFERROR(VLOOKUP(Base[[#This Row],[Résultats Demi Dilution]],$K$2:$L$62,2),"")</f>
        <v/>
      </c>
    </row>
    <row r="2016" spans="1:8" x14ac:dyDescent="0.25">
      <c r="A2016" s="140" t="str">
        <f>IF(results!A176=0,"",results!A176)</f>
        <v/>
      </c>
      <c r="B2016" s="131" t="str">
        <f>IF(results!B473=0,"",results!B473)</f>
        <v/>
      </c>
      <c r="C2016" s="131" t="str">
        <f>IF(results!C473=0,"",results!C473)</f>
        <v/>
      </c>
      <c r="D2016" s="131" t="str">
        <f>IF(results!D473=0,"",results!D473)</f>
        <v/>
      </c>
      <c r="E2016" s="131" t="str">
        <f>IF(results!E473=0,"",results!E473)</f>
        <v/>
      </c>
      <c r="F2016" s="141" t="str">
        <f>results!$AD$3</f>
        <v>/BMD</v>
      </c>
      <c r="G2016" s="141" t="str">
        <f>results!AD176</f>
        <v/>
      </c>
      <c r="H2016" s="143" t="str">
        <f>IFERROR(VLOOKUP(Base[[#This Row],[Résultats Demi Dilution]],$K$2:$L$62,2),"")</f>
        <v/>
      </c>
    </row>
    <row r="2017" spans="1:8" x14ac:dyDescent="0.25">
      <c r="A2017" s="140" t="str">
        <f>IF(results!A177=0,"",results!A177)</f>
        <v/>
      </c>
      <c r="B2017" s="131" t="str">
        <f>IF(results!B474=0,"",results!B474)</f>
        <v/>
      </c>
      <c r="C2017" s="131" t="str">
        <f>IF(results!C474=0,"",results!C474)</f>
        <v/>
      </c>
      <c r="D2017" s="131" t="str">
        <f>IF(results!D474=0,"",results!D474)</f>
        <v/>
      </c>
      <c r="E2017" s="131" t="str">
        <f>IF(results!E474=0,"",results!E474)</f>
        <v/>
      </c>
      <c r="F2017" s="141" t="str">
        <f>results!$AD$3</f>
        <v>/BMD</v>
      </c>
      <c r="G2017" s="141" t="str">
        <f>results!AD177</f>
        <v/>
      </c>
      <c r="H2017" s="143" t="str">
        <f>IFERROR(VLOOKUP(Base[[#This Row],[Résultats Demi Dilution]],$K$2:$L$62,2),"")</f>
        <v/>
      </c>
    </row>
    <row r="2018" spans="1:8" x14ac:dyDescent="0.25">
      <c r="A2018" s="140" t="str">
        <f>IF(results!A178=0,"",results!A178)</f>
        <v/>
      </c>
      <c r="B2018" s="131" t="str">
        <f>IF(results!B475=0,"",results!B475)</f>
        <v/>
      </c>
      <c r="C2018" s="131" t="str">
        <f>IF(results!C475=0,"",results!C475)</f>
        <v/>
      </c>
      <c r="D2018" s="131" t="str">
        <f>IF(results!D475=0,"",results!D475)</f>
        <v/>
      </c>
      <c r="E2018" s="131" t="str">
        <f>IF(results!E475=0,"",results!E475)</f>
        <v/>
      </c>
      <c r="F2018" s="141" t="str">
        <f>results!$AD$3</f>
        <v>/BMD</v>
      </c>
      <c r="G2018" s="141" t="str">
        <f>results!AD178</f>
        <v/>
      </c>
      <c r="H2018" s="143" t="str">
        <f>IFERROR(VLOOKUP(Base[[#This Row],[Résultats Demi Dilution]],$K$2:$L$62,2),"")</f>
        <v/>
      </c>
    </row>
    <row r="2019" spans="1:8" x14ac:dyDescent="0.25">
      <c r="A2019" s="140" t="str">
        <f>IF(results!A179=0,"",results!A179)</f>
        <v/>
      </c>
      <c r="B2019" s="131" t="str">
        <f>IF(results!B476=0,"",results!B476)</f>
        <v/>
      </c>
      <c r="C2019" s="131" t="str">
        <f>IF(results!C476=0,"",results!C476)</f>
        <v/>
      </c>
      <c r="D2019" s="131" t="str">
        <f>IF(results!D476=0,"",results!D476)</f>
        <v/>
      </c>
      <c r="E2019" s="131" t="str">
        <f>IF(results!E476=0,"",results!E476)</f>
        <v/>
      </c>
      <c r="F2019" s="141" t="str">
        <f>results!$AD$3</f>
        <v>/BMD</v>
      </c>
      <c r="G2019" s="141" t="str">
        <f>results!AD179</f>
        <v/>
      </c>
      <c r="H2019" s="143" t="str">
        <f>IFERROR(VLOOKUP(Base[[#This Row],[Résultats Demi Dilution]],$K$2:$L$62,2),"")</f>
        <v/>
      </c>
    </row>
    <row r="2020" spans="1:8" x14ac:dyDescent="0.25">
      <c r="A2020" s="140" t="str">
        <f>IF(results!A180=0,"",results!A180)</f>
        <v/>
      </c>
      <c r="B2020" s="131" t="str">
        <f>IF(results!B477=0,"",results!B477)</f>
        <v/>
      </c>
      <c r="C2020" s="131" t="str">
        <f>IF(results!C477=0,"",results!C477)</f>
        <v/>
      </c>
      <c r="D2020" s="131" t="str">
        <f>IF(results!D477=0,"",results!D477)</f>
        <v/>
      </c>
      <c r="E2020" s="131" t="str">
        <f>IF(results!E477=0,"",results!E477)</f>
        <v/>
      </c>
      <c r="F2020" s="141" t="str">
        <f>results!$AD$3</f>
        <v>/BMD</v>
      </c>
      <c r="G2020" s="141" t="str">
        <f>results!AD180</f>
        <v/>
      </c>
      <c r="H2020" s="143" t="str">
        <f>IFERROR(VLOOKUP(Base[[#This Row],[Résultats Demi Dilution]],$K$2:$L$62,2),"")</f>
        <v/>
      </c>
    </row>
    <row r="2021" spans="1:8" x14ac:dyDescent="0.25">
      <c r="A2021" s="140" t="str">
        <f>IF(results!A181=0,"",results!A181)</f>
        <v/>
      </c>
      <c r="B2021" s="131" t="str">
        <f>IF(results!B478=0,"",results!B478)</f>
        <v/>
      </c>
      <c r="C2021" s="131" t="str">
        <f>IF(results!C478=0,"",results!C478)</f>
        <v/>
      </c>
      <c r="D2021" s="131" t="str">
        <f>IF(results!D478=0,"",results!D478)</f>
        <v/>
      </c>
      <c r="E2021" s="131" t="str">
        <f>IF(results!E478=0,"",results!E478)</f>
        <v/>
      </c>
      <c r="F2021" s="141" t="str">
        <f>results!$AD$3</f>
        <v>/BMD</v>
      </c>
      <c r="G2021" s="141" t="str">
        <f>results!AD181</f>
        <v/>
      </c>
      <c r="H2021" s="143" t="str">
        <f>IFERROR(VLOOKUP(Base[[#This Row],[Résultats Demi Dilution]],$K$2:$L$62,2),"")</f>
        <v/>
      </c>
    </row>
    <row r="2022" spans="1:8" x14ac:dyDescent="0.25">
      <c r="A2022" s="140" t="str">
        <f>IF(results!A182=0,"",results!A182)</f>
        <v/>
      </c>
      <c r="B2022" s="131" t="str">
        <f>IF(results!B479=0,"",results!B479)</f>
        <v/>
      </c>
      <c r="C2022" s="131" t="str">
        <f>IF(results!C479=0,"",results!C479)</f>
        <v/>
      </c>
      <c r="D2022" s="131" t="str">
        <f>IF(results!D479=0,"",results!D479)</f>
        <v/>
      </c>
      <c r="E2022" s="131" t="str">
        <f>IF(results!E479=0,"",results!E479)</f>
        <v/>
      </c>
      <c r="F2022" s="141" t="str">
        <f>results!$AD$3</f>
        <v>/BMD</v>
      </c>
      <c r="G2022" s="141" t="str">
        <f>results!AD182</f>
        <v/>
      </c>
      <c r="H2022" s="143" t="str">
        <f>IFERROR(VLOOKUP(Base[[#This Row],[Résultats Demi Dilution]],$K$2:$L$62,2),"")</f>
        <v/>
      </c>
    </row>
    <row r="2023" spans="1:8" x14ac:dyDescent="0.25">
      <c r="A2023" s="140" t="str">
        <f>IF(results!A183=0,"",results!A183)</f>
        <v/>
      </c>
      <c r="B2023" s="131" t="str">
        <f>IF(results!B480=0,"",results!B480)</f>
        <v/>
      </c>
      <c r="C2023" s="131" t="str">
        <f>IF(results!C480=0,"",results!C480)</f>
        <v/>
      </c>
      <c r="D2023" s="131" t="str">
        <f>IF(results!D480=0,"",results!D480)</f>
        <v/>
      </c>
      <c r="E2023" s="131" t="str">
        <f>IF(results!E480=0,"",results!E480)</f>
        <v/>
      </c>
      <c r="F2023" s="141" t="str">
        <f>results!$AD$3</f>
        <v>/BMD</v>
      </c>
      <c r="G2023" s="141" t="str">
        <f>results!AD183</f>
        <v/>
      </c>
      <c r="H2023" s="143" t="str">
        <f>IFERROR(VLOOKUP(Base[[#This Row],[Résultats Demi Dilution]],$K$2:$L$62,2),"")</f>
        <v/>
      </c>
    </row>
    <row r="2024" spans="1:8" x14ac:dyDescent="0.25">
      <c r="A2024" s="140" t="str">
        <f>IF(results!A184=0,"",results!A184)</f>
        <v/>
      </c>
      <c r="B2024" s="131" t="str">
        <f>IF(results!B481=0,"",results!B481)</f>
        <v/>
      </c>
      <c r="C2024" s="131" t="str">
        <f>IF(results!C481=0,"",results!C481)</f>
        <v/>
      </c>
      <c r="D2024" s="131" t="str">
        <f>IF(results!D481=0,"",results!D481)</f>
        <v/>
      </c>
      <c r="E2024" s="131" t="str">
        <f>IF(results!E481=0,"",results!E481)</f>
        <v/>
      </c>
      <c r="F2024" s="141" t="str">
        <f>results!$AD$3</f>
        <v>/BMD</v>
      </c>
      <c r="G2024" s="141" t="str">
        <f>results!AD184</f>
        <v/>
      </c>
      <c r="H2024" s="143" t="str">
        <f>IFERROR(VLOOKUP(Base[[#This Row],[Résultats Demi Dilution]],$K$2:$L$62,2),"")</f>
        <v/>
      </c>
    </row>
    <row r="2025" spans="1:8" x14ac:dyDescent="0.25">
      <c r="A2025" s="140" t="str">
        <f>IF(results!A185=0,"",results!A185)</f>
        <v/>
      </c>
      <c r="B2025" s="131" t="str">
        <f>IF(results!B482=0,"",results!B482)</f>
        <v/>
      </c>
      <c r="C2025" s="131" t="str">
        <f>IF(results!C482=0,"",results!C482)</f>
        <v/>
      </c>
      <c r="D2025" s="131" t="str">
        <f>IF(results!D482=0,"",results!D482)</f>
        <v/>
      </c>
      <c r="E2025" s="131" t="str">
        <f>IF(results!E482=0,"",results!E482)</f>
        <v/>
      </c>
      <c r="F2025" s="141" t="str">
        <f>results!$AD$3</f>
        <v>/BMD</v>
      </c>
      <c r="G2025" s="141" t="str">
        <f>results!AD185</f>
        <v/>
      </c>
      <c r="H2025" s="143" t="str">
        <f>IFERROR(VLOOKUP(Base[[#This Row],[Résultats Demi Dilution]],$K$2:$L$62,2),"")</f>
        <v/>
      </c>
    </row>
    <row r="2026" spans="1:8" x14ac:dyDescent="0.25">
      <c r="A2026" s="140" t="str">
        <f>IF(results!A186=0,"",results!A186)</f>
        <v/>
      </c>
      <c r="B2026" s="131" t="str">
        <f>IF(results!B483=0,"",results!B483)</f>
        <v/>
      </c>
      <c r="C2026" s="131" t="str">
        <f>IF(results!C483=0,"",results!C483)</f>
        <v/>
      </c>
      <c r="D2026" s="131" t="str">
        <f>IF(results!D483=0,"",results!D483)</f>
        <v/>
      </c>
      <c r="E2026" s="131" t="str">
        <f>IF(results!E483=0,"",results!E483)</f>
        <v/>
      </c>
      <c r="F2026" s="141" t="str">
        <f>results!$AD$3</f>
        <v>/BMD</v>
      </c>
      <c r="G2026" s="141" t="str">
        <f>results!AD186</f>
        <v/>
      </c>
      <c r="H2026" s="143" t="str">
        <f>IFERROR(VLOOKUP(Base[[#This Row],[Résultats Demi Dilution]],$K$2:$L$62,2),"")</f>
        <v/>
      </c>
    </row>
    <row r="2027" spans="1:8" x14ac:dyDescent="0.25">
      <c r="A2027" s="140" t="str">
        <f>IF(results!A187=0,"",results!A187)</f>
        <v/>
      </c>
      <c r="B2027" s="131" t="str">
        <f>IF(results!B484=0,"",results!B484)</f>
        <v/>
      </c>
      <c r="C2027" s="131" t="str">
        <f>IF(results!C484=0,"",results!C484)</f>
        <v/>
      </c>
      <c r="D2027" s="131" t="str">
        <f>IF(results!D484=0,"",results!D484)</f>
        <v/>
      </c>
      <c r="E2027" s="131" t="str">
        <f>IF(results!E484=0,"",results!E484)</f>
        <v/>
      </c>
      <c r="F2027" s="141" t="str">
        <f>results!$AD$3</f>
        <v>/BMD</v>
      </c>
      <c r="G2027" s="141" t="str">
        <f>results!AD187</f>
        <v/>
      </c>
      <c r="H2027" s="143" t="str">
        <f>IFERROR(VLOOKUP(Base[[#This Row],[Résultats Demi Dilution]],$K$2:$L$62,2),"")</f>
        <v/>
      </c>
    </row>
    <row r="2028" spans="1:8" x14ac:dyDescent="0.25">
      <c r="A2028" s="140" t="str">
        <f>IF(results!A188=0,"",results!A188)</f>
        <v/>
      </c>
      <c r="B2028" s="131" t="str">
        <f>IF(results!B485=0,"",results!B485)</f>
        <v/>
      </c>
      <c r="C2028" s="131" t="str">
        <f>IF(results!C485=0,"",results!C485)</f>
        <v/>
      </c>
      <c r="D2028" s="131" t="str">
        <f>IF(results!D485=0,"",results!D485)</f>
        <v/>
      </c>
      <c r="E2028" s="131" t="str">
        <f>IF(results!E485=0,"",results!E485)</f>
        <v/>
      </c>
      <c r="F2028" s="141" t="str">
        <f>results!$AD$3</f>
        <v>/BMD</v>
      </c>
      <c r="G2028" s="141" t="str">
        <f>results!AD188</f>
        <v/>
      </c>
      <c r="H2028" s="143" t="str">
        <f>IFERROR(VLOOKUP(Base[[#This Row],[Résultats Demi Dilution]],$K$2:$L$62,2),"")</f>
        <v/>
      </c>
    </row>
    <row r="2029" spans="1:8" x14ac:dyDescent="0.25">
      <c r="A2029" s="140" t="str">
        <f>IF(results!A189=0,"",results!A189)</f>
        <v/>
      </c>
      <c r="B2029" s="131" t="str">
        <f>IF(results!B486=0,"",results!B486)</f>
        <v/>
      </c>
      <c r="C2029" s="131" t="str">
        <f>IF(results!C486=0,"",results!C486)</f>
        <v/>
      </c>
      <c r="D2029" s="131" t="str">
        <f>IF(results!D486=0,"",results!D486)</f>
        <v/>
      </c>
      <c r="E2029" s="131" t="str">
        <f>IF(results!E486=0,"",results!E486)</f>
        <v/>
      </c>
      <c r="F2029" s="141" t="str">
        <f>results!$AD$3</f>
        <v>/BMD</v>
      </c>
      <c r="G2029" s="141" t="str">
        <f>results!AD189</f>
        <v/>
      </c>
      <c r="H2029" s="143" t="str">
        <f>IFERROR(VLOOKUP(Base[[#This Row],[Résultats Demi Dilution]],$K$2:$L$62,2),"")</f>
        <v/>
      </c>
    </row>
    <row r="2030" spans="1:8" x14ac:dyDescent="0.25">
      <c r="A2030" s="140" t="str">
        <f>IF(results!A190=0,"",results!A190)</f>
        <v/>
      </c>
      <c r="B2030" s="131" t="str">
        <f>IF(results!B487=0,"",results!B487)</f>
        <v/>
      </c>
      <c r="C2030" s="131" t="str">
        <f>IF(results!C487=0,"",results!C487)</f>
        <v/>
      </c>
      <c r="D2030" s="131" t="str">
        <f>IF(results!D487=0,"",results!D487)</f>
        <v/>
      </c>
      <c r="E2030" s="131" t="str">
        <f>IF(results!E487=0,"",results!E487)</f>
        <v/>
      </c>
      <c r="F2030" s="141" t="str">
        <f>results!$AD$3</f>
        <v>/BMD</v>
      </c>
      <c r="G2030" s="141" t="str">
        <f>results!AD190</f>
        <v/>
      </c>
      <c r="H2030" s="143" t="str">
        <f>IFERROR(VLOOKUP(Base[[#This Row],[Résultats Demi Dilution]],$K$2:$L$62,2),"")</f>
        <v/>
      </c>
    </row>
    <row r="2031" spans="1:8" x14ac:dyDescent="0.25">
      <c r="A2031" s="140" t="str">
        <f>IF(results!A191=0,"",results!A191)</f>
        <v/>
      </c>
      <c r="B2031" s="131" t="str">
        <f>IF(results!B488=0,"",results!B488)</f>
        <v/>
      </c>
      <c r="C2031" s="131" t="str">
        <f>IF(results!C488=0,"",results!C488)</f>
        <v/>
      </c>
      <c r="D2031" s="131" t="str">
        <f>IF(results!D488=0,"",results!D488)</f>
        <v/>
      </c>
      <c r="E2031" s="131" t="str">
        <f>IF(results!E488=0,"",results!E488)</f>
        <v/>
      </c>
      <c r="F2031" s="141" t="str">
        <f>results!$AD$3</f>
        <v>/BMD</v>
      </c>
      <c r="G2031" s="141" t="str">
        <f>results!AD191</f>
        <v/>
      </c>
      <c r="H2031" s="143" t="str">
        <f>IFERROR(VLOOKUP(Base[[#This Row],[Résultats Demi Dilution]],$K$2:$L$62,2),"")</f>
        <v/>
      </c>
    </row>
    <row r="2032" spans="1:8" x14ac:dyDescent="0.25">
      <c r="A2032" s="140" t="str">
        <f>IF(results!A192=0,"",results!A192)</f>
        <v/>
      </c>
      <c r="B2032" s="131" t="str">
        <f>IF(results!B489=0,"",results!B489)</f>
        <v/>
      </c>
      <c r="C2032" s="131" t="str">
        <f>IF(results!C489=0,"",results!C489)</f>
        <v/>
      </c>
      <c r="D2032" s="131" t="str">
        <f>IF(results!D489=0,"",results!D489)</f>
        <v/>
      </c>
      <c r="E2032" s="131" t="str">
        <f>IF(results!E489=0,"",results!E489)</f>
        <v/>
      </c>
      <c r="F2032" s="141" t="str">
        <f>results!$AD$3</f>
        <v>/BMD</v>
      </c>
      <c r="G2032" s="141" t="str">
        <f>results!AD192</f>
        <v/>
      </c>
      <c r="H2032" s="143" t="str">
        <f>IFERROR(VLOOKUP(Base[[#This Row],[Résultats Demi Dilution]],$K$2:$L$62,2),"")</f>
        <v/>
      </c>
    </row>
    <row r="2033" spans="1:8" x14ac:dyDescent="0.25">
      <c r="A2033" s="140" t="str">
        <f>IF(results!A193=0,"",results!A193)</f>
        <v/>
      </c>
      <c r="B2033" s="131" t="str">
        <f>IF(results!B490=0,"",results!B490)</f>
        <v/>
      </c>
      <c r="C2033" s="131" t="str">
        <f>IF(results!C490=0,"",results!C490)</f>
        <v/>
      </c>
      <c r="D2033" s="131" t="str">
        <f>IF(results!D490=0,"",results!D490)</f>
        <v/>
      </c>
      <c r="E2033" s="131" t="str">
        <f>IF(results!E490=0,"",results!E490)</f>
        <v/>
      </c>
      <c r="F2033" s="141" t="str">
        <f>results!$AD$3</f>
        <v>/BMD</v>
      </c>
      <c r="G2033" s="141" t="str">
        <f>results!AD193</f>
        <v/>
      </c>
      <c r="H2033" s="143" t="str">
        <f>IFERROR(VLOOKUP(Base[[#This Row],[Résultats Demi Dilution]],$K$2:$L$62,2),"")</f>
        <v/>
      </c>
    </row>
    <row r="2034" spans="1:8" x14ac:dyDescent="0.25">
      <c r="A2034" s="140" t="str">
        <f>IF(results!A194=0,"",results!A194)</f>
        <v/>
      </c>
      <c r="B2034" s="131" t="str">
        <f>IF(results!B491=0,"",results!B491)</f>
        <v/>
      </c>
      <c r="C2034" s="131" t="str">
        <f>IF(results!C491=0,"",results!C491)</f>
        <v/>
      </c>
      <c r="D2034" s="131" t="str">
        <f>IF(results!D491=0,"",results!D491)</f>
        <v/>
      </c>
      <c r="E2034" s="131" t="str">
        <f>IF(results!E491=0,"",results!E491)</f>
        <v/>
      </c>
      <c r="F2034" s="141" t="str">
        <f>results!$AD$3</f>
        <v>/BMD</v>
      </c>
      <c r="G2034" s="141" t="str">
        <f>results!AD194</f>
        <v/>
      </c>
      <c r="H2034" s="143" t="str">
        <f>IFERROR(VLOOKUP(Base[[#This Row],[Résultats Demi Dilution]],$K$2:$L$62,2),"")</f>
        <v/>
      </c>
    </row>
    <row r="2035" spans="1:8" x14ac:dyDescent="0.25">
      <c r="A2035" s="140" t="str">
        <f>IF(results!A195=0,"",results!A195)</f>
        <v/>
      </c>
      <c r="B2035" s="131" t="str">
        <f>IF(results!B492=0,"",results!B492)</f>
        <v/>
      </c>
      <c r="C2035" s="131" t="str">
        <f>IF(results!C492=0,"",results!C492)</f>
        <v/>
      </c>
      <c r="D2035" s="131" t="str">
        <f>IF(results!D492=0,"",results!D492)</f>
        <v/>
      </c>
      <c r="E2035" s="131" t="str">
        <f>IF(results!E492=0,"",results!E492)</f>
        <v/>
      </c>
      <c r="F2035" s="141" t="str">
        <f>results!$AD$3</f>
        <v>/BMD</v>
      </c>
      <c r="G2035" s="141" t="str">
        <f>results!AD195</f>
        <v/>
      </c>
      <c r="H2035" s="143" t="str">
        <f>IFERROR(VLOOKUP(Base[[#This Row],[Résultats Demi Dilution]],$K$2:$L$62,2),"")</f>
        <v/>
      </c>
    </row>
    <row r="2036" spans="1:8" x14ac:dyDescent="0.25">
      <c r="A2036" s="140" t="str">
        <f>IF(results!A196=0,"",results!A196)</f>
        <v/>
      </c>
      <c r="B2036" s="131" t="str">
        <f>IF(results!B493=0,"",results!B493)</f>
        <v/>
      </c>
      <c r="C2036" s="131" t="str">
        <f>IF(results!C493=0,"",results!C493)</f>
        <v/>
      </c>
      <c r="D2036" s="131" t="str">
        <f>IF(results!D493=0,"",results!D493)</f>
        <v/>
      </c>
      <c r="E2036" s="131" t="str">
        <f>IF(results!E493=0,"",results!E493)</f>
        <v/>
      </c>
      <c r="F2036" s="141" t="str">
        <f>results!$AD$3</f>
        <v>/BMD</v>
      </c>
      <c r="G2036" s="141" t="str">
        <f>results!AD196</f>
        <v/>
      </c>
      <c r="H2036" s="143" t="str">
        <f>IFERROR(VLOOKUP(Base[[#This Row],[Résultats Demi Dilution]],$K$2:$L$62,2),"")</f>
        <v/>
      </c>
    </row>
    <row r="2037" spans="1:8" x14ac:dyDescent="0.25">
      <c r="A2037" s="140" t="str">
        <f>IF(results!A197=0,"",results!A197)</f>
        <v/>
      </c>
      <c r="B2037" s="131" t="str">
        <f>IF(results!B494=0,"",results!B494)</f>
        <v/>
      </c>
      <c r="C2037" s="131" t="str">
        <f>IF(results!C494=0,"",results!C494)</f>
        <v/>
      </c>
      <c r="D2037" s="131" t="str">
        <f>IF(results!D494=0,"",results!D494)</f>
        <v/>
      </c>
      <c r="E2037" s="131" t="str">
        <f>IF(results!E494=0,"",results!E494)</f>
        <v/>
      </c>
      <c r="F2037" s="141" t="str">
        <f>results!$AD$3</f>
        <v>/BMD</v>
      </c>
      <c r="G2037" s="141" t="str">
        <f>results!AD197</f>
        <v/>
      </c>
      <c r="H2037" s="143" t="str">
        <f>IFERROR(VLOOKUP(Base[[#This Row],[Résultats Demi Dilution]],$K$2:$L$62,2),"")</f>
        <v/>
      </c>
    </row>
    <row r="2038" spans="1:8" x14ac:dyDescent="0.25">
      <c r="A2038" s="140" t="str">
        <f>IF(results!A198=0,"",results!A198)</f>
        <v/>
      </c>
      <c r="B2038" s="131" t="str">
        <f>IF(results!B495=0,"",results!B495)</f>
        <v/>
      </c>
      <c r="C2038" s="131" t="str">
        <f>IF(results!C495=0,"",results!C495)</f>
        <v/>
      </c>
      <c r="D2038" s="131" t="str">
        <f>IF(results!D495=0,"",results!D495)</f>
        <v/>
      </c>
      <c r="E2038" s="131" t="str">
        <f>IF(results!E495=0,"",results!E495)</f>
        <v/>
      </c>
      <c r="F2038" s="141" t="str">
        <f>results!$AD$3</f>
        <v>/BMD</v>
      </c>
      <c r="G2038" s="141" t="str">
        <f>results!AD198</f>
        <v/>
      </c>
      <c r="H2038" s="143" t="str">
        <f>IFERROR(VLOOKUP(Base[[#This Row],[Résultats Demi Dilution]],$K$2:$L$62,2),"")</f>
        <v/>
      </c>
    </row>
    <row r="2039" spans="1:8" x14ac:dyDescent="0.25">
      <c r="A2039" s="140" t="str">
        <f>IF(results!A199=0,"",results!A199)</f>
        <v/>
      </c>
      <c r="B2039" s="131" t="str">
        <f>IF(results!B496=0,"",results!B496)</f>
        <v/>
      </c>
      <c r="C2039" s="131" t="str">
        <f>IF(results!C496=0,"",results!C496)</f>
        <v/>
      </c>
      <c r="D2039" s="131" t="str">
        <f>IF(results!D496=0,"",results!D496)</f>
        <v/>
      </c>
      <c r="E2039" s="131" t="str">
        <f>IF(results!E496=0,"",results!E496)</f>
        <v/>
      </c>
      <c r="F2039" s="141" t="str">
        <f>results!$AD$3</f>
        <v>/BMD</v>
      </c>
      <c r="G2039" s="141" t="str">
        <f>results!AD199</f>
        <v/>
      </c>
      <c r="H2039" s="143" t="str">
        <f>IFERROR(VLOOKUP(Base[[#This Row],[Résultats Demi Dilution]],$K$2:$L$62,2),"")</f>
        <v/>
      </c>
    </row>
    <row r="2040" spans="1:8" x14ac:dyDescent="0.25">
      <c r="A2040" s="140" t="str">
        <f>IF(results!A200=0,"",results!A200)</f>
        <v/>
      </c>
      <c r="B2040" s="131" t="str">
        <f>IF(results!B497=0,"",results!B497)</f>
        <v/>
      </c>
      <c r="C2040" s="131" t="str">
        <f>IF(results!C497=0,"",results!C497)</f>
        <v/>
      </c>
      <c r="D2040" s="131" t="str">
        <f>IF(results!D497=0,"",results!D497)</f>
        <v/>
      </c>
      <c r="E2040" s="131" t="str">
        <f>IF(results!E497=0,"",results!E497)</f>
        <v/>
      </c>
      <c r="F2040" s="141" t="str">
        <f>results!$AD$3</f>
        <v>/BMD</v>
      </c>
      <c r="G2040" s="141" t="str">
        <f>results!AD200</f>
        <v/>
      </c>
      <c r="H2040" s="143" t="str">
        <f>IFERROR(VLOOKUP(Base[[#This Row],[Résultats Demi Dilution]],$K$2:$L$62,2),"")</f>
        <v/>
      </c>
    </row>
    <row r="2041" spans="1:8" x14ac:dyDescent="0.25">
      <c r="A2041" s="140" t="str">
        <f>IF(results!A201=0,"",results!A201)</f>
        <v/>
      </c>
      <c r="B2041" s="131" t="str">
        <f>IF(results!B498=0,"",results!B498)</f>
        <v/>
      </c>
      <c r="C2041" s="131" t="str">
        <f>IF(results!C498=0,"",results!C498)</f>
        <v/>
      </c>
      <c r="D2041" s="131" t="str">
        <f>IF(results!D498=0,"",results!D498)</f>
        <v/>
      </c>
      <c r="E2041" s="131" t="str">
        <f>IF(results!E498=0,"",results!E498)</f>
        <v/>
      </c>
      <c r="F2041" s="141" t="str">
        <f>results!$AD$3</f>
        <v>/BMD</v>
      </c>
      <c r="G2041" s="141" t="str">
        <f>results!AD201</f>
        <v/>
      </c>
      <c r="H2041" s="143" t="str">
        <f>IFERROR(VLOOKUP(Base[[#This Row],[Résultats Demi Dilution]],$K$2:$L$62,2),"")</f>
        <v/>
      </c>
    </row>
    <row r="2042" spans="1:8" x14ac:dyDescent="0.25">
      <c r="A2042" s="140" t="str">
        <f>IF(results!A202=0,"",results!A202)</f>
        <v/>
      </c>
      <c r="B2042" s="131" t="str">
        <f>IF(results!B499=0,"",results!B499)</f>
        <v/>
      </c>
      <c r="C2042" s="131" t="str">
        <f>IF(results!C499=0,"",results!C499)</f>
        <v/>
      </c>
      <c r="D2042" s="131" t="str">
        <f>IF(results!D499=0,"",results!D499)</f>
        <v/>
      </c>
      <c r="E2042" s="131" t="str">
        <f>IF(results!E499=0,"",results!E499)</f>
        <v/>
      </c>
      <c r="F2042" s="141" t="str">
        <f>results!$AD$3</f>
        <v>/BMD</v>
      </c>
      <c r="G2042" s="141" t="str">
        <f>results!AD202</f>
        <v/>
      </c>
      <c r="H2042" s="143" t="str">
        <f>IFERROR(VLOOKUP(Base[[#This Row],[Résultats Demi Dilution]],$K$2:$L$62,2),"")</f>
        <v/>
      </c>
    </row>
    <row r="2043" spans="1:8" x14ac:dyDescent="0.25">
      <c r="A2043" s="140" t="str">
        <f>IF(results!A203=0,"",results!A203)</f>
        <v/>
      </c>
      <c r="B2043" s="131" t="str">
        <f>IF(results!B500=0,"",results!B500)</f>
        <v/>
      </c>
      <c r="C2043" s="131" t="str">
        <f>IF(results!C500=0,"",results!C500)</f>
        <v/>
      </c>
      <c r="D2043" s="131" t="str">
        <f>IF(results!D500=0,"",results!D500)</f>
        <v/>
      </c>
      <c r="E2043" s="131" t="str">
        <f>IF(results!E500=0,"",results!E500)</f>
        <v/>
      </c>
      <c r="F2043" s="141" t="str">
        <f>results!$AD$3</f>
        <v>/BMD</v>
      </c>
      <c r="G2043" s="141" t="str">
        <f>results!AD203</f>
        <v/>
      </c>
      <c r="H2043" s="143" t="str">
        <f>IFERROR(VLOOKUP(Base[[#This Row],[Résultats Demi Dilution]],$K$2:$L$62,2),"")</f>
        <v/>
      </c>
    </row>
    <row r="2044" spans="1:8" x14ac:dyDescent="0.25">
      <c r="A2044" s="140" t="str">
        <f>IF(results!A204=0,"",results!A204)</f>
        <v/>
      </c>
      <c r="B2044" s="131" t="str">
        <f>IF(results!B501=0,"",results!B501)</f>
        <v/>
      </c>
      <c r="C2044" s="131" t="str">
        <f>IF(results!C501=0,"",results!C501)</f>
        <v/>
      </c>
      <c r="D2044" s="131" t="str">
        <f>IF(results!D501=0,"",results!D501)</f>
        <v/>
      </c>
      <c r="E2044" s="131" t="str">
        <f>IF(results!E501=0,"",results!E501)</f>
        <v/>
      </c>
      <c r="F2044" s="141" t="str">
        <f>results!$AD$3</f>
        <v>/BMD</v>
      </c>
      <c r="G2044" s="141" t="str">
        <f>results!AD204</f>
        <v/>
      </c>
      <c r="H2044" s="143" t="str">
        <f>IFERROR(VLOOKUP(Base[[#This Row],[Résultats Demi Dilution]],$K$2:$L$62,2),"")</f>
        <v/>
      </c>
    </row>
    <row r="2045" spans="1:8" x14ac:dyDescent="0.25">
      <c r="A2045" s="140" t="str">
        <f>IF(results!A205=0,"",results!A205)</f>
        <v/>
      </c>
      <c r="B2045" s="131" t="str">
        <f>IF(results!B502=0,"",results!B502)</f>
        <v/>
      </c>
      <c r="C2045" s="131" t="str">
        <f>IF(results!C502=0,"",results!C502)</f>
        <v/>
      </c>
      <c r="D2045" s="131" t="str">
        <f>IF(results!D502=0,"",results!D502)</f>
        <v/>
      </c>
      <c r="E2045" s="131" t="str">
        <f>IF(results!E502=0,"",results!E502)</f>
        <v/>
      </c>
      <c r="F2045" s="141" t="str">
        <f>results!$AD$3</f>
        <v>/BMD</v>
      </c>
      <c r="G2045" s="141" t="str">
        <f>results!AD205</f>
        <v/>
      </c>
      <c r="H2045" s="143" t="str">
        <f>IFERROR(VLOOKUP(Base[[#This Row],[Résultats Demi Dilution]],$K$2:$L$62,2),"")</f>
        <v/>
      </c>
    </row>
    <row r="2046" spans="1:8" x14ac:dyDescent="0.25">
      <c r="A2046" s="140" t="str">
        <f>IF(results!A206=0,"",results!A206)</f>
        <v/>
      </c>
      <c r="B2046" s="131" t="str">
        <f>IF(results!B503=0,"",results!B503)</f>
        <v/>
      </c>
      <c r="C2046" s="131" t="str">
        <f>IF(results!C503=0,"",results!C503)</f>
        <v/>
      </c>
      <c r="D2046" s="131" t="str">
        <f>IF(results!D503=0,"",results!D503)</f>
        <v/>
      </c>
      <c r="E2046" s="131" t="str">
        <f>IF(results!E503=0,"",results!E503)</f>
        <v/>
      </c>
      <c r="F2046" s="141" t="str">
        <f>results!$AD$3</f>
        <v>/BMD</v>
      </c>
      <c r="G2046" s="141" t="str">
        <f>results!AD206</f>
        <v/>
      </c>
      <c r="H2046" s="143" t="str">
        <f>IFERROR(VLOOKUP(Base[[#This Row],[Résultats Demi Dilution]],$K$2:$L$62,2),"")</f>
        <v/>
      </c>
    </row>
    <row r="2047" spans="1:8" x14ac:dyDescent="0.25">
      <c r="A2047" s="140" t="str">
        <f>IF(results!A207=0,"",results!A207)</f>
        <v/>
      </c>
      <c r="B2047" s="131" t="str">
        <f>IF(results!B504=0,"",results!B504)</f>
        <v/>
      </c>
      <c r="C2047" s="131" t="str">
        <f>IF(results!C504=0,"",results!C504)</f>
        <v/>
      </c>
      <c r="D2047" s="131" t="str">
        <f>IF(results!D504=0,"",results!D504)</f>
        <v/>
      </c>
      <c r="E2047" s="131" t="str">
        <f>IF(results!E504=0,"",results!E504)</f>
        <v/>
      </c>
      <c r="F2047" s="141" t="str">
        <f>results!$AD$3</f>
        <v>/BMD</v>
      </c>
      <c r="G2047" s="141" t="str">
        <f>results!AD207</f>
        <v/>
      </c>
      <c r="H2047" s="143" t="str">
        <f>IFERROR(VLOOKUP(Base[[#This Row],[Résultats Demi Dilution]],$K$2:$L$62,2),"")</f>
        <v/>
      </c>
    </row>
    <row r="2048" spans="1:8" x14ac:dyDescent="0.25">
      <c r="A2048" s="140" t="str">
        <f>IF(results!A208=0,"",results!A208)</f>
        <v/>
      </c>
      <c r="B2048" s="131" t="str">
        <f>IF(results!B505=0,"",results!B505)</f>
        <v/>
      </c>
      <c r="C2048" s="131" t="str">
        <f>IF(results!C505=0,"",results!C505)</f>
        <v/>
      </c>
      <c r="D2048" s="131" t="str">
        <f>IF(results!D505=0,"",results!D505)</f>
        <v/>
      </c>
      <c r="E2048" s="131" t="str">
        <f>IF(results!E505=0,"",results!E505)</f>
        <v/>
      </c>
      <c r="F2048" s="141" t="str">
        <f>results!$AD$3</f>
        <v>/BMD</v>
      </c>
      <c r="G2048" s="141" t="str">
        <f>results!AD208</f>
        <v/>
      </c>
      <c r="H2048" s="143" t="str">
        <f>IFERROR(VLOOKUP(Base[[#This Row],[Résultats Demi Dilution]],$K$2:$L$62,2),"")</f>
        <v/>
      </c>
    </row>
    <row r="2049" spans="1:8" x14ac:dyDescent="0.25">
      <c r="A2049" s="140" t="str">
        <f>IF(results!A209=0,"",results!A209)</f>
        <v/>
      </c>
      <c r="B2049" s="131" t="str">
        <f>IF(results!B506=0,"",results!B506)</f>
        <v/>
      </c>
      <c r="C2049" s="131" t="str">
        <f>IF(results!C506=0,"",results!C506)</f>
        <v/>
      </c>
      <c r="D2049" s="131" t="str">
        <f>IF(results!D506=0,"",results!D506)</f>
        <v/>
      </c>
      <c r="E2049" s="131" t="str">
        <f>IF(results!E506=0,"",results!E506)</f>
        <v/>
      </c>
      <c r="F2049" s="141" t="str">
        <f>results!$AD$3</f>
        <v>/BMD</v>
      </c>
      <c r="G2049" s="141" t="str">
        <f>results!AD209</f>
        <v/>
      </c>
      <c r="H2049" s="143" t="str">
        <f>IFERROR(VLOOKUP(Base[[#This Row],[Résultats Demi Dilution]],$K$2:$L$62,2),"")</f>
        <v/>
      </c>
    </row>
    <row r="2050" spans="1:8" x14ac:dyDescent="0.25">
      <c r="A2050" s="140" t="str">
        <f>IF(results!A210=0,"",results!A210)</f>
        <v/>
      </c>
      <c r="B2050" s="131" t="str">
        <f>IF(results!B507=0,"",results!B507)</f>
        <v/>
      </c>
      <c r="C2050" s="131" t="str">
        <f>IF(results!C507=0,"",results!C507)</f>
        <v/>
      </c>
      <c r="D2050" s="131" t="str">
        <f>IF(results!D507=0,"",results!D507)</f>
        <v/>
      </c>
      <c r="E2050" s="131" t="str">
        <f>IF(results!E507=0,"",results!E507)</f>
        <v/>
      </c>
      <c r="F2050" s="141" t="str">
        <f>results!$AD$3</f>
        <v>/BMD</v>
      </c>
      <c r="G2050" s="141" t="str">
        <f>results!AD210</f>
        <v/>
      </c>
      <c r="H2050" s="143" t="str">
        <f>IFERROR(VLOOKUP(Base[[#This Row],[Résultats Demi Dilution]],$K$2:$L$62,2),"")</f>
        <v/>
      </c>
    </row>
    <row r="2051" spans="1:8" x14ac:dyDescent="0.25">
      <c r="A2051" s="140" t="str">
        <f>IF(results!A211=0,"",results!A211)</f>
        <v/>
      </c>
      <c r="B2051" s="131" t="str">
        <f>IF(results!B508=0,"",results!B508)</f>
        <v/>
      </c>
      <c r="C2051" s="131" t="str">
        <f>IF(results!C508=0,"",results!C508)</f>
        <v/>
      </c>
      <c r="D2051" s="131" t="str">
        <f>IF(results!D508=0,"",results!D508)</f>
        <v/>
      </c>
      <c r="E2051" s="131" t="str">
        <f>IF(results!E508=0,"",results!E508)</f>
        <v/>
      </c>
      <c r="F2051" s="141" t="str">
        <f>results!$AD$3</f>
        <v>/BMD</v>
      </c>
      <c r="G2051" s="141" t="str">
        <f>results!AD211</f>
        <v/>
      </c>
      <c r="H2051" s="143" t="str">
        <f>IFERROR(VLOOKUP(Base[[#This Row],[Résultats Demi Dilution]],$K$2:$L$62,2),"")</f>
        <v/>
      </c>
    </row>
    <row r="2052" spans="1:8" x14ac:dyDescent="0.25">
      <c r="A2052" s="140" t="str">
        <f>IF(results!A212=0,"",results!A212)</f>
        <v/>
      </c>
      <c r="B2052" s="131" t="str">
        <f>IF(results!B509=0,"",results!B509)</f>
        <v/>
      </c>
      <c r="C2052" s="131" t="str">
        <f>IF(results!C509=0,"",results!C509)</f>
        <v/>
      </c>
      <c r="D2052" s="131" t="str">
        <f>IF(results!D509=0,"",results!D509)</f>
        <v/>
      </c>
      <c r="E2052" s="131" t="str">
        <f>IF(results!E509=0,"",results!E509)</f>
        <v/>
      </c>
      <c r="F2052" s="141" t="str">
        <f>results!$AD$3</f>
        <v>/BMD</v>
      </c>
      <c r="G2052" s="141" t="str">
        <f>results!AD212</f>
        <v/>
      </c>
      <c r="H2052" s="143" t="str">
        <f>IFERROR(VLOOKUP(Base[[#This Row],[Résultats Demi Dilution]],$K$2:$L$62,2),"")</f>
        <v/>
      </c>
    </row>
    <row r="2053" spans="1:8" x14ac:dyDescent="0.25">
      <c r="A2053" s="140" t="str">
        <f>IF(results!A213=0,"",results!A213)</f>
        <v/>
      </c>
      <c r="B2053" s="131" t="str">
        <f>IF(results!B510=0,"",results!B510)</f>
        <v/>
      </c>
      <c r="C2053" s="131" t="str">
        <f>IF(results!C510=0,"",results!C510)</f>
        <v/>
      </c>
      <c r="D2053" s="131" t="str">
        <f>IF(results!D510=0,"",results!D510)</f>
        <v/>
      </c>
      <c r="E2053" s="131" t="str">
        <f>IF(results!E510=0,"",results!E510)</f>
        <v/>
      </c>
      <c r="F2053" s="141" t="str">
        <f>results!$AD$3</f>
        <v>/BMD</v>
      </c>
      <c r="G2053" s="141" t="str">
        <f>results!AD213</f>
        <v/>
      </c>
      <c r="H2053" s="143" t="str">
        <f>IFERROR(VLOOKUP(Base[[#This Row],[Résultats Demi Dilution]],$K$2:$L$62,2),"")</f>
        <v/>
      </c>
    </row>
    <row r="2054" spans="1:8" x14ac:dyDescent="0.25">
      <c r="A2054" s="140" t="str">
        <f>IF(results!A214=0,"",results!A214)</f>
        <v/>
      </c>
      <c r="B2054" s="131" t="str">
        <f>IF(results!B511=0,"",results!B511)</f>
        <v/>
      </c>
      <c r="C2054" s="131" t="str">
        <f>IF(results!C511=0,"",results!C511)</f>
        <v/>
      </c>
      <c r="D2054" s="131" t="str">
        <f>IF(results!D511=0,"",results!D511)</f>
        <v/>
      </c>
      <c r="E2054" s="131" t="str">
        <f>IF(results!E511=0,"",results!E511)</f>
        <v/>
      </c>
      <c r="F2054" s="141" t="str">
        <f>results!$AD$3</f>
        <v>/BMD</v>
      </c>
      <c r="G2054" s="141" t="str">
        <f>results!AD214</f>
        <v/>
      </c>
      <c r="H2054" s="143" t="str">
        <f>IFERROR(VLOOKUP(Base[[#This Row],[Résultats Demi Dilution]],$K$2:$L$62,2),"")</f>
        <v/>
      </c>
    </row>
    <row r="2055" spans="1:8" x14ac:dyDescent="0.25">
      <c r="A2055" s="140" t="str">
        <f>IF(results!A215=0,"",results!A215)</f>
        <v/>
      </c>
      <c r="B2055" s="131" t="str">
        <f>IF(results!B512=0,"",results!B512)</f>
        <v/>
      </c>
      <c r="C2055" s="131" t="str">
        <f>IF(results!C512=0,"",results!C512)</f>
        <v/>
      </c>
      <c r="D2055" s="131" t="str">
        <f>IF(results!D512=0,"",results!D512)</f>
        <v/>
      </c>
      <c r="E2055" s="131" t="str">
        <f>IF(results!E512=0,"",results!E512)</f>
        <v/>
      </c>
      <c r="F2055" s="141" t="str">
        <f>results!$AD$3</f>
        <v>/BMD</v>
      </c>
      <c r="G2055" s="141" t="str">
        <f>results!AD215</f>
        <v/>
      </c>
      <c r="H2055" s="143" t="str">
        <f>IFERROR(VLOOKUP(Base[[#This Row],[Résultats Demi Dilution]],$K$2:$L$62,2),"")</f>
        <v/>
      </c>
    </row>
    <row r="2056" spans="1:8" x14ac:dyDescent="0.25">
      <c r="A2056" s="140" t="str">
        <f>IF(results!A216=0,"",results!A216)</f>
        <v/>
      </c>
      <c r="B2056" s="131" t="str">
        <f>IF(results!B513=0,"",results!B513)</f>
        <v/>
      </c>
      <c r="C2056" s="131" t="str">
        <f>IF(results!C513=0,"",results!C513)</f>
        <v/>
      </c>
      <c r="D2056" s="131" t="str">
        <f>IF(results!D513=0,"",results!D513)</f>
        <v/>
      </c>
      <c r="E2056" s="131" t="str">
        <f>IF(results!E513=0,"",results!E513)</f>
        <v/>
      </c>
      <c r="F2056" s="141" t="str">
        <f>results!$AD$3</f>
        <v>/BMD</v>
      </c>
      <c r="G2056" s="141" t="str">
        <f>results!AD216</f>
        <v/>
      </c>
      <c r="H2056" s="143" t="str">
        <f>IFERROR(VLOOKUP(Base[[#This Row],[Résultats Demi Dilution]],$K$2:$L$62,2),"")</f>
        <v/>
      </c>
    </row>
    <row r="2057" spans="1:8" x14ac:dyDescent="0.25">
      <c r="A2057" s="140" t="str">
        <f>IF(results!A217=0,"",results!A217)</f>
        <v/>
      </c>
      <c r="B2057" s="131" t="str">
        <f>IF(results!B514=0,"",results!B514)</f>
        <v/>
      </c>
      <c r="C2057" s="131" t="str">
        <f>IF(results!C514=0,"",results!C514)</f>
        <v/>
      </c>
      <c r="D2057" s="131" t="str">
        <f>IF(results!D514=0,"",results!D514)</f>
        <v/>
      </c>
      <c r="E2057" s="131" t="str">
        <f>IF(results!E514=0,"",results!E514)</f>
        <v/>
      </c>
      <c r="F2057" s="141" t="str">
        <f>results!$AD$3</f>
        <v>/BMD</v>
      </c>
      <c r="G2057" s="141" t="str">
        <f>results!AD217</f>
        <v/>
      </c>
      <c r="H2057" s="143" t="str">
        <f>IFERROR(VLOOKUP(Base[[#This Row],[Résultats Demi Dilution]],$K$2:$L$62,2),"")</f>
        <v/>
      </c>
    </row>
    <row r="2058" spans="1:8" x14ac:dyDescent="0.25">
      <c r="A2058" s="140" t="str">
        <f>IF(results!A218=0,"",results!A218)</f>
        <v/>
      </c>
      <c r="B2058" s="131" t="str">
        <f>IF(results!B515=0,"",results!B515)</f>
        <v/>
      </c>
      <c r="C2058" s="131" t="str">
        <f>IF(results!C515=0,"",results!C515)</f>
        <v/>
      </c>
      <c r="D2058" s="131" t="str">
        <f>IF(results!D515=0,"",results!D515)</f>
        <v/>
      </c>
      <c r="E2058" s="131" t="str">
        <f>IF(results!E515=0,"",results!E515)</f>
        <v/>
      </c>
      <c r="F2058" s="141" t="str">
        <f>results!$AD$3</f>
        <v>/BMD</v>
      </c>
      <c r="G2058" s="141" t="str">
        <f>results!AD218</f>
        <v/>
      </c>
      <c r="H2058" s="143" t="str">
        <f>IFERROR(VLOOKUP(Base[[#This Row],[Résultats Demi Dilution]],$K$2:$L$62,2),"")</f>
        <v/>
      </c>
    </row>
    <row r="2059" spans="1:8" x14ac:dyDescent="0.25">
      <c r="A2059" s="140" t="str">
        <f>IF(results!A219=0,"",results!A219)</f>
        <v/>
      </c>
      <c r="B2059" s="131" t="str">
        <f>IF(results!B516=0,"",results!B516)</f>
        <v/>
      </c>
      <c r="C2059" s="131" t="str">
        <f>IF(results!C516=0,"",results!C516)</f>
        <v/>
      </c>
      <c r="D2059" s="131" t="str">
        <f>IF(results!D516=0,"",results!D516)</f>
        <v/>
      </c>
      <c r="E2059" s="131" t="str">
        <f>IF(results!E516=0,"",results!E516)</f>
        <v/>
      </c>
      <c r="F2059" s="141" t="str">
        <f>results!$AD$3</f>
        <v>/BMD</v>
      </c>
      <c r="G2059" s="141" t="str">
        <f>results!AD219</f>
        <v/>
      </c>
      <c r="H2059" s="143" t="str">
        <f>IFERROR(VLOOKUP(Base[[#This Row],[Résultats Demi Dilution]],$K$2:$L$62,2),"")</f>
        <v/>
      </c>
    </row>
    <row r="2060" spans="1:8" x14ac:dyDescent="0.25">
      <c r="A2060" s="140" t="str">
        <f>IF(results!A220=0,"",results!A220)</f>
        <v/>
      </c>
      <c r="B2060" s="131" t="str">
        <f>IF(results!B517=0,"",results!B517)</f>
        <v/>
      </c>
      <c r="C2060" s="131" t="str">
        <f>IF(results!C517=0,"",results!C517)</f>
        <v/>
      </c>
      <c r="D2060" s="131" t="str">
        <f>IF(results!D517=0,"",results!D517)</f>
        <v/>
      </c>
      <c r="E2060" s="131" t="str">
        <f>IF(results!E517=0,"",results!E517)</f>
        <v/>
      </c>
      <c r="F2060" s="141" t="str">
        <f>results!$AD$3</f>
        <v>/BMD</v>
      </c>
      <c r="G2060" s="141" t="str">
        <f>results!AD220</f>
        <v/>
      </c>
      <c r="H2060" s="143" t="str">
        <f>IFERROR(VLOOKUP(Base[[#This Row],[Résultats Demi Dilution]],$K$2:$L$62,2),"")</f>
        <v/>
      </c>
    </row>
    <row r="2061" spans="1:8" x14ac:dyDescent="0.25">
      <c r="A2061" s="140" t="str">
        <f>IF(results!A221=0,"",results!A221)</f>
        <v/>
      </c>
      <c r="B2061" s="131" t="str">
        <f>IF(results!B518=0,"",results!B518)</f>
        <v/>
      </c>
      <c r="C2061" s="131" t="str">
        <f>IF(results!C518=0,"",results!C518)</f>
        <v/>
      </c>
      <c r="D2061" s="131" t="str">
        <f>IF(results!D518=0,"",results!D518)</f>
        <v/>
      </c>
      <c r="E2061" s="131" t="str">
        <f>IF(results!E518=0,"",results!E518)</f>
        <v/>
      </c>
      <c r="F2061" s="141" t="str">
        <f>results!$AD$3</f>
        <v>/BMD</v>
      </c>
      <c r="G2061" s="141" t="str">
        <f>results!AD221</f>
        <v/>
      </c>
      <c r="H2061" s="143" t="str">
        <f>IFERROR(VLOOKUP(Base[[#This Row],[Résultats Demi Dilution]],$K$2:$L$62,2),"")</f>
        <v/>
      </c>
    </row>
    <row r="2062" spans="1:8" x14ac:dyDescent="0.25">
      <c r="A2062" s="140" t="str">
        <f>IF(results!A222=0,"",results!A222)</f>
        <v/>
      </c>
      <c r="B2062" s="131" t="str">
        <f>IF(results!B519=0,"",results!B519)</f>
        <v/>
      </c>
      <c r="C2062" s="131" t="str">
        <f>IF(results!C519=0,"",results!C519)</f>
        <v/>
      </c>
      <c r="D2062" s="131" t="str">
        <f>IF(results!D519=0,"",results!D519)</f>
        <v/>
      </c>
      <c r="E2062" s="131" t="str">
        <f>IF(results!E519=0,"",results!E519)</f>
        <v/>
      </c>
      <c r="F2062" s="141" t="str">
        <f>results!$AD$3</f>
        <v>/BMD</v>
      </c>
      <c r="G2062" s="141" t="str">
        <f>results!AD222</f>
        <v/>
      </c>
      <c r="H2062" s="143" t="str">
        <f>IFERROR(VLOOKUP(Base[[#This Row],[Résultats Demi Dilution]],$K$2:$L$62,2),"")</f>
        <v/>
      </c>
    </row>
    <row r="2063" spans="1:8" x14ac:dyDescent="0.25">
      <c r="A2063" s="140" t="str">
        <f>IF(results!A223=0,"",results!A223)</f>
        <v/>
      </c>
      <c r="B2063" s="131" t="str">
        <f>IF(results!B520=0,"",results!B520)</f>
        <v/>
      </c>
      <c r="C2063" s="131" t="str">
        <f>IF(results!C520=0,"",results!C520)</f>
        <v/>
      </c>
      <c r="D2063" s="131" t="str">
        <f>IF(results!D520=0,"",results!D520)</f>
        <v/>
      </c>
      <c r="E2063" s="131" t="str">
        <f>IF(results!E520=0,"",results!E520)</f>
        <v/>
      </c>
      <c r="F2063" s="141" t="str">
        <f>results!$AD$3</f>
        <v>/BMD</v>
      </c>
      <c r="G2063" s="141" t="str">
        <f>results!AD223</f>
        <v/>
      </c>
      <c r="H2063" s="143" t="str">
        <f>IFERROR(VLOOKUP(Base[[#This Row],[Résultats Demi Dilution]],$K$2:$L$62,2),"")</f>
        <v/>
      </c>
    </row>
    <row r="2064" spans="1:8" x14ac:dyDescent="0.25">
      <c r="A2064" s="140" t="str">
        <f>IF(results!A224=0,"",results!A224)</f>
        <v/>
      </c>
      <c r="B2064" s="131" t="str">
        <f>IF(results!B521=0,"",results!B521)</f>
        <v/>
      </c>
      <c r="C2064" s="131" t="str">
        <f>IF(results!C521=0,"",results!C521)</f>
        <v/>
      </c>
      <c r="D2064" s="131" t="str">
        <f>IF(results!D521=0,"",results!D521)</f>
        <v/>
      </c>
      <c r="E2064" s="131" t="str">
        <f>IF(results!E521=0,"",results!E521)</f>
        <v/>
      </c>
      <c r="F2064" s="141" t="str">
        <f>results!$AD$3</f>
        <v>/BMD</v>
      </c>
      <c r="G2064" s="141" t="str">
        <f>results!AD224</f>
        <v/>
      </c>
      <c r="H2064" s="143" t="str">
        <f>IFERROR(VLOOKUP(Base[[#This Row],[Résultats Demi Dilution]],$K$2:$L$62,2),"")</f>
        <v/>
      </c>
    </row>
    <row r="2065" spans="1:8" x14ac:dyDescent="0.25">
      <c r="A2065" s="140" t="str">
        <f>IF(results!A225=0,"",results!A225)</f>
        <v/>
      </c>
      <c r="B2065" s="131" t="str">
        <f>IF(results!B522=0,"",results!B522)</f>
        <v/>
      </c>
      <c r="C2065" s="131" t="str">
        <f>IF(results!C522=0,"",results!C522)</f>
        <v/>
      </c>
      <c r="D2065" s="131" t="str">
        <f>IF(results!D522=0,"",results!D522)</f>
        <v/>
      </c>
      <c r="E2065" s="131" t="str">
        <f>IF(results!E522=0,"",results!E522)</f>
        <v/>
      </c>
      <c r="F2065" s="141" t="str">
        <f>results!$AD$3</f>
        <v>/BMD</v>
      </c>
      <c r="G2065" s="141" t="str">
        <f>results!AD225</f>
        <v/>
      </c>
      <c r="H2065" s="143" t="str">
        <f>IFERROR(VLOOKUP(Base[[#This Row],[Résultats Demi Dilution]],$K$2:$L$62,2),"")</f>
        <v/>
      </c>
    </row>
    <row r="2066" spans="1:8" x14ac:dyDescent="0.25">
      <c r="A2066" s="140" t="str">
        <f>IF(results!A226=0,"",results!A226)</f>
        <v/>
      </c>
      <c r="B2066" s="131" t="str">
        <f>IF(results!B523=0,"",results!B523)</f>
        <v/>
      </c>
      <c r="C2066" s="131" t="str">
        <f>IF(results!C523=0,"",results!C523)</f>
        <v/>
      </c>
      <c r="D2066" s="131" t="str">
        <f>IF(results!D523=0,"",results!D523)</f>
        <v/>
      </c>
      <c r="E2066" s="131" t="str">
        <f>IF(results!E523=0,"",results!E523)</f>
        <v/>
      </c>
      <c r="F2066" s="141" t="str">
        <f>results!$AD$3</f>
        <v>/BMD</v>
      </c>
      <c r="G2066" s="141" t="str">
        <f>results!AD226</f>
        <v/>
      </c>
      <c r="H2066" s="143" t="str">
        <f>IFERROR(VLOOKUP(Base[[#This Row],[Résultats Demi Dilution]],$K$2:$L$62,2),"")</f>
        <v/>
      </c>
    </row>
    <row r="2067" spans="1:8" x14ac:dyDescent="0.25">
      <c r="A2067" s="140" t="str">
        <f>IF(results!A227=0,"",results!A227)</f>
        <v/>
      </c>
      <c r="B2067" s="131" t="str">
        <f>IF(results!B524=0,"",results!B524)</f>
        <v/>
      </c>
      <c r="C2067" s="131" t="str">
        <f>IF(results!C524=0,"",results!C524)</f>
        <v/>
      </c>
      <c r="D2067" s="131" t="str">
        <f>IF(results!D524=0,"",results!D524)</f>
        <v/>
      </c>
      <c r="E2067" s="131" t="str">
        <f>IF(results!E524=0,"",results!E524)</f>
        <v/>
      </c>
      <c r="F2067" s="141" t="str">
        <f>results!$AD$3</f>
        <v>/BMD</v>
      </c>
      <c r="G2067" s="141" t="str">
        <f>results!AD227</f>
        <v/>
      </c>
      <c r="H2067" s="143" t="str">
        <f>IFERROR(VLOOKUP(Base[[#This Row],[Résultats Demi Dilution]],$K$2:$L$62,2),"")</f>
        <v/>
      </c>
    </row>
    <row r="2068" spans="1:8" x14ac:dyDescent="0.25">
      <c r="A2068" s="140" t="str">
        <f>IF(results!A228=0,"",results!A228)</f>
        <v/>
      </c>
      <c r="B2068" s="131" t="str">
        <f>IF(results!B525=0,"",results!B525)</f>
        <v/>
      </c>
      <c r="C2068" s="131" t="str">
        <f>IF(results!C525=0,"",results!C525)</f>
        <v/>
      </c>
      <c r="D2068" s="131" t="str">
        <f>IF(results!D525=0,"",results!D525)</f>
        <v/>
      </c>
      <c r="E2068" s="131" t="str">
        <f>IF(results!E525=0,"",results!E525)</f>
        <v/>
      </c>
      <c r="F2068" s="141" t="str">
        <f>results!$AD$3</f>
        <v>/BMD</v>
      </c>
      <c r="G2068" s="141" t="str">
        <f>results!AD228</f>
        <v/>
      </c>
      <c r="H2068" s="143" t="str">
        <f>IFERROR(VLOOKUP(Base[[#This Row],[Résultats Demi Dilution]],$K$2:$L$62,2),"")</f>
        <v/>
      </c>
    </row>
    <row r="2069" spans="1:8" x14ac:dyDescent="0.25">
      <c r="A2069" s="140" t="str">
        <f>IF(results!A229=0,"",results!A229)</f>
        <v/>
      </c>
      <c r="B2069" s="131" t="str">
        <f>IF(results!B526=0,"",results!B526)</f>
        <v/>
      </c>
      <c r="C2069" s="131" t="str">
        <f>IF(results!C526=0,"",results!C526)</f>
        <v/>
      </c>
      <c r="D2069" s="131" t="str">
        <f>IF(results!D526=0,"",results!D526)</f>
        <v/>
      </c>
      <c r="E2069" s="131" t="str">
        <f>IF(results!E526=0,"",results!E526)</f>
        <v/>
      </c>
      <c r="F2069" s="141" t="str">
        <f>results!$AD$3</f>
        <v>/BMD</v>
      </c>
      <c r="G2069" s="141" t="str">
        <f>results!AD229</f>
        <v/>
      </c>
      <c r="H2069" s="143" t="str">
        <f>IFERROR(VLOOKUP(Base[[#This Row],[Résultats Demi Dilution]],$K$2:$L$62,2),"")</f>
        <v/>
      </c>
    </row>
    <row r="2070" spans="1:8" x14ac:dyDescent="0.25">
      <c r="A2070" s="140" t="str">
        <f>IF(results!A230=0,"",results!A230)</f>
        <v/>
      </c>
      <c r="B2070" s="131" t="str">
        <f>IF(results!B527=0,"",results!B527)</f>
        <v/>
      </c>
      <c r="C2070" s="131" t="str">
        <f>IF(results!C527=0,"",results!C527)</f>
        <v/>
      </c>
      <c r="D2070" s="131" t="str">
        <f>IF(results!D527=0,"",results!D527)</f>
        <v/>
      </c>
      <c r="E2070" s="131" t="str">
        <f>IF(results!E527=0,"",results!E527)</f>
        <v/>
      </c>
      <c r="F2070" s="141" t="str">
        <f>results!$AD$3</f>
        <v>/BMD</v>
      </c>
      <c r="G2070" s="141" t="str">
        <f>results!AD230</f>
        <v/>
      </c>
      <c r="H2070" s="143" t="str">
        <f>IFERROR(VLOOKUP(Base[[#This Row],[Résultats Demi Dilution]],$K$2:$L$62,2),"")</f>
        <v/>
      </c>
    </row>
    <row r="2071" spans="1:8" x14ac:dyDescent="0.25">
      <c r="A2071" s="140" t="str">
        <f>IF(results!A231=0,"",results!A231)</f>
        <v/>
      </c>
      <c r="B2071" s="131" t="str">
        <f>IF(results!B528=0,"",results!B528)</f>
        <v/>
      </c>
      <c r="C2071" s="131" t="str">
        <f>IF(results!C528=0,"",results!C528)</f>
        <v/>
      </c>
      <c r="D2071" s="131" t="str">
        <f>IF(results!D528=0,"",results!D528)</f>
        <v/>
      </c>
      <c r="E2071" s="131" t="str">
        <f>IF(results!E528=0,"",results!E528)</f>
        <v/>
      </c>
      <c r="F2071" s="141" t="str">
        <f>results!$AD$3</f>
        <v>/BMD</v>
      </c>
      <c r="G2071" s="141" t="str">
        <f>results!AD231</f>
        <v/>
      </c>
      <c r="H2071" s="143" t="str">
        <f>IFERROR(VLOOKUP(Base[[#This Row],[Résultats Demi Dilution]],$K$2:$L$62,2),"")</f>
        <v/>
      </c>
    </row>
    <row r="2072" spans="1:8" x14ac:dyDescent="0.25">
      <c r="A2072" s="140" t="str">
        <f>IF(results!A232=0,"",results!A232)</f>
        <v/>
      </c>
      <c r="B2072" s="131" t="str">
        <f>IF(results!B529=0,"",results!B529)</f>
        <v/>
      </c>
      <c r="C2072" s="131" t="str">
        <f>IF(results!C529=0,"",results!C529)</f>
        <v/>
      </c>
      <c r="D2072" s="131" t="str">
        <f>IF(results!D529=0,"",results!D529)</f>
        <v/>
      </c>
      <c r="E2072" s="131" t="str">
        <f>IF(results!E529=0,"",results!E529)</f>
        <v/>
      </c>
      <c r="F2072" s="141" t="str">
        <f>results!$AD$3</f>
        <v>/BMD</v>
      </c>
      <c r="G2072" s="141" t="str">
        <f>results!AD232</f>
        <v/>
      </c>
      <c r="H2072" s="143" t="str">
        <f>IFERROR(VLOOKUP(Base[[#This Row],[Résultats Demi Dilution]],$K$2:$L$62,2),"")</f>
        <v/>
      </c>
    </row>
    <row r="2073" spans="1:8" x14ac:dyDescent="0.25">
      <c r="A2073" s="140" t="str">
        <f>IF(results!A233=0,"",results!A233)</f>
        <v/>
      </c>
      <c r="B2073" s="131" t="str">
        <f>IF(results!B530=0,"",results!B530)</f>
        <v/>
      </c>
      <c r="C2073" s="131" t="str">
        <f>IF(results!C530=0,"",results!C530)</f>
        <v/>
      </c>
      <c r="D2073" s="131" t="str">
        <f>IF(results!D530=0,"",results!D530)</f>
        <v/>
      </c>
      <c r="E2073" s="131" t="str">
        <f>IF(results!E530=0,"",results!E530)</f>
        <v/>
      </c>
      <c r="F2073" s="141" t="str">
        <f>results!$AD$3</f>
        <v>/BMD</v>
      </c>
      <c r="G2073" s="141" t="str">
        <f>results!AD233</f>
        <v/>
      </c>
      <c r="H2073" s="143" t="str">
        <f>IFERROR(VLOOKUP(Base[[#This Row],[Résultats Demi Dilution]],$K$2:$L$62,2),"")</f>
        <v/>
      </c>
    </row>
    <row r="2074" spans="1:8" x14ac:dyDescent="0.25">
      <c r="A2074" s="140" t="str">
        <f>IF(results!A234=0,"",results!A234)</f>
        <v/>
      </c>
      <c r="B2074" s="131" t="str">
        <f>IF(results!B531=0,"",results!B531)</f>
        <v/>
      </c>
      <c r="C2074" s="131" t="str">
        <f>IF(results!C531=0,"",results!C531)</f>
        <v/>
      </c>
      <c r="D2074" s="131" t="str">
        <f>IF(results!D531=0,"",results!D531)</f>
        <v/>
      </c>
      <c r="E2074" s="131" t="str">
        <f>IF(results!E531=0,"",results!E531)</f>
        <v/>
      </c>
      <c r="F2074" s="141" t="str">
        <f>results!$AD$3</f>
        <v>/BMD</v>
      </c>
      <c r="G2074" s="141" t="str">
        <f>results!AD234</f>
        <v/>
      </c>
      <c r="H2074" s="143" t="str">
        <f>IFERROR(VLOOKUP(Base[[#This Row],[Résultats Demi Dilution]],$K$2:$L$62,2),"")</f>
        <v/>
      </c>
    </row>
    <row r="2075" spans="1:8" x14ac:dyDescent="0.25">
      <c r="A2075" s="140" t="str">
        <f>IF(results!A235=0,"",results!A235)</f>
        <v/>
      </c>
      <c r="B2075" s="131" t="str">
        <f>IF(results!B532=0,"",results!B532)</f>
        <v/>
      </c>
      <c r="C2075" s="131" t="str">
        <f>IF(results!C532=0,"",results!C532)</f>
        <v/>
      </c>
      <c r="D2075" s="131" t="str">
        <f>IF(results!D532=0,"",results!D532)</f>
        <v/>
      </c>
      <c r="E2075" s="131" t="str">
        <f>IF(results!E532=0,"",results!E532)</f>
        <v/>
      </c>
      <c r="F2075" s="141" t="str">
        <f>results!$AD$3</f>
        <v>/BMD</v>
      </c>
      <c r="G2075" s="141" t="str">
        <f>results!AD235</f>
        <v/>
      </c>
      <c r="H2075" s="143" t="str">
        <f>IFERROR(VLOOKUP(Base[[#This Row],[Résultats Demi Dilution]],$K$2:$L$62,2),"")</f>
        <v/>
      </c>
    </row>
    <row r="2076" spans="1:8" x14ac:dyDescent="0.25">
      <c r="A2076" s="140" t="str">
        <f>IF(results!A236=0,"",results!A236)</f>
        <v/>
      </c>
      <c r="B2076" s="131" t="str">
        <f>IF(results!B533=0,"",results!B533)</f>
        <v/>
      </c>
      <c r="C2076" s="131" t="str">
        <f>IF(results!C533=0,"",results!C533)</f>
        <v/>
      </c>
      <c r="D2076" s="131" t="str">
        <f>IF(results!D533=0,"",results!D533)</f>
        <v/>
      </c>
      <c r="E2076" s="131" t="str">
        <f>IF(results!E533=0,"",results!E533)</f>
        <v/>
      </c>
      <c r="F2076" s="141" t="str">
        <f>results!$AD$3</f>
        <v>/BMD</v>
      </c>
      <c r="G2076" s="141" t="str">
        <f>results!AD236</f>
        <v/>
      </c>
      <c r="H2076" s="143" t="str">
        <f>IFERROR(VLOOKUP(Base[[#This Row],[Résultats Demi Dilution]],$K$2:$L$62,2),"")</f>
        <v/>
      </c>
    </row>
    <row r="2077" spans="1:8" x14ac:dyDescent="0.25">
      <c r="A2077" s="140" t="str">
        <f>IF(results!A237=0,"",results!A237)</f>
        <v/>
      </c>
      <c r="B2077" s="131" t="str">
        <f>IF(results!B534=0,"",results!B534)</f>
        <v/>
      </c>
      <c r="C2077" s="131" t="str">
        <f>IF(results!C534=0,"",results!C534)</f>
        <v/>
      </c>
      <c r="D2077" s="131" t="str">
        <f>IF(results!D534=0,"",results!D534)</f>
        <v/>
      </c>
      <c r="E2077" s="131" t="str">
        <f>IF(results!E534=0,"",results!E534)</f>
        <v/>
      </c>
      <c r="F2077" s="141" t="str">
        <f>results!$AD$3</f>
        <v>/BMD</v>
      </c>
      <c r="G2077" s="141" t="str">
        <f>results!AD237</f>
        <v/>
      </c>
      <c r="H2077" s="143" t="str">
        <f>IFERROR(VLOOKUP(Base[[#This Row],[Résultats Demi Dilution]],$K$2:$L$62,2),"")</f>
        <v/>
      </c>
    </row>
    <row r="2078" spans="1:8" x14ac:dyDescent="0.25">
      <c r="A2078" s="140" t="str">
        <f>IF(results!A238=0,"",results!A238)</f>
        <v/>
      </c>
      <c r="B2078" s="131" t="str">
        <f>IF(results!B535=0,"",results!B535)</f>
        <v/>
      </c>
      <c r="C2078" s="131" t="str">
        <f>IF(results!C535=0,"",results!C535)</f>
        <v/>
      </c>
      <c r="D2078" s="131" t="str">
        <f>IF(results!D535=0,"",results!D535)</f>
        <v/>
      </c>
      <c r="E2078" s="131" t="str">
        <f>IF(results!E535=0,"",results!E535)</f>
        <v/>
      </c>
      <c r="F2078" s="141" t="str">
        <f>results!$AD$3</f>
        <v>/BMD</v>
      </c>
      <c r="G2078" s="141" t="str">
        <f>results!AD238</f>
        <v/>
      </c>
      <c r="H2078" s="143" t="str">
        <f>IFERROR(VLOOKUP(Base[[#This Row],[Résultats Demi Dilution]],$K$2:$L$62,2),"")</f>
        <v/>
      </c>
    </row>
    <row r="2079" spans="1:8" x14ac:dyDescent="0.25">
      <c r="A2079" s="140" t="str">
        <f>IF(results!A239=0,"",results!A239)</f>
        <v/>
      </c>
      <c r="B2079" s="131" t="str">
        <f>IF(results!B536=0,"",results!B536)</f>
        <v/>
      </c>
      <c r="C2079" s="131" t="str">
        <f>IF(results!C536=0,"",results!C536)</f>
        <v/>
      </c>
      <c r="D2079" s="131" t="str">
        <f>IF(results!D536=0,"",results!D536)</f>
        <v/>
      </c>
      <c r="E2079" s="131" t="str">
        <f>IF(results!E536=0,"",results!E536)</f>
        <v/>
      </c>
      <c r="F2079" s="141" t="str">
        <f>results!$AD$3</f>
        <v>/BMD</v>
      </c>
      <c r="G2079" s="141" t="str">
        <f>results!AD239</f>
        <v/>
      </c>
      <c r="H2079" s="143" t="str">
        <f>IFERROR(VLOOKUP(Base[[#This Row],[Résultats Demi Dilution]],$K$2:$L$62,2),"")</f>
        <v/>
      </c>
    </row>
    <row r="2080" spans="1:8" x14ac:dyDescent="0.25">
      <c r="A2080" s="140" t="str">
        <f>IF(results!A240=0,"",results!A240)</f>
        <v/>
      </c>
      <c r="B2080" s="131" t="str">
        <f>IF(results!B537=0,"",results!B537)</f>
        <v/>
      </c>
      <c r="C2080" s="131" t="str">
        <f>IF(results!C537=0,"",results!C537)</f>
        <v/>
      </c>
      <c r="D2080" s="131" t="str">
        <f>IF(results!D537=0,"",results!D537)</f>
        <v/>
      </c>
      <c r="E2080" s="131" t="str">
        <f>IF(results!E537=0,"",results!E537)</f>
        <v/>
      </c>
      <c r="F2080" s="141" t="str">
        <f>results!$AD$3</f>
        <v>/BMD</v>
      </c>
      <c r="G2080" s="141" t="str">
        <f>results!AD240</f>
        <v/>
      </c>
      <c r="H2080" s="143" t="str">
        <f>IFERROR(VLOOKUP(Base[[#This Row],[Résultats Demi Dilution]],$K$2:$L$62,2),"")</f>
        <v/>
      </c>
    </row>
    <row r="2081" spans="1:8" x14ac:dyDescent="0.25">
      <c r="A2081" s="140" t="str">
        <f>IF(results!A241=0,"",results!A241)</f>
        <v/>
      </c>
      <c r="B2081" s="131" t="str">
        <f>IF(results!B538=0,"",results!B538)</f>
        <v/>
      </c>
      <c r="C2081" s="131" t="str">
        <f>IF(results!C538=0,"",results!C538)</f>
        <v/>
      </c>
      <c r="D2081" s="131" t="str">
        <f>IF(results!D538=0,"",results!D538)</f>
        <v/>
      </c>
      <c r="E2081" s="131" t="str">
        <f>IF(results!E538=0,"",results!E538)</f>
        <v/>
      </c>
      <c r="F2081" s="141" t="str">
        <f>results!$AD$3</f>
        <v>/BMD</v>
      </c>
      <c r="G2081" s="141" t="str">
        <f>results!AD241</f>
        <v/>
      </c>
      <c r="H2081" s="143" t="str">
        <f>IFERROR(VLOOKUP(Base[[#This Row],[Résultats Demi Dilution]],$K$2:$L$62,2),"")</f>
        <v/>
      </c>
    </row>
    <row r="2082" spans="1:8" x14ac:dyDescent="0.25">
      <c r="A2082" s="140" t="str">
        <f>IF(results!A242=0,"",results!A242)</f>
        <v/>
      </c>
      <c r="B2082" s="131" t="str">
        <f>IF(results!B539=0,"",results!B539)</f>
        <v/>
      </c>
      <c r="C2082" s="131" t="str">
        <f>IF(results!C539=0,"",results!C539)</f>
        <v/>
      </c>
      <c r="D2082" s="131" t="str">
        <f>IF(results!D539=0,"",results!D539)</f>
        <v/>
      </c>
      <c r="E2082" s="131" t="str">
        <f>IF(results!E539=0,"",results!E539)</f>
        <v/>
      </c>
      <c r="F2082" s="141" t="str">
        <f>results!$AD$3</f>
        <v>/BMD</v>
      </c>
      <c r="G2082" s="141" t="str">
        <f>results!AD242</f>
        <v/>
      </c>
      <c r="H2082" s="143" t="str">
        <f>IFERROR(VLOOKUP(Base[[#This Row],[Résultats Demi Dilution]],$K$2:$L$62,2),"")</f>
        <v/>
      </c>
    </row>
    <row r="2083" spans="1:8" x14ac:dyDescent="0.25">
      <c r="A2083" s="140" t="str">
        <f>IF(results!A243=0,"",results!A243)</f>
        <v/>
      </c>
      <c r="B2083" s="131" t="str">
        <f>IF(results!B540=0,"",results!B540)</f>
        <v/>
      </c>
      <c r="C2083" s="131" t="str">
        <f>IF(results!C540=0,"",results!C540)</f>
        <v/>
      </c>
      <c r="D2083" s="131" t="str">
        <f>IF(results!D540=0,"",results!D540)</f>
        <v/>
      </c>
      <c r="E2083" s="131" t="str">
        <f>IF(results!E540=0,"",results!E540)</f>
        <v/>
      </c>
      <c r="F2083" s="141" t="str">
        <f>results!$AD$3</f>
        <v>/BMD</v>
      </c>
      <c r="G2083" s="141" t="str">
        <f>results!AD243</f>
        <v/>
      </c>
      <c r="H2083" s="143" t="str">
        <f>IFERROR(VLOOKUP(Base[[#This Row],[Résultats Demi Dilution]],$K$2:$L$62,2),"")</f>
        <v/>
      </c>
    </row>
    <row r="2084" spans="1:8" x14ac:dyDescent="0.25">
      <c r="A2084" s="140" t="str">
        <f>IF(results!A244=0,"",results!A244)</f>
        <v/>
      </c>
      <c r="B2084" s="131" t="str">
        <f>IF(results!B541=0,"",results!B541)</f>
        <v/>
      </c>
      <c r="C2084" s="131" t="str">
        <f>IF(results!C541=0,"",results!C541)</f>
        <v/>
      </c>
      <c r="D2084" s="131" t="str">
        <f>IF(results!D541=0,"",results!D541)</f>
        <v/>
      </c>
      <c r="E2084" s="131" t="str">
        <f>IF(results!E541=0,"",results!E541)</f>
        <v/>
      </c>
      <c r="F2084" s="141" t="str">
        <f>results!$AD$3</f>
        <v>/BMD</v>
      </c>
      <c r="G2084" s="141" t="str">
        <f>results!AD244</f>
        <v/>
      </c>
      <c r="H2084" s="143" t="str">
        <f>IFERROR(VLOOKUP(Base[[#This Row],[Résultats Demi Dilution]],$K$2:$L$62,2),"")</f>
        <v/>
      </c>
    </row>
    <row r="2085" spans="1:8" x14ac:dyDescent="0.25">
      <c r="A2085" s="140" t="str">
        <f>IF(results!A245=0,"",results!A245)</f>
        <v/>
      </c>
      <c r="B2085" s="131" t="str">
        <f>IF(results!B542=0,"",results!B542)</f>
        <v/>
      </c>
      <c r="C2085" s="131" t="str">
        <f>IF(results!C542=0,"",results!C542)</f>
        <v/>
      </c>
      <c r="D2085" s="131" t="str">
        <f>IF(results!D542=0,"",results!D542)</f>
        <v/>
      </c>
      <c r="E2085" s="131" t="str">
        <f>IF(results!E542=0,"",results!E542)</f>
        <v/>
      </c>
      <c r="F2085" s="141" t="str">
        <f>results!$AD$3</f>
        <v>/BMD</v>
      </c>
      <c r="G2085" s="141" t="str">
        <f>results!AD245</f>
        <v/>
      </c>
      <c r="H2085" s="143" t="str">
        <f>IFERROR(VLOOKUP(Base[[#This Row],[Résultats Demi Dilution]],$K$2:$L$62,2),"")</f>
        <v/>
      </c>
    </row>
    <row r="2086" spans="1:8" x14ac:dyDescent="0.25">
      <c r="A2086" s="140" t="str">
        <f>IF(results!A246=0,"",results!A246)</f>
        <v/>
      </c>
      <c r="B2086" s="131" t="str">
        <f>IF(results!B543=0,"",results!B543)</f>
        <v/>
      </c>
      <c r="C2086" s="131" t="str">
        <f>IF(results!C543=0,"",results!C543)</f>
        <v/>
      </c>
      <c r="D2086" s="131" t="str">
        <f>IF(results!D543=0,"",results!D543)</f>
        <v/>
      </c>
      <c r="E2086" s="131" t="str">
        <f>IF(results!E543=0,"",results!E543)</f>
        <v/>
      </c>
      <c r="F2086" s="141" t="str">
        <f>results!$AD$3</f>
        <v>/BMD</v>
      </c>
      <c r="G2086" s="141" t="str">
        <f>results!AD246</f>
        <v/>
      </c>
      <c r="H2086" s="143" t="str">
        <f>IFERROR(VLOOKUP(Base[[#This Row],[Résultats Demi Dilution]],$K$2:$L$62,2),"")</f>
        <v/>
      </c>
    </row>
    <row r="2087" spans="1:8" x14ac:dyDescent="0.25">
      <c r="A2087" s="140" t="str">
        <f>IF(results!A247=0,"",results!A247)</f>
        <v/>
      </c>
      <c r="B2087" s="131" t="str">
        <f>IF(results!B544=0,"",results!B544)</f>
        <v/>
      </c>
      <c r="C2087" s="131" t="str">
        <f>IF(results!C544=0,"",results!C544)</f>
        <v/>
      </c>
      <c r="D2087" s="131" t="str">
        <f>IF(results!D544=0,"",results!D544)</f>
        <v/>
      </c>
      <c r="E2087" s="131" t="str">
        <f>IF(results!E544=0,"",results!E544)</f>
        <v/>
      </c>
      <c r="F2087" s="141" t="str">
        <f>results!$AD$3</f>
        <v>/BMD</v>
      </c>
      <c r="G2087" s="141" t="str">
        <f>results!AD247</f>
        <v/>
      </c>
      <c r="H2087" s="143" t="str">
        <f>IFERROR(VLOOKUP(Base[[#This Row],[Résultats Demi Dilution]],$K$2:$L$62,2),"")</f>
        <v/>
      </c>
    </row>
    <row r="2088" spans="1:8" x14ac:dyDescent="0.25">
      <c r="A2088" s="140" t="str">
        <f>IF(results!A248=0,"",results!A248)</f>
        <v/>
      </c>
      <c r="B2088" s="131" t="str">
        <f>IF(results!B545=0,"",results!B545)</f>
        <v/>
      </c>
      <c r="C2088" s="131" t="str">
        <f>IF(results!C545=0,"",results!C545)</f>
        <v/>
      </c>
      <c r="D2088" s="131" t="str">
        <f>IF(results!D545=0,"",results!D545)</f>
        <v/>
      </c>
      <c r="E2088" s="131" t="str">
        <f>IF(results!E545=0,"",results!E545)</f>
        <v/>
      </c>
      <c r="F2088" s="141" t="str">
        <f>results!$AD$3</f>
        <v>/BMD</v>
      </c>
      <c r="G2088" s="141" t="str">
        <f>results!AD248</f>
        <v/>
      </c>
      <c r="H2088" s="143" t="str">
        <f>IFERROR(VLOOKUP(Base[[#This Row],[Résultats Demi Dilution]],$K$2:$L$62,2),"")</f>
        <v/>
      </c>
    </row>
    <row r="2089" spans="1:8" x14ac:dyDescent="0.25">
      <c r="A2089" s="140" t="str">
        <f>IF(results!A249=0,"",results!A249)</f>
        <v/>
      </c>
      <c r="B2089" s="131" t="str">
        <f>IF(results!B546=0,"",results!B546)</f>
        <v/>
      </c>
      <c r="C2089" s="131" t="str">
        <f>IF(results!C546=0,"",results!C546)</f>
        <v/>
      </c>
      <c r="D2089" s="131" t="str">
        <f>IF(results!D546=0,"",results!D546)</f>
        <v/>
      </c>
      <c r="E2089" s="131" t="str">
        <f>IF(results!E546=0,"",results!E546)</f>
        <v/>
      </c>
      <c r="F2089" s="141" t="str">
        <f>results!$AD$3</f>
        <v>/BMD</v>
      </c>
      <c r="G2089" s="141" t="str">
        <f>results!AD249</f>
        <v/>
      </c>
      <c r="H2089" s="143" t="str">
        <f>IFERROR(VLOOKUP(Base[[#This Row],[Résultats Demi Dilution]],$K$2:$L$62,2),"")</f>
        <v/>
      </c>
    </row>
    <row r="2090" spans="1:8" x14ac:dyDescent="0.25">
      <c r="A2090" s="140" t="str">
        <f>IF(results!A250=0,"",results!A250)</f>
        <v/>
      </c>
      <c r="B2090" s="131" t="str">
        <f>IF(results!B547=0,"",results!B547)</f>
        <v/>
      </c>
      <c r="C2090" s="131" t="str">
        <f>IF(results!C547=0,"",results!C547)</f>
        <v/>
      </c>
      <c r="D2090" s="131" t="str">
        <f>IF(results!D547=0,"",results!D547)</f>
        <v/>
      </c>
      <c r="E2090" s="131" t="str">
        <f>IF(results!E547=0,"",results!E547)</f>
        <v/>
      </c>
      <c r="F2090" s="141" t="str">
        <f>results!$AD$3</f>
        <v>/BMD</v>
      </c>
      <c r="G2090" s="141" t="str">
        <f>results!AD250</f>
        <v/>
      </c>
      <c r="H2090" s="143" t="str">
        <f>IFERROR(VLOOKUP(Base[[#This Row],[Résultats Demi Dilution]],$K$2:$L$62,2),"")</f>
        <v/>
      </c>
    </row>
    <row r="2091" spans="1:8" x14ac:dyDescent="0.25">
      <c r="A2091" s="140" t="str">
        <f>IF(results!A251=0,"",results!A251)</f>
        <v/>
      </c>
      <c r="B2091" s="131" t="str">
        <f>IF(results!B548=0,"",results!B548)</f>
        <v/>
      </c>
      <c r="C2091" s="131" t="str">
        <f>IF(results!C548=0,"",results!C548)</f>
        <v/>
      </c>
      <c r="D2091" s="131" t="str">
        <f>IF(results!D548=0,"",results!D548)</f>
        <v/>
      </c>
      <c r="E2091" s="131" t="str">
        <f>IF(results!E548=0,"",results!E548)</f>
        <v/>
      </c>
      <c r="F2091" s="141" t="str">
        <f>results!$AD$3</f>
        <v>/BMD</v>
      </c>
      <c r="G2091" s="141" t="str">
        <f>results!AD251</f>
        <v/>
      </c>
      <c r="H2091" s="143" t="str">
        <f>IFERROR(VLOOKUP(Base[[#This Row],[Résultats Demi Dilution]],$K$2:$L$62,2),"")</f>
        <v/>
      </c>
    </row>
    <row r="2092" spans="1:8" x14ac:dyDescent="0.25">
      <c r="A2092" s="140" t="str">
        <f>IF(results!A252=0,"",results!A252)</f>
        <v/>
      </c>
      <c r="B2092" s="131" t="str">
        <f>IF(results!B549=0,"",results!B549)</f>
        <v/>
      </c>
      <c r="C2092" s="131" t="str">
        <f>IF(results!C549=0,"",results!C549)</f>
        <v/>
      </c>
      <c r="D2092" s="131" t="str">
        <f>IF(results!D549=0,"",results!D549)</f>
        <v/>
      </c>
      <c r="E2092" s="131" t="str">
        <f>IF(results!E549=0,"",results!E549)</f>
        <v/>
      </c>
      <c r="F2092" s="141" t="str">
        <f>results!$AD$3</f>
        <v>/BMD</v>
      </c>
      <c r="G2092" s="141" t="str">
        <f>results!AD252</f>
        <v/>
      </c>
      <c r="H2092" s="143" t="str">
        <f>IFERROR(VLOOKUP(Base[[#This Row],[Résultats Demi Dilution]],$K$2:$L$62,2),"")</f>
        <v/>
      </c>
    </row>
    <row r="2093" spans="1:8" x14ac:dyDescent="0.25">
      <c r="A2093" s="140" t="str">
        <f>IF(results!A253=0,"",results!A253)</f>
        <v/>
      </c>
      <c r="B2093" s="131" t="str">
        <f>IF(results!B550=0,"",results!B550)</f>
        <v/>
      </c>
      <c r="C2093" s="131" t="str">
        <f>IF(results!C550=0,"",results!C550)</f>
        <v/>
      </c>
      <c r="D2093" s="131" t="str">
        <f>IF(results!D550=0,"",results!D550)</f>
        <v/>
      </c>
      <c r="E2093" s="131" t="str">
        <f>IF(results!E550=0,"",results!E550)</f>
        <v/>
      </c>
      <c r="F2093" s="141" t="str">
        <f>results!$AD$3</f>
        <v>/BMD</v>
      </c>
      <c r="G2093" s="141" t="str">
        <f>results!AD253</f>
        <v/>
      </c>
      <c r="H2093" s="143" t="str">
        <f>IFERROR(VLOOKUP(Base[[#This Row],[Résultats Demi Dilution]],$K$2:$L$62,2),"")</f>
        <v/>
      </c>
    </row>
    <row r="2094" spans="1:8" x14ac:dyDescent="0.25">
      <c r="A2094" s="140" t="str">
        <f>IF(results!A254=0,"",results!A254)</f>
        <v/>
      </c>
      <c r="B2094" s="131" t="str">
        <f>IF(results!B551=0,"",results!B551)</f>
        <v/>
      </c>
      <c r="C2094" s="131" t="str">
        <f>IF(results!C551=0,"",results!C551)</f>
        <v/>
      </c>
      <c r="D2094" s="131" t="str">
        <f>IF(results!D551=0,"",results!D551)</f>
        <v/>
      </c>
      <c r="E2094" s="131" t="str">
        <f>IF(results!E551=0,"",results!E551)</f>
        <v/>
      </c>
      <c r="F2094" s="141" t="str">
        <f>results!$AD$3</f>
        <v>/BMD</v>
      </c>
      <c r="G2094" s="141" t="str">
        <f>results!AD254</f>
        <v/>
      </c>
      <c r="H2094" s="143" t="str">
        <f>IFERROR(VLOOKUP(Base[[#This Row],[Résultats Demi Dilution]],$K$2:$L$62,2),"")</f>
        <v/>
      </c>
    </row>
    <row r="2095" spans="1:8" x14ac:dyDescent="0.25">
      <c r="A2095" s="140" t="str">
        <f>IF(results!A255=0,"",results!A255)</f>
        <v/>
      </c>
      <c r="B2095" s="131" t="str">
        <f>IF(results!B552=0,"",results!B552)</f>
        <v/>
      </c>
      <c r="C2095" s="131" t="str">
        <f>IF(results!C552=0,"",results!C552)</f>
        <v/>
      </c>
      <c r="D2095" s="131" t="str">
        <f>IF(results!D552=0,"",results!D552)</f>
        <v/>
      </c>
      <c r="E2095" s="131" t="str">
        <f>IF(results!E552=0,"",results!E552)</f>
        <v/>
      </c>
      <c r="F2095" s="141" t="str">
        <f>results!$AD$3</f>
        <v>/BMD</v>
      </c>
      <c r="G2095" s="141" t="str">
        <f>results!AD255</f>
        <v/>
      </c>
      <c r="H2095" s="143" t="str">
        <f>IFERROR(VLOOKUP(Base[[#This Row],[Résultats Demi Dilution]],$K$2:$L$62,2),"")</f>
        <v/>
      </c>
    </row>
    <row r="2096" spans="1:8" x14ac:dyDescent="0.25">
      <c r="A2096" s="140" t="str">
        <f>IF(results!A256=0,"",results!A256)</f>
        <v/>
      </c>
      <c r="B2096" s="131" t="str">
        <f>IF(results!B553=0,"",results!B553)</f>
        <v/>
      </c>
      <c r="C2096" s="131" t="str">
        <f>IF(results!C553=0,"",results!C553)</f>
        <v/>
      </c>
      <c r="D2096" s="131" t="str">
        <f>IF(results!D553=0,"",results!D553)</f>
        <v/>
      </c>
      <c r="E2096" s="131" t="str">
        <f>IF(results!E553=0,"",results!E553)</f>
        <v/>
      </c>
      <c r="F2096" s="141" t="str">
        <f>results!$AD$3</f>
        <v>/BMD</v>
      </c>
      <c r="G2096" s="141" t="str">
        <f>results!AD256</f>
        <v/>
      </c>
      <c r="H2096" s="143" t="str">
        <f>IFERROR(VLOOKUP(Base[[#This Row],[Résultats Demi Dilution]],$K$2:$L$62,2),"")</f>
        <v/>
      </c>
    </row>
    <row r="2097" spans="1:8" x14ac:dyDescent="0.25">
      <c r="A2097" s="140" t="str">
        <f>IF(results!A257=0,"",results!A257)</f>
        <v/>
      </c>
      <c r="B2097" s="131" t="str">
        <f>IF(results!B554=0,"",results!B554)</f>
        <v/>
      </c>
      <c r="C2097" s="131" t="str">
        <f>IF(results!C554=0,"",results!C554)</f>
        <v/>
      </c>
      <c r="D2097" s="131" t="str">
        <f>IF(results!D554=0,"",results!D554)</f>
        <v/>
      </c>
      <c r="E2097" s="131" t="str">
        <f>IF(results!E554=0,"",results!E554)</f>
        <v/>
      </c>
      <c r="F2097" s="141" t="str">
        <f>results!$AD$3</f>
        <v>/BMD</v>
      </c>
      <c r="G2097" s="141" t="str">
        <f>results!AD257</f>
        <v/>
      </c>
      <c r="H2097" s="143" t="str">
        <f>IFERROR(VLOOKUP(Base[[#This Row],[Résultats Demi Dilution]],$K$2:$L$62,2),"")</f>
        <v/>
      </c>
    </row>
    <row r="2098" spans="1:8" x14ac:dyDescent="0.25">
      <c r="A2098" s="140" t="str">
        <f>IF(results!A258=0,"",results!A258)</f>
        <v/>
      </c>
      <c r="B2098" s="131" t="str">
        <f>IF(results!B555=0,"",results!B555)</f>
        <v/>
      </c>
      <c r="C2098" s="131" t="str">
        <f>IF(results!C555=0,"",results!C555)</f>
        <v/>
      </c>
      <c r="D2098" s="131" t="str">
        <f>IF(results!D555=0,"",results!D555)</f>
        <v/>
      </c>
      <c r="E2098" s="131" t="str">
        <f>IF(results!E555=0,"",results!E555)</f>
        <v/>
      </c>
      <c r="F2098" s="141" t="str">
        <f>results!$AD$3</f>
        <v>/BMD</v>
      </c>
      <c r="G2098" s="141" t="str">
        <f>results!AD258</f>
        <v/>
      </c>
      <c r="H2098" s="143" t="str">
        <f>IFERROR(VLOOKUP(Base[[#This Row],[Résultats Demi Dilution]],$K$2:$L$62,2),"")</f>
        <v/>
      </c>
    </row>
    <row r="2099" spans="1:8" x14ac:dyDescent="0.25">
      <c r="A2099" s="140" t="str">
        <f>IF(results!A259=0,"",results!A259)</f>
        <v/>
      </c>
      <c r="B2099" s="131" t="str">
        <f>IF(results!B556=0,"",results!B556)</f>
        <v/>
      </c>
      <c r="C2099" s="131" t="str">
        <f>IF(results!C556=0,"",results!C556)</f>
        <v/>
      </c>
      <c r="D2099" s="131" t="str">
        <f>IF(results!D556=0,"",results!D556)</f>
        <v/>
      </c>
      <c r="E2099" s="131" t="str">
        <f>IF(results!E556=0,"",results!E556)</f>
        <v/>
      </c>
      <c r="F2099" s="141" t="str">
        <f>results!$AD$3</f>
        <v>/BMD</v>
      </c>
      <c r="G2099" s="141" t="str">
        <f>results!AD259</f>
        <v/>
      </c>
      <c r="H2099" s="143" t="str">
        <f>IFERROR(VLOOKUP(Base[[#This Row],[Résultats Demi Dilution]],$K$2:$L$62,2),"")</f>
        <v/>
      </c>
    </row>
    <row r="2100" spans="1:8" x14ac:dyDescent="0.25">
      <c r="A2100" s="140" t="str">
        <f>IF(results!A260=0,"",results!A260)</f>
        <v/>
      </c>
      <c r="B2100" s="131" t="str">
        <f>IF(results!B557=0,"",results!B557)</f>
        <v/>
      </c>
      <c r="C2100" s="131" t="str">
        <f>IF(results!C557=0,"",results!C557)</f>
        <v/>
      </c>
      <c r="D2100" s="131" t="str">
        <f>IF(results!D557=0,"",results!D557)</f>
        <v/>
      </c>
      <c r="E2100" s="131" t="str">
        <f>IF(results!E557=0,"",results!E557)</f>
        <v/>
      </c>
      <c r="F2100" s="141" t="str">
        <f>results!$AD$3</f>
        <v>/BMD</v>
      </c>
      <c r="G2100" s="141" t="str">
        <f>results!AD260</f>
        <v/>
      </c>
      <c r="H2100" s="143" t="str">
        <f>IFERROR(VLOOKUP(Base[[#This Row],[Résultats Demi Dilution]],$K$2:$L$62,2),"")</f>
        <v/>
      </c>
    </row>
    <row r="2101" spans="1:8" x14ac:dyDescent="0.25">
      <c r="A2101" s="140" t="str">
        <f>IF(results!A261=0,"",results!A261)</f>
        <v/>
      </c>
      <c r="B2101" s="131" t="str">
        <f>IF(results!B558=0,"",results!B558)</f>
        <v/>
      </c>
      <c r="C2101" s="131" t="str">
        <f>IF(results!C558=0,"",results!C558)</f>
        <v/>
      </c>
      <c r="D2101" s="131" t="str">
        <f>IF(results!D558=0,"",results!D558)</f>
        <v/>
      </c>
      <c r="E2101" s="131" t="str">
        <f>IF(results!E558=0,"",results!E558)</f>
        <v/>
      </c>
      <c r="F2101" s="141" t="str">
        <f>results!$AD$3</f>
        <v>/BMD</v>
      </c>
      <c r="G2101" s="141" t="str">
        <f>results!AD261</f>
        <v/>
      </c>
      <c r="H2101" s="143" t="str">
        <f>IFERROR(VLOOKUP(Base[[#This Row],[Résultats Demi Dilution]],$K$2:$L$62,2),"")</f>
        <v/>
      </c>
    </row>
    <row r="2102" spans="1:8" x14ac:dyDescent="0.25">
      <c r="A2102" s="140" t="str">
        <f>IF(results!A262=0,"",results!A262)</f>
        <v/>
      </c>
      <c r="B2102" s="131" t="str">
        <f>IF(results!B559=0,"",results!B559)</f>
        <v/>
      </c>
      <c r="C2102" s="131" t="str">
        <f>IF(results!C559=0,"",results!C559)</f>
        <v/>
      </c>
      <c r="D2102" s="131" t="str">
        <f>IF(results!D559=0,"",results!D559)</f>
        <v/>
      </c>
      <c r="E2102" s="131" t="str">
        <f>IF(results!E559=0,"",results!E559)</f>
        <v/>
      </c>
      <c r="F2102" s="141" t="str">
        <f>results!$AD$3</f>
        <v>/BMD</v>
      </c>
      <c r="G2102" s="141" t="str">
        <f>results!AD262</f>
        <v/>
      </c>
      <c r="H2102" s="143" t="str">
        <f>IFERROR(VLOOKUP(Base[[#This Row],[Résultats Demi Dilution]],$K$2:$L$62,2),"")</f>
        <v/>
      </c>
    </row>
    <row r="2103" spans="1:8" x14ac:dyDescent="0.25">
      <c r="A2103" s="140" t="str">
        <f>IF(results!A263=0,"",results!A263)</f>
        <v/>
      </c>
      <c r="B2103" s="131" t="str">
        <f>IF(results!B560=0,"",results!B560)</f>
        <v/>
      </c>
      <c r="C2103" s="131" t="str">
        <f>IF(results!C560=0,"",results!C560)</f>
        <v/>
      </c>
      <c r="D2103" s="131" t="str">
        <f>IF(results!D560=0,"",results!D560)</f>
        <v/>
      </c>
      <c r="E2103" s="131" t="str">
        <f>IF(results!E560=0,"",results!E560)</f>
        <v/>
      </c>
      <c r="F2103" s="141" t="str">
        <f>results!$AD$3</f>
        <v>/BMD</v>
      </c>
      <c r="G2103" s="141" t="str">
        <f>results!AD263</f>
        <v/>
      </c>
      <c r="H2103" s="143" t="str">
        <f>IFERROR(VLOOKUP(Base[[#This Row],[Résultats Demi Dilution]],$K$2:$L$62,2),"")</f>
        <v/>
      </c>
    </row>
    <row r="2104" spans="1:8" x14ac:dyDescent="0.25">
      <c r="A2104" s="140" t="str">
        <f>IF(results!A264=0,"",results!A264)</f>
        <v/>
      </c>
      <c r="B2104" s="131" t="str">
        <f>IF(results!B561=0,"",results!B561)</f>
        <v/>
      </c>
      <c r="C2104" s="131" t="str">
        <f>IF(results!C561=0,"",results!C561)</f>
        <v/>
      </c>
      <c r="D2104" s="131" t="str">
        <f>IF(results!D561=0,"",results!D561)</f>
        <v/>
      </c>
      <c r="E2104" s="131" t="str">
        <f>IF(results!E561=0,"",results!E561)</f>
        <v/>
      </c>
      <c r="F2104" s="141" t="str">
        <f>results!$AD$3</f>
        <v>/BMD</v>
      </c>
      <c r="G2104" s="141" t="str">
        <f>results!AD264</f>
        <v/>
      </c>
      <c r="H2104" s="143" t="str">
        <f>IFERROR(VLOOKUP(Base[[#This Row],[Résultats Demi Dilution]],$K$2:$L$62,2),"")</f>
        <v/>
      </c>
    </row>
    <row r="2105" spans="1:8" x14ac:dyDescent="0.25">
      <c r="A2105" s="140" t="str">
        <f>IF(results!A265=0,"",results!A265)</f>
        <v/>
      </c>
      <c r="B2105" s="131" t="str">
        <f>IF(results!B562=0,"",results!B562)</f>
        <v/>
      </c>
      <c r="C2105" s="131" t="str">
        <f>IF(results!C562=0,"",results!C562)</f>
        <v/>
      </c>
      <c r="D2105" s="131" t="str">
        <f>IF(results!D562=0,"",results!D562)</f>
        <v/>
      </c>
      <c r="E2105" s="131" t="str">
        <f>IF(results!E562=0,"",results!E562)</f>
        <v/>
      </c>
      <c r="F2105" s="141" t="str">
        <f>results!$AD$3</f>
        <v>/BMD</v>
      </c>
      <c r="G2105" s="141" t="str">
        <f>results!AD265</f>
        <v/>
      </c>
      <c r="H2105" s="143" t="str">
        <f>IFERROR(VLOOKUP(Base[[#This Row],[Résultats Demi Dilution]],$K$2:$L$62,2),"")</f>
        <v/>
      </c>
    </row>
    <row r="2106" spans="1:8" x14ac:dyDescent="0.25">
      <c r="A2106" s="140" t="str">
        <f>IF(results!A266=0,"",results!A266)</f>
        <v/>
      </c>
      <c r="B2106" s="131" t="str">
        <f>IF(results!B563=0,"",results!B563)</f>
        <v/>
      </c>
      <c r="C2106" s="131" t="str">
        <f>IF(results!C563=0,"",results!C563)</f>
        <v/>
      </c>
      <c r="D2106" s="131" t="str">
        <f>IF(results!D563=0,"",results!D563)</f>
        <v/>
      </c>
      <c r="E2106" s="131" t="str">
        <f>IF(results!E563=0,"",results!E563)</f>
        <v/>
      </c>
      <c r="F2106" s="141" t="str">
        <f>results!$AD$3</f>
        <v>/BMD</v>
      </c>
      <c r="G2106" s="141" t="str">
        <f>results!AD266</f>
        <v/>
      </c>
      <c r="H2106" s="143" t="str">
        <f>IFERROR(VLOOKUP(Base[[#This Row],[Résultats Demi Dilution]],$K$2:$L$62,2),"")</f>
        <v/>
      </c>
    </row>
    <row r="2107" spans="1:8" x14ac:dyDescent="0.25">
      <c r="A2107" s="140" t="str">
        <f>IF(results!A267=0,"",results!A267)</f>
        <v/>
      </c>
      <c r="B2107" s="131" t="str">
        <f>IF(results!B564=0,"",results!B564)</f>
        <v/>
      </c>
      <c r="C2107" s="131" t="str">
        <f>IF(results!C564=0,"",results!C564)</f>
        <v/>
      </c>
      <c r="D2107" s="131" t="str">
        <f>IF(results!D564=0,"",results!D564)</f>
        <v/>
      </c>
      <c r="E2107" s="131" t="str">
        <f>IF(results!E564=0,"",results!E564)</f>
        <v/>
      </c>
      <c r="F2107" s="141" t="str">
        <f>results!$AD$3</f>
        <v>/BMD</v>
      </c>
      <c r="G2107" s="141" t="str">
        <f>results!AD267</f>
        <v/>
      </c>
      <c r="H2107" s="143" t="str">
        <f>IFERROR(VLOOKUP(Base[[#This Row],[Résultats Demi Dilution]],$K$2:$L$62,2),"")</f>
        <v/>
      </c>
    </row>
    <row r="2108" spans="1:8" x14ac:dyDescent="0.25">
      <c r="A2108" s="140" t="str">
        <f>IF(results!A268=0,"",results!A268)</f>
        <v/>
      </c>
      <c r="B2108" s="131" t="str">
        <f>IF(results!B565=0,"",results!B565)</f>
        <v/>
      </c>
      <c r="C2108" s="131" t="str">
        <f>IF(results!C565=0,"",results!C565)</f>
        <v/>
      </c>
      <c r="D2108" s="131" t="str">
        <f>IF(results!D565=0,"",results!D565)</f>
        <v/>
      </c>
      <c r="E2108" s="131" t="str">
        <f>IF(results!E565=0,"",results!E565)</f>
        <v/>
      </c>
      <c r="F2108" s="141" t="str">
        <f>results!$AD$3</f>
        <v>/BMD</v>
      </c>
      <c r="G2108" s="141" t="str">
        <f>results!AD268</f>
        <v/>
      </c>
      <c r="H2108" s="143" t="str">
        <f>IFERROR(VLOOKUP(Base[[#This Row],[Résultats Demi Dilution]],$K$2:$L$62,2),"")</f>
        <v/>
      </c>
    </row>
    <row r="2109" spans="1:8" x14ac:dyDescent="0.25">
      <c r="A2109" s="140" t="str">
        <f>IF(results!A269=0,"",results!A269)</f>
        <v/>
      </c>
      <c r="B2109" s="131" t="str">
        <f>IF(results!B566=0,"",results!B566)</f>
        <v/>
      </c>
      <c r="C2109" s="131" t="str">
        <f>IF(results!C566=0,"",results!C566)</f>
        <v/>
      </c>
      <c r="D2109" s="131" t="str">
        <f>IF(results!D566=0,"",results!D566)</f>
        <v/>
      </c>
      <c r="E2109" s="131" t="str">
        <f>IF(results!E566=0,"",results!E566)</f>
        <v/>
      </c>
      <c r="F2109" s="141" t="str">
        <f>results!$AD$3</f>
        <v>/BMD</v>
      </c>
      <c r="G2109" s="141" t="str">
        <f>results!AD269</f>
        <v/>
      </c>
      <c r="H2109" s="143" t="str">
        <f>IFERROR(VLOOKUP(Base[[#This Row],[Résultats Demi Dilution]],$K$2:$L$62,2),"")</f>
        <v/>
      </c>
    </row>
    <row r="2110" spans="1:8" x14ac:dyDescent="0.25">
      <c r="A2110" s="140" t="str">
        <f>IF(results!A270=0,"",results!A270)</f>
        <v/>
      </c>
      <c r="B2110" s="131" t="str">
        <f>IF(results!B567=0,"",results!B567)</f>
        <v/>
      </c>
      <c r="C2110" s="131" t="str">
        <f>IF(results!C567=0,"",results!C567)</f>
        <v/>
      </c>
      <c r="D2110" s="131" t="str">
        <f>IF(results!D567=0,"",results!D567)</f>
        <v/>
      </c>
      <c r="E2110" s="131" t="str">
        <f>IF(results!E567=0,"",results!E567)</f>
        <v/>
      </c>
      <c r="F2110" s="141" t="str">
        <f>results!$AD$3</f>
        <v>/BMD</v>
      </c>
      <c r="G2110" s="141" t="str">
        <f>results!AD270</f>
        <v/>
      </c>
      <c r="H2110" s="143" t="str">
        <f>IFERROR(VLOOKUP(Base[[#This Row],[Résultats Demi Dilution]],$K$2:$L$62,2),"")</f>
        <v/>
      </c>
    </row>
    <row r="2111" spans="1:8" x14ac:dyDescent="0.25">
      <c r="A2111" s="140" t="str">
        <f>IF(results!A271=0,"",results!A271)</f>
        <v/>
      </c>
      <c r="B2111" s="131" t="str">
        <f>IF(results!B568=0,"",results!B568)</f>
        <v/>
      </c>
      <c r="C2111" s="131" t="str">
        <f>IF(results!C568=0,"",results!C568)</f>
        <v/>
      </c>
      <c r="D2111" s="131" t="str">
        <f>IF(results!D568=0,"",results!D568)</f>
        <v/>
      </c>
      <c r="E2111" s="131" t="str">
        <f>IF(results!E568=0,"",results!E568)</f>
        <v/>
      </c>
      <c r="F2111" s="141" t="str">
        <f>results!$AD$3</f>
        <v>/BMD</v>
      </c>
      <c r="G2111" s="141" t="str">
        <f>results!AD271</f>
        <v/>
      </c>
      <c r="H2111" s="143" t="str">
        <f>IFERROR(VLOOKUP(Base[[#This Row],[Résultats Demi Dilution]],$K$2:$L$62,2),"")</f>
        <v/>
      </c>
    </row>
    <row r="2112" spans="1:8" x14ac:dyDescent="0.25">
      <c r="A2112" s="140" t="str">
        <f>IF(results!A272=0,"",results!A272)</f>
        <v/>
      </c>
      <c r="B2112" s="131" t="str">
        <f>IF(results!B569=0,"",results!B569)</f>
        <v/>
      </c>
      <c r="C2112" s="131" t="str">
        <f>IF(results!C569=0,"",results!C569)</f>
        <v/>
      </c>
      <c r="D2112" s="131" t="str">
        <f>IF(results!D569=0,"",results!D569)</f>
        <v/>
      </c>
      <c r="E2112" s="131" t="str">
        <f>IF(results!E569=0,"",results!E569)</f>
        <v/>
      </c>
      <c r="F2112" s="141" t="str">
        <f>results!$AD$3</f>
        <v>/BMD</v>
      </c>
      <c r="G2112" s="141" t="str">
        <f>results!AD272</f>
        <v/>
      </c>
      <c r="H2112" s="143" t="str">
        <f>IFERROR(VLOOKUP(Base[[#This Row],[Résultats Demi Dilution]],$K$2:$L$62,2),"")</f>
        <v/>
      </c>
    </row>
    <row r="2113" spans="1:8" x14ac:dyDescent="0.25">
      <c r="A2113" s="140" t="str">
        <f>IF(results!A273=0,"",results!A273)</f>
        <v/>
      </c>
      <c r="B2113" s="131" t="str">
        <f>IF(results!B570=0,"",results!B570)</f>
        <v/>
      </c>
      <c r="C2113" s="131" t="str">
        <f>IF(results!C570=0,"",results!C570)</f>
        <v/>
      </c>
      <c r="D2113" s="131" t="str">
        <f>IF(results!D570=0,"",results!D570)</f>
        <v/>
      </c>
      <c r="E2113" s="131" t="str">
        <f>IF(results!E570=0,"",results!E570)</f>
        <v/>
      </c>
      <c r="F2113" s="141" t="str">
        <f>results!$AD$3</f>
        <v>/BMD</v>
      </c>
      <c r="G2113" s="141" t="str">
        <f>results!AD273</f>
        <v/>
      </c>
      <c r="H2113" s="143" t="str">
        <f>IFERROR(VLOOKUP(Base[[#This Row],[Résultats Demi Dilution]],$K$2:$L$62,2),"")</f>
        <v/>
      </c>
    </row>
    <row r="2114" spans="1:8" x14ac:dyDescent="0.25">
      <c r="A2114" s="140" t="str">
        <f>IF(results!A274=0,"",results!A274)</f>
        <v/>
      </c>
      <c r="B2114" s="131" t="str">
        <f>IF(results!B571=0,"",results!B571)</f>
        <v/>
      </c>
      <c r="C2114" s="131" t="str">
        <f>IF(results!C571=0,"",results!C571)</f>
        <v/>
      </c>
      <c r="D2114" s="131" t="str">
        <f>IF(results!D571=0,"",results!D571)</f>
        <v/>
      </c>
      <c r="E2114" s="131" t="str">
        <f>IF(results!E571=0,"",results!E571)</f>
        <v/>
      </c>
      <c r="F2114" s="141" t="str">
        <f>results!$AD$3</f>
        <v>/BMD</v>
      </c>
      <c r="G2114" s="141" t="str">
        <f>results!AD274</f>
        <v/>
      </c>
      <c r="H2114" s="143" t="str">
        <f>IFERROR(VLOOKUP(Base[[#This Row],[Résultats Demi Dilution]],$K$2:$L$62,2),"")</f>
        <v/>
      </c>
    </row>
    <row r="2115" spans="1:8" x14ac:dyDescent="0.25">
      <c r="A2115" s="140" t="str">
        <f>IF(results!A275=0,"",results!A275)</f>
        <v/>
      </c>
      <c r="B2115" s="131" t="str">
        <f>IF(results!B572=0,"",results!B572)</f>
        <v/>
      </c>
      <c r="C2115" s="131" t="str">
        <f>IF(results!C572=0,"",results!C572)</f>
        <v/>
      </c>
      <c r="D2115" s="131" t="str">
        <f>IF(results!D572=0,"",results!D572)</f>
        <v/>
      </c>
      <c r="E2115" s="131" t="str">
        <f>IF(results!E572=0,"",results!E572)</f>
        <v/>
      </c>
      <c r="F2115" s="141" t="str">
        <f>results!$AD$3</f>
        <v>/BMD</v>
      </c>
      <c r="G2115" s="141" t="str">
        <f>results!AD275</f>
        <v/>
      </c>
      <c r="H2115" s="143" t="str">
        <f>IFERROR(VLOOKUP(Base[[#This Row],[Résultats Demi Dilution]],$K$2:$L$62,2),"")</f>
        <v/>
      </c>
    </row>
    <row r="2116" spans="1:8" x14ac:dyDescent="0.25">
      <c r="A2116" s="140" t="str">
        <f>IF(results!A276=0,"",results!A276)</f>
        <v/>
      </c>
      <c r="B2116" s="131" t="str">
        <f>IF(results!B573=0,"",results!B573)</f>
        <v/>
      </c>
      <c r="C2116" s="131" t="str">
        <f>IF(results!C573=0,"",results!C573)</f>
        <v/>
      </c>
      <c r="D2116" s="131" t="str">
        <f>IF(results!D573=0,"",results!D573)</f>
        <v/>
      </c>
      <c r="E2116" s="131" t="str">
        <f>IF(results!E573=0,"",results!E573)</f>
        <v/>
      </c>
      <c r="F2116" s="141" t="str">
        <f>results!$AD$3</f>
        <v>/BMD</v>
      </c>
      <c r="G2116" s="141" t="str">
        <f>results!AD276</f>
        <v/>
      </c>
      <c r="H2116" s="143" t="str">
        <f>IFERROR(VLOOKUP(Base[[#This Row],[Résultats Demi Dilution]],$K$2:$L$62,2),"")</f>
        <v/>
      </c>
    </row>
    <row r="2117" spans="1:8" x14ac:dyDescent="0.25">
      <c r="A2117" s="140" t="str">
        <f>IF(results!A277=0,"",results!A277)</f>
        <v/>
      </c>
      <c r="B2117" s="131" t="str">
        <f>IF(results!B574=0,"",results!B574)</f>
        <v/>
      </c>
      <c r="C2117" s="131" t="str">
        <f>IF(results!C574=0,"",results!C574)</f>
        <v/>
      </c>
      <c r="D2117" s="131" t="str">
        <f>IF(results!D574=0,"",results!D574)</f>
        <v/>
      </c>
      <c r="E2117" s="131" t="str">
        <f>IF(results!E574=0,"",results!E574)</f>
        <v/>
      </c>
      <c r="F2117" s="141" t="str">
        <f>results!$AD$3</f>
        <v>/BMD</v>
      </c>
      <c r="G2117" s="141" t="str">
        <f>results!AD277</f>
        <v/>
      </c>
      <c r="H2117" s="143" t="str">
        <f>IFERROR(VLOOKUP(Base[[#This Row],[Résultats Demi Dilution]],$K$2:$L$62,2),"")</f>
        <v/>
      </c>
    </row>
    <row r="2118" spans="1:8" x14ac:dyDescent="0.25">
      <c r="A2118" s="140" t="str">
        <f>IF(results!A278=0,"",results!A278)</f>
        <v/>
      </c>
      <c r="B2118" s="131" t="str">
        <f>IF(results!B575=0,"",results!B575)</f>
        <v/>
      </c>
      <c r="C2118" s="131" t="str">
        <f>IF(results!C575=0,"",results!C575)</f>
        <v/>
      </c>
      <c r="D2118" s="131" t="str">
        <f>IF(results!D575=0,"",results!D575)</f>
        <v/>
      </c>
      <c r="E2118" s="131" t="str">
        <f>IF(results!E575=0,"",results!E575)</f>
        <v/>
      </c>
      <c r="F2118" s="141" t="str">
        <f>results!$AD$3</f>
        <v>/BMD</v>
      </c>
      <c r="G2118" s="141" t="str">
        <f>results!AD278</f>
        <v/>
      </c>
      <c r="H2118" s="143" t="str">
        <f>IFERROR(VLOOKUP(Base[[#This Row],[Résultats Demi Dilution]],$K$2:$L$62,2),"")</f>
        <v/>
      </c>
    </row>
    <row r="2119" spans="1:8" x14ac:dyDescent="0.25">
      <c r="A2119" s="140" t="str">
        <f>IF(results!A279=0,"",results!A279)</f>
        <v/>
      </c>
      <c r="B2119" s="131" t="str">
        <f>IF(results!B576=0,"",results!B576)</f>
        <v/>
      </c>
      <c r="C2119" s="131" t="str">
        <f>IF(results!C576=0,"",results!C576)</f>
        <v/>
      </c>
      <c r="D2119" s="131" t="str">
        <f>IF(results!D576=0,"",results!D576)</f>
        <v/>
      </c>
      <c r="E2119" s="131" t="str">
        <f>IF(results!E576=0,"",results!E576)</f>
        <v/>
      </c>
      <c r="F2119" s="141" t="str">
        <f>results!$AD$3</f>
        <v>/BMD</v>
      </c>
      <c r="G2119" s="141" t="str">
        <f>results!AD279</f>
        <v/>
      </c>
      <c r="H2119" s="143" t="str">
        <f>IFERROR(VLOOKUP(Base[[#This Row],[Résultats Demi Dilution]],$K$2:$L$62,2),"")</f>
        <v/>
      </c>
    </row>
    <row r="2120" spans="1:8" x14ac:dyDescent="0.25">
      <c r="A2120" s="140" t="str">
        <f>IF(results!A280=0,"",results!A280)</f>
        <v/>
      </c>
      <c r="B2120" s="131" t="str">
        <f>IF(results!B577=0,"",results!B577)</f>
        <v/>
      </c>
      <c r="C2120" s="131" t="str">
        <f>IF(results!C577=0,"",results!C577)</f>
        <v/>
      </c>
      <c r="D2120" s="131" t="str">
        <f>IF(results!D577=0,"",results!D577)</f>
        <v/>
      </c>
      <c r="E2120" s="131" t="str">
        <f>IF(results!E577=0,"",results!E577)</f>
        <v/>
      </c>
      <c r="F2120" s="141" t="str">
        <f>results!$AD$3</f>
        <v>/BMD</v>
      </c>
      <c r="G2120" s="141" t="str">
        <f>results!AD280</f>
        <v/>
      </c>
      <c r="H2120" s="143" t="str">
        <f>IFERROR(VLOOKUP(Base[[#This Row],[Résultats Demi Dilution]],$K$2:$L$62,2),"")</f>
        <v/>
      </c>
    </row>
    <row r="2121" spans="1:8" x14ac:dyDescent="0.25">
      <c r="A2121" s="140" t="str">
        <f>IF(results!A281=0,"",results!A281)</f>
        <v/>
      </c>
      <c r="B2121" s="131" t="str">
        <f>IF(results!B578=0,"",results!B578)</f>
        <v/>
      </c>
      <c r="C2121" s="131" t="str">
        <f>IF(results!C578=0,"",results!C578)</f>
        <v/>
      </c>
      <c r="D2121" s="131" t="str">
        <f>IF(results!D578=0,"",results!D578)</f>
        <v/>
      </c>
      <c r="E2121" s="131" t="str">
        <f>IF(results!E578=0,"",results!E578)</f>
        <v/>
      </c>
      <c r="F2121" s="141" t="str">
        <f>results!$AD$3</f>
        <v>/BMD</v>
      </c>
      <c r="G2121" s="141" t="str">
        <f>results!AD281</f>
        <v/>
      </c>
      <c r="H2121" s="143" t="str">
        <f>IFERROR(VLOOKUP(Base[[#This Row],[Résultats Demi Dilution]],$K$2:$L$62,2),"")</f>
        <v/>
      </c>
    </row>
    <row r="2122" spans="1:8" x14ac:dyDescent="0.25">
      <c r="A2122" s="140" t="str">
        <f>IF(results!A282=0,"",results!A282)</f>
        <v/>
      </c>
      <c r="B2122" s="131" t="str">
        <f>IF(results!B579=0,"",results!B579)</f>
        <v/>
      </c>
      <c r="C2122" s="131" t="str">
        <f>IF(results!C579=0,"",results!C579)</f>
        <v/>
      </c>
      <c r="D2122" s="131" t="str">
        <f>IF(results!D579=0,"",results!D579)</f>
        <v/>
      </c>
      <c r="E2122" s="131" t="str">
        <f>IF(results!E579=0,"",results!E579)</f>
        <v/>
      </c>
      <c r="F2122" s="141" t="str">
        <f>results!$AD$3</f>
        <v>/BMD</v>
      </c>
      <c r="G2122" s="141" t="str">
        <f>results!AD282</f>
        <v/>
      </c>
      <c r="H2122" s="143" t="str">
        <f>IFERROR(VLOOKUP(Base[[#This Row],[Résultats Demi Dilution]],$K$2:$L$62,2),"")</f>
        <v/>
      </c>
    </row>
    <row r="2123" spans="1:8" x14ac:dyDescent="0.25">
      <c r="A2123" s="140" t="str">
        <f>IF(results!A283=0,"",results!A283)</f>
        <v/>
      </c>
      <c r="B2123" s="131" t="str">
        <f>IF(results!B580=0,"",results!B580)</f>
        <v/>
      </c>
      <c r="C2123" s="131" t="str">
        <f>IF(results!C580=0,"",results!C580)</f>
        <v/>
      </c>
      <c r="D2123" s="131" t="str">
        <f>IF(results!D580=0,"",results!D580)</f>
        <v/>
      </c>
      <c r="E2123" s="131" t="str">
        <f>IF(results!E580=0,"",results!E580)</f>
        <v/>
      </c>
      <c r="F2123" s="141" t="str">
        <f>results!$AD$3</f>
        <v>/BMD</v>
      </c>
      <c r="G2123" s="141" t="str">
        <f>results!AD283</f>
        <v/>
      </c>
      <c r="H2123" s="143" t="str">
        <f>IFERROR(VLOOKUP(Base[[#This Row],[Résultats Demi Dilution]],$K$2:$L$62,2),"")</f>
        <v/>
      </c>
    </row>
    <row r="2124" spans="1:8" x14ac:dyDescent="0.25">
      <c r="A2124" s="140" t="str">
        <f>IF(results!A284=0,"",results!A284)</f>
        <v/>
      </c>
      <c r="B2124" s="131" t="str">
        <f>IF(results!B581=0,"",results!B581)</f>
        <v/>
      </c>
      <c r="C2124" s="131" t="str">
        <f>IF(results!C581=0,"",results!C581)</f>
        <v/>
      </c>
      <c r="D2124" s="131" t="str">
        <f>IF(results!D581=0,"",results!D581)</f>
        <v/>
      </c>
      <c r="E2124" s="131" t="str">
        <f>IF(results!E581=0,"",results!E581)</f>
        <v/>
      </c>
      <c r="F2124" s="141" t="str">
        <f>results!$AD$3</f>
        <v>/BMD</v>
      </c>
      <c r="G2124" s="141" t="str">
        <f>results!AD284</f>
        <v/>
      </c>
      <c r="H2124" s="143" t="str">
        <f>IFERROR(VLOOKUP(Base[[#This Row],[Résultats Demi Dilution]],$K$2:$L$62,2),"")</f>
        <v/>
      </c>
    </row>
    <row r="2125" spans="1:8" x14ac:dyDescent="0.25">
      <c r="A2125" s="140" t="str">
        <f>IF(results!A285=0,"",results!A285)</f>
        <v/>
      </c>
      <c r="B2125" s="131" t="str">
        <f>IF(results!B582=0,"",results!B582)</f>
        <v/>
      </c>
      <c r="C2125" s="131" t="str">
        <f>IF(results!C582=0,"",results!C582)</f>
        <v/>
      </c>
      <c r="D2125" s="131" t="str">
        <f>IF(results!D582=0,"",results!D582)</f>
        <v/>
      </c>
      <c r="E2125" s="131" t="str">
        <f>IF(results!E582=0,"",results!E582)</f>
        <v/>
      </c>
      <c r="F2125" s="141" t="str">
        <f>results!$AD$3</f>
        <v>/BMD</v>
      </c>
      <c r="G2125" s="141" t="str">
        <f>results!AD285</f>
        <v/>
      </c>
      <c r="H2125" s="143" t="str">
        <f>IFERROR(VLOOKUP(Base[[#This Row],[Résultats Demi Dilution]],$K$2:$L$62,2),"")</f>
        <v/>
      </c>
    </row>
    <row r="2126" spans="1:8" x14ac:dyDescent="0.25">
      <c r="A2126" s="140" t="str">
        <f>IF(results!A286=0,"",results!A286)</f>
        <v/>
      </c>
      <c r="B2126" s="131" t="str">
        <f>IF(results!B583=0,"",results!B583)</f>
        <v/>
      </c>
      <c r="C2126" s="131" t="str">
        <f>IF(results!C583=0,"",results!C583)</f>
        <v/>
      </c>
      <c r="D2126" s="131" t="str">
        <f>IF(results!D583=0,"",results!D583)</f>
        <v/>
      </c>
      <c r="E2126" s="131" t="str">
        <f>IF(results!E583=0,"",results!E583)</f>
        <v/>
      </c>
      <c r="F2126" s="141" t="str">
        <f>results!$AD$3</f>
        <v>/BMD</v>
      </c>
      <c r="G2126" s="141" t="str">
        <f>results!AD286</f>
        <v/>
      </c>
      <c r="H2126" s="143" t="str">
        <f>IFERROR(VLOOKUP(Base[[#This Row],[Résultats Demi Dilution]],$K$2:$L$62,2),"")</f>
        <v/>
      </c>
    </row>
    <row r="2127" spans="1:8" x14ac:dyDescent="0.25">
      <c r="A2127" s="140" t="str">
        <f>IF(results!A287=0,"",results!A287)</f>
        <v/>
      </c>
      <c r="B2127" s="131" t="str">
        <f>IF(results!B584=0,"",results!B584)</f>
        <v/>
      </c>
      <c r="C2127" s="131" t="str">
        <f>IF(results!C584=0,"",results!C584)</f>
        <v/>
      </c>
      <c r="D2127" s="131" t="str">
        <f>IF(results!D584=0,"",results!D584)</f>
        <v/>
      </c>
      <c r="E2127" s="131" t="str">
        <f>IF(results!E584=0,"",results!E584)</f>
        <v/>
      </c>
      <c r="F2127" s="141" t="str">
        <f>results!$AD$3</f>
        <v>/BMD</v>
      </c>
      <c r="G2127" s="141" t="str">
        <f>results!AD287</f>
        <v/>
      </c>
      <c r="H2127" s="143" t="str">
        <f>IFERROR(VLOOKUP(Base[[#This Row],[Résultats Demi Dilution]],$K$2:$L$62,2),"")</f>
        <v/>
      </c>
    </row>
    <row r="2128" spans="1:8" x14ac:dyDescent="0.25">
      <c r="A2128" s="140" t="str">
        <f>IF(results!A288=0,"",results!A288)</f>
        <v/>
      </c>
      <c r="B2128" s="131" t="str">
        <f>IF(results!B585=0,"",results!B585)</f>
        <v/>
      </c>
      <c r="C2128" s="131" t="str">
        <f>IF(results!C585=0,"",results!C585)</f>
        <v/>
      </c>
      <c r="D2128" s="131" t="str">
        <f>IF(results!D585=0,"",results!D585)</f>
        <v/>
      </c>
      <c r="E2128" s="131" t="str">
        <f>IF(results!E585=0,"",results!E585)</f>
        <v/>
      </c>
      <c r="F2128" s="141" t="str">
        <f>results!$AD$3</f>
        <v>/BMD</v>
      </c>
      <c r="G2128" s="141" t="str">
        <f>results!AD288</f>
        <v/>
      </c>
      <c r="H2128" s="143" t="str">
        <f>IFERROR(VLOOKUP(Base[[#This Row],[Résultats Demi Dilution]],$K$2:$L$62,2),"")</f>
        <v/>
      </c>
    </row>
    <row r="2129" spans="1:8" x14ac:dyDescent="0.25">
      <c r="A2129" s="140" t="str">
        <f>IF(results!A289=0,"",results!A289)</f>
        <v/>
      </c>
      <c r="B2129" s="131" t="str">
        <f>IF(results!B586=0,"",results!B586)</f>
        <v/>
      </c>
      <c r="C2129" s="131" t="str">
        <f>IF(results!C586=0,"",results!C586)</f>
        <v/>
      </c>
      <c r="D2129" s="131" t="str">
        <f>IF(results!D586=0,"",results!D586)</f>
        <v/>
      </c>
      <c r="E2129" s="131" t="str">
        <f>IF(results!E586=0,"",results!E586)</f>
        <v/>
      </c>
      <c r="F2129" s="141" t="str">
        <f>results!$AD$3</f>
        <v>/BMD</v>
      </c>
      <c r="G2129" s="141" t="str">
        <f>results!AD289</f>
        <v/>
      </c>
      <c r="H2129" s="143" t="str">
        <f>IFERROR(VLOOKUP(Base[[#This Row],[Résultats Demi Dilution]],$K$2:$L$62,2),"")</f>
        <v/>
      </c>
    </row>
    <row r="2130" spans="1:8" x14ac:dyDescent="0.25">
      <c r="A2130" s="140" t="str">
        <f>IF(results!A290=0,"",results!A290)</f>
        <v/>
      </c>
      <c r="B2130" s="131" t="str">
        <f>IF(results!B587=0,"",results!B587)</f>
        <v/>
      </c>
      <c r="C2130" s="131" t="str">
        <f>IF(results!C587=0,"",results!C587)</f>
        <v/>
      </c>
      <c r="D2130" s="131" t="str">
        <f>IF(results!D587=0,"",results!D587)</f>
        <v/>
      </c>
      <c r="E2130" s="131" t="str">
        <f>IF(results!E587=0,"",results!E587)</f>
        <v/>
      </c>
      <c r="F2130" s="141" t="str">
        <f>results!$AD$3</f>
        <v>/BMD</v>
      </c>
      <c r="G2130" s="141" t="str">
        <f>results!AD290</f>
        <v/>
      </c>
      <c r="H2130" s="143" t="str">
        <f>IFERROR(VLOOKUP(Base[[#This Row],[Résultats Demi Dilution]],$K$2:$L$62,2),"")</f>
        <v/>
      </c>
    </row>
    <row r="2131" spans="1:8" x14ac:dyDescent="0.25">
      <c r="A2131" s="140" t="str">
        <f>IF(results!A291=0,"",results!A291)</f>
        <v/>
      </c>
      <c r="B2131" s="131" t="str">
        <f>IF(results!B588=0,"",results!B588)</f>
        <v/>
      </c>
      <c r="C2131" s="131" t="str">
        <f>IF(results!C588=0,"",results!C588)</f>
        <v/>
      </c>
      <c r="D2131" s="131" t="str">
        <f>IF(results!D588=0,"",results!D588)</f>
        <v/>
      </c>
      <c r="E2131" s="131" t="str">
        <f>IF(results!E588=0,"",results!E588)</f>
        <v/>
      </c>
      <c r="F2131" s="141" t="str">
        <f>results!$AD$3</f>
        <v>/BMD</v>
      </c>
      <c r="G2131" s="141" t="str">
        <f>results!AD291</f>
        <v/>
      </c>
      <c r="H2131" s="143" t="str">
        <f>IFERROR(VLOOKUP(Base[[#This Row],[Résultats Demi Dilution]],$K$2:$L$62,2),"")</f>
        <v/>
      </c>
    </row>
    <row r="2132" spans="1:8" x14ac:dyDescent="0.25">
      <c r="A2132" s="140" t="str">
        <f>IF(results!A292=0,"",results!A292)</f>
        <v/>
      </c>
      <c r="B2132" s="131" t="str">
        <f>IF(results!B589=0,"",results!B589)</f>
        <v/>
      </c>
      <c r="C2132" s="131" t="str">
        <f>IF(results!C589=0,"",results!C589)</f>
        <v/>
      </c>
      <c r="D2132" s="131" t="str">
        <f>IF(results!D589=0,"",results!D589)</f>
        <v/>
      </c>
      <c r="E2132" s="131" t="str">
        <f>IF(results!E589=0,"",results!E589)</f>
        <v/>
      </c>
      <c r="F2132" s="141" t="str">
        <f>results!$AD$3</f>
        <v>/BMD</v>
      </c>
      <c r="G2132" s="141" t="str">
        <f>results!AD292</f>
        <v/>
      </c>
      <c r="H2132" s="143" t="str">
        <f>IFERROR(VLOOKUP(Base[[#This Row],[Résultats Demi Dilution]],$K$2:$L$62,2),"")</f>
        <v/>
      </c>
    </row>
    <row r="2133" spans="1:8" x14ac:dyDescent="0.25">
      <c r="A2133" s="140" t="str">
        <f>IF(results!A293=0,"",results!A293)</f>
        <v/>
      </c>
      <c r="B2133" s="131" t="str">
        <f>IF(results!B590=0,"",results!B590)</f>
        <v/>
      </c>
      <c r="C2133" s="131" t="str">
        <f>IF(results!C590=0,"",results!C590)</f>
        <v/>
      </c>
      <c r="D2133" s="131" t="str">
        <f>IF(results!D590=0,"",results!D590)</f>
        <v/>
      </c>
      <c r="E2133" s="131" t="str">
        <f>IF(results!E590=0,"",results!E590)</f>
        <v/>
      </c>
      <c r="F2133" s="141" t="str">
        <f>results!$AD$3</f>
        <v>/BMD</v>
      </c>
      <c r="G2133" s="141" t="str">
        <f>results!AD293</f>
        <v/>
      </c>
      <c r="H2133" s="143" t="str">
        <f>IFERROR(VLOOKUP(Base[[#This Row],[Résultats Demi Dilution]],$K$2:$L$62,2),"")</f>
        <v/>
      </c>
    </row>
    <row r="2134" spans="1:8" x14ac:dyDescent="0.25">
      <c r="A2134" s="140" t="str">
        <f>IF(results!A294=0,"",results!A294)</f>
        <v/>
      </c>
      <c r="B2134" s="131" t="str">
        <f>IF(results!B591=0,"",results!B591)</f>
        <v/>
      </c>
      <c r="C2134" s="131" t="str">
        <f>IF(results!C591=0,"",results!C591)</f>
        <v/>
      </c>
      <c r="D2134" s="131" t="str">
        <f>IF(results!D591=0,"",results!D591)</f>
        <v/>
      </c>
      <c r="E2134" s="131" t="str">
        <f>IF(results!E591=0,"",results!E591)</f>
        <v/>
      </c>
      <c r="F2134" s="141" t="str">
        <f>results!$AD$3</f>
        <v>/BMD</v>
      </c>
      <c r="G2134" s="141" t="str">
        <f>results!AD294</f>
        <v/>
      </c>
      <c r="H2134" s="143" t="str">
        <f>IFERROR(VLOOKUP(Base[[#This Row],[Résultats Demi Dilution]],$K$2:$L$62,2),"")</f>
        <v/>
      </c>
    </row>
    <row r="2135" spans="1:8" x14ac:dyDescent="0.25">
      <c r="A2135" s="140" t="str">
        <f>IF(results!A295=0,"",results!A295)</f>
        <v/>
      </c>
      <c r="B2135" s="131" t="str">
        <f>IF(results!B592=0,"",results!B592)</f>
        <v/>
      </c>
      <c r="C2135" s="131" t="str">
        <f>IF(results!C592=0,"",results!C592)</f>
        <v/>
      </c>
      <c r="D2135" s="131" t="str">
        <f>IF(results!D592=0,"",results!D592)</f>
        <v/>
      </c>
      <c r="E2135" s="131" t="str">
        <f>IF(results!E592=0,"",results!E592)</f>
        <v/>
      </c>
      <c r="F2135" s="141" t="str">
        <f>results!$AD$3</f>
        <v>/BMD</v>
      </c>
      <c r="G2135" s="141" t="str">
        <f>results!AD295</f>
        <v/>
      </c>
      <c r="H2135" s="143" t="str">
        <f>IFERROR(VLOOKUP(Base[[#This Row],[Résultats Demi Dilution]],$K$2:$L$62,2),"")</f>
        <v/>
      </c>
    </row>
    <row r="2136" spans="1:8" x14ac:dyDescent="0.25">
      <c r="A2136" s="140" t="str">
        <f>IF(results!A296=0,"",results!A296)</f>
        <v/>
      </c>
      <c r="B2136" s="131" t="str">
        <f>IF(results!B593=0,"",results!B593)</f>
        <v/>
      </c>
      <c r="C2136" s="131" t="str">
        <f>IF(results!C593=0,"",results!C593)</f>
        <v/>
      </c>
      <c r="D2136" s="131" t="str">
        <f>IF(results!D593=0,"",results!D593)</f>
        <v/>
      </c>
      <c r="E2136" s="131" t="str">
        <f>IF(results!E593=0,"",results!E593)</f>
        <v/>
      </c>
      <c r="F2136" s="141" t="str">
        <f>results!$AD$3</f>
        <v>/BMD</v>
      </c>
      <c r="G2136" s="141" t="str">
        <f>results!AD296</f>
        <v/>
      </c>
      <c r="H2136" s="143" t="str">
        <f>IFERROR(VLOOKUP(Base[[#This Row],[Résultats Demi Dilution]],$K$2:$L$62,2),"")</f>
        <v/>
      </c>
    </row>
    <row r="2137" spans="1:8" x14ac:dyDescent="0.25">
      <c r="A2137" s="140" t="str">
        <f>IF(results!A297=0,"",results!A297)</f>
        <v/>
      </c>
      <c r="B2137" s="131" t="str">
        <f>IF(results!B594=0,"",results!B594)</f>
        <v/>
      </c>
      <c r="C2137" s="131" t="str">
        <f>IF(results!C594=0,"",results!C594)</f>
        <v/>
      </c>
      <c r="D2137" s="131" t="str">
        <f>IF(results!D594=0,"",results!D594)</f>
        <v/>
      </c>
      <c r="E2137" s="131" t="str">
        <f>IF(results!E594=0,"",results!E594)</f>
        <v/>
      </c>
      <c r="F2137" s="141" t="str">
        <f>results!$AD$3</f>
        <v>/BMD</v>
      </c>
      <c r="G2137" s="141" t="str">
        <f>results!AD297</f>
        <v/>
      </c>
      <c r="H2137" s="143" t="str">
        <f>IFERROR(VLOOKUP(Base[[#This Row],[Résultats Demi Dilution]],$K$2:$L$62,2),"")</f>
        <v/>
      </c>
    </row>
    <row r="2138" spans="1:8" x14ac:dyDescent="0.25">
      <c r="A2138" s="140" t="str">
        <f>IF(results!A298=0,"",results!A298)</f>
        <v/>
      </c>
      <c r="B2138" s="131" t="str">
        <f>IF(results!B595=0,"",results!B595)</f>
        <v/>
      </c>
      <c r="C2138" s="131" t="str">
        <f>IF(results!C595=0,"",results!C595)</f>
        <v/>
      </c>
      <c r="D2138" s="131" t="str">
        <f>IF(results!D595=0,"",results!D595)</f>
        <v/>
      </c>
      <c r="E2138" s="131" t="str">
        <f>IF(results!E595=0,"",results!E595)</f>
        <v/>
      </c>
      <c r="F2138" s="141" t="str">
        <f>results!$AD$3</f>
        <v>/BMD</v>
      </c>
      <c r="G2138" s="141" t="str">
        <f>results!AD298</f>
        <v/>
      </c>
      <c r="H2138" s="143" t="str">
        <f>IFERROR(VLOOKUP(Base[[#This Row],[Résultats Demi Dilution]],$K$2:$L$62,2),"")</f>
        <v/>
      </c>
    </row>
    <row r="2139" spans="1:8" x14ac:dyDescent="0.25">
      <c r="A2139" s="140" t="str">
        <f>IF(results!A299=0,"",results!A299)</f>
        <v/>
      </c>
      <c r="B2139" s="131" t="str">
        <f>IF(results!B596=0,"",results!B596)</f>
        <v/>
      </c>
      <c r="C2139" s="131" t="str">
        <f>IF(results!C596=0,"",results!C596)</f>
        <v/>
      </c>
      <c r="D2139" s="131" t="str">
        <f>IF(results!D596=0,"",results!D596)</f>
        <v/>
      </c>
      <c r="E2139" s="131" t="str">
        <f>IF(results!E596=0,"",results!E596)</f>
        <v/>
      </c>
      <c r="F2139" s="141" t="str">
        <f>results!$AD$3</f>
        <v>/BMD</v>
      </c>
      <c r="G2139" s="141" t="str">
        <f>results!AD299</f>
        <v/>
      </c>
      <c r="H2139" s="143" t="str">
        <f>IFERROR(VLOOKUP(Base[[#This Row],[Résultats Demi Dilution]],$K$2:$L$62,2),"")</f>
        <v/>
      </c>
    </row>
    <row r="2140" spans="1:8" x14ac:dyDescent="0.25">
      <c r="A2140" s="140" t="str">
        <f>IF(results!A300=0,"",results!A300)</f>
        <v/>
      </c>
      <c r="B2140" s="131" t="str">
        <f>IF(results!B597=0,"",results!B597)</f>
        <v/>
      </c>
      <c r="C2140" s="131" t="str">
        <f>IF(results!C597=0,"",results!C597)</f>
        <v/>
      </c>
      <c r="D2140" s="131" t="str">
        <f>IF(results!D597=0,"",results!D597)</f>
        <v/>
      </c>
      <c r="E2140" s="131" t="str">
        <f>IF(results!E597=0,"",results!E597)</f>
        <v/>
      </c>
      <c r="F2140" s="141" t="str">
        <f>results!$AD$3</f>
        <v>/BMD</v>
      </c>
      <c r="G2140" s="141" t="str">
        <f>results!AD300</f>
        <v/>
      </c>
      <c r="H2140" s="143" t="str">
        <f>IFERROR(VLOOKUP(Base[[#This Row],[Résultats Demi Dilution]],$K$2:$L$62,2),"")</f>
        <v/>
      </c>
    </row>
    <row r="2141" spans="1:8" ht="15.75" thickBot="1" x14ac:dyDescent="0.3">
      <c r="A2141" s="144" t="str">
        <f>IF(results!A301=0,"",results!A301)</f>
        <v/>
      </c>
      <c r="B2141" s="135" t="str">
        <f>IF(results!B598=0,"",results!B598)</f>
        <v/>
      </c>
      <c r="C2141" s="135" t="str">
        <f>IF(results!C598=0,"",results!C598)</f>
        <v/>
      </c>
      <c r="D2141" s="135" t="str">
        <f>IF(results!D598=0,"",results!D598)</f>
        <v/>
      </c>
      <c r="E2141" s="135" t="str">
        <f>IF(results!E598=0,"",results!E598)</f>
        <v/>
      </c>
      <c r="F2141" s="145" t="str">
        <f>results!$AD$3</f>
        <v>/BMD</v>
      </c>
      <c r="G2141" s="145" t="str">
        <f>results!AD301</f>
        <v/>
      </c>
      <c r="H2141" s="143" t="str">
        <f>IFERROR(VLOOKUP(Base[[#This Row],[Résultats Demi Dilution]],$K$2:$L$62,2),"")</f>
        <v/>
      </c>
    </row>
  </sheetData>
  <sheetProtection formatCells="0" formatColumns="0" formatRows="0" insertColumns="0" insertRows="0" deleteColumns="0" deleteRows="0" sort="0" autoFilter="0"/>
  <dataConsolidate/>
  <conditionalFormatting sqref="A2:A3">
    <cfRule type="cellIs" dxfId="2969" priority="24" operator="equal">
      <formula>""</formula>
    </cfRule>
  </conditionalFormatting>
  <conditionalFormatting sqref="A4:A62">
    <cfRule type="cellIs" dxfId="2968" priority="23" operator="equal">
      <formula>""</formula>
    </cfRule>
  </conditionalFormatting>
  <conditionalFormatting sqref="B2:B3">
    <cfRule type="cellIs" dxfId="2967" priority="22" operator="equal">
      <formula>""</formula>
    </cfRule>
  </conditionalFormatting>
  <conditionalFormatting sqref="B4:B62">
    <cfRule type="cellIs" dxfId="2966" priority="21" operator="equal">
      <formula>""</formula>
    </cfRule>
  </conditionalFormatting>
  <conditionalFormatting sqref="C2:C3">
    <cfRule type="cellIs" dxfId="2965" priority="20" operator="equal">
      <formula>""</formula>
    </cfRule>
  </conditionalFormatting>
  <conditionalFormatting sqref="C4:C62">
    <cfRule type="cellIs" dxfId="2964" priority="19" operator="equal">
      <formula>""</formula>
    </cfRule>
  </conditionalFormatting>
  <conditionalFormatting sqref="D2:D3">
    <cfRule type="cellIs" dxfId="2963" priority="18" operator="equal">
      <formula>""</formula>
    </cfRule>
  </conditionalFormatting>
  <conditionalFormatting sqref="D4:D62">
    <cfRule type="cellIs" dxfId="2962" priority="17" operator="equal">
      <formula>""</formula>
    </cfRule>
  </conditionalFormatting>
  <conditionalFormatting sqref="E2:E3">
    <cfRule type="cellIs" dxfId="2961" priority="16" operator="equal">
      <formula>""</formula>
    </cfRule>
  </conditionalFormatting>
  <conditionalFormatting sqref="E4:E62">
    <cfRule type="cellIs" dxfId="2960" priority="15" operator="equal">
      <formula>""</formula>
    </cfRule>
  </conditionalFormatting>
  <conditionalFormatting sqref="H4:H10">
    <cfRule type="expression" dxfId="2959" priority="10" stopIfTrue="1">
      <formula>AND(H4="R",#REF!= "S")</formula>
    </cfRule>
    <cfRule type="expression" dxfId="2958" priority="11">
      <formula>AND(H4="S",#REF!="R")</formula>
    </cfRule>
  </conditionalFormatting>
  <conditionalFormatting sqref="G2:G10">
    <cfRule type="cellIs" dxfId="2957" priority="12" operator="equal">
      <formula>""</formula>
    </cfRule>
  </conditionalFormatting>
  <conditionalFormatting sqref="G4:G10">
    <cfRule type="expression" dxfId="2956" priority="13" stopIfTrue="1">
      <formula>AND(G4="R",#REF!= "S")</formula>
    </cfRule>
    <cfRule type="expression" dxfId="2955" priority="14">
      <formula>AND(G4="S",#REF!="R")</formula>
    </cfRule>
  </conditionalFormatting>
  <conditionalFormatting sqref="H2:H10">
    <cfRule type="cellIs" dxfId="2954" priority="9" operator="equal">
      <formula>""</formula>
    </cfRule>
  </conditionalFormatting>
  <conditionalFormatting sqref="F2:F3">
    <cfRule type="cellIs" dxfId="2953" priority="8" operator="equal">
      <formula>""</formula>
    </cfRule>
  </conditionalFormatting>
  <conditionalFormatting sqref="F4:F62">
    <cfRule type="cellIs" dxfId="2952" priority="7" operator="equal">
      <formula>""</formula>
    </cfRule>
  </conditionalFormatting>
  <conditionalFormatting sqref="K2:L62">
    <cfRule type="cellIs" dxfId="2951" priority="4" operator="equal">
      <formula>""</formula>
    </cfRule>
  </conditionalFormatting>
  <conditionalFormatting sqref="K4:K7">
    <cfRule type="expression" dxfId="2950" priority="5" stopIfTrue="1">
      <formula>AND(K4="R",#REF!= "S")</formula>
    </cfRule>
    <cfRule type="expression" dxfId="2949" priority="6">
      <formula>AND(K4="S",#REF!="R")</formula>
    </cfRule>
  </conditionalFormatting>
  <conditionalFormatting sqref="K8:K16">
    <cfRule type="cellIs" dxfId="2948" priority="1" operator="equal">
      <formula>""</formula>
    </cfRule>
  </conditionalFormatting>
  <conditionalFormatting sqref="K10:K13 K16">
    <cfRule type="expression" dxfId="2947" priority="2" stopIfTrue="1">
      <formula>AND(K10="R",#REF!= "S")</formula>
    </cfRule>
    <cfRule type="expression" dxfId="2946" priority="3">
      <formula>AND(K10="S",#REF!="R")</formula>
    </cfRule>
  </conditionalFormatting>
  <pageMargins left="0.7" right="0.7" top="0.75" bottom="0.75" header="0.3" footer="0.3"/>
  <pageSetup paperSize="9" scale="57"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300"/>
  <sheetViews>
    <sheetView workbookViewId="0">
      <selection activeCell="B30" sqref="B30"/>
    </sheetView>
  </sheetViews>
  <sheetFormatPr baseColWidth="10" defaultRowHeight="15" x14ac:dyDescent="0.25"/>
  <cols>
    <col min="2" max="2" width="20" bestFit="1" customWidth="1"/>
  </cols>
  <sheetData>
    <row r="1" spans="1:2" x14ac:dyDescent="0.25">
      <c r="A1" s="115" t="s">
        <v>139</v>
      </c>
      <c r="B1" s="115" t="s">
        <v>140</v>
      </c>
    </row>
    <row r="2" spans="1:2" x14ac:dyDescent="0.25">
      <c r="A2" s="84">
        <v>64</v>
      </c>
      <c r="B2" s="115">
        <f t="shared" ref="B2:B65" si="0">IFERROR(VLOOKUP(A2,echelle4,2),"")</f>
        <v>64</v>
      </c>
    </row>
    <row r="3" spans="1:2" x14ac:dyDescent="0.25">
      <c r="A3" s="84">
        <v>4</v>
      </c>
      <c r="B3" s="115">
        <f t="shared" si="0"/>
        <v>4</v>
      </c>
    </row>
    <row r="4" spans="1:2" x14ac:dyDescent="0.25">
      <c r="A4" s="84" t="s">
        <v>91</v>
      </c>
      <c r="B4" s="157" t="str">
        <f t="shared" si="0"/>
        <v>&gt;=256</v>
      </c>
    </row>
    <row r="5" spans="1:2" x14ac:dyDescent="0.25">
      <c r="A5" s="84" t="s">
        <v>94</v>
      </c>
      <c r="B5" s="115">
        <f t="shared" si="0"/>
        <v>0.01</v>
      </c>
    </row>
    <row r="6" spans="1:2" x14ac:dyDescent="0.25">
      <c r="A6" s="84">
        <v>1.5</v>
      </c>
      <c r="B6" s="115">
        <f t="shared" si="0"/>
        <v>2</v>
      </c>
    </row>
    <row r="7" spans="1:2" x14ac:dyDescent="0.25">
      <c r="A7" s="84">
        <v>64</v>
      </c>
      <c r="B7" s="115">
        <f t="shared" si="0"/>
        <v>64</v>
      </c>
    </row>
    <row r="8" spans="1:2" x14ac:dyDescent="0.25">
      <c r="A8" s="121">
        <v>1.5</v>
      </c>
      <c r="B8" s="115">
        <f t="shared" si="0"/>
        <v>2</v>
      </c>
    </row>
    <row r="9" spans="1:2" x14ac:dyDescent="0.25">
      <c r="A9" s="84">
        <v>6.4000000000000001E-2</v>
      </c>
      <c r="B9" s="115">
        <f t="shared" si="0"/>
        <v>6.4000000000000001E-2</v>
      </c>
    </row>
    <row r="10" spans="1:2" x14ac:dyDescent="0.25">
      <c r="A10" s="84">
        <v>6</v>
      </c>
      <c r="B10" s="115">
        <f t="shared" si="0"/>
        <v>8</v>
      </c>
    </row>
    <row r="11" spans="1:2" x14ac:dyDescent="0.25">
      <c r="A11" s="84">
        <v>2.3E-2</v>
      </c>
      <c r="B11" s="115">
        <f t="shared" si="0"/>
        <v>3.2000000000000001E-2</v>
      </c>
    </row>
    <row r="12" spans="1:2" x14ac:dyDescent="0.25">
      <c r="A12" s="84">
        <v>0.75</v>
      </c>
      <c r="B12" s="115">
        <f t="shared" si="0"/>
        <v>1</v>
      </c>
    </row>
    <row r="13" spans="1:2" x14ac:dyDescent="0.25">
      <c r="A13" s="84">
        <v>12</v>
      </c>
      <c r="B13" s="115">
        <f t="shared" si="0"/>
        <v>16</v>
      </c>
    </row>
    <row r="14" spans="1:2" x14ac:dyDescent="0.25">
      <c r="A14" s="84">
        <v>64</v>
      </c>
      <c r="B14" s="115">
        <f t="shared" si="0"/>
        <v>64</v>
      </c>
    </row>
    <row r="15" spans="1:2" x14ac:dyDescent="0.25">
      <c r="A15" s="84">
        <v>0.75</v>
      </c>
      <c r="B15" s="115">
        <f t="shared" si="0"/>
        <v>1</v>
      </c>
    </row>
    <row r="16" spans="1:2" x14ac:dyDescent="0.25">
      <c r="A16" s="84">
        <v>2</v>
      </c>
      <c r="B16" s="115">
        <f t="shared" si="0"/>
        <v>2</v>
      </c>
    </row>
    <row r="17" spans="1:2" x14ac:dyDescent="0.25">
      <c r="A17" s="84">
        <v>64</v>
      </c>
      <c r="B17" s="115">
        <f t="shared" si="0"/>
        <v>64</v>
      </c>
    </row>
    <row r="18" spans="1:2" x14ac:dyDescent="0.25">
      <c r="A18" s="84">
        <v>64</v>
      </c>
      <c r="B18" s="115">
        <f t="shared" si="0"/>
        <v>64</v>
      </c>
    </row>
    <row r="19" spans="1:2" x14ac:dyDescent="0.25">
      <c r="A19" s="84">
        <v>1</v>
      </c>
      <c r="B19" s="115">
        <f t="shared" si="0"/>
        <v>1</v>
      </c>
    </row>
    <row r="20" spans="1:2" x14ac:dyDescent="0.25">
      <c r="A20" s="84">
        <v>0.25</v>
      </c>
      <c r="B20" s="115">
        <f t="shared" si="0"/>
        <v>0.25</v>
      </c>
    </row>
    <row r="21" spans="1:2" x14ac:dyDescent="0.25">
      <c r="A21" s="84">
        <v>64</v>
      </c>
      <c r="B21" s="115">
        <f t="shared" si="0"/>
        <v>64</v>
      </c>
    </row>
    <row r="22" spans="1:2" x14ac:dyDescent="0.25">
      <c r="A22" s="115"/>
      <c r="B22" s="115" t="str">
        <f t="shared" si="0"/>
        <v/>
      </c>
    </row>
    <row r="23" spans="1:2" x14ac:dyDescent="0.25">
      <c r="A23" s="115"/>
      <c r="B23" s="115" t="str">
        <f t="shared" si="0"/>
        <v/>
      </c>
    </row>
    <row r="24" spans="1:2" x14ac:dyDescent="0.25">
      <c r="A24" s="115" t="s">
        <v>153</v>
      </c>
      <c r="B24" s="115" t="str">
        <f t="shared" si="0"/>
        <v>&gt;=64</v>
      </c>
    </row>
    <row r="25" spans="1:2" x14ac:dyDescent="0.25">
      <c r="A25" s="115" t="s">
        <v>154</v>
      </c>
      <c r="B25" s="115" t="str">
        <f t="shared" si="0"/>
        <v>&gt;=64</v>
      </c>
    </row>
    <row r="26" spans="1:2" x14ac:dyDescent="0.25">
      <c r="A26" s="115" t="s">
        <v>154</v>
      </c>
      <c r="B26" s="115" t="str">
        <f t="shared" si="0"/>
        <v>&gt;=64</v>
      </c>
    </row>
    <row r="27" spans="1:2" x14ac:dyDescent="0.25">
      <c r="A27" s="115" t="s">
        <v>163</v>
      </c>
      <c r="B27" s="115" t="str">
        <f t="shared" si="0"/>
        <v>&gt;=1024</v>
      </c>
    </row>
    <row r="28" spans="1:2" x14ac:dyDescent="0.25">
      <c r="A28" s="115"/>
      <c r="B28" s="115" t="str">
        <f t="shared" si="0"/>
        <v/>
      </c>
    </row>
    <row r="29" spans="1:2" x14ac:dyDescent="0.25">
      <c r="A29" s="115"/>
      <c r="B29" s="115" t="str">
        <f t="shared" si="0"/>
        <v/>
      </c>
    </row>
    <row r="30" spans="1:2" x14ac:dyDescent="0.25">
      <c r="A30" s="115"/>
      <c r="B30" s="115" t="str">
        <f t="shared" si="0"/>
        <v/>
      </c>
    </row>
    <row r="31" spans="1:2" x14ac:dyDescent="0.25">
      <c r="A31" s="115"/>
      <c r="B31" s="115" t="str">
        <f t="shared" si="0"/>
        <v/>
      </c>
    </row>
    <row r="32" spans="1:2" x14ac:dyDescent="0.25">
      <c r="A32" s="115"/>
      <c r="B32" s="115" t="str">
        <f t="shared" si="0"/>
        <v/>
      </c>
    </row>
    <row r="33" spans="1:2" x14ac:dyDescent="0.25">
      <c r="A33" s="115"/>
      <c r="B33" s="115" t="str">
        <f t="shared" si="0"/>
        <v/>
      </c>
    </row>
    <row r="34" spans="1:2" x14ac:dyDescent="0.25">
      <c r="A34" s="115"/>
      <c r="B34" s="115" t="str">
        <f t="shared" si="0"/>
        <v/>
      </c>
    </row>
    <row r="35" spans="1:2" x14ac:dyDescent="0.25">
      <c r="A35" s="115"/>
      <c r="B35" s="115" t="str">
        <f t="shared" si="0"/>
        <v/>
      </c>
    </row>
    <row r="36" spans="1:2" x14ac:dyDescent="0.25">
      <c r="A36" s="115"/>
      <c r="B36" s="115" t="str">
        <f t="shared" si="0"/>
        <v/>
      </c>
    </row>
    <row r="37" spans="1:2" x14ac:dyDescent="0.25">
      <c r="A37" s="115"/>
      <c r="B37" s="115" t="str">
        <f t="shared" si="0"/>
        <v/>
      </c>
    </row>
    <row r="38" spans="1:2" x14ac:dyDescent="0.25">
      <c r="A38" s="115"/>
      <c r="B38" s="115" t="str">
        <f t="shared" si="0"/>
        <v/>
      </c>
    </row>
    <row r="39" spans="1:2" x14ac:dyDescent="0.25">
      <c r="A39" s="115"/>
      <c r="B39" s="115" t="str">
        <f t="shared" si="0"/>
        <v/>
      </c>
    </row>
    <row r="40" spans="1:2" x14ac:dyDescent="0.25">
      <c r="A40" s="115"/>
      <c r="B40" s="115" t="str">
        <f t="shared" si="0"/>
        <v/>
      </c>
    </row>
    <row r="41" spans="1:2" x14ac:dyDescent="0.25">
      <c r="A41" s="115"/>
      <c r="B41" s="115" t="str">
        <f t="shared" si="0"/>
        <v/>
      </c>
    </row>
    <row r="42" spans="1:2" x14ac:dyDescent="0.25">
      <c r="A42" s="115"/>
      <c r="B42" s="115" t="str">
        <f t="shared" si="0"/>
        <v/>
      </c>
    </row>
    <row r="43" spans="1:2" x14ac:dyDescent="0.25">
      <c r="A43" s="115"/>
      <c r="B43" s="115" t="str">
        <f t="shared" si="0"/>
        <v/>
      </c>
    </row>
    <row r="44" spans="1:2" x14ac:dyDescent="0.25">
      <c r="A44" s="115"/>
      <c r="B44" s="115" t="str">
        <f t="shared" si="0"/>
        <v/>
      </c>
    </row>
    <row r="45" spans="1:2" x14ac:dyDescent="0.25">
      <c r="A45" s="115"/>
      <c r="B45" s="115" t="str">
        <f t="shared" si="0"/>
        <v/>
      </c>
    </row>
    <row r="46" spans="1:2" x14ac:dyDescent="0.25">
      <c r="A46" s="115"/>
      <c r="B46" s="115" t="str">
        <f t="shared" si="0"/>
        <v/>
      </c>
    </row>
    <row r="47" spans="1:2" x14ac:dyDescent="0.25">
      <c r="A47" s="115"/>
      <c r="B47" s="115" t="str">
        <f t="shared" si="0"/>
        <v/>
      </c>
    </row>
    <row r="48" spans="1:2" x14ac:dyDescent="0.25">
      <c r="A48" s="115"/>
      <c r="B48" s="115" t="str">
        <f t="shared" si="0"/>
        <v/>
      </c>
    </row>
    <row r="49" spans="1:2" x14ac:dyDescent="0.25">
      <c r="A49" s="115"/>
      <c r="B49" s="115" t="str">
        <f t="shared" si="0"/>
        <v/>
      </c>
    </row>
    <row r="50" spans="1:2" x14ac:dyDescent="0.25">
      <c r="A50" s="115"/>
      <c r="B50" s="115" t="str">
        <f t="shared" si="0"/>
        <v/>
      </c>
    </row>
    <row r="51" spans="1:2" x14ac:dyDescent="0.25">
      <c r="A51" s="115"/>
      <c r="B51" s="115" t="str">
        <f t="shared" si="0"/>
        <v/>
      </c>
    </row>
    <row r="52" spans="1:2" x14ac:dyDescent="0.25">
      <c r="A52" s="115"/>
      <c r="B52" s="115" t="str">
        <f t="shared" si="0"/>
        <v/>
      </c>
    </row>
    <row r="53" spans="1:2" x14ac:dyDescent="0.25">
      <c r="A53" s="115"/>
      <c r="B53" s="115" t="str">
        <f t="shared" si="0"/>
        <v/>
      </c>
    </row>
    <row r="54" spans="1:2" x14ac:dyDescent="0.25">
      <c r="A54" s="115"/>
      <c r="B54" s="115" t="str">
        <f t="shared" si="0"/>
        <v/>
      </c>
    </row>
    <row r="55" spans="1:2" x14ac:dyDescent="0.25">
      <c r="A55" s="115"/>
      <c r="B55" s="115" t="str">
        <f t="shared" si="0"/>
        <v/>
      </c>
    </row>
    <row r="56" spans="1:2" x14ac:dyDescent="0.25">
      <c r="A56" s="115"/>
      <c r="B56" s="115" t="str">
        <f t="shared" si="0"/>
        <v/>
      </c>
    </row>
    <row r="57" spans="1:2" x14ac:dyDescent="0.25">
      <c r="A57" s="115"/>
      <c r="B57" s="115" t="str">
        <f t="shared" si="0"/>
        <v/>
      </c>
    </row>
    <row r="58" spans="1:2" x14ac:dyDescent="0.25">
      <c r="A58" s="115"/>
      <c r="B58" s="115" t="str">
        <f t="shared" si="0"/>
        <v/>
      </c>
    </row>
    <row r="59" spans="1:2" x14ac:dyDescent="0.25">
      <c r="A59" s="115"/>
      <c r="B59" s="115" t="str">
        <f t="shared" si="0"/>
        <v/>
      </c>
    </row>
    <row r="60" spans="1:2" x14ac:dyDescent="0.25">
      <c r="A60" s="115"/>
      <c r="B60" s="115" t="str">
        <f t="shared" si="0"/>
        <v/>
      </c>
    </row>
    <row r="61" spans="1:2" x14ac:dyDescent="0.25">
      <c r="A61" s="115"/>
      <c r="B61" s="115" t="str">
        <f t="shared" si="0"/>
        <v/>
      </c>
    </row>
    <row r="62" spans="1:2" x14ac:dyDescent="0.25">
      <c r="A62" s="115"/>
      <c r="B62" s="115" t="str">
        <f t="shared" si="0"/>
        <v/>
      </c>
    </row>
    <row r="63" spans="1:2" x14ac:dyDescent="0.25">
      <c r="A63" s="115"/>
      <c r="B63" s="115" t="str">
        <f t="shared" si="0"/>
        <v/>
      </c>
    </row>
    <row r="64" spans="1:2" x14ac:dyDescent="0.25">
      <c r="A64" s="115"/>
      <c r="B64" s="115" t="str">
        <f t="shared" si="0"/>
        <v/>
      </c>
    </row>
    <row r="65" spans="1:2" x14ac:dyDescent="0.25">
      <c r="A65" s="115"/>
      <c r="B65" s="115" t="str">
        <f t="shared" si="0"/>
        <v/>
      </c>
    </row>
    <row r="66" spans="1:2" x14ac:dyDescent="0.25">
      <c r="A66" s="115"/>
      <c r="B66" s="115" t="str">
        <f t="shared" ref="B66:B129" si="1">IFERROR(VLOOKUP(A66,echelle4,2),"")</f>
        <v/>
      </c>
    </row>
    <row r="67" spans="1:2" x14ac:dyDescent="0.25">
      <c r="A67" s="115"/>
      <c r="B67" s="115" t="str">
        <f t="shared" si="1"/>
        <v/>
      </c>
    </row>
    <row r="68" spans="1:2" x14ac:dyDescent="0.25">
      <c r="A68" s="115"/>
      <c r="B68" s="115" t="str">
        <f t="shared" si="1"/>
        <v/>
      </c>
    </row>
    <row r="69" spans="1:2" x14ac:dyDescent="0.25">
      <c r="A69" s="115"/>
      <c r="B69" s="115" t="str">
        <f t="shared" si="1"/>
        <v/>
      </c>
    </row>
    <row r="70" spans="1:2" x14ac:dyDescent="0.25">
      <c r="A70" s="115"/>
      <c r="B70" s="115" t="str">
        <f t="shared" si="1"/>
        <v/>
      </c>
    </row>
    <row r="71" spans="1:2" x14ac:dyDescent="0.25">
      <c r="A71" s="115"/>
      <c r="B71" s="115" t="str">
        <f t="shared" si="1"/>
        <v/>
      </c>
    </row>
    <row r="72" spans="1:2" x14ac:dyDescent="0.25">
      <c r="A72" s="115"/>
      <c r="B72" s="115" t="str">
        <f t="shared" si="1"/>
        <v/>
      </c>
    </row>
    <row r="73" spans="1:2" x14ac:dyDescent="0.25">
      <c r="A73" s="115"/>
      <c r="B73" s="115" t="str">
        <f t="shared" si="1"/>
        <v/>
      </c>
    </row>
    <row r="74" spans="1:2" x14ac:dyDescent="0.25">
      <c r="A74" s="115"/>
      <c r="B74" s="115" t="str">
        <f t="shared" si="1"/>
        <v/>
      </c>
    </row>
    <row r="75" spans="1:2" x14ac:dyDescent="0.25">
      <c r="A75" s="115"/>
      <c r="B75" s="115" t="str">
        <f t="shared" si="1"/>
        <v/>
      </c>
    </row>
    <row r="76" spans="1:2" x14ac:dyDescent="0.25">
      <c r="A76" s="115"/>
      <c r="B76" s="115" t="str">
        <f t="shared" si="1"/>
        <v/>
      </c>
    </row>
    <row r="77" spans="1:2" x14ac:dyDescent="0.25">
      <c r="A77" s="115"/>
      <c r="B77" s="115" t="str">
        <f t="shared" si="1"/>
        <v/>
      </c>
    </row>
    <row r="78" spans="1:2" x14ac:dyDescent="0.25">
      <c r="A78" s="115"/>
      <c r="B78" s="115" t="str">
        <f t="shared" si="1"/>
        <v/>
      </c>
    </row>
    <row r="79" spans="1:2" x14ac:dyDescent="0.25">
      <c r="A79" s="115"/>
      <c r="B79" s="115" t="str">
        <f t="shared" si="1"/>
        <v/>
      </c>
    </row>
    <row r="80" spans="1:2" x14ac:dyDescent="0.25">
      <c r="A80" s="115"/>
      <c r="B80" s="115" t="str">
        <f t="shared" si="1"/>
        <v/>
      </c>
    </row>
    <row r="81" spans="1:2" x14ac:dyDescent="0.25">
      <c r="A81" s="115"/>
      <c r="B81" s="115" t="str">
        <f t="shared" si="1"/>
        <v/>
      </c>
    </row>
    <row r="82" spans="1:2" x14ac:dyDescent="0.25">
      <c r="A82" s="115"/>
      <c r="B82" s="115" t="str">
        <f t="shared" si="1"/>
        <v/>
      </c>
    </row>
    <row r="83" spans="1:2" x14ac:dyDescent="0.25">
      <c r="A83" s="115"/>
      <c r="B83" s="115" t="str">
        <f t="shared" si="1"/>
        <v/>
      </c>
    </row>
    <row r="84" spans="1:2" x14ac:dyDescent="0.25">
      <c r="A84" s="115"/>
      <c r="B84" s="115" t="str">
        <f t="shared" si="1"/>
        <v/>
      </c>
    </row>
    <row r="85" spans="1:2" x14ac:dyDescent="0.25">
      <c r="A85" s="115"/>
      <c r="B85" s="115" t="str">
        <f t="shared" si="1"/>
        <v/>
      </c>
    </row>
    <row r="86" spans="1:2" x14ac:dyDescent="0.25">
      <c r="A86" s="115"/>
      <c r="B86" s="115" t="str">
        <f t="shared" si="1"/>
        <v/>
      </c>
    </row>
    <row r="87" spans="1:2" x14ac:dyDescent="0.25">
      <c r="A87" s="115"/>
      <c r="B87" s="115" t="str">
        <f t="shared" si="1"/>
        <v/>
      </c>
    </row>
    <row r="88" spans="1:2" x14ac:dyDescent="0.25">
      <c r="A88" s="115"/>
      <c r="B88" s="115" t="str">
        <f t="shared" si="1"/>
        <v/>
      </c>
    </row>
    <row r="89" spans="1:2" x14ac:dyDescent="0.25">
      <c r="A89" s="115"/>
      <c r="B89" s="115" t="str">
        <f t="shared" si="1"/>
        <v/>
      </c>
    </row>
    <row r="90" spans="1:2" x14ac:dyDescent="0.25">
      <c r="A90" s="115"/>
      <c r="B90" s="115" t="str">
        <f t="shared" si="1"/>
        <v/>
      </c>
    </row>
    <row r="91" spans="1:2" x14ac:dyDescent="0.25">
      <c r="A91" s="115"/>
      <c r="B91" s="115" t="str">
        <f t="shared" si="1"/>
        <v/>
      </c>
    </row>
    <row r="92" spans="1:2" x14ac:dyDescent="0.25">
      <c r="A92" s="115"/>
      <c r="B92" s="115" t="str">
        <f t="shared" si="1"/>
        <v/>
      </c>
    </row>
    <row r="93" spans="1:2" x14ac:dyDescent="0.25">
      <c r="A93" s="115"/>
      <c r="B93" s="115" t="str">
        <f t="shared" si="1"/>
        <v/>
      </c>
    </row>
    <row r="94" spans="1:2" x14ac:dyDescent="0.25">
      <c r="A94" s="115"/>
      <c r="B94" s="115" t="str">
        <f t="shared" si="1"/>
        <v/>
      </c>
    </row>
    <row r="95" spans="1:2" x14ac:dyDescent="0.25">
      <c r="A95" s="115"/>
      <c r="B95" s="115" t="str">
        <f t="shared" si="1"/>
        <v/>
      </c>
    </row>
    <row r="96" spans="1:2" x14ac:dyDescent="0.25">
      <c r="A96" s="115"/>
      <c r="B96" s="115" t="str">
        <f t="shared" si="1"/>
        <v/>
      </c>
    </row>
    <row r="97" spans="1:2" x14ac:dyDescent="0.25">
      <c r="A97" s="115"/>
      <c r="B97" s="115" t="str">
        <f t="shared" si="1"/>
        <v/>
      </c>
    </row>
    <row r="98" spans="1:2" x14ac:dyDescent="0.25">
      <c r="A98" s="115"/>
      <c r="B98" s="115" t="str">
        <f t="shared" si="1"/>
        <v/>
      </c>
    </row>
    <row r="99" spans="1:2" x14ac:dyDescent="0.25">
      <c r="A99" s="115"/>
      <c r="B99" s="115" t="str">
        <f t="shared" si="1"/>
        <v/>
      </c>
    </row>
    <row r="100" spans="1:2" x14ac:dyDescent="0.25">
      <c r="A100" s="115"/>
      <c r="B100" s="115" t="str">
        <f t="shared" si="1"/>
        <v/>
      </c>
    </row>
    <row r="101" spans="1:2" x14ac:dyDescent="0.25">
      <c r="A101" s="115"/>
      <c r="B101" s="115" t="str">
        <f t="shared" si="1"/>
        <v/>
      </c>
    </row>
    <row r="102" spans="1:2" x14ac:dyDescent="0.25">
      <c r="A102" s="115"/>
      <c r="B102" s="115" t="str">
        <f t="shared" si="1"/>
        <v/>
      </c>
    </row>
    <row r="103" spans="1:2" x14ac:dyDescent="0.25">
      <c r="A103" s="115"/>
      <c r="B103" s="115" t="str">
        <f t="shared" si="1"/>
        <v/>
      </c>
    </row>
    <row r="104" spans="1:2" x14ac:dyDescent="0.25">
      <c r="A104" s="115"/>
      <c r="B104" s="115" t="str">
        <f t="shared" si="1"/>
        <v/>
      </c>
    </row>
    <row r="105" spans="1:2" x14ac:dyDescent="0.25">
      <c r="A105" s="115"/>
      <c r="B105" s="115" t="str">
        <f t="shared" si="1"/>
        <v/>
      </c>
    </row>
    <row r="106" spans="1:2" x14ac:dyDescent="0.25">
      <c r="A106" s="115"/>
      <c r="B106" s="115" t="str">
        <f t="shared" si="1"/>
        <v/>
      </c>
    </row>
    <row r="107" spans="1:2" x14ac:dyDescent="0.25">
      <c r="A107" s="115"/>
      <c r="B107" s="115" t="str">
        <f t="shared" si="1"/>
        <v/>
      </c>
    </row>
    <row r="108" spans="1:2" x14ac:dyDescent="0.25">
      <c r="A108" s="115"/>
      <c r="B108" s="115" t="str">
        <f t="shared" si="1"/>
        <v/>
      </c>
    </row>
    <row r="109" spans="1:2" x14ac:dyDescent="0.25">
      <c r="A109" s="115"/>
      <c r="B109" s="115" t="str">
        <f t="shared" si="1"/>
        <v/>
      </c>
    </row>
    <row r="110" spans="1:2" x14ac:dyDescent="0.25">
      <c r="A110" s="115"/>
      <c r="B110" s="115" t="str">
        <f t="shared" si="1"/>
        <v/>
      </c>
    </row>
    <row r="111" spans="1:2" x14ac:dyDescent="0.25">
      <c r="A111" s="115"/>
      <c r="B111" s="115" t="str">
        <f t="shared" si="1"/>
        <v/>
      </c>
    </row>
    <row r="112" spans="1:2" x14ac:dyDescent="0.25">
      <c r="A112" s="115"/>
      <c r="B112" s="115" t="str">
        <f t="shared" si="1"/>
        <v/>
      </c>
    </row>
    <row r="113" spans="1:2" x14ac:dyDescent="0.25">
      <c r="A113" s="115"/>
      <c r="B113" s="115" t="str">
        <f t="shared" si="1"/>
        <v/>
      </c>
    </row>
    <row r="114" spans="1:2" x14ac:dyDescent="0.25">
      <c r="A114" s="115"/>
      <c r="B114" s="115" t="str">
        <f t="shared" si="1"/>
        <v/>
      </c>
    </row>
    <row r="115" spans="1:2" x14ac:dyDescent="0.25">
      <c r="A115" s="115"/>
      <c r="B115" s="115" t="str">
        <f t="shared" si="1"/>
        <v/>
      </c>
    </row>
    <row r="116" spans="1:2" x14ac:dyDescent="0.25">
      <c r="A116" s="115"/>
      <c r="B116" s="115" t="str">
        <f t="shared" si="1"/>
        <v/>
      </c>
    </row>
    <row r="117" spans="1:2" x14ac:dyDescent="0.25">
      <c r="A117" s="115"/>
      <c r="B117" s="115" t="str">
        <f t="shared" si="1"/>
        <v/>
      </c>
    </row>
    <row r="118" spans="1:2" x14ac:dyDescent="0.25">
      <c r="A118" s="115"/>
      <c r="B118" s="115" t="str">
        <f t="shared" si="1"/>
        <v/>
      </c>
    </row>
    <row r="119" spans="1:2" x14ac:dyDescent="0.25">
      <c r="A119" s="115"/>
      <c r="B119" s="115" t="str">
        <f t="shared" si="1"/>
        <v/>
      </c>
    </row>
    <row r="120" spans="1:2" x14ac:dyDescent="0.25">
      <c r="A120" s="115"/>
      <c r="B120" s="115" t="str">
        <f t="shared" si="1"/>
        <v/>
      </c>
    </row>
    <row r="121" spans="1:2" x14ac:dyDescent="0.25">
      <c r="A121" s="115"/>
      <c r="B121" s="115" t="str">
        <f t="shared" si="1"/>
        <v/>
      </c>
    </row>
    <row r="122" spans="1:2" x14ac:dyDescent="0.25">
      <c r="A122" s="115"/>
      <c r="B122" s="115" t="str">
        <f t="shared" si="1"/>
        <v/>
      </c>
    </row>
    <row r="123" spans="1:2" x14ac:dyDescent="0.25">
      <c r="A123" s="115"/>
      <c r="B123" s="115" t="str">
        <f t="shared" si="1"/>
        <v/>
      </c>
    </row>
    <row r="124" spans="1:2" x14ac:dyDescent="0.25">
      <c r="A124" s="115"/>
      <c r="B124" s="115" t="str">
        <f t="shared" si="1"/>
        <v/>
      </c>
    </row>
    <row r="125" spans="1:2" x14ac:dyDescent="0.25">
      <c r="A125" s="115"/>
      <c r="B125" s="115" t="str">
        <f t="shared" si="1"/>
        <v/>
      </c>
    </row>
    <row r="126" spans="1:2" x14ac:dyDescent="0.25">
      <c r="A126" s="115"/>
      <c r="B126" s="115" t="str">
        <f t="shared" si="1"/>
        <v/>
      </c>
    </row>
    <row r="127" spans="1:2" x14ac:dyDescent="0.25">
      <c r="A127" s="115"/>
      <c r="B127" s="115" t="str">
        <f t="shared" si="1"/>
        <v/>
      </c>
    </row>
    <row r="128" spans="1:2" x14ac:dyDescent="0.25">
      <c r="A128" s="115"/>
      <c r="B128" s="115" t="str">
        <f t="shared" si="1"/>
        <v/>
      </c>
    </row>
    <row r="129" spans="1:2" x14ac:dyDescent="0.25">
      <c r="A129" s="115"/>
      <c r="B129" s="115" t="str">
        <f t="shared" si="1"/>
        <v/>
      </c>
    </row>
    <row r="130" spans="1:2" x14ac:dyDescent="0.25">
      <c r="A130" s="115"/>
      <c r="B130" s="115" t="str">
        <f t="shared" ref="B130:B193" si="2">IFERROR(VLOOKUP(A130,echelle4,2),"")</f>
        <v/>
      </c>
    </row>
    <row r="131" spans="1:2" x14ac:dyDescent="0.25">
      <c r="A131" s="115"/>
      <c r="B131" s="115" t="str">
        <f t="shared" si="2"/>
        <v/>
      </c>
    </row>
    <row r="132" spans="1:2" x14ac:dyDescent="0.25">
      <c r="A132" s="115"/>
      <c r="B132" s="115" t="str">
        <f t="shared" si="2"/>
        <v/>
      </c>
    </row>
    <row r="133" spans="1:2" x14ac:dyDescent="0.25">
      <c r="A133" s="115"/>
      <c r="B133" s="115" t="str">
        <f t="shared" si="2"/>
        <v/>
      </c>
    </row>
    <row r="134" spans="1:2" x14ac:dyDescent="0.25">
      <c r="A134" s="115"/>
      <c r="B134" s="115" t="str">
        <f t="shared" si="2"/>
        <v/>
      </c>
    </row>
    <row r="135" spans="1:2" x14ac:dyDescent="0.25">
      <c r="A135" s="115"/>
      <c r="B135" s="115" t="str">
        <f t="shared" si="2"/>
        <v/>
      </c>
    </row>
    <row r="136" spans="1:2" x14ac:dyDescent="0.25">
      <c r="A136" s="115"/>
      <c r="B136" s="115" t="str">
        <f t="shared" si="2"/>
        <v/>
      </c>
    </row>
    <row r="137" spans="1:2" x14ac:dyDescent="0.25">
      <c r="A137" s="115"/>
      <c r="B137" s="115" t="str">
        <f t="shared" si="2"/>
        <v/>
      </c>
    </row>
    <row r="138" spans="1:2" x14ac:dyDescent="0.25">
      <c r="A138" s="115"/>
      <c r="B138" s="115" t="str">
        <f t="shared" si="2"/>
        <v/>
      </c>
    </row>
    <row r="139" spans="1:2" x14ac:dyDescent="0.25">
      <c r="A139" s="115"/>
      <c r="B139" s="115" t="str">
        <f t="shared" si="2"/>
        <v/>
      </c>
    </row>
    <row r="140" spans="1:2" x14ac:dyDescent="0.25">
      <c r="A140" s="115"/>
      <c r="B140" s="115" t="str">
        <f t="shared" si="2"/>
        <v/>
      </c>
    </row>
    <row r="141" spans="1:2" x14ac:dyDescent="0.25">
      <c r="A141" s="115"/>
      <c r="B141" s="115" t="str">
        <f t="shared" si="2"/>
        <v/>
      </c>
    </row>
    <row r="142" spans="1:2" x14ac:dyDescent="0.25">
      <c r="A142" s="115"/>
      <c r="B142" s="115" t="str">
        <f t="shared" si="2"/>
        <v/>
      </c>
    </row>
    <row r="143" spans="1:2" x14ac:dyDescent="0.25">
      <c r="A143" s="115"/>
      <c r="B143" s="115" t="str">
        <f t="shared" si="2"/>
        <v/>
      </c>
    </row>
    <row r="144" spans="1:2" x14ac:dyDescent="0.25">
      <c r="A144" s="115"/>
      <c r="B144" s="115" t="str">
        <f t="shared" si="2"/>
        <v/>
      </c>
    </row>
    <row r="145" spans="1:2" x14ac:dyDescent="0.25">
      <c r="A145" s="115"/>
      <c r="B145" s="115" t="str">
        <f t="shared" si="2"/>
        <v/>
      </c>
    </row>
    <row r="146" spans="1:2" x14ac:dyDescent="0.25">
      <c r="A146" s="115"/>
      <c r="B146" s="115" t="str">
        <f t="shared" si="2"/>
        <v/>
      </c>
    </row>
    <row r="147" spans="1:2" x14ac:dyDescent="0.25">
      <c r="A147" s="115"/>
      <c r="B147" s="115" t="str">
        <f t="shared" si="2"/>
        <v/>
      </c>
    </row>
    <row r="148" spans="1:2" x14ac:dyDescent="0.25">
      <c r="A148" s="115"/>
      <c r="B148" s="115" t="str">
        <f t="shared" si="2"/>
        <v/>
      </c>
    </row>
    <row r="149" spans="1:2" x14ac:dyDescent="0.25">
      <c r="A149" s="115"/>
      <c r="B149" s="115" t="str">
        <f t="shared" si="2"/>
        <v/>
      </c>
    </row>
    <row r="150" spans="1:2" x14ac:dyDescent="0.25">
      <c r="A150" s="115"/>
      <c r="B150" s="115" t="str">
        <f t="shared" si="2"/>
        <v/>
      </c>
    </row>
    <row r="151" spans="1:2" x14ac:dyDescent="0.25">
      <c r="A151" s="115"/>
      <c r="B151" s="115" t="str">
        <f t="shared" si="2"/>
        <v/>
      </c>
    </row>
    <row r="152" spans="1:2" x14ac:dyDescent="0.25">
      <c r="A152" s="115"/>
      <c r="B152" s="115" t="str">
        <f t="shared" si="2"/>
        <v/>
      </c>
    </row>
    <row r="153" spans="1:2" x14ac:dyDescent="0.25">
      <c r="A153" s="115"/>
      <c r="B153" s="115" t="str">
        <f t="shared" si="2"/>
        <v/>
      </c>
    </row>
    <row r="154" spans="1:2" x14ac:dyDescent="0.25">
      <c r="A154" s="115"/>
      <c r="B154" s="115" t="str">
        <f t="shared" si="2"/>
        <v/>
      </c>
    </row>
    <row r="155" spans="1:2" x14ac:dyDescent="0.25">
      <c r="A155" s="115"/>
      <c r="B155" s="115" t="str">
        <f t="shared" si="2"/>
        <v/>
      </c>
    </row>
    <row r="156" spans="1:2" x14ac:dyDescent="0.25">
      <c r="A156" s="115"/>
      <c r="B156" s="115" t="str">
        <f t="shared" si="2"/>
        <v/>
      </c>
    </row>
    <row r="157" spans="1:2" x14ac:dyDescent="0.25">
      <c r="A157" s="115"/>
      <c r="B157" s="115" t="str">
        <f t="shared" si="2"/>
        <v/>
      </c>
    </row>
    <row r="158" spans="1:2" x14ac:dyDescent="0.25">
      <c r="A158" s="115"/>
      <c r="B158" s="115" t="str">
        <f t="shared" si="2"/>
        <v/>
      </c>
    </row>
    <row r="159" spans="1:2" x14ac:dyDescent="0.25">
      <c r="A159" s="115"/>
      <c r="B159" s="115" t="str">
        <f t="shared" si="2"/>
        <v/>
      </c>
    </row>
    <row r="160" spans="1:2" x14ac:dyDescent="0.25">
      <c r="A160" s="115"/>
      <c r="B160" s="115" t="str">
        <f t="shared" si="2"/>
        <v/>
      </c>
    </row>
    <row r="161" spans="1:2" x14ac:dyDescent="0.25">
      <c r="A161" s="115"/>
      <c r="B161" s="115" t="str">
        <f t="shared" si="2"/>
        <v/>
      </c>
    </row>
    <row r="162" spans="1:2" x14ac:dyDescent="0.25">
      <c r="A162" s="115"/>
      <c r="B162" s="115" t="str">
        <f t="shared" si="2"/>
        <v/>
      </c>
    </row>
    <row r="163" spans="1:2" x14ac:dyDescent="0.25">
      <c r="A163" s="115"/>
      <c r="B163" s="115" t="str">
        <f t="shared" si="2"/>
        <v/>
      </c>
    </row>
    <row r="164" spans="1:2" x14ac:dyDescent="0.25">
      <c r="A164" s="115"/>
      <c r="B164" s="115" t="str">
        <f t="shared" si="2"/>
        <v/>
      </c>
    </row>
    <row r="165" spans="1:2" x14ac:dyDescent="0.25">
      <c r="A165" s="115"/>
      <c r="B165" s="115" t="str">
        <f t="shared" si="2"/>
        <v/>
      </c>
    </row>
    <row r="166" spans="1:2" x14ac:dyDescent="0.25">
      <c r="A166" s="115"/>
      <c r="B166" s="115" t="str">
        <f t="shared" si="2"/>
        <v/>
      </c>
    </row>
    <row r="167" spans="1:2" x14ac:dyDescent="0.25">
      <c r="A167" s="115"/>
      <c r="B167" s="115" t="str">
        <f t="shared" si="2"/>
        <v/>
      </c>
    </row>
    <row r="168" spans="1:2" x14ac:dyDescent="0.25">
      <c r="A168" s="115"/>
      <c r="B168" s="115" t="str">
        <f t="shared" si="2"/>
        <v/>
      </c>
    </row>
    <row r="169" spans="1:2" x14ac:dyDescent="0.25">
      <c r="A169" s="115"/>
      <c r="B169" s="115" t="str">
        <f t="shared" si="2"/>
        <v/>
      </c>
    </row>
    <row r="170" spans="1:2" x14ac:dyDescent="0.25">
      <c r="A170" s="115"/>
      <c r="B170" s="115" t="str">
        <f t="shared" si="2"/>
        <v/>
      </c>
    </row>
    <row r="171" spans="1:2" x14ac:dyDescent="0.25">
      <c r="A171" s="115"/>
      <c r="B171" s="115" t="str">
        <f t="shared" si="2"/>
        <v/>
      </c>
    </row>
    <row r="172" spans="1:2" x14ac:dyDescent="0.25">
      <c r="A172" s="115"/>
      <c r="B172" s="115" t="str">
        <f t="shared" si="2"/>
        <v/>
      </c>
    </row>
    <row r="173" spans="1:2" x14ac:dyDescent="0.25">
      <c r="A173" s="115"/>
      <c r="B173" s="115" t="str">
        <f t="shared" si="2"/>
        <v/>
      </c>
    </row>
    <row r="174" spans="1:2" x14ac:dyDescent="0.25">
      <c r="A174" s="115"/>
      <c r="B174" s="115" t="str">
        <f t="shared" si="2"/>
        <v/>
      </c>
    </row>
    <row r="175" spans="1:2" x14ac:dyDescent="0.25">
      <c r="A175" s="115"/>
      <c r="B175" s="115" t="str">
        <f t="shared" si="2"/>
        <v/>
      </c>
    </row>
    <row r="176" spans="1:2" x14ac:dyDescent="0.25">
      <c r="A176" s="115"/>
      <c r="B176" s="115" t="str">
        <f t="shared" si="2"/>
        <v/>
      </c>
    </row>
    <row r="177" spans="1:2" x14ac:dyDescent="0.25">
      <c r="A177" s="115"/>
      <c r="B177" s="115" t="str">
        <f t="shared" si="2"/>
        <v/>
      </c>
    </row>
    <row r="178" spans="1:2" x14ac:dyDescent="0.25">
      <c r="A178" s="115"/>
      <c r="B178" s="115" t="str">
        <f t="shared" si="2"/>
        <v/>
      </c>
    </row>
    <row r="179" spans="1:2" x14ac:dyDescent="0.25">
      <c r="A179" s="115"/>
      <c r="B179" s="115" t="str">
        <f t="shared" si="2"/>
        <v/>
      </c>
    </row>
    <row r="180" spans="1:2" x14ac:dyDescent="0.25">
      <c r="A180" s="115"/>
      <c r="B180" s="115" t="str">
        <f t="shared" si="2"/>
        <v/>
      </c>
    </row>
    <row r="181" spans="1:2" x14ac:dyDescent="0.25">
      <c r="A181" s="115"/>
      <c r="B181" s="115" t="str">
        <f t="shared" si="2"/>
        <v/>
      </c>
    </row>
    <row r="182" spans="1:2" x14ac:dyDescent="0.25">
      <c r="A182" s="115"/>
      <c r="B182" s="115" t="str">
        <f t="shared" si="2"/>
        <v/>
      </c>
    </row>
    <row r="183" spans="1:2" x14ac:dyDescent="0.25">
      <c r="A183" s="115"/>
      <c r="B183" s="115" t="str">
        <f t="shared" si="2"/>
        <v/>
      </c>
    </row>
    <row r="184" spans="1:2" x14ac:dyDescent="0.25">
      <c r="A184" s="115"/>
      <c r="B184" s="115" t="str">
        <f t="shared" si="2"/>
        <v/>
      </c>
    </row>
    <row r="185" spans="1:2" x14ac:dyDescent="0.25">
      <c r="A185" s="115"/>
      <c r="B185" s="115" t="str">
        <f t="shared" si="2"/>
        <v/>
      </c>
    </row>
    <row r="186" spans="1:2" x14ac:dyDescent="0.25">
      <c r="A186" s="115"/>
      <c r="B186" s="115" t="str">
        <f t="shared" si="2"/>
        <v/>
      </c>
    </row>
    <row r="187" spans="1:2" x14ac:dyDescent="0.25">
      <c r="A187" s="115"/>
      <c r="B187" s="115" t="str">
        <f t="shared" si="2"/>
        <v/>
      </c>
    </row>
    <row r="188" spans="1:2" x14ac:dyDescent="0.25">
      <c r="A188" s="115"/>
      <c r="B188" s="115" t="str">
        <f t="shared" si="2"/>
        <v/>
      </c>
    </row>
    <row r="189" spans="1:2" x14ac:dyDescent="0.25">
      <c r="A189" s="115"/>
      <c r="B189" s="115" t="str">
        <f t="shared" si="2"/>
        <v/>
      </c>
    </row>
    <row r="190" spans="1:2" x14ac:dyDescent="0.25">
      <c r="A190" s="115"/>
      <c r="B190" s="115" t="str">
        <f t="shared" si="2"/>
        <v/>
      </c>
    </row>
    <row r="191" spans="1:2" x14ac:dyDescent="0.25">
      <c r="A191" s="115"/>
      <c r="B191" s="115" t="str">
        <f t="shared" si="2"/>
        <v/>
      </c>
    </row>
    <row r="192" spans="1:2" x14ac:dyDescent="0.25">
      <c r="A192" s="115"/>
      <c r="B192" s="115" t="str">
        <f t="shared" si="2"/>
        <v/>
      </c>
    </row>
    <row r="193" spans="1:2" x14ac:dyDescent="0.25">
      <c r="A193" s="115"/>
      <c r="B193" s="115" t="str">
        <f t="shared" si="2"/>
        <v/>
      </c>
    </row>
    <row r="194" spans="1:2" x14ac:dyDescent="0.25">
      <c r="A194" s="115"/>
      <c r="B194" s="115" t="str">
        <f t="shared" ref="B194:B257" si="3">IFERROR(VLOOKUP(A194,echelle4,2),"")</f>
        <v/>
      </c>
    </row>
    <row r="195" spans="1:2" x14ac:dyDescent="0.25">
      <c r="A195" s="115"/>
      <c r="B195" s="115" t="str">
        <f t="shared" si="3"/>
        <v/>
      </c>
    </row>
    <row r="196" spans="1:2" x14ac:dyDescent="0.25">
      <c r="A196" s="115"/>
      <c r="B196" s="115" t="str">
        <f t="shared" si="3"/>
        <v/>
      </c>
    </row>
    <row r="197" spans="1:2" x14ac:dyDescent="0.25">
      <c r="A197" s="115"/>
      <c r="B197" s="115" t="str">
        <f t="shared" si="3"/>
        <v/>
      </c>
    </row>
    <row r="198" spans="1:2" x14ac:dyDescent="0.25">
      <c r="A198" s="115"/>
      <c r="B198" s="115" t="str">
        <f t="shared" si="3"/>
        <v/>
      </c>
    </row>
    <row r="199" spans="1:2" x14ac:dyDescent="0.25">
      <c r="A199" s="115"/>
      <c r="B199" s="115" t="str">
        <f t="shared" si="3"/>
        <v/>
      </c>
    </row>
    <row r="200" spans="1:2" x14ac:dyDescent="0.25">
      <c r="A200" s="115"/>
      <c r="B200" s="115" t="str">
        <f t="shared" si="3"/>
        <v/>
      </c>
    </row>
    <row r="201" spans="1:2" x14ac:dyDescent="0.25">
      <c r="A201" s="115"/>
      <c r="B201" s="115" t="str">
        <f t="shared" si="3"/>
        <v/>
      </c>
    </row>
    <row r="202" spans="1:2" x14ac:dyDescent="0.25">
      <c r="A202" s="115"/>
      <c r="B202" s="115" t="str">
        <f t="shared" si="3"/>
        <v/>
      </c>
    </row>
    <row r="203" spans="1:2" x14ac:dyDescent="0.25">
      <c r="A203" s="115"/>
      <c r="B203" s="115" t="str">
        <f t="shared" si="3"/>
        <v/>
      </c>
    </row>
    <row r="204" spans="1:2" x14ac:dyDescent="0.25">
      <c r="A204" s="115"/>
      <c r="B204" s="115" t="str">
        <f t="shared" si="3"/>
        <v/>
      </c>
    </row>
    <row r="205" spans="1:2" x14ac:dyDescent="0.25">
      <c r="A205" s="115"/>
      <c r="B205" s="115" t="str">
        <f t="shared" si="3"/>
        <v/>
      </c>
    </row>
    <row r="206" spans="1:2" x14ac:dyDescent="0.25">
      <c r="A206" s="115"/>
      <c r="B206" s="115" t="str">
        <f t="shared" si="3"/>
        <v/>
      </c>
    </row>
    <row r="207" spans="1:2" x14ac:dyDescent="0.25">
      <c r="A207" s="115"/>
      <c r="B207" s="115" t="str">
        <f t="shared" si="3"/>
        <v/>
      </c>
    </row>
    <row r="208" spans="1:2" x14ac:dyDescent="0.25">
      <c r="A208" s="115"/>
      <c r="B208" s="115" t="str">
        <f t="shared" si="3"/>
        <v/>
      </c>
    </row>
    <row r="209" spans="1:2" x14ac:dyDescent="0.25">
      <c r="A209" s="115"/>
      <c r="B209" s="115" t="str">
        <f t="shared" si="3"/>
        <v/>
      </c>
    </row>
    <row r="210" spans="1:2" x14ac:dyDescent="0.25">
      <c r="A210" s="115"/>
      <c r="B210" s="115" t="str">
        <f t="shared" si="3"/>
        <v/>
      </c>
    </row>
    <row r="211" spans="1:2" x14ac:dyDescent="0.25">
      <c r="A211" s="115"/>
      <c r="B211" s="115" t="str">
        <f t="shared" si="3"/>
        <v/>
      </c>
    </row>
    <row r="212" spans="1:2" x14ac:dyDescent="0.25">
      <c r="A212" s="115"/>
      <c r="B212" s="115" t="str">
        <f t="shared" si="3"/>
        <v/>
      </c>
    </row>
    <row r="213" spans="1:2" x14ac:dyDescent="0.25">
      <c r="A213" s="115"/>
      <c r="B213" s="115" t="str">
        <f t="shared" si="3"/>
        <v/>
      </c>
    </row>
    <row r="214" spans="1:2" x14ac:dyDescent="0.25">
      <c r="A214" s="115"/>
      <c r="B214" s="115" t="str">
        <f t="shared" si="3"/>
        <v/>
      </c>
    </row>
    <row r="215" spans="1:2" x14ac:dyDescent="0.25">
      <c r="A215" s="115"/>
      <c r="B215" s="115" t="str">
        <f t="shared" si="3"/>
        <v/>
      </c>
    </row>
    <row r="216" spans="1:2" x14ac:dyDescent="0.25">
      <c r="A216" s="115"/>
      <c r="B216" s="115" t="str">
        <f t="shared" si="3"/>
        <v/>
      </c>
    </row>
    <row r="217" spans="1:2" x14ac:dyDescent="0.25">
      <c r="A217" s="115"/>
      <c r="B217" s="115" t="str">
        <f t="shared" si="3"/>
        <v/>
      </c>
    </row>
    <row r="218" spans="1:2" x14ac:dyDescent="0.25">
      <c r="A218" s="115"/>
      <c r="B218" s="115" t="str">
        <f t="shared" si="3"/>
        <v/>
      </c>
    </row>
    <row r="219" spans="1:2" x14ac:dyDescent="0.25">
      <c r="A219" s="115"/>
      <c r="B219" s="115" t="str">
        <f t="shared" si="3"/>
        <v/>
      </c>
    </row>
    <row r="220" spans="1:2" x14ac:dyDescent="0.25">
      <c r="A220" s="115"/>
      <c r="B220" s="115" t="str">
        <f t="shared" si="3"/>
        <v/>
      </c>
    </row>
    <row r="221" spans="1:2" x14ac:dyDescent="0.25">
      <c r="A221" s="115"/>
      <c r="B221" s="115" t="str">
        <f t="shared" si="3"/>
        <v/>
      </c>
    </row>
    <row r="222" spans="1:2" x14ac:dyDescent="0.25">
      <c r="A222" s="115"/>
      <c r="B222" s="115" t="str">
        <f t="shared" si="3"/>
        <v/>
      </c>
    </row>
    <row r="223" spans="1:2" x14ac:dyDescent="0.25">
      <c r="A223" s="115"/>
      <c r="B223" s="115" t="str">
        <f t="shared" si="3"/>
        <v/>
      </c>
    </row>
    <row r="224" spans="1:2" x14ac:dyDescent="0.25">
      <c r="A224" s="115"/>
      <c r="B224" s="115" t="str">
        <f t="shared" si="3"/>
        <v/>
      </c>
    </row>
    <row r="225" spans="1:2" x14ac:dyDescent="0.25">
      <c r="A225" s="115"/>
      <c r="B225" s="115" t="str">
        <f t="shared" si="3"/>
        <v/>
      </c>
    </row>
    <row r="226" spans="1:2" x14ac:dyDescent="0.25">
      <c r="A226" s="115"/>
      <c r="B226" s="115" t="str">
        <f t="shared" si="3"/>
        <v/>
      </c>
    </row>
    <row r="227" spans="1:2" x14ac:dyDescent="0.25">
      <c r="A227" s="115"/>
      <c r="B227" s="115" t="str">
        <f t="shared" si="3"/>
        <v/>
      </c>
    </row>
    <row r="228" spans="1:2" x14ac:dyDescent="0.25">
      <c r="A228" s="115"/>
      <c r="B228" s="115" t="str">
        <f t="shared" si="3"/>
        <v/>
      </c>
    </row>
    <row r="229" spans="1:2" x14ac:dyDescent="0.25">
      <c r="A229" s="115"/>
      <c r="B229" s="115" t="str">
        <f t="shared" si="3"/>
        <v/>
      </c>
    </row>
    <row r="230" spans="1:2" x14ac:dyDescent="0.25">
      <c r="A230" s="115"/>
      <c r="B230" s="115" t="str">
        <f t="shared" si="3"/>
        <v/>
      </c>
    </row>
    <row r="231" spans="1:2" x14ac:dyDescent="0.25">
      <c r="A231" s="115"/>
      <c r="B231" s="115" t="str">
        <f t="shared" si="3"/>
        <v/>
      </c>
    </row>
    <row r="232" spans="1:2" x14ac:dyDescent="0.25">
      <c r="A232" s="115"/>
      <c r="B232" s="115" t="str">
        <f t="shared" si="3"/>
        <v/>
      </c>
    </row>
    <row r="233" spans="1:2" x14ac:dyDescent="0.25">
      <c r="A233" s="115"/>
      <c r="B233" s="115" t="str">
        <f t="shared" si="3"/>
        <v/>
      </c>
    </row>
    <row r="234" spans="1:2" x14ac:dyDescent="0.25">
      <c r="A234" s="115"/>
      <c r="B234" s="115" t="str">
        <f t="shared" si="3"/>
        <v/>
      </c>
    </row>
    <row r="235" spans="1:2" x14ac:dyDescent="0.25">
      <c r="A235" s="115"/>
      <c r="B235" s="115" t="str">
        <f t="shared" si="3"/>
        <v/>
      </c>
    </row>
    <row r="236" spans="1:2" x14ac:dyDescent="0.25">
      <c r="A236" s="115"/>
      <c r="B236" s="115" t="str">
        <f t="shared" si="3"/>
        <v/>
      </c>
    </row>
    <row r="237" spans="1:2" x14ac:dyDescent="0.25">
      <c r="A237" s="115"/>
      <c r="B237" s="115" t="str">
        <f t="shared" si="3"/>
        <v/>
      </c>
    </row>
    <row r="238" spans="1:2" x14ac:dyDescent="0.25">
      <c r="A238" s="115"/>
      <c r="B238" s="115" t="str">
        <f t="shared" si="3"/>
        <v/>
      </c>
    </row>
    <row r="239" spans="1:2" x14ac:dyDescent="0.25">
      <c r="A239" s="115"/>
      <c r="B239" s="115" t="str">
        <f t="shared" si="3"/>
        <v/>
      </c>
    </row>
    <row r="240" spans="1:2" x14ac:dyDescent="0.25">
      <c r="A240" s="115"/>
      <c r="B240" s="115" t="str">
        <f t="shared" si="3"/>
        <v/>
      </c>
    </row>
    <row r="241" spans="1:2" x14ac:dyDescent="0.25">
      <c r="A241" s="115"/>
      <c r="B241" s="115" t="str">
        <f t="shared" si="3"/>
        <v/>
      </c>
    </row>
    <row r="242" spans="1:2" x14ac:dyDescent="0.25">
      <c r="A242" s="115"/>
      <c r="B242" s="115" t="str">
        <f t="shared" si="3"/>
        <v/>
      </c>
    </row>
    <row r="243" spans="1:2" x14ac:dyDescent="0.25">
      <c r="A243" s="115"/>
      <c r="B243" s="115" t="str">
        <f t="shared" si="3"/>
        <v/>
      </c>
    </row>
    <row r="244" spans="1:2" x14ac:dyDescent="0.25">
      <c r="A244" s="115"/>
      <c r="B244" s="115" t="str">
        <f t="shared" si="3"/>
        <v/>
      </c>
    </row>
    <row r="245" spans="1:2" x14ac:dyDescent="0.25">
      <c r="A245" s="115"/>
      <c r="B245" s="115" t="str">
        <f t="shared" si="3"/>
        <v/>
      </c>
    </row>
    <row r="246" spans="1:2" x14ac:dyDescent="0.25">
      <c r="A246" s="115"/>
      <c r="B246" s="115" t="str">
        <f t="shared" si="3"/>
        <v/>
      </c>
    </row>
    <row r="247" spans="1:2" x14ac:dyDescent="0.25">
      <c r="A247" s="115"/>
      <c r="B247" s="115" t="str">
        <f t="shared" si="3"/>
        <v/>
      </c>
    </row>
    <row r="248" spans="1:2" x14ac:dyDescent="0.25">
      <c r="A248" s="115"/>
      <c r="B248" s="115" t="str">
        <f t="shared" si="3"/>
        <v/>
      </c>
    </row>
    <row r="249" spans="1:2" x14ac:dyDescent="0.25">
      <c r="A249" s="115"/>
      <c r="B249" s="115" t="str">
        <f t="shared" si="3"/>
        <v/>
      </c>
    </row>
    <row r="250" spans="1:2" x14ac:dyDescent="0.25">
      <c r="A250" s="115"/>
      <c r="B250" s="115" t="str">
        <f t="shared" si="3"/>
        <v/>
      </c>
    </row>
    <row r="251" spans="1:2" x14ac:dyDescent="0.25">
      <c r="A251" s="115"/>
      <c r="B251" s="115" t="str">
        <f t="shared" si="3"/>
        <v/>
      </c>
    </row>
    <row r="252" spans="1:2" x14ac:dyDescent="0.25">
      <c r="A252" s="115"/>
      <c r="B252" s="115" t="str">
        <f t="shared" si="3"/>
        <v/>
      </c>
    </row>
    <row r="253" spans="1:2" x14ac:dyDescent="0.25">
      <c r="A253" s="115"/>
      <c r="B253" s="115" t="str">
        <f t="shared" si="3"/>
        <v/>
      </c>
    </row>
    <row r="254" spans="1:2" x14ac:dyDescent="0.25">
      <c r="A254" s="115"/>
      <c r="B254" s="115" t="str">
        <f t="shared" si="3"/>
        <v/>
      </c>
    </row>
    <row r="255" spans="1:2" x14ac:dyDescent="0.25">
      <c r="A255" s="115"/>
      <c r="B255" s="115" t="str">
        <f t="shared" si="3"/>
        <v/>
      </c>
    </row>
    <row r="256" spans="1:2" x14ac:dyDescent="0.25">
      <c r="A256" s="115"/>
      <c r="B256" s="115" t="str">
        <f t="shared" si="3"/>
        <v/>
      </c>
    </row>
    <row r="257" spans="1:2" x14ac:dyDescent="0.25">
      <c r="A257" s="115"/>
      <c r="B257" s="115" t="str">
        <f t="shared" si="3"/>
        <v/>
      </c>
    </row>
    <row r="258" spans="1:2" x14ac:dyDescent="0.25">
      <c r="A258" s="115"/>
      <c r="B258" s="115" t="str">
        <f t="shared" ref="B258:B300" si="4">IFERROR(VLOOKUP(A258,echelle4,2),"")</f>
        <v/>
      </c>
    </row>
    <row r="259" spans="1:2" x14ac:dyDescent="0.25">
      <c r="A259" s="115"/>
      <c r="B259" s="115" t="str">
        <f t="shared" si="4"/>
        <v/>
      </c>
    </row>
    <row r="260" spans="1:2" x14ac:dyDescent="0.25">
      <c r="A260" s="115"/>
      <c r="B260" s="115" t="str">
        <f t="shared" si="4"/>
        <v/>
      </c>
    </row>
    <row r="261" spans="1:2" x14ac:dyDescent="0.25">
      <c r="A261" s="115"/>
      <c r="B261" s="115" t="str">
        <f t="shared" si="4"/>
        <v/>
      </c>
    </row>
    <row r="262" spans="1:2" x14ac:dyDescent="0.25">
      <c r="A262" s="115"/>
      <c r="B262" s="115" t="str">
        <f t="shared" si="4"/>
        <v/>
      </c>
    </row>
    <row r="263" spans="1:2" x14ac:dyDescent="0.25">
      <c r="A263" s="115"/>
      <c r="B263" s="115" t="str">
        <f t="shared" si="4"/>
        <v/>
      </c>
    </row>
    <row r="264" spans="1:2" x14ac:dyDescent="0.25">
      <c r="A264" s="115"/>
      <c r="B264" s="115" t="str">
        <f t="shared" si="4"/>
        <v/>
      </c>
    </row>
    <row r="265" spans="1:2" x14ac:dyDescent="0.25">
      <c r="A265" s="115"/>
      <c r="B265" s="115" t="str">
        <f t="shared" si="4"/>
        <v/>
      </c>
    </row>
    <row r="266" spans="1:2" x14ac:dyDescent="0.25">
      <c r="A266" s="115"/>
      <c r="B266" s="115" t="str">
        <f t="shared" si="4"/>
        <v/>
      </c>
    </row>
    <row r="267" spans="1:2" x14ac:dyDescent="0.25">
      <c r="A267" s="115"/>
      <c r="B267" s="115" t="str">
        <f t="shared" si="4"/>
        <v/>
      </c>
    </row>
    <row r="268" spans="1:2" x14ac:dyDescent="0.25">
      <c r="A268" s="115"/>
      <c r="B268" s="115" t="str">
        <f t="shared" si="4"/>
        <v/>
      </c>
    </row>
    <row r="269" spans="1:2" x14ac:dyDescent="0.25">
      <c r="A269" s="115"/>
      <c r="B269" s="115" t="str">
        <f t="shared" si="4"/>
        <v/>
      </c>
    </row>
    <row r="270" spans="1:2" x14ac:dyDescent="0.25">
      <c r="A270" s="115"/>
      <c r="B270" s="115" t="str">
        <f t="shared" si="4"/>
        <v/>
      </c>
    </row>
    <row r="271" spans="1:2" x14ac:dyDescent="0.25">
      <c r="A271" s="115"/>
      <c r="B271" s="115" t="str">
        <f t="shared" si="4"/>
        <v/>
      </c>
    </row>
    <row r="272" spans="1:2" x14ac:dyDescent="0.25">
      <c r="A272" s="115"/>
      <c r="B272" s="115" t="str">
        <f t="shared" si="4"/>
        <v/>
      </c>
    </row>
    <row r="273" spans="1:2" x14ac:dyDescent="0.25">
      <c r="A273" s="115"/>
      <c r="B273" s="115" t="str">
        <f t="shared" si="4"/>
        <v/>
      </c>
    </row>
    <row r="274" spans="1:2" x14ac:dyDescent="0.25">
      <c r="A274" s="115"/>
      <c r="B274" s="115" t="str">
        <f t="shared" si="4"/>
        <v/>
      </c>
    </row>
    <row r="275" spans="1:2" x14ac:dyDescent="0.25">
      <c r="A275" s="115"/>
      <c r="B275" s="115" t="str">
        <f t="shared" si="4"/>
        <v/>
      </c>
    </row>
    <row r="276" spans="1:2" x14ac:dyDescent="0.25">
      <c r="A276" s="115"/>
      <c r="B276" s="115" t="str">
        <f t="shared" si="4"/>
        <v/>
      </c>
    </row>
    <row r="277" spans="1:2" x14ac:dyDescent="0.25">
      <c r="A277" s="115"/>
      <c r="B277" s="115" t="str">
        <f t="shared" si="4"/>
        <v/>
      </c>
    </row>
    <row r="278" spans="1:2" x14ac:dyDescent="0.25">
      <c r="A278" s="115"/>
      <c r="B278" s="115" t="str">
        <f t="shared" si="4"/>
        <v/>
      </c>
    </row>
    <row r="279" spans="1:2" x14ac:dyDescent="0.25">
      <c r="A279" s="115"/>
      <c r="B279" s="115" t="str">
        <f t="shared" si="4"/>
        <v/>
      </c>
    </row>
    <row r="280" spans="1:2" x14ac:dyDescent="0.25">
      <c r="A280" s="115"/>
      <c r="B280" s="115" t="str">
        <f t="shared" si="4"/>
        <v/>
      </c>
    </row>
    <row r="281" spans="1:2" x14ac:dyDescent="0.25">
      <c r="A281" s="115"/>
      <c r="B281" s="115" t="str">
        <f t="shared" si="4"/>
        <v/>
      </c>
    </row>
    <row r="282" spans="1:2" x14ac:dyDescent="0.25">
      <c r="A282" s="115"/>
      <c r="B282" s="115" t="str">
        <f t="shared" si="4"/>
        <v/>
      </c>
    </row>
    <row r="283" spans="1:2" x14ac:dyDescent="0.25">
      <c r="A283" s="115"/>
      <c r="B283" s="115" t="str">
        <f t="shared" si="4"/>
        <v/>
      </c>
    </row>
    <row r="284" spans="1:2" x14ac:dyDescent="0.25">
      <c r="A284" s="115"/>
      <c r="B284" s="115" t="str">
        <f t="shared" si="4"/>
        <v/>
      </c>
    </row>
    <row r="285" spans="1:2" x14ac:dyDescent="0.25">
      <c r="A285" s="115"/>
      <c r="B285" s="115" t="str">
        <f t="shared" si="4"/>
        <v/>
      </c>
    </row>
    <row r="286" spans="1:2" x14ac:dyDescent="0.25">
      <c r="A286" s="115"/>
      <c r="B286" s="115" t="str">
        <f t="shared" si="4"/>
        <v/>
      </c>
    </row>
    <row r="287" spans="1:2" x14ac:dyDescent="0.25">
      <c r="A287" s="115"/>
      <c r="B287" s="115" t="str">
        <f t="shared" si="4"/>
        <v/>
      </c>
    </row>
    <row r="288" spans="1:2" x14ac:dyDescent="0.25">
      <c r="A288" s="115"/>
      <c r="B288" s="115" t="str">
        <f t="shared" si="4"/>
        <v/>
      </c>
    </row>
    <row r="289" spans="1:2" x14ac:dyDescent="0.25">
      <c r="A289" s="115"/>
      <c r="B289" s="115" t="str">
        <f t="shared" si="4"/>
        <v/>
      </c>
    </row>
    <row r="290" spans="1:2" x14ac:dyDescent="0.25">
      <c r="A290" s="115"/>
      <c r="B290" s="115" t="str">
        <f t="shared" si="4"/>
        <v/>
      </c>
    </row>
    <row r="291" spans="1:2" x14ac:dyDescent="0.25">
      <c r="A291" s="115"/>
      <c r="B291" s="115" t="str">
        <f t="shared" si="4"/>
        <v/>
      </c>
    </row>
    <row r="292" spans="1:2" x14ac:dyDescent="0.25">
      <c r="A292" s="115"/>
      <c r="B292" s="115" t="str">
        <f t="shared" si="4"/>
        <v/>
      </c>
    </row>
    <row r="293" spans="1:2" x14ac:dyDescent="0.25">
      <c r="A293" s="115"/>
      <c r="B293" s="115" t="str">
        <f t="shared" si="4"/>
        <v/>
      </c>
    </row>
    <row r="294" spans="1:2" x14ac:dyDescent="0.25">
      <c r="A294" s="115"/>
      <c r="B294" s="115" t="str">
        <f t="shared" si="4"/>
        <v/>
      </c>
    </row>
    <row r="295" spans="1:2" x14ac:dyDescent="0.25">
      <c r="A295" s="115"/>
      <c r="B295" s="115" t="str">
        <f t="shared" si="4"/>
        <v/>
      </c>
    </row>
    <row r="296" spans="1:2" x14ac:dyDescent="0.25">
      <c r="A296" s="115"/>
      <c r="B296" s="115" t="str">
        <f t="shared" si="4"/>
        <v/>
      </c>
    </row>
    <row r="297" spans="1:2" x14ac:dyDescent="0.25">
      <c r="A297" s="115"/>
      <c r="B297" s="115" t="str">
        <f t="shared" si="4"/>
        <v/>
      </c>
    </row>
    <row r="298" spans="1:2" x14ac:dyDescent="0.25">
      <c r="A298" s="115"/>
      <c r="B298" s="115" t="str">
        <f t="shared" si="4"/>
        <v/>
      </c>
    </row>
    <row r="299" spans="1:2" x14ac:dyDescent="0.25">
      <c r="A299" s="115"/>
      <c r="B299" s="115" t="str">
        <f t="shared" si="4"/>
        <v/>
      </c>
    </row>
    <row r="300" spans="1:2" x14ac:dyDescent="0.25">
      <c r="A300" s="115"/>
      <c r="B300" s="115" t="str">
        <f t="shared" si="4"/>
        <v/>
      </c>
    </row>
  </sheetData>
  <conditionalFormatting sqref="A18">
    <cfRule type="cellIs" dxfId="2933" priority="2" operator="equal">
      <formula>""</formula>
    </cfRule>
  </conditionalFormatting>
  <conditionalFormatting sqref="A21">
    <cfRule type="cellIs" dxfId="2932" priority="1" operator="equal">
      <formula>""</formula>
    </cfRule>
  </conditionalFormatting>
  <conditionalFormatting sqref="A7">
    <cfRule type="cellIs" dxfId="2931" priority="5" operator="equal">
      <formula>""</formula>
    </cfRule>
  </conditionalFormatting>
  <conditionalFormatting sqref="A14">
    <cfRule type="cellIs" dxfId="2930" priority="4" operator="equal">
      <formula>""</formula>
    </cfRule>
  </conditionalFormatting>
  <conditionalFormatting sqref="A17">
    <cfRule type="cellIs" dxfId="2929" priority="3" operator="equal">
      <formula>""</formula>
    </cfRule>
  </conditionalFormatting>
  <conditionalFormatting sqref="A9:A13 A15:A16 A19:A20">
    <cfRule type="cellIs" dxfId="2928" priority="10" operator="equal">
      <formula>""</formula>
    </cfRule>
  </conditionalFormatting>
  <conditionalFormatting sqref="A2">
    <cfRule type="cellIs" dxfId="2927" priority="9" operator="equal">
      <formula>""</formula>
    </cfRule>
  </conditionalFormatting>
  <conditionalFormatting sqref="A3:A6 A8">
    <cfRule type="cellIs" dxfId="2926" priority="8" operator="equal">
      <formula>""</formula>
    </cfRule>
  </conditionalFormatting>
  <conditionalFormatting sqref="A13">
    <cfRule type="cellIs" dxfId="2925" priority="7" operator="equal">
      <formula>""</formula>
    </cfRule>
  </conditionalFormatting>
  <conditionalFormatting sqref="A13">
    <cfRule type="cellIs" dxfId="2924" priority="6" operator="equal">
      <formula>""</formula>
    </cfRule>
  </conditionalFormatting>
  <dataValidations count="1">
    <dataValidation allowBlank="1" showInputMessage="1" showErrorMessage="1" prompt="&lt;0,016  &gt;=256_x000a_" sqref="A2:A21"/>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AR124"/>
  <sheetViews>
    <sheetView zoomScale="85" zoomScaleNormal="85" workbookViewId="0">
      <selection sqref="A1:R18"/>
    </sheetView>
  </sheetViews>
  <sheetFormatPr baseColWidth="10" defaultRowHeight="15" outlineLevelCol="1" x14ac:dyDescent="0.25"/>
  <cols>
    <col min="1" max="1" width="15" bestFit="1" customWidth="1"/>
    <col min="19" max="19" width="29.28515625" customWidth="1"/>
    <col min="20" max="20" width="11.42578125" customWidth="1"/>
    <col min="21" max="21" width="16.85546875" customWidth="1"/>
    <col min="22" max="25" width="2.140625" bestFit="1" customWidth="1"/>
    <col min="26" max="26" width="16.7109375" customWidth="1" outlineLevel="1"/>
    <col min="27" max="27" width="11" customWidth="1" outlineLevel="1"/>
    <col min="28" max="43" width="10.140625" customWidth="1" outlineLevel="1"/>
    <col min="44" max="44" width="12.85546875" customWidth="1" outlineLevel="1"/>
    <col min="45" max="45" width="3.28515625" bestFit="1" customWidth="1"/>
    <col min="46" max="48" width="2.140625" bestFit="1" customWidth="1"/>
    <col min="51" max="51" width="2.140625" bestFit="1" customWidth="1"/>
    <col min="54" max="54" width="3.7109375" customWidth="1"/>
    <col min="57" max="57" width="4.42578125" customWidth="1"/>
    <col min="60" max="60" width="5.28515625" customWidth="1"/>
    <col min="63" max="63" width="3.42578125" customWidth="1"/>
    <col min="66" max="66" width="5.5703125" customWidth="1"/>
  </cols>
  <sheetData>
    <row r="1" spans="1:44" ht="15" customHeight="1" x14ac:dyDescent="0.25">
      <c r="B1" s="272" t="str">
        <f>CONCATENATE(results!$W$3, " µg/mL")</f>
        <v>BMD µg/mL</v>
      </c>
      <c r="C1" s="272"/>
      <c r="D1" s="272"/>
      <c r="E1" s="272"/>
      <c r="F1" s="272"/>
      <c r="G1" s="272"/>
      <c r="H1" s="272"/>
      <c r="I1" s="272"/>
      <c r="J1" s="272"/>
      <c r="K1" s="272"/>
      <c r="L1" s="272"/>
      <c r="M1" s="272"/>
      <c r="N1" s="272"/>
      <c r="O1" s="272"/>
      <c r="P1" s="272"/>
      <c r="Q1" s="272"/>
      <c r="R1" s="95"/>
      <c r="AA1" s="272" t="str">
        <f>CONCATENATE(results!$W$3, " µg/mL")</f>
        <v>BMD µg/mL</v>
      </c>
      <c r="AB1" s="272"/>
      <c r="AC1" s="272"/>
      <c r="AD1" s="272"/>
      <c r="AE1" s="272"/>
      <c r="AF1" s="272"/>
      <c r="AG1" s="272"/>
      <c r="AH1" s="272"/>
      <c r="AI1" s="272"/>
      <c r="AJ1" s="272"/>
      <c r="AK1" s="272"/>
      <c r="AL1" s="272"/>
      <c r="AM1" s="272"/>
      <c r="AN1" s="272"/>
      <c r="AO1" s="272"/>
      <c r="AP1" s="272"/>
      <c r="AQ1" s="272"/>
      <c r="AR1" s="95"/>
    </row>
    <row r="2" spans="1:44" ht="30" x14ac:dyDescent="0.25">
      <c r="A2" s="77" t="str">
        <f>CONCATENATE(results!$F$2,results!$F$4)</f>
        <v xml:space="preserve">
MIC µg/ml</v>
      </c>
      <c r="B2" s="67"/>
      <c r="C2" s="160" t="str">
        <f>IF($S$3=1024,"&lt;=0,064",IF($S$3=256,"&lt;=0,016",IF($S$3=64,"&lt;=0,004","&lt;=0,002")))</f>
        <v>&lt;=0,004</v>
      </c>
      <c r="D2" s="160" t="str">
        <f>B16</f>
        <v>0,008</v>
      </c>
      <c r="E2" s="160" t="str">
        <f>B15</f>
        <v>0,016</v>
      </c>
      <c r="F2" s="160" t="str">
        <f>B14</f>
        <v>0,032</v>
      </c>
      <c r="G2" s="160" t="str">
        <f>B13</f>
        <v>0,064</v>
      </c>
      <c r="H2" s="160" t="str">
        <f>B12</f>
        <v>0,125</v>
      </c>
      <c r="I2" s="160" t="str">
        <f>B11</f>
        <v>0,25</v>
      </c>
      <c r="J2" s="160" t="str">
        <f>B10</f>
        <v>0,5</v>
      </c>
      <c r="K2" s="160" t="str">
        <f>B9</f>
        <v>1</v>
      </c>
      <c r="L2" s="160" t="str">
        <f>B8</f>
        <v>2</v>
      </c>
      <c r="M2" s="160" t="str">
        <f>B7</f>
        <v>4</v>
      </c>
      <c r="N2" s="160" t="str">
        <f>B6</f>
        <v>8</v>
      </c>
      <c r="O2" s="160" t="str">
        <f>B5</f>
        <v>16</v>
      </c>
      <c r="P2" s="160" t="str">
        <f>B4</f>
        <v>32</v>
      </c>
      <c r="Q2" s="156" t="str">
        <f>IF($S$3=1024,"&gt;1024",IF($S$3=256,"&gt;256",IF($S$3=64,"&gt;64","&gt;32")))</f>
        <v>&gt;64</v>
      </c>
      <c r="S2" s="163" t="s">
        <v>161</v>
      </c>
      <c r="Z2" s="77" t="str">
        <f>CONCATENATE(results!$F$2,results!$F$4)</f>
        <v xml:space="preserve">
MIC µg/ml</v>
      </c>
      <c r="AA2" s="67"/>
      <c r="AB2" s="160" t="str">
        <f>IF($S$3=1024,"&lt;=0,064",IF($S$3=256,"&lt;=0,016",IF($S$3=64,"&lt;=0,004","&lt;=0,002")))</f>
        <v>&lt;=0,004</v>
      </c>
      <c r="AC2" s="160" t="str">
        <f>AA4</f>
        <v>0,008</v>
      </c>
      <c r="AD2" s="160" t="str">
        <f>AA5</f>
        <v>0,016</v>
      </c>
      <c r="AE2" s="160" t="str">
        <f>AA6</f>
        <v>0,032</v>
      </c>
      <c r="AF2" s="160" t="str">
        <f>AA7</f>
        <v>0,064</v>
      </c>
      <c r="AG2" s="160" t="str">
        <f>AA8</f>
        <v>0,125</v>
      </c>
      <c r="AH2" s="160" t="str">
        <f>AA9</f>
        <v>0,25</v>
      </c>
      <c r="AI2" s="160" t="str">
        <f>AA10</f>
        <v>0,5</v>
      </c>
      <c r="AJ2" s="160" t="str">
        <f>AA11</f>
        <v>1</v>
      </c>
      <c r="AK2" s="160" t="str">
        <f>AA12</f>
        <v>2</v>
      </c>
      <c r="AL2" s="160" t="str">
        <f>AA13</f>
        <v>4</v>
      </c>
      <c r="AM2" s="160" t="str">
        <f>AA14</f>
        <v>8</v>
      </c>
      <c r="AN2" s="160" t="str">
        <f>AA15</f>
        <v>16</v>
      </c>
      <c r="AO2" s="160" t="str">
        <f>AA16</f>
        <v>32</v>
      </c>
      <c r="AP2" s="156" t="str">
        <f>IF($S$3=1024,"&gt;1024",IF($S$3=256,"&gt;256",IF($S$3=64,"&gt;64","&gt;32")))</f>
        <v>&gt;64</v>
      </c>
    </row>
    <row r="3" spans="1:44" ht="15.75" customHeight="1" x14ac:dyDescent="0.25">
      <c r="A3" s="273" t="s">
        <v>96</v>
      </c>
      <c r="B3" s="159" t="str">
        <f>IF($S$3=1024,"&gt;=1024",IF($S$3=256,"&gt;=256",IF($S$3=64,"&gt;=64","&gt;=32")))</f>
        <v>&gt;=64</v>
      </c>
      <c r="C3" s="68">
        <f>SUM(COUNTIFS(Feuil2!$K$4:$K$300,$T$4,Feuil2!$H$4:$H$300,0.01),COUNTIFS(Feuil2!$K$4:$K$300,$T$4,Feuil2!$H$4:$H$300,0.016),COUNTIFS(Feuil2!$A$4:$A$300,256,Feuil2!$H$4:$H$300,0.016),COUNTIFS(Feuil2!$A$4:$A$300,256,Feuil2!$H$4:$H$300,0.01))</f>
        <v>0</v>
      </c>
      <c r="D3" s="68">
        <f>+COUNTIFS(Feuil2!$A$4:$A$300,$T$4,Feuil2!$H$4:$H$300,D$2)</f>
        <v>0</v>
      </c>
      <c r="E3" s="68">
        <f>+COUNTIFS(Feuil2!$A$4:$A$300,$T$4,Feuil2!$H$4:$H$300,E$2)</f>
        <v>0</v>
      </c>
      <c r="F3" s="68">
        <f>+COUNTIFS(Feuil2!$A$4:$A$300,$T$4,Feuil2!$H$4:$H$300,F$2)</f>
        <v>0</v>
      </c>
      <c r="G3" s="68">
        <f>+COUNTIFS(Feuil2!$A$4:$A$300,$T$4,Feuil2!$H$4:$H$300,G$2)</f>
        <v>0</v>
      </c>
      <c r="H3" s="68">
        <f>+COUNTIFS(Feuil2!$A$4:$A$300,$T$4,Feuil2!$H$4:$H$300,H$2)</f>
        <v>0</v>
      </c>
      <c r="I3" s="68">
        <f>+COUNTIFS(Feuil2!$A$4:$A$300,$T$4,Feuil2!$H$4:$H$300,I$2)</f>
        <v>0</v>
      </c>
      <c r="J3" s="68">
        <f>+COUNTIFS(Feuil2!$A$4:$A$300,$T$4,Feuil2!$H$4:$H$300,J$2)</f>
        <v>0</v>
      </c>
      <c r="K3" s="68">
        <f>+COUNTIFS(Feuil2!$A$4:$A$300,$T$4,Feuil2!$H$4:$H$300,K$2)</f>
        <v>0</v>
      </c>
      <c r="L3" s="68">
        <f>+COUNTIFS(Feuil2!$A$4:$A$300,$T$4,Feuil2!$H$4:$H$300,L$2)</f>
        <v>0</v>
      </c>
      <c r="M3" s="68">
        <f>+COUNTIFS(Feuil2!$A$4:$A$300,$T$4,Feuil2!$H$4:$H$300,M$2)</f>
        <v>0</v>
      </c>
      <c r="N3" s="68">
        <f>+COUNTIFS(Feuil2!$A$4:$A$300,$T$4,Feuil2!$H$4:$H$300,N$2)</f>
        <v>0</v>
      </c>
      <c r="O3" s="68">
        <f>+COUNTIFS(Feuil2!$A$4:$A$300,$T$4,Feuil2!$H$4:$H$300,O$2)</f>
        <v>0</v>
      </c>
      <c r="P3" s="68">
        <f>+COUNTIFS(Feuil2!$A$4:$A$300,$T$4,Feuil2!$H$4:$H$300,P$2)</f>
        <v>0</v>
      </c>
      <c r="Q3" s="68">
        <f>SUM(COUNTIFS(Feuil2!$A$4:$A$300,$T$4,Feuil2!$H$4:$H$300,$T$4),COUNTIFS(Feuil2!$A$4:$A$300,$T$4,Feuil2!$H$4:$H$300,256),COUNTIFS(Feuil2!$A$4:$A$300,256,Feuil2!$H$4:$H$300,$T$4),COUNTIFS(Feuil2!$A$4:$A$300,256,Feuil2!$H$4:$H$300,256))</f>
        <v>0</v>
      </c>
      <c r="S3" s="164">
        <v>64</v>
      </c>
      <c r="U3" s="76"/>
      <c r="Z3" s="186" t="s">
        <v>96</v>
      </c>
      <c r="AA3" s="160" t="str">
        <f>IF($S$3=1024,"&lt;0,064",IF($S$3=256,"&lt;0,016",IF($S$3=64,"&lt;0,004","&lt;=0,002")))</f>
        <v>&lt;0,004</v>
      </c>
      <c r="AB3" s="68">
        <f>+COUNTIFS(Feuil2!$A$4:$A$300,$T$4,Feuil2!$H$4:$H$300,0.01)</f>
        <v>0</v>
      </c>
      <c r="AC3" s="68">
        <f>+COUNTIFS(Feuil2!$A$4:$A$300,$T$4,Feuil2!$H$4:$H$300,AC$2)</f>
        <v>0</v>
      </c>
      <c r="AD3" s="68">
        <f>+COUNTIFS(Feuil2!$A$4:$A$300,$T$4,Feuil2!$H$4:$H$300,AD$2)</f>
        <v>0</v>
      </c>
      <c r="AE3" s="68">
        <f>+COUNTIFS(Feuil2!$A$4:$A$300,$T$4,Feuil2!$H$4:$H$300,AE$2)</f>
        <v>0</v>
      </c>
      <c r="AF3" s="68">
        <f>+COUNTIFS(Feuil2!$A$4:$A$300,$T$4,Feuil2!$H$4:$H$300,AF$2)</f>
        <v>0</v>
      </c>
      <c r="AG3" s="68">
        <f>+COUNTIFS(Feuil2!$A$4:$A$300,$T$4,Feuil2!$H$4:$H$300,AG$2)</f>
        <v>0</v>
      </c>
      <c r="AH3" s="68">
        <f>+COUNTIFS(Feuil2!$A$4:$A$300,$T$4,Feuil2!$H$4:$H$300,AH$2)</f>
        <v>0</v>
      </c>
      <c r="AI3" s="68">
        <f>+COUNTIFS(Feuil2!$A$4:$A$300,$T$4,Feuil2!$H$4:$H$300,AI$2)</f>
        <v>0</v>
      </c>
      <c r="AJ3" s="68">
        <f>+COUNTIFS(Feuil2!$A$4:$A$300,$T$4,Feuil2!$H$4:$H$300,AJ$2)</f>
        <v>0</v>
      </c>
      <c r="AK3" s="68">
        <f>+COUNTIFS(Feuil2!$A$4:$A$300,$T$4,Feuil2!$H$4:$H$300,AK$2)</f>
        <v>0</v>
      </c>
      <c r="AL3" s="68">
        <f>+COUNTIFS(Feuil2!$A$4:$A$300,$T$4,Feuil2!$H$4:$H$300,AL$2)</f>
        <v>0</v>
      </c>
      <c r="AM3" s="68">
        <f>+COUNTIFS(Feuil2!$A$4:$A$300,$T$4,Feuil2!$H$4:$H$300,AM$2)</f>
        <v>0</v>
      </c>
      <c r="AN3" s="68">
        <f>+COUNTIFS(Feuil2!$A$4:$A$300,$T$4,Feuil2!$H$4:$H$300,AN$2)</f>
        <v>0</v>
      </c>
      <c r="AO3" s="68">
        <f>+COUNTIFS(Feuil2!$A$4:$A$300,$T$4,Feuil2!$H$4:$H$300,AO$2)</f>
        <v>0</v>
      </c>
      <c r="AP3" s="68">
        <f>+COUNTIFS(Feuil2!$A$4:$A$300,$T$4,Feuil2!$H$4:$H$300,$T$4)</f>
        <v>0</v>
      </c>
    </row>
    <row r="4" spans="1:44" ht="15.75" x14ac:dyDescent="0.25">
      <c r="A4" s="274"/>
      <c r="B4" s="160" t="str">
        <f>IF($S$3=1024,512,IF($S$3=256,"128",IF($S$3=64,"32","16")))</f>
        <v>32</v>
      </c>
      <c r="C4" s="68">
        <f>+COUNTIFS(Feuil2!$K$4:$K$300,B4,Feuil2!$H$4:$H$300,0.01)</f>
        <v>0</v>
      </c>
      <c r="D4" s="69" t="e">
        <f>+COUNTIFS(#REF!,'répartition colonne F 1 Dil'!$B4,#REF!,'répartition colonne F 1 Dil'!D$2)</f>
        <v>#REF!</v>
      </c>
      <c r="E4" s="69" t="e">
        <f>+COUNTIFS(#REF!,'répartition colonne F 1 Dil'!$B4,#REF!,'répartition colonne F 1 Dil'!E$2)</f>
        <v>#REF!</v>
      </c>
      <c r="F4" s="69" t="e">
        <f>+COUNTIFS(#REF!,'répartition colonne F 1 Dil'!$B4,#REF!,'répartition colonne F 1 Dil'!F$2)</f>
        <v>#REF!</v>
      </c>
      <c r="G4" s="69" t="e">
        <f>+COUNTIFS(#REF!,'répartition colonne F 1 Dil'!$B4,#REF!,'répartition colonne F 1 Dil'!G$2)</f>
        <v>#REF!</v>
      </c>
      <c r="H4" s="69" t="e">
        <f>+COUNTIFS(#REF!,'répartition colonne F 1 Dil'!$B4,#REF!,'répartition colonne F 1 Dil'!H$2)</f>
        <v>#REF!</v>
      </c>
      <c r="I4" s="69" t="e">
        <f>+COUNTIFS(#REF!,'répartition colonne F 1 Dil'!$B4,#REF!,'répartition colonne F 1 Dil'!I$2)</f>
        <v>#REF!</v>
      </c>
      <c r="J4" s="69" t="e">
        <f>+COUNTIFS(#REF!,'répartition colonne F 1 Dil'!$B4,#REF!,'répartition colonne F 1 Dil'!J$2)</f>
        <v>#REF!</v>
      </c>
      <c r="K4" s="69" t="e">
        <f>+COUNTIFS(#REF!,'répartition colonne F 1 Dil'!$B4,#REF!,'répartition colonne F 1 Dil'!K$2)</f>
        <v>#REF!</v>
      </c>
      <c r="L4" s="69" t="e">
        <f>+COUNTIFS(#REF!,'répartition colonne F 1 Dil'!$B4,#REF!,'répartition colonne F 1 Dil'!L$2)</f>
        <v>#REF!</v>
      </c>
      <c r="M4" s="69" t="e">
        <f>+COUNTIFS(#REF!,'répartition colonne F 1 Dil'!$B4,#REF!,'répartition colonne F 1 Dil'!M$2)</f>
        <v>#REF!</v>
      </c>
      <c r="N4" s="69" t="e">
        <f>+COUNTIFS(#REF!,'répartition colonne F 1 Dil'!$B4,#REF!,'répartition colonne F 1 Dil'!N$2)</f>
        <v>#REF!</v>
      </c>
      <c r="O4" s="70" t="e">
        <f>+COUNTIFS(#REF!,'répartition colonne F 1 Dil'!$B4,#REF!,'répartition colonne F 1 Dil'!O$2)</f>
        <v>#REF!</v>
      </c>
      <c r="P4" s="71" t="e">
        <f>+COUNTIFS(#REF!,'répartition colonne F 1 Dil'!$B4,#REF!,'répartition colonne F 1 Dil'!P$2)</f>
        <v>#REF!</v>
      </c>
      <c r="Q4" s="68">
        <f>+COUNTIFS(Feuil2!$A$4:$A$300,#REF!,Feuil2!$H$4:$H$300,$T$4)</f>
        <v>0</v>
      </c>
      <c r="T4">
        <f>VLOOKUP(S3,T6:U9,2)</f>
        <v>96</v>
      </c>
      <c r="Z4" s="171"/>
      <c r="AA4" s="160" t="str">
        <f>IF($S$3=1024,0.125,IF($S$3=256,"0,032",IF($S$3=64,"0,008","0,004")))</f>
        <v>0,008</v>
      </c>
      <c r="AB4" s="68">
        <f>+COUNTIFS(Feuil2!$A$4:$A$300,AA4,Feuil2!$H$4:$H$300,0.01)</f>
        <v>0</v>
      </c>
      <c r="AC4" s="69" t="e">
        <f>+COUNTIFS(#REF!,'répartition colonne F 1 Dil'!$B4,#REF!,'répartition colonne F 1 Dil'!AC$2)</f>
        <v>#REF!</v>
      </c>
      <c r="AD4" s="69" t="e">
        <f>+COUNTIFS(#REF!,'répartition colonne F 1 Dil'!$B4,#REF!,'répartition colonne F 1 Dil'!AD$2)</f>
        <v>#REF!</v>
      </c>
      <c r="AE4" s="69" t="e">
        <f>+COUNTIFS(#REF!,'répartition colonne F 1 Dil'!$B4,#REF!,'répartition colonne F 1 Dil'!AE$2)</f>
        <v>#REF!</v>
      </c>
      <c r="AF4" s="69" t="e">
        <f>+COUNTIFS(#REF!,'répartition colonne F 1 Dil'!$B4,#REF!,'répartition colonne F 1 Dil'!AF$2)</f>
        <v>#REF!</v>
      </c>
      <c r="AG4" s="69" t="e">
        <f>+COUNTIFS(#REF!,'répartition colonne F 1 Dil'!$B4,#REF!,'répartition colonne F 1 Dil'!AG$2)</f>
        <v>#REF!</v>
      </c>
      <c r="AH4" s="69" t="e">
        <f>+COUNTIFS(#REF!,'répartition colonne F 1 Dil'!$B4,#REF!,'répartition colonne F 1 Dil'!AH$2)</f>
        <v>#REF!</v>
      </c>
      <c r="AI4" s="69" t="e">
        <f>+COUNTIFS(#REF!,'répartition colonne F 1 Dil'!$B4,#REF!,'répartition colonne F 1 Dil'!AI$2)</f>
        <v>#REF!</v>
      </c>
      <c r="AJ4" s="69" t="e">
        <f>+COUNTIFS(#REF!,'répartition colonne F 1 Dil'!$B4,#REF!,'répartition colonne F 1 Dil'!AJ$2)</f>
        <v>#REF!</v>
      </c>
      <c r="AK4" s="69" t="e">
        <f>+COUNTIFS(#REF!,'répartition colonne F 1 Dil'!$B4,#REF!,'répartition colonne F 1 Dil'!AK$2)</f>
        <v>#REF!</v>
      </c>
      <c r="AL4" s="69" t="e">
        <f>+COUNTIFS(#REF!,'répartition colonne F 1 Dil'!$B4,#REF!,'répartition colonne F 1 Dil'!AL$2)</f>
        <v>#REF!</v>
      </c>
      <c r="AM4" s="69" t="e">
        <f>+COUNTIFS(#REF!,'répartition colonne F 1 Dil'!$B4,#REF!,'répartition colonne F 1 Dil'!AM$2)</f>
        <v>#REF!</v>
      </c>
      <c r="AN4" s="70" t="e">
        <f>+COUNTIFS(#REF!,'répartition colonne F 1 Dil'!$B4,#REF!,'répartition colonne F 1 Dil'!AN$2)</f>
        <v>#REF!</v>
      </c>
      <c r="AO4" s="71" t="e">
        <f>+COUNTIFS(#REF!,'répartition colonne F 1 Dil'!$B4,#REF!,'répartition colonne F 1 Dil'!AO$2)</f>
        <v>#REF!</v>
      </c>
      <c r="AP4" s="68">
        <f>+COUNTIFS(Feuil2!$A$4:$A$300,#REF!,Feuil2!$H$4:$H$300,$T$4)</f>
        <v>0</v>
      </c>
    </row>
    <row r="5" spans="1:44" ht="15.75" x14ac:dyDescent="0.25">
      <c r="A5" s="274"/>
      <c r="B5" s="160" t="str">
        <f>IF($S$3=1024,256,IF($S$3=256,"64",IF($S$3=64,"16","8")))</f>
        <v>16</v>
      </c>
      <c r="C5" s="68">
        <f>+COUNTIFS(Feuil2!$K$4:$K$300,B5,Feuil2!$H$4:$H$300,0.01)</f>
        <v>0</v>
      </c>
      <c r="D5" s="69" t="e">
        <f>+COUNTIFS(#REF!,'répartition colonne F 1 Dil'!$B5,#REF!,'répartition colonne F 1 Dil'!D$2)</f>
        <v>#REF!</v>
      </c>
      <c r="E5" s="69" t="e">
        <f>+COUNTIFS(#REF!,'répartition colonne F 1 Dil'!$B5,#REF!,'répartition colonne F 1 Dil'!E$2)</f>
        <v>#REF!</v>
      </c>
      <c r="F5" s="69" t="e">
        <f>+COUNTIFS(#REF!,'répartition colonne F 1 Dil'!$B5,#REF!,'répartition colonne F 1 Dil'!F$2)</f>
        <v>#REF!</v>
      </c>
      <c r="G5" s="69" t="e">
        <f>+COUNTIFS(#REF!,'répartition colonne F 1 Dil'!$B5,#REF!,'répartition colonne F 1 Dil'!G$2)</f>
        <v>#REF!</v>
      </c>
      <c r="H5" s="69" t="e">
        <f>+COUNTIFS(#REF!,'répartition colonne F 1 Dil'!$B5,#REF!,'répartition colonne F 1 Dil'!H$2)</f>
        <v>#REF!</v>
      </c>
      <c r="I5" s="69" t="e">
        <f>+COUNTIFS(#REF!,'répartition colonne F 1 Dil'!$B5,#REF!,'répartition colonne F 1 Dil'!I$2)</f>
        <v>#REF!</v>
      </c>
      <c r="J5" s="69" t="e">
        <f>+COUNTIFS(#REF!,'répartition colonne F 1 Dil'!$B5,#REF!,'répartition colonne F 1 Dil'!J$2)</f>
        <v>#REF!</v>
      </c>
      <c r="K5" s="69" t="e">
        <f>+COUNTIFS(#REF!,'répartition colonne F 1 Dil'!$B5,#REF!,'répartition colonne F 1 Dil'!K$2)</f>
        <v>#REF!</v>
      </c>
      <c r="L5" s="69" t="e">
        <f>+COUNTIFS(#REF!,'répartition colonne F 1 Dil'!$B5,#REF!,'répartition colonne F 1 Dil'!L$2)</f>
        <v>#REF!</v>
      </c>
      <c r="M5" s="69" t="e">
        <f>+COUNTIFS(#REF!,'répartition colonne F 1 Dil'!$B5,#REF!,'répartition colonne F 1 Dil'!M$2)</f>
        <v>#REF!</v>
      </c>
      <c r="N5" s="70" t="e">
        <f>+COUNTIFS(#REF!,'répartition colonne F 1 Dil'!$B5,#REF!,'répartition colonne F 1 Dil'!N$2)</f>
        <v>#REF!</v>
      </c>
      <c r="O5" s="71" t="e">
        <f>+COUNTIFS(#REF!,'répartition colonne F 1 Dil'!$B5,#REF!,'répartition colonne F 1 Dil'!O$2)</f>
        <v>#REF!</v>
      </c>
      <c r="P5" s="70" t="e">
        <f>+COUNTIFS(#REF!,'répartition colonne F 1 Dil'!$B5,#REF!,'répartition colonne F 1 Dil'!P$2)</f>
        <v>#REF!</v>
      </c>
      <c r="Q5" s="68">
        <f>+COUNTIFS(Feuil2!$A$4:$A$300,#REF!,Feuil2!$H$4:$H$300,$T$4)</f>
        <v>0</v>
      </c>
      <c r="T5" t="s">
        <v>159</v>
      </c>
      <c r="U5" t="s">
        <v>158</v>
      </c>
      <c r="Z5" s="171"/>
      <c r="AA5" s="160" t="str">
        <f>IF($S$3=1024,0.25,IF($S$3=256,"0,064",IF($S$3=64,"0,016","0,008")))</f>
        <v>0,016</v>
      </c>
      <c r="AB5" s="68">
        <f>+COUNTIFS(Feuil2!$A$4:$A$300,AA5,Feuil2!$H$4:$H$300,0.01)</f>
        <v>0</v>
      </c>
      <c r="AC5" s="69" t="e">
        <f>+COUNTIFS(#REF!,'répartition colonne F 1 Dil'!$B5,#REF!,'répartition colonne F 1 Dil'!AC$2)</f>
        <v>#REF!</v>
      </c>
      <c r="AD5" s="69" t="e">
        <f>+COUNTIFS(#REF!,'répartition colonne F 1 Dil'!$B5,#REF!,'répartition colonne F 1 Dil'!AD$2)</f>
        <v>#REF!</v>
      </c>
      <c r="AE5" s="69" t="e">
        <f>+COUNTIFS(#REF!,'répartition colonne F 1 Dil'!$B5,#REF!,'répartition colonne F 1 Dil'!AE$2)</f>
        <v>#REF!</v>
      </c>
      <c r="AF5" s="69" t="e">
        <f>+COUNTIFS(#REF!,'répartition colonne F 1 Dil'!$B5,#REF!,'répartition colonne F 1 Dil'!AF$2)</f>
        <v>#REF!</v>
      </c>
      <c r="AG5" s="69" t="e">
        <f>+COUNTIFS(#REF!,'répartition colonne F 1 Dil'!$B5,#REF!,'répartition colonne F 1 Dil'!AG$2)</f>
        <v>#REF!</v>
      </c>
      <c r="AH5" s="69" t="e">
        <f>+COUNTIFS(#REF!,'répartition colonne F 1 Dil'!$B5,#REF!,'répartition colonne F 1 Dil'!AH$2)</f>
        <v>#REF!</v>
      </c>
      <c r="AI5" s="69" t="e">
        <f>+COUNTIFS(#REF!,'répartition colonne F 1 Dil'!$B5,#REF!,'répartition colonne F 1 Dil'!AI$2)</f>
        <v>#REF!</v>
      </c>
      <c r="AJ5" s="69" t="e">
        <f>+COUNTIFS(#REF!,'répartition colonne F 1 Dil'!$B5,#REF!,'répartition colonne F 1 Dil'!AJ$2)</f>
        <v>#REF!</v>
      </c>
      <c r="AK5" s="69" t="e">
        <f>+COUNTIFS(#REF!,'répartition colonne F 1 Dil'!$B5,#REF!,'répartition colonne F 1 Dil'!AK$2)</f>
        <v>#REF!</v>
      </c>
      <c r="AL5" s="69" t="e">
        <f>+COUNTIFS(#REF!,'répartition colonne F 1 Dil'!$B5,#REF!,'répartition colonne F 1 Dil'!AL$2)</f>
        <v>#REF!</v>
      </c>
      <c r="AM5" s="70" t="e">
        <f>+COUNTIFS(#REF!,'répartition colonne F 1 Dil'!$B5,#REF!,'répartition colonne F 1 Dil'!AM$2)</f>
        <v>#REF!</v>
      </c>
      <c r="AN5" s="71" t="e">
        <f>+COUNTIFS(#REF!,'répartition colonne F 1 Dil'!$B5,#REF!,'répartition colonne F 1 Dil'!AN$2)</f>
        <v>#REF!</v>
      </c>
      <c r="AO5" s="70" t="e">
        <f>+COUNTIFS(#REF!,'répartition colonne F 1 Dil'!$B5,#REF!,'répartition colonne F 1 Dil'!AO$2)</f>
        <v>#REF!</v>
      </c>
      <c r="AP5" s="68">
        <f>+COUNTIFS(Feuil2!$A$4:$A$300,#REF!,Feuil2!$H$4:$H$300,$T$4)</f>
        <v>0</v>
      </c>
    </row>
    <row r="6" spans="1:44" ht="15.75" x14ac:dyDescent="0.25">
      <c r="A6" s="274"/>
      <c r="B6" s="160" t="str">
        <f>IF($S$3=1024,128,IF($S$3=256,"32",IF($S$3=64,"8","4")))</f>
        <v>8</v>
      </c>
      <c r="C6" s="68">
        <f>+COUNTIFS(Feuil2!$K$4:$K$300,B6,Feuil2!$H$4:$H$300,0.01)</f>
        <v>0</v>
      </c>
      <c r="D6" s="69" t="e">
        <f>+COUNTIFS(#REF!,'répartition colonne F 1 Dil'!$B6,#REF!,'répartition colonne F 1 Dil'!D$2)</f>
        <v>#REF!</v>
      </c>
      <c r="E6" s="69" t="e">
        <f>+COUNTIFS(#REF!,'répartition colonne F 1 Dil'!$B6,#REF!,'répartition colonne F 1 Dil'!E$2)</f>
        <v>#REF!</v>
      </c>
      <c r="F6" s="69" t="e">
        <f>+COUNTIFS(#REF!,'répartition colonne F 1 Dil'!$B6,#REF!,'répartition colonne F 1 Dil'!F$2)</f>
        <v>#REF!</v>
      </c>
      <c r="G6" s="69" t="e">
        <f>+COUNTIFS(#REF!,'répartition colonne F 1 Dil'!$B6,#REF!,'répartition colonne F 1 Dil'!G$2)</f>
        <v>#REF!</v>
      </c>
      <c r="H6" s="69" t="e">
        <f>+COUNTIFS(#REF!,'répartition colonne F 1 Dil'!$B6,#REF!,'répartition colonne F 1 Dil'!H$2)</f>
        <v>#REF!</v>
      </c>
      <c r="I6" s="69" t="e">
        <f>+COUNTIFS(#REF!,'répartition colonne F 1 Dil'!$B6,#REF!,'répartition colonne F 1 Dil'!I$2)</f>
        <v>#REF!</v>
      </c>
      <c r="J6" s="69" t="e">
        <f>+COUNTIFS(#REF!,'répartition colonne F 1 Dil'!$B6,#REF!,'répartition colonne F 1 Dil'!J$2)</f>
        <v>#REF!</v>
      </c>
      <c r="K6" s="69" t="e">
        <f>+COUNTIFS(#REF!,'répartition colonne F 1 Dil'!$B6,#REF!,'répartition colonne F 1 Dil'!K$2)</f>
        <v>#REF!</v>
      </c>
      <c r="L6" s="69" t="e">
        <f>+COUNTIFS(#REF!,'répartition colonne F 1 Dil'!$B6,#REF!,'répartition colonne F 1 Dil'!L$2)</f>
        <v>#REF!</v>
      </c>
      <c r="M6" s="70" t="e">
        <f>+COUNTIFS(#REF!,'répartition colonne F 1 Dil'!$B6,#REF!,'répartition colonne F 1 Dil'!M$2)</f>
        <v>#REF!</v>
      </c>
      <c r="N6" s="71" t="e">
        <f>+COUNTIFS(#REF!,'répartition colonne F 1 Dil'!$B6,#REF!,'répartition colonne F 1 Dil'!N$2)</f>
        <v>#REF!</v>
      </c>
      <c r="O6" s="70" t="e">
        <f>+COUNTIFS(#REF!,'répartition colonne F 1 Dil'!$B6,#REF!,'répartition colonne F 1 Dil'!O$2)</f>
        <v>#REF!</v>
      </c>
      <c r="P6" s="69" t="e">
        <f>+COUNTIFS(#REF!,'répartition colonne F 1 Dil'!$B6,#REF!,'répartition colonne F 1 Dil'!P$2)</f>
        <v>#REF!</v>
      </c>
      <c r="Q6" s="68">
        <f>+COUNTIFS(Feuil2!$A$4:$A$300,#REF!,Feuil2!$H$4:$H$300,$T$4)</f>
        <v>0</v>
      </c>
      <c r="T6">
        <v>32</v>
      </c>
      <c r="U6">
        <v>64</v>
      </c>
      <c r="Z6" s="171"/>
      <c r="AA6" s="160" t="str">
        <f>IF($S$3=1024,0.5,IF($S$3=256,"0,125",IF($S$3=64,"0,032","0,016")))</f>
        <v>0,032</v>
      </c>
      <c r="AB6" s="68">
        <f>+COUNTIFS(Feuil2!$A$4:$A$300,AA6,Feuil2!$H$4:$H$300,0.01)</f>
        <v>0</v>
      </c>
      <c r="AC6" s="69" t="e">
        <f>+COUNTIFS(#REF!,'répartition colonne F 1 Dil'!$B6,#REF!,'répartition colonne F 1 Dil'!AC$2)</f>
        <v>#REF!</v>
      </c>
      <c r="AD6" s="69" t="e">
        <f>+COUNTIFS(#REF!,'répartition colonne F 1 Dil'!$B6,#REF!,'répartition colonne F 1 Dil'!AD$2)</f>
        <v>#REF!</v>
      </c>
      <c r="AE6" s="69" t="e">
        <f>+COUNTIFS(#REF!,'répartition colonne F 1 Dil'!$B6,#REF!,'répartition colonne F 1 Dil'!AE$2)</f>
        <v>#REF!</v>
      </c>
      <c r="AF6" s="69" t="e">
        <f>+COUNTIFS(#REF!,'répartition colonne F 1 Dil'!$B6,#REF!,'répartition colonne F 1 Dil'!AF$2)</f>
        <v>#REF!</v>
      </c>
      <c r="AG6" s="69" t="e">
        <f>+COUNTIFS(#REF!,'répartition colonne F 1 Dil'!$B6,#REF!,'répartition colonne F 1 Dil'!AG$2)</f>
        <v>#REF!</v>
      </c>
      <c r="AH6" s="69" t="e">
        <f>+COUNTIFS(#REF!,'répartition colonne F 1 Dil'!$B6,#REF!,'répartition colonne F 1 Dil'!AH$2)</f>
        <v>#REF!</v>
      </c>
      <c r="AI6" s="69" t="e">
        <f>+COUNTIFS(#REF!,'répartition colonne F 1 Dil'!$B6,#REF!,'répartition colonne F 1 Dil'!AI$2)</f>
        <v>#REF!</v>
      </c>
      <c r="AJ6" s="69" t="e">
        <f>+COUNTIFS(#REF!,'répartition colonne F 1 Dil'!$B6,#REF!,'répartition colonne F 1 Dil'!AJ$2)</f>
        <v>#REF!</v>
      </c>
      <c r="AK6" s="69" t="e">
        <f>+COUNTIFS(#REF!,'répartition colonne F 1 Dil'!$B6,#REF!,'répartition colonne F 1 Dil'!AK$2)</f>
        <v>#REF!</v>
      </c>
      <c r="AL6" s="70" t="e">
        <f>+COUNTIFS(#REF!,'répartition colonne F 1 Dil'!$B6,#REF!,'répartition colonne F 1 Dil'!AL$2)</f>
        <v>#REF!</v>
      </c>
      <c r="AM6" s="71" t="e">
        <f>+COUNTIFS(#REF!,'répartition colonne F 1 Dil'!$B6,#REF!,'répartition colonne F 1 Dil'!AM$2)</f>
        <v>#REF!</v>
      </c>
      <c r="AN6" s="70" t="e">
        <f>+COUNTIFS(#REF!,'répartition colonne F 1 Dil'!$B6,#REF!,'répartition colonne F 1 Dil'!AN$2)</f>
        <v>#REF!</v>
      </c>
      <c r="AO6" s="69" t="e">
        <f>+COUNTIFS(#REF!,'répartition colonne F 1 Dil'!$B6,#REF!,'répartition colonne F 1 Dil'!AO$2)</f>
        <v>#REF!</v>
      </c>
      <c r="AP6" s="68">
        <f>+COUNTIFS(Feuil2!$A$4:$A$300,#REF!,Feuil2!$H$4:$H$300,$T$4)</f>
        <v>0</v>
      </c>
    </row>
    <row r="7" spans="1:44" ht="15.75" x14ac:dyDescent="0.25">
      <c r="A7" s="274"/>
      <c r="B7" s="160" t="str">
        <f>IF($S$3=1024,64,IF($S$3=256,"16",IF($S$3=64,"4","2")))</f>
        <v>4</v>
      </c>
      <c r="C7" s="68">
        <f>+COUNTIFS(Feuil2!$K$4:$K$300,B7,Feuil2!$H$4:$H$300,0.01)</f>
        <v>0</v>
      </c>
      <c r="D7" s="69" t="e">
        <f>+COUNTIFS(#REF!,'répartition colonne F 1 Dil'!$B7,#REF!,'répartition colonne F 1 Dil'!D$2)</f>
        <v>#REF!</v>
      </c>
      <c r="E7" s="69" t="e">
        <f>+COUNTIFS(#REF!,'répartition colonne F 1 Dil'!$B7,#REF!,'répartition colonne F 1 Dil'!E$2)</f>
        <v>#REF!</v>
      </c>
      <c r="F7" s="69" t="e">
        <f>+COUNTIFS(#REF!,'répartition colonne F 1 Dil'!$B7,#REF!,'répartition colonne F 1 Dil'!F$2)</f>
        <v>#REF!</v>
      </c>
      <c r="G7" s="69" t="e">
        <f>+COUNTIFS(#REF!,'répartition colonne F 1 Dil'!$B7,#REF!,'répartition colonne F 1 Dil'!G$2)</f>
        <v>#REF!</v>
      </c>
      <c r="H7" s="69" t="e">
        <f>+COUNTIFS(#REF!,'répartition colonne F 1 Dil'!$B7,#REF!,'répartition colonne F 1 Dil'!H$2)</f>
        <v>#REF!</v>
      </c>
      <c r="I7" s="69" t="e">
        <f>+COUNTIFS(#REF!,'répartition colonne F 1 Dil'!$B7,#REF!,'répartition colonne F 1 Dil'!I$2)</f>
        <v>#REF!</v>
      </c>
      <c r="J7" s="69" t="e">
        <f>+COUNTIFS(#REF!,'répartition colonne F 1 Dil'!$B7,#REF!,'répartition colonne F 1 Dil'!J$2)</f>
        <v>#REF!</v>
      </c>
      <c r="K7" s="69" t="e">
        <f>+COUNTIFS(#REF!,'répartition colonne F 1 Dil'!$B7,#REF!,'répartition colonne F 1 Dil'!K$2)</f>
        <v>#REF!</v>
      </c>
      <c r="L7" s="70" t="e">
        <f>+COUNTIFS(#REF!,'répartition colonne F 1 Dil'!$B7,#REF!,'répartition colonne F 1 Dil'!L$2)</f>
        <v>#REF!</v>
      </c>
      <c r="M7" s="71" t="e">
        <f>+COUNTIFS(#REF!,'répartition colonne F 1 Dil'!$B7,#REF!,'répartition colonne F 1 Dil'!M$2)</f>
        <v>#REF!</v>
      </c>
      <c r="N7" s="70" t="e">
        <f>+COUNTIFS(#REF!,'répartition colonne F 1 Dil'!$B7,#REF!,'répartition colonne F 1 Dil'!N$2)</f>
        <v>#REF!</v>
      </c>
      <c r="O7" s="69" t="e">
        <f>+COUNTIFS(#REF!,'répartition colonne F 1 Dil'!$B7,#REF!,'répartition colonne F 1 Dil'!O$2)</f>
        <v>#REF!</v>
      </c>
      <c r="P7" s="69" t="e">
        <f>+COUNTIFS(#REF!,'répartition colonne F 1 Dil'!$B7,#REF!,'répartition colonne F 1 Dil'!P$2)</f>
        <v>#REF!</v>
      </c>
      <c r="Q7" s="68">
        <f>+COUNTIFS(Feuil2!$A$4:$A$300,#REF!,Feuil2!$H$4:$H$300,$T$4)</f>
        <v>0</v>
      </c>
      <c r="T7">
        <v>64</v>
      </c>
      <c r="U7">
        <v>96</v>
      </c>
      <c r="Z7" s="171"/>
      <c r="AA7" s="160" t="str">
        <f>IF($S$3=1024,1,IF($S$3=256,"0,25",IF($S$3=64,"0,064","0,032")))</f>
        <v>0,064</v>
      </c>
      <c r="AB7" s="68">
        <f>+COUNTIFS(Feuil2!$A$4:$A$300,AA7,Feuil2!$H$4:$H$300,0.01)</f>
        <v>0</v>
      </c>
      <c r="AC7" s="69" t="e">
        <f>+COUNTIFS(#REF!,'répartition colonne F 1 Dil'!$B7,#REF!,'répartition colonne F 1 Dil'!AC$2)</f>
        <v>#REF!</v>
      </c>
      <c r="AD7" s="69" t="e">
        <f>+COUNTIFS(#REF!,'répartition colonne F 1 Dil'!$B7,#REF!,'répartition colonne F 1 Dil'!AD$2)</f>
        <v>#REF!</v>
      </c>
      <c r="AE7" s="69" t="e">
        <f>+COUNTIFS(#REF!,'répartition colonne F 1 Dil'!$B7,#REF!,'répartition colonne F 1 Dil'!AE$2)</f>
        <v>#REF!</v>
      </c>
      <c r="AF7" s="69" t="e">
        <f>+COUNTIFS(#REF!,'répartition colonne F 1 Dil'!$B7,#REF!,'répartition colonne F 1 Dil'!AF$2)</f>
        <v>#REF!</v>
      </c>
      <c r="AG7" s="69" t="e">
        <f>+COUNTIFS(#REF!,'répartition colonne F 1 Dil'!$B7,#REF!,'répartition colonne F 1 Dil'!AG$2)</f>
        <v>#REF!</v>
      </c>
      <c r="AH7" s="69" t="e">
        <f>+COUNTIFS(#REF!,'répartition colonne F 1 Dil'!$B7,#REF!,'répartition colonne F 1 Dil'!AH$2)</f>
        <v>#REF!</v>
      </c>
      <c r="AI7" s="69" t="e">
        <f>+COUNTIFS(#REF!,'répartition colonne F 1 Dil'!$B7,#REF!,'répartition colonne F 1 Dil'!AI$2)</f>
        <v>#REF!</v>
      </c>
      <c r="AJ7" s="69" t="e">
        <f>+COUNTIFS(#REF!,'répartition colonne F 1 Dil'!$B7,#REF!,'répartition colonne F 1 Dil'!AJ$2)</f>
        <v>#REF!</v>
      </c>
      <c r="AK7" s="70" t="e">
        <f>+COUNTIFS(#REF!,'répartition colonne F 1 Dil'!$B7,#REF!,'répartition colonne F 1 Dil'!AK$2)</f>
        <v>#REF!</v>
      </c>
      <c r="AL7" s="71" t="e">
        <f>+COUNTIFS(#REF!,'répartition colonne F 1 Dil'!$B7,#REF!,'répartition colonne F 1 Dil'!AL$2)</f>
        <v>#REF!</v>
      </c>
      <c r="AM7" s="70" t="e">
        <f>+COUNTIFS(#REF!,'répartition colonne F 1 Dil'!$B7,#REF!,'répartition colonne F 1 Dil'!AM$2)</f>
        <v>#REF!</v>
      </c>
      <c r="AN7" s="69" t="e">
        <f>+COUNTIFS(#REF!,'répartition colonne F 1 Dil'!$B7,#REF!,'répartition colonne F 1 Dil'!AN$2)</f>
        <v>#REF!</v>
      </c>
      <c r="AO7" s="69" t="e">
        <f>+COUNTIFS(#REF!,'répartition colonne F 1 Dil'!$B7,#REF!,'répartition colonne F 1 Dil'!AO$2)</f>
        <v>#REF!</v>
      </c>
      <c r="AP7" s="68">
        <f>+COUNTIFS(Feuil2!$A$4:$A$300,#REF!,Feuil2!$H$4:$H$300,$T$4)</f>
        <v>0</v>
      </c>
    </row>
    <row r="8" spans="1:44" ht="15.75" x14ac:dyDescent="0.25">
      <c r="A8" s="274"/>
      <c r="B8" s="160" t="str">
        <f>IF($S$3=1024,32,IF($S$3=256,"8",IF($S$3=64,"2","1")))</f>
        <v>2</v>
      </c>
      <c r="C8" s="68">
        <f>+COUNTIFS(Feuil2!$K$4:$K$300,B8,Feuil2!$H$4:$H$300,0.01)</f>
        <v>0</v>
      </c>
      <c r="D8" s="69" t="e">
        <f>+COUNTIFS(#REF!,'répartition colonne F 1 Dil'!$B8,#REF!,'répartition colonne F 1 Dil'!D$2)</f>
        <v>#REF!</v>
      </c>
      <c r="E8" s="69" t="e">
        <f>+COUNTIFS(#REF!,'répartition colonne F 1 Dil'!$B8,#REF!,'répartition colonne F 1 Dil'!E$2)</f>
        <v>#REF!</v>
      </c>
      <c r="F8" s="69" t="e">
        <f>+COUNTIFS(#REF!,'répartition colonne F 1 Dil'!$B8,#REF!,'répartition colonne F 1 Dil'!F$2)</f>
        <v>#REF!</v>
      </c>
      <c r="G8" s="69" t="e">
        <f>+COUNTIFS(#REF!,'répartition colonne F 1 Dil'!$B8,#REF!,'répartition colonne F 1 Dil'!G$2)</f>
        <v>#REF!</v>
      </c>
      <c r="H8" s="69" t="e">
        <f>+COUNTIFS(#REF!,'répartition colonne F 1 Dil'!$B8,#REF!,'répartition colonne F 1 Dil'!H$2)</f>
        <v>#REF!</v>
      </c>
      <c r="I8" s="69" t="e">
        <f>+COUNTIFS(#REF!,'répartition colonne F 1 Dil'!$B8,#REF!,'répartition colonne F 1 Dil'!I$2)</f>
        <v>#REF!</v>
      </c>
      <c r="J8" s="69" t="e">
        <f>+COUNTIFS(#REF!,'répartition colonne F 1 Dil'!$B8,#REF!,'répartition colonne F 1 Dil'!J$2)</f>
        <v>#REF!</v>
      </c>
      <c r="K8" s="70" t="e">
        <f>+COUNTIFS(#REF!,'répartition colonne F 1 Dil'!$B8,#REF!,'répartition colonne F 1 Dil'!K$2)</f>
        <v>#REF!</v>
      </c>
      <c r="L8" s="71" t="e">
        <f>+COUNTIFS(#REF!,'répartition colonne F 1 Dil'!$B8,#REF!,'répartition colonne F 1 Dil'!L$2)</f>
        <v>#REF!</v>
      </c>
      <c r="M8" s="70" t="e">
        <f>+COUNTIFS(#REF!,'répartition colonne F 1 Dil'!$B8,#REF!,'répartition colonne F 1 Dil'!M$2)</f>
        <v>#REF!</v>
      </c>
      <c r="N8" s="69" t="e">
        <f>+COUNTIFS(#REF!,'répartition colonne F 1 Dil'!$B8,#REF!,'répartition colonne F 1 Dil'!N$2)</f>
        <v>#REF!</v>
      </c>
      <c r="O8" s="69" t="e">
        <f>+COUNTIFS(#REF!,'répartition colonne F 1 Dil'!$B8,#REF!,'répartition colonne F 1 Dil'!O$2)</f>
        <v>#REF!</v>
      </c>
      <c r="P8" s="69" t="e">
        <f>+COUNTIFS(#REF!,'répartition colonne F 1 Dil'!$B8,#REF!,'répartition colonne F 1 Dil'!P$2)</f>
        <v>#REF!</v>
      </c>
      <c r="Q8" s="68">
        <f>+COUNTIFS(Feuil2!$A$4:$A$300,#REF!,Feuil2!$H$4:$H$300,$T$4)</f>
        <v>0</v>
      </c>
      <c r="T8">
        <v>256</v>
      </c>
      <c r="U8">
        <v>512</v>
      </c>
      <c r="Z8" s="171"/>
      <c r="AA8" s="160" t="str">
        <f>IF($S$3=1024,2,IF($S$3=256,"0,5",IF($S$3=64,"0,125","0,064")))</f>
        <v>0,125</v>
      </c>
      <c r="AB8" s="68">
        <f>+COUNTIFS(Feuil2!$A$4:$A$300,AA8,Feuil2!$H$4:$H$300,0.01)</f>
        <v>0</v>
      </c>
      <c r="AC8" s="69" t="e">
        <f>+COUNTIFS(#REF!,'répartition colonne F 1 Dil'!$B8,#REF!,'répartition colonne F 1 Dil'!AC$2)</f>
        <v>#REF!</v>
      </c>
      <c r="AD8" s="69" t="e">
        <f>+COUNTIFS(#REF!,'répartition colonne F 1 Dil'!$B8,#REF!,'répartition colonne F 1 Dil'!AD$2)</f>
        <v>#REF!</v>
      </c>
      <c r="AE8" s="69" t="e">
        <f>+COUNTIFS(#REF!,'répartition colonne F 1 Dil'!$B8,#REF!,'répartition colonne F 1 Dil'!AE$2)</f>
        <v>#REF!</v>
      </c>
      <c r="AF8" s="69" t="e">
        <f>+COUNTIFS(#REF!,'répartition colonne F 1 Dil'!$B8,#REF!,'répartition colonne F 1 Dil'!AF$2)</f>
        <v>#REF!</v>
      </c>
      <c r="AG8" s="69" t="e">
        <f>+COUNTIFS(#REF!,'répartition colonne F 1 Dil'!$B8,#REF!,'répartition colonne F 1 Dil'!AG$2)</f>
        <v>#REF!</v>
      </c>
      <c r="AH8" s="69" t="e">
        <f>+COUNTIFS(#REF!,'répartition colonne F 1 Dil'!$B8,#REF!,'répartition colonne F 1 Dil'!AH$2)</f>
        <v>#REF!</v>
      </c>
      <c r="AI8" s="69" t="e">
        <f>+COUNTIFS(#REF!,'répartition colonne F 1 Dil'!$B8,#REF!,'répartition colonne F 1 Dil'!AI$2)</f>
        <v>#REF!</v>
      </c>
      <c r="AJ8" s="70" t="e">
        <f>+COUNTIFS(#REF!,'répartition colonne F 1 Dil'!$B8,#REF!,'répartition colonne F 1 Dil'!AJ$2)</f>
        <v>#REF!</v>
      </c>
      <c r="AK8" s="71" t="e">
        <f>+COUNTIFS(#REF!,'répartition colonne F 1 Dil'!$B8,#REF!,'répartition colonne F 1 Dil'!AK$2)</f>
        <v>#REF!</v>
      </c>
      <c r="AL8" s="70" t="e">
        <f>+COUNTIFS(#REF!,'répartition colonne F 1 Dil'!$B8,#REF!,'répartition colonne F 1 Dil'!AL$2)</f>
        <v>#REF!</v>
      </c>
      <c r="AM8" s="69" t="e">
        <f>+COUNTIFS(#REF!,'répartition colonne F 1 Dil'!$B8,#REF!,'répartition colonne F 1 Dil'!AM$2)</f>
        <v>#REF!</v>
      </c>
      <c r="AN8" s="69" t="e">
        <f>+COUNTIFS(#REF!,'répartition colonne F 1 Dil'!$B8,#REF!,'répartition colonne F 1 Dil'!AN$2)</f>
        <v>#REF!</v>
      </c>
      <c r="AO8" s="69" t="e">
        <f>+COUNTIFS(#REF!,'répartition colonne F 1 Dil'!$B8,#REF!,'répartition colonne F 1 Dil'!AO$2)</f>
        <v>#REF!</v>
      </c>
      <c r="AP8" s="68">
        <f>+COUNTIFS(Feuil2!$A$4:$A$300,#REF!,Feuil2!$H$4:$H$300,$T$4)</f>
        <v>0</v>
      </c>
    </row>
    <row r="9" spans="1:44" ht="15.75" x14ac:dyDescent="0.25">
      <c r="A9" s="274"/>
      <c r="B9" s="160" t="str">
        <f>IF($S$3=1024,16,IF($S$3=256,"4",IF($S$3=64,"1","0,5")))</f>
        <v>1</v>
      </c>
      <c r="C9" s="68">
        <f>+COUNTIFS(Feuil2!$K$4:$K$300,B9,Feuil2!$H$4:$H$300,0.01)</f>
        <v>0</v>
      </c>
      <c r="D9" s="69" t="e">
        <f>+COUNTIFS(#REF!,'répartition colonne F 1 Dil'!$B9,#REF!,'répartition colonne F 1 Dil'!D$2)</f>
        <v>#REF!</v>
      </c>
      <c r="E9" s="69" t="e">
        <f>+COUNTIFS(#REF!,'répartition colonne F 1 Dil'!$B9,#REF!,'répartition colonne F 1 Dil'!E$2)</f>
        <v>#REF!</v>
      </c>
      <c r="F9" s="69" t="e">
        <f>+COUNTIFS(#REF!,'répartition colonne F 1 Dil'!$B9,#REF!,'répartition colonne F 1 Dil'!F$2)</f>
        <v>#REF!</v>
      </c>
      <c r="G9" s="69" t="e">
        <f>+COUNTIFS(#REF!,'répartition colonne F 1 Dil'!$B9,#REF!,'répartition colonne F 1 Dil'!G$2)</f>
        <v>#REF!</v>
      </c>
      <c r="H9" s="69" t="e">
        <f>+COUNTIFS(#REF!,'répartition colonne F 1 Dil'!$B9,#REF!,'répartition colonne F 1 Dil'!H$2)</f>
        <v>#REF!</v>
      </c>
      <c r="I9" s="69" t="e">
        <f>+COUNTIFS(#REF!,'répartition colonne F 1 Dil'!$B9,#REF!,'répartition colonne F 1 Dil'!I$2)</f>
        <v>#REF!</v>
      </c>
      <c r="J9" s="70" t="e">
        <f>+COUNTIFS(#REF!,'répartition colonne F 1 Dil'!$B9,#REF!,'répartition colonne F 1 Dil'!J$2)</f>
        <v>#REF!</v>
      </c>
      <c r="K9" s="71" t="e">
        <f>+COUNTIFS(#REF!,'répartition colonne F 1 Dil'!$B9,#REF!,'répartition colonne F 1 Dil'!K$2)</f>
        <v>#REF!</v>
      </c>
      <c r="L9" s="70" t="e">
        <f>+COUNTIFS(#REF!,'répartition colonne F 1 Dil'!$B9,#REF!,'répartition colonne F 1 Dil'!L$2)</f>
        <v>#REF!</v>
      </c>
      <c r="M9" s="69" t="e">
        <f>+COUNTIFS(#REF!,'répartition colonne F 1 Dil'!$B9,#REF!,'répartition colonne F 1 Dil'!M$2)</f>
        <v>#REF!</v>
      </c>
      <c r="N9" s="69" t="e">
        <f>+COUNTIFS(#REF!,'répartition colonne F 1 Dil'!$B9,#REF!,'répartition colonne F 1 Dil'!N$2)</f>
        <v>#REF!</v>
      </c>
      <c r="O9" s="69" t="e">
        <f>+COUNTIFS(#REF!,'répartition colonne F 1 Dil'!$B9,#REF!,'répartition colonne F 1 Dil'!O$2)</f>
        <v>#REF!</v>
      </c>
      <c r="P9" s="69" t="e">
        <f>+COUNTIFS(#REF!,'répartition colonne F 1 Dil'!$B9,#REF!,'répartition colonne F 1 Dil'!P$2)</f>
        <v>#REF!</v>
      </c>
      <c r="Q9" s="68">
        <f>+COUNTIFS(Feuil2!$A$4:$A$300,#REF!,Feuil2!$H$4:$H$300,$T$4)</f>
        <v>0</v>
      </c>
      <c r="T9">
        <v>1024</v>
      </c>
      <c r="U9">
        <v>2046</v>
      </c>
      <c r="Z9" s="171"/>
      <c r="AA9" s="160" t="str">
        <f>IF($S$3=1024,4,IF($S$3=256,"1",IF($S$3=64,"0,25","0,125")))</f>
        <v>0,25</v>
      </c>
      <c r="AB9" s="68">
        <f>+COUNTIFS(Feuil2!$A$4:$A$300,AA9,Feuil2!$H$4:$H$300,0.01)</f>
        <v>0</v>
      </c>
      <c r="AC9" s="69" t="e">
        <f>+COUNTIFS(#REF!,'répartition colonne F 1 Dil'!$B9,#REF!,'répartition colonne F 1 Dil'!AC$2)</f>
        <v>#REF!</v>
      </c>
      <c r="AD9" s="69" t="e">
        <f>+COUNTIFS(#REF!,'répartition colonne F 1 Dil'!$B9,#REF!,'répartition colonne F 1 Dil'!AD$2)</f>
        <v>#REF!</v>
      </c>
      <c r="AE9" s="69" t="e">
        <f>+COUNTIFS(#REF!,'répartition colonne F 1 Dil'!$B9,#REF!,'répartition colonne F 1 Dil'!AE$2)</f>
        <v>#REF!</v>
      </c>
      <c r="AF9" s="69" t="e">
        <f>+COUNTIFS(#REF!,'répartition colonne F 1 Dil'!$B9,#REF!,'répartition colonne F 1 Dil'!AF$2)</f>
        <v>#REF!</v>
      </c>
      <c r="AG9" s="69" t="e">
        <f>+COUNTIFS(#REF!,'répartition colonne F 1 Dil'!$B9,#REF!,'répartition colonne F 1 Dil'!AG$2)</f>
        <v>#REF!</v>
      </c>
      <c r="AH9" s="69" t="e">
        <f>+COUNTIFS(#REF!,'répartition colonne F 1 Dil'!$B9,#REF!,'répartition colonne F 1 Dil'!AH$2)</f>
        <v>#REF!</v>
      </c>
      <c r="AI9" s="70" t="e">
        <f>+COUNTIFS(#REF!,'répartition colonne F 1 Dil'!$B9,#REF!,'répartition colonne F 1 Dil'!AI$2)</f>
        <v>#REF!</v>
      </c>
      <c r="AJ9" s="71" t="e">
        <f>+COUNTIFS(#REF!,'répartition colonne F 1 Dil'!$B9,#REF!,'répartition colonne F 1 Dil'!AJ$2)</f>
        <v>#REF!</v>
      </c>
      <c r="AK9" s="70" t="e">
        <f>+COUNTIFS(#REF!,'répartition colonne F 1 Dil'!$B9,#REF!,'répartition colonne F 1 Dil'!AK$2)</f>
        <v>#REF!</v>
      </c>
      <c r="AL9" s="69" t="e">
        <f>+COUNTIFS(#REF!,'répartition colonne F 1 Dil'!$B9,#REF!,'répartition colonne F 1 Dil'!AL$2)</f>
        <v>#REF!</v>
      </c>
      <c r="AM9" s="69" t="e">
        <f>+COUNTIFS(#REF!,'répartition colonne F 1 Dil'!$B9,#REF!,'répartition colonne F 1 Dil'!AM$2)</f>
        <v>#REF!</v>
      </c>
      <c r="AN9" s="69" t="e">
        <f>+COUNTIFS(#REF!,'répartition colonne F 1 Dil'!$B9,#REF!,'répartition colonne F 1 Dil'!AN$2)</f>
        <v>#REF!</v>
      </c>
      <c r="AO9" s="69" t="e">
        <f>+COUNTIFS(#REF!,'répartition colonne F 1 Dil'!$B9,#REF!,'répartition colonne F 1 Dil'!AO$2)</f>
        <v>#REF!</v>
      </c>
      <c r="AP9" s="68">
        <f>+COUNTIFS(Feuil2!$A$4:$A$300,#REF!,Feuil2!$H$4:$H$300,$T$4)</f>
        <v>0</v>
      </c>
    </row>
    <row r="10" spans="1:44" ht="15.75" x14ac:dyDescent="0.25">
      <c r="A10" s="274"/>
      <c r="B10" s="160" t="str">
        <f>IF($S$3=1024,8,IF($S$3=256,"2",IF($S$3=64,"0,5","0,25")))</f>
        <v>0,5</v>
      </c>
      <c r="C10" s="68">
        <f>+COUNTIFS(Feuil2!$K$4:$K$300,B10,Feuil2!$H$4:$H$300,0.01)</f>
        <v>0</v>
      </c>
      <c r="D10" s="69" t="e">
        <f>+COUNTIFS(#REF!,'répartition colonne F 1 Dil'!$B10,#REF!,'répartition colonne F 1 Dil'!D$2)</f>
        <v>#REF!</v>
      </c>
      <c r="E10" s="69" t="e">
        <f>+COUNTIFS(#REF!,'répartition colonne F 1 Dil'!$B10,#REF!,'répartition colonne F 1 Dil'!E$2)</f>
        <v>#REF!</v>
      </c>
      <c r="F10" s="69" t="e">
        <f>+COUNTIFS(#REF!,'répartition colonne F 1 Dil'!$B10,#REF!,'répartition colonne F 1 Dil'!F$2)</f>
        <v>#REF!</v>
      </c>
      <c r="G10" s="69" t="e">
        <f>+COUNTIFS(#REF!,'répartition colonne F 1 Dil'!$B10,#REF!,'répartition colonne F 1 Dil'!G$2)</f>
        <v>#REF!</v>
      </c>
      <c r="H10" s="69" t="e">
        <f>+COUNTIFS(#REF!,'répartition colonne F 1 Dil'!$B10,#REF!,'répartition colonne F 1 Dil'!H$2)</f>
        <v>#REF!</v>
      </c>
      <c r="I10" s="70" t="e">
        <f>+COUNTIFS(#REF!,'répartition colonne F 1 Dil'!$B10,#REF!,'répartition colonne F 1 Dil'!I$2)</f>
        <v>#REF!</v>
      </c>
      <c r="J10" s="71" t="e">
        <f>+COUNTIFS(#REF!,'répartition colonne F 1 Dil'!$B10,#REF!,'répartition colonne F 1 Dil'!J$2)</f>
        <v>#REF!</v>
      </c>
      <c r="K10" s="70" t="e">
        <f>+COUNTIFS(#REF!,'répartition colonne F 1 Dil'!$B10,#REF!,'répartition colonne F 1 Dil'!K$2)</f>
        <v>#REF!</v>
      </c>
      <c r="L10" s="69" t="e">
        <f>+COUNTIFS(#REF!,'répartition colonne F 1 Dil'!$B10,#REF!,'répartition colonne F 1 Dil'!L$2)</f>
        <v>#REF!</v>
      </c>
      <c r="M10" s="69" t="e">
        <f>+COUNTIFS(#REF!,'répartition colonne F 1 Dil'!$B10,#REF!,'répartition colonne F 1 Dil'!M$2)</f>
        <v>#REF!</v>
      </c>
      <c r="N10" s="69" t="e">
        <f>+COUNTIFS(#REF!,'répartition colonne F 1 Dil'!$B10,#REF!,'répartition colonne F 1 Dil'!N$2)</f>
        <v>#REF!</v>
      </c>
      <c r="O10" s="69" t="e">
        <f>+COUNTIFS(#REF!,'répartition colonne F 1 Dil'!$B10,#REF!,'répartition colonne F 1 Dil'!O$2)</f>
        <v>#REF!</v>
      </c>
      <c r="P10" s="69" t="e">
        <f>+COUNTIFS(#REF!,'répartition colonne F 1 Dil'!$B10,#REF!,'répartition colonne F 1 Dil'!P$2)</f>
        <v>#REF!</v>
      </c>
      <c r="Q10" s="68">
        <f>+COUNTIFS(Feuil2!$A$4:$A$300,#REF!,Feuil2!$H$4:$H$300,$T$4)</f>
        <v>0</v>
      </c>
      <c r="Z10" s="171"/>
      <c r="AA10" s="160" t="str">
        <f>IF($S$3=1024,8,IF($S$3=256,"2",IF($S$3=64,"0,5","0,25")))</f>
        <v>0,5</v>
      </c>
      <c r="AB10" s="68">
        <f>+COUNTIFS(Feuil2!$A$4:$A$300,AA10,Feuil2!$H$4:$H$300,0.01)</f>
        <v>0</v>
      </c>
      <c r="AC10" s="69" t="e">
        <f>+COUNTIFS(#REF!,'répartition colonne F 1 Dil'!$B10,#REF!,'répartition colonne F 1 Dil'!AC$2)</f>
        <v>#REF!</v>
      </c>
      <c r="AD10" s="69" t="e">
        <f>+COUNTIFS(#REF!,'répartition colonne F 1 Dil'!$B10,#REF!,'répartition colonne F 1 Dil'!AD$2)</f>
        <v>#REF!</v>
      </c>
      <c r="AE10" s="69" t="e">
        <f>+COUNTIFS(#REF!,'répartition colonne F 1 Dil'!$B10,#REF!,'répartition colonne F 1 Dil'!AE$2)</f>
        <v>#REF!</v>
      </c>
      <c r="AF10" s="69" t="e">
        <f>+COUNTIFS(#REF!,'répartition colonne F 1 Dil'!$B10,#REF!,'répartition colonne F 1 Dil'!AF$2)</f>
        <v>#REF!</v>
      </c>
      <c r="AG10" s="69" t="e">
        <f>+COUNTIFS(#REF!,'répartition colonne F 1 Dil'!$B10,#REF!,'répartition colonne F 1 Dil'!AG$2)</f>
        <v>#REF!</v>
      </c>
      <c r="AH10" s="70" t="e">
        <f>+COUNTIFS(#REF!,'répartition colonne F 1 Dil'!$B10,#REF!,'répartition colonne F 1 Dil'!AH$2)</f>
        <v>#REF!</v>
      </c>
      <c r="AI10" s="71" t="e">
        <f>+COUNTIFS(#REF!,'répartition colonne F 1 Dil'!$B10,#REF!,'répartition colonne F 1 Dil'!AI$2)</f>
        <v>#REF!</v>
      </c>
      <c r="AJ10" s="70" t="e">
        <f>+COUNTIFS(#REF!,'répartition colonne F 1 Dil'!$B10,#REF!,'répartition colonne F 1 Dil'!AJ$2)</f>
        <v>#REF!</v>
      </c>
      <c r="AK10" s="69" t="e">
        <f>+COUNTIFS(#REF!,'répartition colonne F 1 Dil'!$B10,#REF!,'répartition colonne F 1 Dil'!AK$2)</f>
        <v>#REF!</v>
      </c>
      <c r="AL10" s="69" t="e">
        <f>+COUNTIFS(#REF!,'répartition colonne F 1 Dil'!$B10,#REF!,'répartition colonne F 1 Dil'!AL$2)</f>
        <v>#REF!</v>
      </c>
      <c r="AM10" s="69" t="e">
        <f>+COUNTIFS(#REF!,'répartition colonne F 1 Dil'!$B10,#REF!,'répartition colonne F 1 Dil'!AM$2)</f>
        <v>#REF!</v>
      </c>
      <c r="AN10" s="69" t="e">
        <f>+COUNTIFS(#REF!,'répartition colonne F 1 Dil'!$B10,#REF!,'répartition colonne F 1 Dil'!AN$2)</f>
        <v>#REF!</v>
      </c>
      <c r="AO10" s="69" t="e">
        <f>+COUNTIFS(#REF!,'répartition colonne F 1 Dil'!$B10,#REF!,'répartition colonne F 1 Dil'!AO$2)</f>
        <v>#REF!</v>
      </c>
      <c r="AP10" s="68">
        <f>+COUNTIFS(Feuil2!$A$4:$A$300,#REF!,Feuil2!$H$4:$H$300,$T$4)</f>
        <v>0</v>
      </c>
    </row>
    <row r="11" spans="1:44" ht="15.75" x14ac:dyDescent="0.25">
      <c r="A11" s="274"/>
      <c r="B11" s="160" t="str">
        <f>IF($S$3=1024,4,IF($S$3=256,"1",IF($S$3=64,"0,25","0,125")))</f>
        <v>0,25</v>
      </c>
      <c r="C11" s="68">
        <f>+COUNTIFS(Feuil2!$K$4:$K$300,B11,Feuil2!$H$4:$H$300,0.01)</f>
        <v>0</v>
      </c>
      <c r="D11" s="69" t="e">
        <f>+COUNTIFS(#REF!,'répartition colonne F 1 Dil'!$B11,#REF!,'répartition colonne F 1 Dil'!D$2)</f>
        <v>#REF!</v>
      </c>
      <c r="E11" s="69" t="e">
        <f>+COUNTIFS(#REF!,'répartition colonne F 1 Dil'!$B11,#REF!,'répartition colonne F 1 Dil'!E$2)</f>
        <v>#REF!</v>
      </c>
      <c r="F11" s="69" t="e">
        <f>+COUNTIFS(#REF!,'répartition colonne F 1 Dil'!$B11,#REF!,'répartition colonne F 1 Dil'!F$2)</f>
        <v>#REF!</v>
      </c>
      <c r="G11" s="69" t="e">
        <f>+COUNTIFS(#REF!,'répartition colonne F 1 Dil'!$B11,#REF!,'répartition colonne F 1 Dil'!G$2)</f>
        <v>#REF!</v>
      </c>
      <c r="H11" s="70" t="e">
        <f>+COUNTIFS(#REF!,'répartition colonne F 1 Dil'!$B11,#REF!,'répartition colonne F 1 Dil'!H$2)</f>
        <v>#REF!</v>
      </c>
      <c r="I11" s="71" t="e">
        <f>+COUNTIFS(#REF!,'répartition colonne F 1 Dil'!$B11,#REF!,'répartition colonne F 1 Dil'!I$2)</f>
        <v>#REF!</v>
      </c>
      <c r="J11" s="70" t="e">
        <f>+COUNTIFS(#REF!,'répartition colonne F 1 Dil'!$B11,#REF!,'répartition colonne F 1 Dil'!J$2)</f>
        <v>#REF!</v>
      </c>
      <c r="K11" s="69" t="e">
        <f>+COUNTIFS(#REF!,'répartition colonne F 1 Dil'!$B11,#REF!,'répartition colonne F 1 Dil'!K$2)</f>
        <v>#REF!</v>
      </c>
      <c r="L11" s="69" t="e">
        <f>+COUNTIFS(#REF!,'répartition colonne F 1 Dil'!$B11,#REF!,'répartition colonne F 1 Dil'!L$2)</f>
        <v>#REF!</v>
      </c>
      <c r="M11" s="69" t="e">
        <f>+COUNTIFS(#REF!,'répartition colonne F 1 Dil'!$B11,#REF!,'répartition colonne F 1 Dil'!M$2)</f>
        <v>#REF!</v>
      </c>
      <c r="N11" s="69" t="e">
        <f>+COUNTIFS(#REF!,'répartition colonne F 1 Dil'!$B11,#REF!,'répartition colonne F 1 Dil'!N$2)</f>
        <v>#REF!</v>
      </c>
      <c r="O11" s="69" t="e">
        <f>+COUNTIFS(#REF!,'répartition colonne F 1 Dil'!$B11,#REF!,'répartition colonne F 1 Dil'!O$2)</f>
        <v>#REF!</v>
      </c>
      <c r="P11" s="69" t="e">
        <f>+COUNTIFS(#REF!,'répartition colonne F 1 Dil'!$B11,#REF!,'répartition colonne F 1 Dil'!P$2)</f>
        <v>#REF!</v>
      </c>
      <c r="Q11" s="68">
        <f>+COUNTIFS(Feuil2!$A$4:$A$300,#REF!,Feuil2!$H$4:$H$300,$T$4)</f>
        <v>0</v>
      </c>
      <c r="Z11" s="171"/>
      <c r="AA11" s="160" t="str">
        <f>IF($S$3=1024,16,IF($S$3=256,"4",IF($S$3=64,"1","0,5")))</f>
        <v>1</v>
      </c>
      <c r="AB11" s="68">
        <f>+COUNTIFS(Feuil2!$A$4:$A$300,AA11,Feuil2!$H$4:$H$300,0.01)</f>
        <v>0</v>
      </c>
      <c r="AC11" s="69" t="e">
        <f>+COUNTIFS(#REF!,'répartition colonne F 1 Dil'!$B11,#REF!,'répartition colonne F 1 Dil'!AC$2)</f>
        <v>#REF!</v>
      </c>
      <c r="AD11" s="69" t="e">
        <f>+COUNTIFS(#REF!,'répartition colonne F 1 Dil'!$B11,#REF!,'répartition colonne F 1 Dil'!AD$2)</f>
        <v>#REF!</v>
      </c>
      <c r="AE11" s="69" t="e">
        <f>+COUNTIFS(#REF!,'répartition colonne F 1 Dil'!$B11,#REF!,'répartition colonne F 1 Dil'!AE$2)</f>
        <v>#REF!</v>
      </c>
      <c r="AF11" s="69" t="e">
        <f>+COUNTIFS(#REF!,'répartition colonne F 1 Dil'!$B11,#REF!,'répartition colonne F 1 Dil'!AF$2)</f>
        <v>#REF!</v>
      </c>
      <c r="AG11" s="70" t="e">
        <f>+COUNTIFS(#REF!,'répartition colonne F 1 Dil'!$B11,#REF!,'répartition colonne F 1 Dil'!AG$2)</f>
        <v>#REF!</v>
      </c>
      <c r="AH11" s="71" t="e">
        <f>+COUNTIFS(#REF!,'répartition colonne F 1 Dil'!$B11,#REF!,'répartition colonne F 1 Dil'!AH$2)</f>
        <v>#REF!</v>
      </c>
      <c r="AI11" s="70" t="e">
        <f>+COUNTIFS(#REF!,'répartition colonne F 1 Dil'!$B11,#REF!,'répartition colonne F 1 Dil'!AI$2)</f>
        <v>#REF!</v>
      </c>
      <c r="AJ11" s="69" t="e">
        <f>+COUNTIFS(#REF!,'répartition colonne F 1 Dil'!$B11,#REF!,'répartition colonne F 1 Dil'!AJ$2)</f>
        <v>#REF!</v>
      </c>
      <c r="AK11" s="69" t="e">
        <f>+COUNTIFS(#REF!,'répartition colonne F 1 Dil'!$B11,#REF!,'répartition colonne F 1 Dil'!AK$2)</f>
        <v>#REF!</v>
      </c>
      <c r="AL11" s="69" t="e">
        <f>+COUNTIFS(#REF!,'répartition colonne F 1 Dil'!$B11,#REF!,'répartition colonne F 1 Dil'!AL$2)</f>
        <v>#REF!</v>
      </c>
      <c r="AM11" s="69" t="e">
        <f>+COUNTIFS(#REF!,'répartition colonne F 1 Dil'!$B11,#REF!,'répartition colonne F 1 Dil'!AM$2)</f>
        <v>#REF!</v>
      </c>
      <c r="AN11" s="69" t="e">
        <f>+COUNTIFS(#REF!,'répartition colonne F 1 Dil'!$B11,#REF!,'répartition colonne F 1 Dil'!AN$2)</f>
        <v>#REF!</v>
      </c>
      <c r="AO11" s="69" t="e">
        <f>+COUNTIFS(#REF!,'répartition colonne F 1 Dil'!$B11,#REF!,'répartition colonne F 1 Dil'!AO$2)</f>
        <v>#REF!</v>
      </c>
      <c r="AP11" s="68">
        <f>+COUNTIFS(Feuil2!$A$4:$A$300,#REF!,Feuil2!$H$4:$H$300,$T$4)</f>
        <v>0</v>
      </c>
    </row>
    <row r="12" spans="1:44" ht="15.75" x14ac:dyDescent="0.25">
      <c r="A12" s="274"/>
      <c r="B12" s="160" t="str">
        <f>IF($S$3=1024,2,IF($S$3=256,"0,5",IF($S$3=64,"0,125","0,064")))</f>
        <v>0,125</v>
      </c>
      <c r="C12" s="68">
        <f>+COUNTIFS(Feuil2!$K$4:$K$300,B12,Feuil2!$H$4:$H$300,0.01)</f>
        <v>0</v>
      </c>
      <c r="D12" s="69" t="e">
        <f>+COUNTIFS(#REF!,'répartition colonne F 1 Dil'!$B12,#REF!,'répartition colonne F 1 Dil'!D$2)</f>
        <v>#REF!</v>
      </c>
      <c r="E12" s="69" t="e">
        <f>+COUNTIFS(#REF!,'répartition colonne F 1 Dil'!$B12,#REF!,'répartition colonne F 1 Dil'!E$2)</f>
        <v>#REF!</v>
      </c>
      <c r="F12" s="69" t="e">
        <f>+COUNTIFS(#REF!,'répartition colonne F 1 Dil'!$B12,#REF!,'répartition colonne F 1 Dil'!F$2)</f>
        <v>#REF!</v>
      </c>
      <c r="G12" s="70" t="e">
        <f>+COUNTIFS(#REF!,'répartition colonne F 1 Dil'!$B12,#REF!,'répartition colonne F 1 Dil'!G$2)</f>
        <v>#REF!</v>
      </c>
      <c r="H12" s="71" t="e">
        <f>+COUNTIFS(#REF!,'répartition colonne F 1 Dil'!$B12,#REF!,'répartition colonne F 1 Dil'!H$2)</f>
        <v>#REF!</v>
      </c>
      <c r="I12" s="70" t="e">
        <f>+COUNTIFS(#REF!,'répartition colonne F 1 Dil'!$B12,#REF!,'répartition colonne F 1 Dil'!I$2)</f>
        <v>#REF!</v>
      </c>
      <c r="J12" s="69" t="e">
        <f>+COUNTIFS(#REF!,'répartition colonne F 1 Dil'!$B12,#REF!,'répartition colonne F 1 Dil'!J$2)</f>
        <v>#REF!</v>
      </c>
      <c r="K12" s="69" t="e">
        <f>+COUNTIFS(#REF!,'répartition colonne F 1 Dil'!$B12,#REF!,'répartition colonne F 1 Dil'!K$2)</f>
        <v>#REF!</v>
      </c>
      <c r="L12" s="69" t="e">
        <f>+COUNTIFS(#REF!,'répartition colonne F 1 Dil'!$B12,#REF!,'répartition colonne F 1 Dil'!L$2)</f>
        <v>#REF!</v>
      </c>
      <c r="M12" s="69" t="e">
        <f>+COUNTIFS(#REF!,'répartition colonne F 1 Dil'!$B12,#REF!,'répartition colonne F 1 Dil'!M$2)</f>
        <v>#REF!</v>
      </c>
      <c r="N12" s="69" t="e">
        <f>+COUNTIFS(#REF!,'répartition colonne F 1 Dil'!$B12,#REF!,'répartition colonne F 1 Dil'!N$2)</f>
        <v>#REF!</v>
      </c>
      <c r="O12" s="69" t="e">
        <f>+COUNTIFS(#REF!,'répartition colonne F 1 Dil'!$B12,#REF!,'répartition colonne F 1 Dil'!O$2)</f>
        <v>#REF!</v>
      </c>
      <c r="P12" s="69" t="e">
        <f>+COUNTIFS(#REF!,'répartition colonne F 1 Dil'!$B12,#REF!,'répartition colonne F 1 Dil'!P$2)</f>
        <v>#REF!</v>
      </c>
      <c r="Q12" s="68">
        <f>+COUNTIFS(Feuil2!$A$4:$A$300,#REF!,Feuil2!$H$4:$H$300,$T$4)</f>
        <v>0</v>
      </c>
      <c r="Z12" s="171"/>
      <c r="AA12" s="160" t="str">
        <f>IF($S$3=1024,32,IF($S$3=256,"8",IF($S$3=64,"2","1")))</f>
        <v>2</v>
      </c>
      <c r="AB12" s="68">
        <f>+COUNTIFS(Feuil2!$A$4:$A$300,AA12,Feuil2!$H$4:$H$300,0.01)</f>
        <v>0</v>
      </c>
      <c r="AC12" s="69" t="e">
        <f>+COUNTIFS(#REF!,'répartition colonne F 1 Dil'!$B12,#REF!,'répartition colonne F 1 Dil'!AC$2)</f>
        <v>#REF!</v>
      </c>
      <c r="AD12" s="69" t="e">
        <f>+COUNTIFS(#REF!,'répartition colonne F 1 Dil'!$B12,#REF!,'répartition colonne F 1 Dil'!AD$2)</f>
        <v>#REF!</v>
      </c>
      <c r="AE12" s="69" t="e">
        <f>+COUNTIFS(#REF!,'répartition colonne F 1 Dil'!$B12,#REF!,'répartition colonne F 1 Dil'!AE$2)</f>
        <v>#REF!</v>
      </c>
      <c r="AF12" s="70" t="e">
        <f>+COUNTIFS(#REF!,'répartition colonne F 1 Dil'!$B12,#REF!,'répartition colonne F 1 Dil'!AF$2)</f>
        <v>#REF!</v>
      </c>
      <c r="AG12" s="71" t="e">
        <f>+COUNTIFS(#REF!,'répartition colonne F 1 Dil'!$B12,#REF!,'répartition colonne F 1 Dil'!AG$2)</f>
        <v>#REF!</v>
      </c>
      <c r="AH12" s="70" t="e">
        <f>+COUNTIFS(#REF!,'répartition colonne F 1 Dil'!$B12,#REF!,'répartition colonne F 1 Dil'!AH$2)</f>
        <v>#REF!</v>
      </c>
      <c r="AI12" s="69" t="e">
        <f>+COUNTIFS(#REF!,'répartition colonne F 1 Dil'!$B12,#REF!,'répartition colonne F 1 Dil'!AI$2)</f>
        <v>#REF!</v>
      </c>
      <c r="AJ12" s="69" t="e">
        <f>+COUNTIFS(#REF!,'répartition colonne F 1 Dil'!$B12,#REF!,'répartition colonne F 1 Dil'!AJ$2)</f>
        <v>#REF!</v>
      </c>
      <c r="AK12" s="69" t="e">
        <f>+COUNTIFS(#REF!,'répartition colonne F 1 Dil'!$B12,#REF!,'répartition colonne F 1 Dil'!AK$2)</f>
        <v>#REF!</v>
      </c>
      <c r="AL12" s="69" t="e">
        <f>+COUNTIFS(#REF!,'répartition colonne F 1 Dil'!$B12,#REF!,'répartition colonne F 1 Dil'!AL$2)</f>
        <v>#REF!</v>
      </c>
      <c r="AM12" s="69" t="e">
        <f>+COUNTIFS(#REF!,'répartition colonne F 1 Dil'!$B12,#REF!,'répartition colonne F 1 Dil'!AM$2)</f>
        <v>#REF!</v>
      </c>
      <c r="AN12" s="69" t="e">
        <f>+COUNTIFS(#REF!,'répartition colonne F 1 Dil'!$B12,#REF!,'répartition colonne F 1 Dil'!AN$2)</f>
        <v>#REF!</v>
      </c>
      <c r="AO12" s="69" t="e">
        <f>+COUNTIFS(#REF!,'répartition colonne F 1 Dil'!$B12,#REF!,'répartition colonne F 1 Dil'!AO$2)</f>
        <v>#REF!</v>
      </c>
      <c r="AP12" s="68">
        <f>+COUNTIFS(Feuil2!$A$4:$A$300,#REF!,Feuil2!$H$4:$H$300,$T$4)</f>
        <v>0</v>
      </c>
    </row>
    <row r="13" spans="1:44" ht="15.75" x14ac:dyDescent="0.25">
      <c r="A13" s="274"/>
      <c r="B13" s="160" t="str">
        <f>IF($S$3=1024,1,IF($S$3=256,"0,25",IF($S$3=64,"0,064","0,032")))</f>
        <v>0,064</v>
      </c>
      <c r="C13" s="68">
        <f>+COUNTIFS(Feuil2!$K$4:$K$300,B13,Feuil2!$H$4:$H$300,0.01)</f>
        <v>0</v>
      </c>
      <c r="D13" s="69" t="e">
        <f>+COUNTIFS(#REF!,'répartition colonne F 1 Dil'!$B13,#REF!,'répartition colonne F 1 Dil'!D$2)</f>
        <v>#REF!</v>
      </c>
      <c r="E13" s="69" t="e">
        <f>+COUNTIFS(#REF!,'répartition colonne F 1 Dil'!$B13,#REF!,'répartition colonne F 1 Dil'!E$2)</f>
        <v>#REF!</v>
      </c>
      <c r="F13" s="70" t="e">
        <f>+COUNTIFS(#REF!,'répartition colonne F 1 Dil'!$B13,#REF!,'répartition colonne F 1 Dil'!F$2)</f>
        <v>#REF!</v>
      </c>
      <c r="G13" s="71" t="e">
        <f>+COUNTIFS(#REF!,'répartition colonne F 1 Dil'!$B13,#REF!,'répartition colonne F 1 Dil'!G$2)</f>
        <v>#REF!</v>
      </c>
      <c r="H13" s="70" t="e">
        <f>+COUNTIFS(#REF!,'répartition colonne F 1 Dil'!$B13,#REF!,'répartition colonne F 1 Dil'!H$2)</f>
        <v>#REF!</v>
      </c>
      <c r="I13" s="69" t="e">
        <f>+COUNTIFS(#REF!,'répartition colonne F 1 Dil'!$B13,#REF!,'répartition colonne F 1 Dil'!I$2)</f>
        <v>#REF!</v>
      </c>
      <c r="J13" s="69" t="e">
        <f>+COUNTIFS(#REF!,'répartition colonne F 1 Dil'!$B13,#REF!,'répartition colonne F 1 Dil'!J$2)</f>
        <v>#REF!</v>
      </c>
      <c r="K13" s="69" t="e">
        <f>+COUNTIFS(#REF!,'répartition colonne F 1 Dil'!$B13,#REF!,'répartition colonne F 1 Dil'!K$2)</f>
        <v>#REF!</v>
      </c>
      <c r="L13" s="69" t="e">
        <f>+COUNTIFS(#REF!,'répartition colonne F 1 Dil'!$B13,#REF!,'répartition colonne F 1 Dil'!L$2)</f>
        <v>#REF!</v>
      </c>
      <c r="M13" s="69" t="e">
        <f>+COUNTIFS(#REF!,'répartition colonne F 1 Dil'!$B13,#REF!,'répartition colonne F 1 Dil'!M$2)</f>
        <v>#REF!</v>
      </c>
      <c r="N13" s="69" t="e">
        <f>+COUNTIFS(#REF!,'répartition colonne F 1 Dil'!$B13,#REF!,'répartition colonne F 1 Dil'!N$2)</f>
        <v>#REF!</v>
      </c>
      <c r="O13" s="69" t="e">
        <f>+COUNTIFS(#REF!,'répartition colonne F 1 Dil'!$B13,#REF!,'répartition colonne F 1 Dil'!O$2)</f>
        <v>#REF!</v>
      </c>
      <c r="P13" s="69" t="e">
        <f>+COUNTIFS(#REF!,'répartition colonne F 1 Dil'!$B13,#REF!,'répartition colonne F 1 Dil'!P$2)</f>
        <v>#REF!</v>
      </c>
      <c r="Q13" s="68">
        <f>+COUNTIFS(Feuil2!$A$4:$A$300,#REF!,Feuil2!$H$4:$H$300,$T$4)</f>
        <v>0</v>
      </c>
      <c r="Z13" s="171"/>
      <c r="AA13" s="160" t="str">
        <f>IF($S$3=1024,64,IF($S$3=256,"16",IF($S$3=64,"4","2")))</f>
        <v>4</v>
      </c>
      <c r="AB13" s="68">
        <f>+COUNTIFS(Feuil2!$A$4:$A$300,AA13,Feuil2!$H$4:$H$300,0.01)</f>
        <v>0</v>
      </c>
      <c r="AC13" s="69" t="e">
        <f>+COUNTIFS(#REF!,'répartition colonne F 1 Dil'!$B13,#REF!,'répartition colonne F 1 Dil'!AC$2)</f>
        <v>#REF!</v>
      </c>
      <c r="AD13" s="69" t="e">
        <f>+COUNTIFS(#REF!,'répartition colonne F 1 Dil'!$B13,#REF!,'répartition colonne F 1 Dil'!AD$2)</f>
        <v>#REF!</v>
      </c>
      <c r="AE13" s="70" t="e">
        <f>+COUNTIFS(#REF!,'répartition colonne F 1 Dil'!$B13,#REF!,'répartition colonne F 1 Dil'!AE$2)</f>
        <v>#REF!</v>
      </c>
      <c r="AF13" s="71" t="e">
        <f>+COUNTIFS(#REF!,'répartition colonne F 1 Dil'!$B13,#REF!,'répartition colonne F 1 Dil'!AF$2)</f>
        <v>#REF!</v>
      </c>
      <c r="AG13" s="70" t="e">
        <f>+COUNTIFS(#REF!,'répartition colonne F 1 Dil'!$B13,#REF!,'répartition colonne F 1 Dil'!AG$2)</f>
        <v>#REF!</v>
      </c>
      <c r="AH13" s="69" t="e">
        <f>+COUNTIFS(#REF!,'répartition colonne F 1 Dil'!$B13,#REF!,'répartition colonne F 1 Dil'!AH$2)</f>
        <v>#REF!</v>
      </c>
      <c r="AI13" s="69" t="e">
        <f>+COUNTIFS(#REF!,'répartition colonne F 1 Dil'!$B13,#REF!,'répartition colonne F 1 Dil'!AI$2)</f>
        <v>#REF!</v>
      </c>
      <c r="AJ13" s="69" t="e">
        <f>+COUNTIFS(#REF!,'répartition colonne F 1 Dil'!$B13,#REF!,'répartition colonne F 1 Dil'!AJ$2)</f>
        <v>#REF!</v>
      </c>
      <c r="AK13" s="69" t="e">
        <f>+COUNTIFS(#REF!,'répartition colonne F 1 Dil'!$B13,#REF!,'répartition colonne F 1 Dil'!AK$2)</f>
        <v>#REF!</v>
      </c>
      <c r="AL13" s="69" t="e">
        <f>+COUNTIFS(#REF!,'répartition colonne F 1 Dil'!$B13,#REF!,'répartition colonne F 1 Dil'!AL$2)</f>
        <v>#REF!</v>
      </c>
      <c r="AM13" s="69" t="e">
        <f>+COUNTIFS(#REF!,'répartition colonne F 1 Dil'!$B13,#REF!,'répartition colonne F 1 Dil'!AM$2)</f>
        <v>#REF!</v>
      </c>
      <c r="AN13" s="69" t="e">
        <f>+COUNTIFS(#REF!,'répartition colonne F 1 Dil'!$B13,#REF!,'répartition colonne F 1 Dil'!AN$2)</f>
        <v>#REF!</v>
      </c>
      <c r="AO13" s="69" t="e">
        <f>+COUNTIFS(#REF!,'répartition colonne F 1 Dil'!$B13,#REF!,'répartition colonne F 1 Dil'!AO$2)</f>
        <v>#REF!</v>
      </c>
      <c r="AP13" s="68">
        <f>+COUNTIFS(Feuil2!$A$4:$A$300,#REF!,Feuil2!$H$4:$H$300,$T$4)</f>
        <v>0</v>
      </c>
    </row>
    <row r="14" spans="1:44" ht="15.75" x14ac:dyDescent="0.25">
      <c r="A14" s="274"/>
      <c r="B14" s="160" t="str">
        <f>IF($S$3=1024,0.5,IF($S$3=256,"0,125",IF($S$3=64,"0,032","0,016")))</f>
        <v>0,032</v>
      </c>
      <c r="C14" s="68">
        <f>+COUNTIFS(Feuil2!$K$4:$K$300,B14,Feuil2!$H$4:$H$300,0.01)</f>
        <v>0</v>
      </c>
      <c r="D14" s="69" t="e">
        <f>+COUNTIFS(#REF!,'répartition colonne F 1 Dil'!$B14,#REF!,'répartition colonne F 1 Dil'!D$2)</f>
        <v>#REF!</v>
      </c>
      <c r="E14" s="70" t="e">
        <f>+COUNTIFS(#REF!,'répartition colonne F 1 Dil'!$B14,#REF!,'répartition colonne F 1 Dil'!E$2)</f>
        <v>#REF!</v>
      </c>
      <c r="F14" s="71" t="e">
        <f>+COUNTIFS(#REF!,'répartition colonne F 1 Dil'!$B14,#REF!,'répartition colonne F 1 Dil'!F$2)</f>
        <v>#REF!</v>
      </c>
      <c r="G14" s="70" t="e">
        <f>+COUNTIFS(#REF!,'répartition colonne F 1 Dil'!$B14,#REF!,'répartition colonne F 1 Dil'!G$2)</f>
        <v>#REF!</v>
      </c>
      <c r="H14" s="69" t="e">
        <f>+COUNTIFS(#REF!,'répartition colonne F 1 Dil'!$B14,#REF!,'répartition colonne F 1 Dil'!H$2)</f>
        <v>#REF!</v>
      </c>
      <c r="I14" s="69" t="e">
        <f>+COUNTIFS(#REF!,'répartition colonne F 1 Dil'!$B14,#REF!,'répartition colonne F 1 Dil'!I$2)</f>
        <v>#REF!</v>
      </c>
      <c r="J14" s="69" t="e">
        <f>+COUNTIFS(#REF!,'répartition colonne F 1 Dil'!$B14,#REF!,'répartition colonne F 1 Dil'!J$2)</f>
        <v>#REF!</v>
      </c>
      <c r="K14" s="69" t="e">
        <f>+COUNTIFS(#REF!,'répartition colonne F 1 Dil'!$B14,#REF!,'répartition colonne F 1 Dil'!K$2)</f>
        <v>#REF!</v>
      </c>
      <c r="L14" s="69" t="e">
        <f>+COUNTIFS(#REF!,'répartition colonne F 1 Dil'!$B14,#REF!,'répartition colonne F 1 Dil'!L$2)</f>
        <v>#REF!</v>
      </c>
      <c r="M14" s="69" t="e">
        <f>+COUNTIFS(#REF!,'répartition colonne F 1 Dil'!$B14,#REF!,'répartition colonne F 1 Dil'!M$2)</f>
        <v>#REF!</v>
      </c>
      <c r="N14" s="69" t="e">
        <f>+COUNTIFS(#REF!,'répartition colonne F 1 Dil'!$B14,#REF!,'répartition colonne F 1 Dil'!N$2)</f>
        <v>#REF!</v>
      </c>
      <c r="O14" s="69" t="e">
        <f>+COUNTIFS(#REF!,'répartition colonne F 1 Dil'!$B14,#REF!,'répartition colonne F 1 Dil'!O$2)</f>
        <v>#REF!</v>
      </c>
      <c r="P14" s="69" t="e">
        <f>+COUNTIFS(#REF!,'répartition colonne F 1 Dil'!$B14,#REF!,'répartition colonne F 1 Dil'!P$2)</f>
        <v>#REF!</v>
      </c>
      <c r="Q14" s="68">
        <f>+COUNTIFS(Feuil2!$A$4:$A$300,#REF!,Feuil2!$H$4:$H$300,$T$4)</f>
        <v>0</v>
      </c>
      <c r="Z14" s="171"/>
      <c r="AA14" s="160" t="str">
        <f>IF($S$3=1024,128,IF($S$3=256,"32",IF($S$3=64,"8","4")))</f>
        <v>8</v>
      </c>
      <c r="AB14" s="68">
        <f>+COUNTIFS(Feuil2!$K$4:$K$300,AA14,Feuil2!$H$4:$H$300,0.01)</f>
        <v>0</v>
      </c>
      <c r="AC14" s="69" t="e">
        <f>+COUNTIFS(#REF!,'répartition colonne F 1 Dil'!$B14,#REF!,'répartition colonne F 1 Dil'!AC$2)</f>
        <v>#REF!</v>
      </c>
      <c r="AD14" s="70" t="e">
        <f>+COUNTIFS(#REF!,'répartition colonne F 1 Dil'!$B14,#REF!,'répartition colonne F 1 Dil'!AD$2)</f>
        <v>#REF!</v>
      </c>
      <c r="AE14" s="71" t="e">
        <f>+COUNTIFS(#REF!,'répartition colonne F 1 Dil'!$B14,#REF!,'répartition colonne F 1 Dil'!AE$2)</f>
        <v>#REF!</v>
      </c>
      <c r="AF14" s="70" t="e">
        <f>+COUNTIFS(#REF!,'répartition colonne F 1 Dil'!$B14,#REF!,'répartition colonne F 1 Dil'!AF$2)</f>
        <v>#REF!</v>
      </c>
      <c r="AG14" s="69" t="e">
        <f>+COUNTIFS(#REF!,'répartition colonne F 1 Dil'!$B14,#REF!,'répartition colonne F 1 Dil'!AG$2)</f>
        <v>#REF!</v>
      </c>
      <c r="AH14" s="69" t="e">
        <f>+COUNTIFS(#REF!,'répartition colonne F 1 Dil'!$B14,#REF!,'répartition colonne F 1 Dil'!AH$2)</f>
        <v>#REF!</v>
      </c>
      <c r="AI14" s="69" t="e">
        <f>+COUNTIFS(#REF!,'répartition colonne F 1 Dil'!$B14,#REF!,'répartition colonne F 1 Dil'!AI$2)</f>
        <v>#REF!</v>
      </c>
      <c r="AJ14" s="69" t="e">
        <f>+COUNTIFS(#REF!,'répartition colonne F 1 Dil'!$B14,#REF!,'répartition colonne F 1 Dil'!AJ$2)</f>
        <v>#REF!</v>
      </c>
      <c r="AK14" s="69" t="e">
        <f>+COUNTIFS(#REF!,'répartition colonne F 1 Dil'!$B14,#REF!,'répartition colonne F 1 Dil'!AK$2)</f>
        <v>#REF!</v>
      </c>
      <c r="AL14" s="69" t="e">
        <f>+COUNTIFS(#REF!,'répartition colonne F 1 Dil'!$B14,#REF!,'répartition colonne F 1 Dil'!AL$2)</f>
        <v>#REF!</v>
      </c>
      <c r="AM14" s="69" t="e">
        <f>+COUNTIFS(#REF!,'répartition colonne F 1 Dil'!$B14,#REF!,'répartition colonne F 1 Dil'!AM$2)</f>
        <v>#REF!</v>
      </c>
      <c r="AN14" s="69" t="e">
        <f>+COUNTIFS(#REF!,'répartition colonne F 1 Dil'!$B14,#REF!,'répartition colonne F 1 Dil'!AN$2)</f>
        <v>#REF!</v>
      </c>
      <c r="AO14" s="69" t="e">
        <f>+COUNTIFS(#REF!,'répartition colonne F 1 Dil'!$B14,#REF!,'répartition colonne F 1 Dil'!AO$2)</f>
        <v>#REF!</v>
      </c>
      <c r="AP14" s="68">
        <f>+COUNTIFS(Feuil2!$A$4:$A$300,#REF!,Feuil2!$H$4:$H$300,$T$4)</f>
        <v>0</v>
      </c>
    </row>
    <row r="15" spans="1:44" ht="15.75" x14ac:dyDescent="0.25">
      <c r="A15" s="274"/>
      <c r="B15" s="160" t="str">
        <f>IF($S$3=1024,0.25,IF($S$3=256,"0,064",IF($S$3=64,"0,016","0,008")))</f>
        <v>0,016</v>
      </c>
      <c r="C15" s="68">
        <f>+COUNTIFS(Feuil2!$K$4:$K$300,B15,Feuil2!$H$4:$H$300,0.01)</f>
        <v>0</v>
      </c>
      <c r="D15" s="70" t="e">
        <f>+COUNTIFS(#REF!,'répartition colonne F 1 Dil'!$B15,#REF!,'répartition colonne F 1 Dil'!D$2)</f>
        <v>#REF!</v>
      </c>
      <c r="E15" s="71" t="e">
        <f>+COUNTIFS(#REF!,'répartition colonne F 1 Dil'!$B15,#REF!,'répartition colonne F 1 Dil'!E$2)</f>
        <v>#REF!</v>
      </c>
      <c r="F15" s="70" t="e">
        <f>+COUNTIFS(#REF!,'répartition colonne F 1 Dil'!$B15,#REF!,'répartition colonne F 1 Dil'!F$2)</f>
        <v>#REF!</v>
      </c>
      <c r="G15" s="69" t="e">
        <f>+COUNTIFS(#REF!,'répartition colonne F 1 Dil'!$B15,#REF!,'répartition colonne F 1 Dil'!G$2)</f>
        <v>#REF!</v>
      </c>
      <c r="H15" s="69" t="e">
        <f>+COUNTIFS(#REF!,'répartition colonne F 1 Dil'!$B15,#REF!,'répartition colonne F 1 Dil'!H$2)</f>
        <v>#REF!</v>
      </c>
      <c r="I15" s="69" t="e">
        <f>+COUNTIFS(#REF!,'répartition colonne F 1 Dil'!$B15,#REF!,'répartition colonne F 1 Dil'!I$2)</f>
        <v>#REF!</v>
      </c>
      <c r="J15" s="69" t="e">
        <f>+COUNTIFS(#REF!,'répartition colonne F 1 Dil'!$B15,#REF!,'répartition colonne F 1 Dil'!J$2)</f>
        <v>#REF!</v>
      </c>
      <c r="K15" s="69" t="e">
        <f>+COUNTIFS(#REF!,'répartition colonne F 1 Dil'!$B15,#REF!,'répartition colonne F 1 Dil'!K$2)</f>
        <v>#REF!</v>
      </c>
      <c r="L15" s="69" t="e">
        <f>+COUNTIFS(#REF!,'répartition colonne F 1 Dil'!$B15,#REF!,'répartition colonne F 1 Dil'!L$2)</f>
        <v>#REF!</v>
      </c>
      <c r="M15" s="69" t="e">
        <f>+COUNTIFS(#REF!,'répartition colonne F 1 Dil'!$B15,#REF!,'répartition colonne F 1 Dil'!M$2)</f>
        <v>#REF!</v>
      </c>
      <c r="N15" s="69" t="e">
        <f>+COUNTIFS(#REF!,'répartition colonne F 1 Dil'!$B15,#REF!,'répartition colonne F 1 Dil'!N$2)</f>
        <v>#REF!</v>
      </c>
      <c r="O15" s="69" t="e">
        <f>+COUNTIFS(#REF!,'répartition colonne F 1 Dil'!$B15,#REF!,'répartition colonne F 1 Dil'!O$2)</f>
        <v>#REF!</v>
      </c>
      <c r="P15" s="69" t="e">
        <f>+COUNTIFS(#REF!,'répartition colonne F 1 Dil'!$B15,#REF!,'répartition colonne F 1 Dil'!P$2)</f>
        <v>#REF!</v>
      </c>
      <c r="Q15" s="68">
        <f>+COUNTIFS(Feuil2!$A$4:$A$300,#REF!,Feuil2!$H$4:$H$300,$T$4)</f>
        <v>0</v>
      </c>
      <c r="Z15" s="171"/>
      <c r="AA15" s="160" t="str">
        <f>IF($S$3=1024,256,IF($S$3=256,"64",IF($S$3=64,"16","8")))</f>
        <v>16</v>
      </c>
      <c r="AB15" s="68">
        <f>+COUNTIFS(Feuil2!$K$4:$K$300,AA15,Feuil2!$H$4:$H$300,0.01)</f>
        <v>0</v>
      </c>
      <c r="AC15" s="70" t="e">
        <f>+COUNTIFS(#REF!,'répartition colonne F 1 Dil'!$B15,#REF!,'répartition colonne F 1 Dil'!AC$2)</f>
        <v>#REF!</v>
      </c>
      <c r="AD15" s="71" t="e">
        <f>+COUNTIFS(#REF!,'répartition colonne F 1 Dil'!$B15,#REF!,'répartition colonne F 1 Dil'!AD$2)</f>
        <v>#REF!</v>
      </c>
      <c r="AE15" s="70" t="e">
        <f>+COUNTIFS(#REF!,'répartition colonne F 1 Dil'!$B15,#REF!,'répartition colonne F 1 Dil'!AE$2)</f>
        <v>#REF!</v>
      </c>
      <c r="AF15" s="69" t="e">
        <f>+COUNTIFS(#REF!,'répartition colonne F 1 Dil'!$B15,#REF!,'répartition colonne F 1 Dil'!AF$2)</f>
        <v>#REF!</v>
      </c>
      <c r="AG15" s="69" t="e">
        <f>+COUNTIFS(#REF!,'répartition colonne F 1 Dil'!$B15,#REF!,'répartition colonne F 1 Dil'!AG$2)</f>
        <v>#REF!</v>
      </c>
      <c r="AH15" s="69" t="e">
        <f>+COUNTIFS(#REF!,'répartition colonne F 1 Dil'!$B15,#REF!,'répartition colonne F 1 Dil'!AH$2)</f>
        <v>#REF!</v>
      </c>
      <c r="AI15" s="69" t="e">
        <f>+COUNTIFS(#REF!,'répartition colonne F 1 Dil'!$B15,#REF!,'répartition colonne F 1 Dil'!AI$2)</f>
        <v>#REF!</v>
      </c>
      <c r="AJ15" s="69" t="e">
        <f>+COUNTIFS(#REF!,'répartition colonne F 1 Dil'!$B15,#REF!,'répartition colonne F 1 Dil'!AJ$2)</f>
        <v>#REF!</v>
      </c>
      <c r="AK15" s="69" t="e">
        <f>+COUNTIFS(#REF!,'répartition colonne F 1 Dil'!$B15,#REF!,'répartition colonne F 1 Dil'!AK$2)</f>
        <v>#REF!</v>
      </c>
      <c r="AL15" s="69" t="e">
        <f>+COUNTIFS(#REF!,'répartition colonne F 1 Dil'!$B15,#REF!,'répartition colonne F 1 Dil'!AL$2)</f>
        <v>#REF!</v>
      </c>
      <c r="AM15" s="69" t="e">
        <f>+COUNTIFS(#REF!,'répartition colonne F 1 Dil'!$B15,#REF!,'répartition colonne F 1 Dil'!AM$2)</f>
        <v>#REF!</v>
      </c>
      <c r="AN15" s="69" t="e">
        <f>+COUNTIFS(#REF!,'répartition colonne F 1 Dil'!$B15,#REF!,'répartition colonne F 1 Dil'!AN$2)</f>
        <v>#REF!</v>
      </c>
      <c r="AO15" s="69" t="e">
        <f>+COUNTIFS(#REF!,'répartition colonne F 1 Dil'!$B15,#REF!,'répartition colonne F 1 Dil'!AO$2)</f>
        <v>#REF!</v>
      </c>
      <c r="AP15" s="68">
        <f>+COUNTIFS(Feuil2!$A$4:$A$300,#REF!,Feuil2!$H$4:$H$300,$T$4)</f>
        <v>0</v>
      </c>
    </row>
    <row r="16" spans="1:44" ht="15.75" x14ac:dyDescent="0.25">
      <c r="A16" s="274"/>
      <c r="B16" s="160" t="str">
        <f>IF($S$3=1024,0.125,IF($S$3=256,"0,032",IF($S$3=64,"0,008","0,004")))</f>
        <v>0,008</v>
      </c>
      <c r="C16" s="70">
        <f>+COUNTIFS(Feuil2!$K$4:$K$300,B16,Feuil2!$H$4:$H$300,0.01)</f>
        <v>0</v>
      </c>
      <c r="D16" s="71" t="e">
        <f>+COUNTIFS(#REF!,'répartition colonne F 1 Dil'!$B16,#REF!,'répartition colonne F 1 Dil'!D$2)</f>
        <v>#REF!</v>
      </c>
      <c r="E16" s="70" t="e">
        <f>+COUNTIFS(#REF!,'répartition colonne F 1 Dil'!$B16,#REF!,'répartition colonne F 1 Dil'!E$2)</f>
        <v>#REF!</v>
      </c>
      <c r="F16" s="69" t="e">
        <f>+COUNTIFS(#REF!,'répartition colonne F 1 Dil'!$B16,#REF!,'répartition colonne F 1 Dil'!F$2)</f>
        <v>#REF!</v>
      </c>
      <c r="G16" s="69" t="e">
        <f>+COUNTIFS(#REF!,'répartition colonne F 1 Dil'!$B16,#REF!,'répartition colonne F 1 Dil'!G$2)</f>
        <v>#REF!</v>
      </c>
      <c r="H16" s="69" t="e">
        <f>+COUNTIFS(#REF!,'répartition colonne F 1 Dil'!$B16,#REF!,'répartition colonne F 1 Dil'!H$2)</f>
        <v>#REF!</v>
      </c>
      <c r="I16" s="69" t="e">
        <f>+COUNTIFS(#REF!,'répartition colonne F 1 Dil'!$B16,#REF!,'répartition colonne F 1 Dil'!I$2)</f>
        <v>#REF!</v>
      </c>
      <c r="J16" s="69" t="e">
        <f>+COUNTIFS(#REF!,'répartition colonne F 1 Dil'!$B16,#REF!,'répartition colonne F 1 Dil'!J$2)</f>
        <v>#REF!</v>
      </c>
      <c r="K16" s="69" t="e">
        <f>+COUNTIFS(#REF!,'répartition colonne F 1 Dil'!$B16,#REF!,'répartition colonne F 1 Dil'!K$2)</f>
        <v>#REF!</v>
      </c>
      <c r="L16" s="69" t="e">
        <f>+COUNTIFS(#REF!,'répartition colonne F 1 Dil'!$B16,#REF!,'répartition colonne F 1 Dil'!L$2)</f>
        <v>#REF!</v>
      </c>
      <c r="M16" s="69" t="e">
        <f>+COUNTIFS(#REF!,'répartition colonne F 1 Dil'!$B16,#REF!,'répartition colonne F 1 Dil'!M$2)</f>
        <v>#REF!</v>
      </c>
      <c r="N16" s="69" t="e">
        <f>+COUNTIFS(#REF!,'répartition colonne F 1 Dil'!$B16,#REF!,'répartition colonne F 1 Dil'!N$2)</f>
        <v>#REF!</v>
      </c>
      <c r="O16" s="69" t="e">
        <f>+COUNTIFS(#REF!,'répartition colonne F 1 Dil'!$B16,#REF!,'répartition colonne F 1 Dil'!O$2)</f>
        <v>#REF!</v>
      </c>
      <c r="P16" s="69" t="e">
        <f>+COUNTIFS(#REF!,'répartition colonne F 1 Dil'!$B16,#REF!,'répartition colonne F 1 Dil'!P$2)</f>
        <v>#REF!</v>
      </c>
      <c r="Q16" s="68">
        <f>+COUNTIFS(Feuil2!$A$4:$A$300,#REF!,Feuil2!$H$4:$H$300,$T$4)</f>
        <v>0</v>
      </c>
      <c r="Z16" s="171"/>
      <c r="AA16" s="160" t="str">
        <f>IF($S$3=1024,512,IF($S$3=256,"128",IF($S$3=64,"32","16")))</f>
        <v>32</v>
      </c>
      <c r="AB16" s="70">
        <f>+COUNTIFS(Feuil2!$K$4:$K$300,AA16,Feuil2!$H$4:$H$300,0.01)</f>
        <v>0</v>
      </c>
      <c r="AC16" s="71" t="e">
        <f>+COUNTIFS(#REF!,'répartition colonne F 1 Dil'!$B16,#REF!,'répartition colonne F 1 Dil'!AC$2)</f>
        <v>#REF!</v>
      </c>
      <c r="AD16" s="70" t="e">
        <f>+COUNTIFS(#REF!,'répartition colonne F 1 Dil'!$B16,#REF!,'répartition colonne F 1 Dil'!AD$2)</f>
        <v>#REF!</v>
      </c>
      <c r="AE16" s="69" t="e">
        <f>+COUNTIFS(#REF!,'répartition colonne F 1 Dil'!$B16,#REF!,'répartition colonne F 1 Dil'!AE$2)</f>
        <v>#REF!</v>
      </c>
      <c r="AF16" s="69" t="e">
        <f>+COUNTIFS(#REF!,'répartition colonne F 1 Dil'!$B16,#REF!,'répartition colonne F 1 Dil'!AF$2)</f>
        <v>#REF!</v>
      </c>
      <c r="AG16" s="69" t="e">
        <f>+COUNTIFS(#REF!,'répartition colonne F 1 Dil'!$B16,#REF!,'répartition colonne F 1 Dil'!AG$2)</f>
        <v>#REF!</v>
      </c>
      <c r="AH16" s="69" t="e">
        <f>+COUNTIFS(#REF!,'répartition colonne F 1 Dil'!$B16,#REF!,'répartition colonne F 1 Dil'!AH$2)</f>
        <v>#REF!</v>
      </c>
      <c r="AI16" s="69" t="e">
        <f>+COUNTIFS(#REF!,'répartition colonne F 1 Dil'!$B16,#REF!,'répartition colonne F 1 Dil'!AI$2)</f>
        <v>#REF!</v>
      </c>
      <c r="AJ16" s="69" t="e">
        <f>+COUNTIFS(#REF!,'répartition colonne F 1 Dil'!$B16,#REF!,'répartition colonne F 1 Dil'!AJ$2)</f>
        <v>#REF!</v>
      </c>
      <c r="AK16" s="69" t="e">
        <f>+COUNTIFS(#REF!,'répartition colonne F 1 Dil'!$B16,#REF!,'répartition colonne F 1 Dil'!AK$2)</f>
        <v>#REF!</v>
      </c>
      <c r="AL16" s="69" t="e">
        <f>+COUNTIFS(#REF!,'répartition colonne F 1 Dil'!$B16,#REF!,'répartition colonne F 1 Dil'!AL$2)</f>
        <v>#REF!</v>
      </c>
      <c r="AM16" s="69" t="e">
        <f>+COUNTIFS(#REF!,'répartition colonne F 1 Dil'!$B16,#REF!,'répartition colonne F 1 Dil'!AM$2)</f>
        <v>#REF!</v>
      </c>
      <c r="AN16" s="69" t="e">
        <f>+COUNTIFS(#REF!,'répartition colonne F 1 Dil'!$B16,#REF!,'répartition colonne F 1 Dil'!AN$2)</f>
        <v>#REF!</v>
      </c>
      <c r="AO16" s="69" t="e">
        <f>+COUNTIFS(#REF!,'répartition colonne F 1 Dil'!$B16,#REF!,'répartition colonne F 1 Dil'!AO$2)</f>
        <v>#REF!</v>
      </c>
      <c r="AP16" s="68">
        <f>+COUNTIFS(Feuil2!$A$4:$A$300,#REF!,Feuil2!$H$4:$H$300,$T$4)</f>
        <v>0</v>
      </c>
    </row>
    <row r="17" spans="1:44" ht="15.75" x14ac:dyDescent="0.25">
      <c r="A17" s="274"/>
      <c r="B17" s="160" t="str">
        <f>IF($S$3=1024,"&lt;0,064",IF($S$3=256,"&lt;0,016",IF($S$3=64,"&lt;0,004","&lt;=0,002")))</f>
        <v>&lt;0,004</v>
      </c>
      <c r="C17" s="71">
        <f>SUM(COUNTIFS(Feuil2!$K$4:$K$300,0.01,Feuil2!$H$4:$H$300,0.01),COUNTIFS(Feuil2!$K$4:$K$300,0.016,Feuil2!$H$4:$H$300,0.01),COUNTIFS(Feuil2!$K$4:$K$300,0.01,Feuil2!$H$4:$H$300,0.016),COUNTIFS(Feuil2!$K$4:$K$300,0.016,Feuil2!$H$4:$H$300,0.016))</f>
        <v>0</v>
      </c>
      <c r="D17" s="68">
        <f>SUM(COUNTIFS(Feuil2!$K$4:$K$300,0.01,Feuil2!$H$4:$H$300,D$2),COUNTIFS(Feuil2!$K$4:$K$300,0.016,Feuil2!$H$4:$H$300,D$2))</f>
        <v>0</v>
      </c>
      <c r="E17" s="68">
        <f>SUM(COUNTIFS(Feuil2!$K$4:$K$300,0.01,Feuil2!$H$4:$H$300,E$2),COUNTIFS(Feuil2!$K$4:$K$300,0.016,Feuil2!$H$4:$H$300,E$2))</f>
        <v>0</v>
      </c>
      <c r="F17" s="68">
        <f>SUM(COUNTIFS(Feuil2!$K$4:$K$300,0.01,Feuil2!$H$4:$H$300,F$2),COUNTIFS(Feuil2!$K$4:$K$300,0.016,Feuil2!$H$4:$H$300,F$2))</f>
        <v>0</v>
      </c>
      <c r="G17" s="68">
        <f>SUM(COUNTIFS(Feuil2!$K$4:$K$300,0.01,Feuil2!$H$4:$H$300,G$2),COUNTIFS(Feuil2!$K$4:$K$300,0.016,Feuil2!$H$4:$H$300,G$2))</f>
        <v>0</v>
      </c>
      <c r="H17" s="68">
        <f>SUM(COUNTIFS(Feuil2!$K$4:$K$300,0.01,Feuil2!$H$4:$H$300,H$2),COUNTIFS(Feuil2!$K$4:$K$300,0.016,Feuil2!$H$4:$H$300,H$2))</f>
        <v>0</v>
      </c>
      <c r="I17" s="68">
        <f>SUM(COUNTIFS(Feuil2!$K$4:$K$300,0.01,Feuil2!$H$4:$H$300,I$2),COUNTIFS(Feuil2!$K$4:$K$300,0.016,Feuil2!$H$4:$H$300,I$2))</f>
        <v>0</v>
      </c>
      <c r="J17" s="68">
        <f>SUM(COUNTIFS(Feuil2!$K$4:$K$300,0.01,Feuil2!$H$4:$H$300,J$2),COUNTIFS(Feuil2!$K$4:$K$300,0.016,Feuil2!$H$4:$H$300,J$2))</f>
        <v>0</v>
      </c>
      <c r="K17" s="68">
        <f>SUM(COUNTIFS(Feuil2!$K$4:$K$300,0.01,Feuil2!$H$4:$H$300,K$2),COUNTIFS(Feuil2!$K$4:$K$300,0.016,Feuil2!$H$4:$H$300,K$2))</f>
        <v>0</v>
      </c>
      <c r="L17" s="68">
        <f>SUM(COUNTIFS(Feuil2!$K$4:$K$300,0.01,Feuil2!$H$4:$H$300,L$2),COUNTIFS(Feuil2!$K$4:$K$300,0.016,Feuil2!$H$4:$H$300,L$2))</f>
        <v>0</v>
      </c>
      <c r="M17" s="68">
        <f>SUM(COUNTIFS(Feuil2!$K$4:$K$300,0.01,Feuil2!$H$4:$H$300,M$2),COUNTIFS(Feuil2!$K$4:$K$300,0.016,Feuil2!$H$4:$H$300,M$2))</f>
        <v>0</v>
      </c>
      <c r="N17" s="68">
        <f>SUM(COUNTIFS(Feuil2!$K$4:$K$300,0.01,Feuil2!$H$4:$H$300,N$2),COUNTIFS(Feuil2!$K$4:$K$300,0.016,Feuil2!$H$4:$H$300,N$2))</f>
        <v>0</v>
      </c>
      <c r="O17" s="68">
        <f>SUM(COUNTIFS(Feuil2!$K$4:$K$300,0.01,Feuil2!$H$4:$H$300,O$2),COUNTIFS(Feuil2!$K$4:$K$300,0.016,Feuil2!$H$4:$H$300,O$2))</f>
        <v>0</v>
      </c>
      <c r="P17" s="68">
        <f>SUM(COUNTIFS(Feuil2!$K$4:$K$300,0.01,Feuil2!$H$4:$H$300,P$2),COUNTIFS(Feuil2!$K$4:$K$300,0.016,Feuil2!$H$4:$H$300,P$2))</f>
        <v>0</v>
      </c>
      <c r="Q17" s="68">
        <f>SUM(COUNTIFS(Feuil2!$K$4:$K$300,B17,Feuil2!$H$4:$H$300,$T$4),COUNTIFS(Feuil2!$K$4:$K$300,0.016,Feuil2!$H$4:$H$300,$T$4),COUNTIFS(Feuil2!$K$4:$K$300,0.016,Feuil2!$H$4:$H$300,256),COUNTIFS(Feuil2!$K$4:$K$300,B17,Feuil2!$H$4:$H$300,256))</f>
        <v>0</v>
      </c>
      <c r="Z17" s="171"/>
      <c r="AA17" s="159" t="str">
        <f>IF($S$3=1024,"&gt;=1024",IF($S$3=256,"&gt;=256",IF($S$3=64,"&gt;=64","&gt;=32")))</f>
        <v>&gt;=64</v>
      </c>
      <c r="AB17" s="71">
        <f>+SUM(COUNTIFS(Feuil2!$K$4:$K$300,0.01,Feuil2!$H$4:$H$300,0.01),COUNTIFS(Feuil2!$K$4:$K$300,0.016,Feuil2!$H$4:$H$300,0.01))</f>
        <v>0</v>
      </c>
      <c r="AC17" s="68">
        <f>SUM(COUNTIFS(Feuil2!$K$4:$K$300,0.01,Feuil2!$H$4:$H$300,AC$2),COUNTIFS(Feuil2!$K$4:$K$300,0.016,Feuil2!$H$4:$H$300,AC$2))</f>
        <v>0</v>
      </c>
      <c r="AD17" s="68">
        <f>SUM(COUNTIFS(Feuil2!$K$4:$K$300,0.01,Feuil2!$H$4:$H$300,AD$2),COUNTIFS(Feuil2!$K$4:$K$300,0.016,Feuil2!$H$4:$H$300,AD$2))</f>
        <v>0</v>
      </c>
      <c r="AE17" s="68">
        <f>SUM(COUNTIFS(Feuil2!$K$4:$K$300,0.01,Feuil2!$H$4:$H$300,AE$2),COUNTIFS(Feuil2!$K$4:$K$300,0.016,Feuil2!$H$4:$H$300,AE$2))</f>
        <v>0</v>
      </c>
      <c r="AF17" s="68">
        <f>SUM(COUNTIFS(Feuil2!$K$4:$K$300,0.01,Feuil2!$H$4:$H$300,AF$2),COUNTIFS(Feuil2!$K$4:$K$300,0.016,Feuil2!$H$4:$H$300,AF$2))</f>
        <v>0</v>
      </c>
      <c r="AG17" s="68">
        <f>SUM(COUNTIFS(Feuil2!$K$4:$K$300,0.01,Feuil2!$H$4:$H$300,AG$2),COUNTIFS(Feuil2!$K$4:$K$300,0.016,Feuil2!$H$4:$H$300,AG$2))</f>
        <v>0</v>
      </c>
      <c r="AH17" s="68">
        <f>SUM(COUNTIFS(Feuil2!$K$4:$K$300,0.01,Feuil2!$H$4:$H$300,AH$2),COUNTIFS(Feuil2!$K$4:$K$300,0.016,Feuil2!$H$4:$H$300,AH$2))</f>
        <v>0</v>
      </c>
      <c r="AI17" s="68">
        <f>SUM(COUNTIFS(Feuil2!$K$4:$K$300,0.01,Feuil2!$H$4:$H$300,AI$2),COUNTIFS(Feuil2!$K$4:$K$300,0.016,Feuil2!$H$4:$H$300,AI$2))</f>
        <v>0</v>
      </c>
      <c r="AJ17" s="68">
        <f>SUM(COUNTIFS(Feuil2!$K$4:$K$300,0.01,Feuil2!$H$4:$H$300,AJ$2),COUNTIFS(Feuil2!$K$4:$K$300,0.016,Feuil2!$H$4:$H$300,AJ$2))</f>
        <v>0</v>
      </c>
      <c r="AK17" s="68">
        <f>SUM(COUNTIFS(Feuil2!$K$4:$K$300,0.01,Feuil2!$H$4:$H$300,AK$2),COUNTIFS(Feuil2!$K$4:$K$300,0.016,Feuil2!$H$4:$H$300,AK$2))</f>
        <v>0</v>
      </c>
      <c r="AL17" s="68">
        <f>SUM(COUNTIFS(Feuil2!$K$4:$K$300,0.01,Feuil2!$H$4:$H$300,AL$2),COUNTIFS(Feuil2!$K$4:$K$300,0.016,Feuil2!$H$4:$H$300,AL$2))</f>
        <v>0</v>
      </c>
      <c r="AM17" s="68">
        <f>SUM(COUNTIFS(Feuil2!$K$4:$K$300,0.01,Feuil2!$H$4:$H$300,AM$2),COUNTIFS(Feuil2!$K$4:$K$300,0.016,Feuil2!$H$4:$H$300,AM$2))</f>
        <v>0</v>
      </c>
      <c r="AN17" s="68">
        <f>SUM(COUNTIFS(Feuil2!$K$4:$K$300,0.01,Feuil2!$H$4:$H$300,AN$2),COUNTIFS(Feuil2!$K$4:$K$300,0.016,Feuil2!$H$4:$H$300,AN$2))</f>
        <v>0</v>
      </c>
      <c r="AO17" s="68">
        <f>SUM(COUNTIFS(Feuil2!$K$4:$K$300,0.01,Feuil2!$H$4:$H$300,AO$2),COUNTIFS(Feuil2!$K$4:$K$300,0.016,Feuil2!$H$4:$H$300,AO$2))</f>
        <v>0</v>
      </c>
      <c r="AP17" s="68">
        <f>SUM(COUNTIFS(Feuil2!$K$4:$K$300,AA17,Feuil2!$H$4:$H$300,$T$4),COUNTIFS(Feuil2!$K$4:$K$300,0.016,Feuil2!$H$4:$H$300,$T$4))</f>
        <v>0</v>
      </c>
    </row>
    <row r="18" spans="1:44" ht="15.75" x14ac:dyDescent="0.25">
      <c r="A18" s="274"/>
      <c r="B18" s="73" t="s">
        <v>54</v>
      </c>
      <c r="C18" s="74">
        <f>SUM(C3:C17)</f>
        <v>0</v>
      </c>
      <c r="D18" s="74" t="e">
        <f t="shared" ref="D18:Q18" si="0">SUM(D3:D17)</f>
        <v>#REF!</v>
      </c>
      <c r="E18" s="74" t="e">
        <f t="shared" si="0"/>
        <v>#REF!</v>
      </c>
      <c r="F18" s="74" t="e">
        <f t="shared" si="0"/>
        <v>#REF!</v>
      </c>
      <c r="G18" s="74" t="e">
        <f t="shared" si="0"/>
        <v>#REF!</v>
      </c>
      <c r="H18" s="74" t="e">
        <f t="shared" si="0"/>
        <v>#REF!</v>
      </c>
      <c r="I18" s="74" t="e">
        <f t="shared" si="0"/>
        <v>#REF!</v>
      </c>
      <c r="J18" s="74" t="e">
        <f t="shared" si="0"/>
        <v>#REF!</v>
      </c>
      <c r="K18" s="74" t="e">
        <f t="shared" si="0"/>
        <v>#REF!</v>
      </c>
      <c r="L18" s="74" t="e">
        <f t="shared" si="0"/>
        <v>#REF!</v>
      </c>
      <c r="M18" s="74" t="e">
        <f t="shared" si="0"/>
        <v>#REF!</v>
      </c>
      <c r="N18" s="74" t="e">
        <f t="shared" si="0"/>
        <v>#REF!</v>
      </c>
      <c r="O18" s="74" t="e">
        <f t="shared" si="0"/>
        <v>#REF!</v>
      </c>
      <c r="P18" s="74" t="e">
        <f t="shared" si="0"/>
        <v>#REF!</v>
      </c>
      <c r="Q18" s="74">
        <f t="shared" si="0"/>
        <v>0</v>
      </c>
      <c r="R18" s="191" t="e">
        <f>SUM(C18:Q18)</f>
        <v>#REF!</v>
      </c>
      <c r="Z18" s="171"/>
      <c r="AA18" s="73" t="s">
        <v>54</v>
      </c>
      <c r="AB18" s="74">
        <f t="shared" ref="AB18:AP18" si="1">SUM(AB3:AB17)</f>
        <v>0</v>
      </c>
      <c r="AC18" s="74" t="e">
        <f t="shared" si="1"/>
        <v>#REF!</v>
      </c>
      <c r="AD18" s="74" t="e">
        <f t="shared" si="1"/>
        <v>#REF!</v>
      </c>
      <c r="AE18" s="74" t="e">
        <f t="shared" si="1"/>
        <v>#REF!</v>
      </c>
      <c r="AF18" s="74" t="e">
        <f t="shared" si="1"/>
        <v>#REF!</v>
      </c>
      <c r="AG18" s="74" t="e">
        <f t="shared" si="1"/>
        <v>#REF!</v>
      </c>
      <c r="AH18" s="74" t="e">
        <f t="shared" si="1"/>
        <v>#REF!</v>
      </c>
      <c r="AI18" s="74" t="e">
        <f t="shared" si="1"/>
        <v>#REF!</v>
      </c>
      <c r="AJ18" s="74" t="e">
        <f t="shared" si="1"/>
        <v>#REF!</v>
      </c>
      <c r="AK18" s="74" t="e">
        <f t="shared" si="1"/>
        <v>#REF!</v>
      </c>
      <c r="AL18" s="74" t="e">
        <f t="shared" si="1"/>
        <v>#REF!</v>
      </c>
      <c r="AM18" s="74" t="e">
        <f t="shared" si="1"/>
        <v>#REF!</v>
      </c>
      <c r="AN18" s="74" t="e">
        <f t="shared" si="1"/>
        <v>#REF!</v>
      </c>
      <c r="AO18" s="74" t="e">
        <f t="shared" si="1"/>
        <v>#REF!</v>
      </c>
      <c r="AP18" s="74">
        <f t="shared" si="1"/>
        <v>0</v>
      </c>
    </row>
    <row r="19" spans="1:44" ht="15.75" x14ac:dyDescent="0.25">
      <c r="A19" s="175"/>
      <c r="B19" s="79"/>
      <c r="C19" s="192"/>
      <c r="D19" s="192"/>
      <c r="E19" s="192"/>
      <c r="F19" s="192"/>
      <c r="G19" s="192"/>
      <c r="H19" s="193"/>
      <c r="I19" s="192"/>
      <c r="J19" s="192"/>
      <c r="K19" s="192"/>
      <c r="L19" s="192"/>
      <c r="M19" s="192"/>
      <c r="N19" s="192"/>
      <c r="O19" s="194"/>
      <c r="P19" s="80"/>
      <c r="Q19" s="80"/>
      <c r="Z19" s="171"/>
      <c r="AA19" s="189"/>
      <c r="AB19" s="190"/>
      <c r="AC19" s="190"/>
      <c r="AD19" s="190"/>
      <c r="AE19" s="190"/>
      <c r="AF19" s="190"/>
      <c r="AG19" s="190"/>
      <c r="AH19" s="190"/>
      <c r="AI19" s="190"/>
      <c r="AJ19" s="190"/>
      <c r="AK19" s="190"/>
      <c r="AL19" s="190"/>
      <c r="AM19" s="190"/>
      <c r="AN19" s="190"/>
      <c r="AO19" s="190"/>
      <c r="AP19" s="190"/>
    </row>
    <row r="20" spans="1:44" x14ac:dyDescent="0.25">
      <c r="A20" s="165"/>
      <c r="C20" s="275" t="str">
        <f>CONCATENATE(results!$W$3, " µg/mL")</f>
        <v>BMD µg/mL</v>
      </c>
      <c r="D20" s="275"/>
      <c r="E20" s="275"/>
      <c r="F20" s="275"/>
      <c r="G20" s="275"/>
      <c r="H20" s="275"/>
      <c r="I20" s="275"/>
      <c r="J20" s="275"/>
      <c r="K20" s="275"/>
      <c r="L20" s="275"/>
      <c r="M20" s="275"/>
      <c r="N20" s="275"/>
      <c r="O20" s="275"/>
      <c r="P20" s="275"/>
      <c r="Q20" s="275"/>
      <c r="Z20" s="187"/>
      <c r="AR20" s="75" t="e">
        <f>SUM(AB18:AP18)</f>
        <v>#REF!</v>
      </c>
    </row>
    <row r="21" spans="1:44" x14ac:dyDescent="0.25">
      <c r="A21" s="175"/>
      <c r="C21" s="160" t="str">
        <f>IF($S$3=1024,"&lt;=0,064",IF($S$3=256,"&lt;=0,016",IF($S$3=64,"&lt;=0,004","&lt;=0,002")))</f>
        <v>&lt;=0,004</v>
      </c>
      <c r="D21" s="160" t="str">
        <f>B36</f>
        <v>0,008</v>
      </c>
      <c r="E21" s="160" t="str">
        <f>B35</f>
        <v>0,016</v>
      </c>
      <c r="F21" s="160" t="str">
        <f>B34</f>
        <v>0,032</v>
      </c>
      <c r="G21" s="160" t="str">
        <f>B33</f>
        <v>0,064</v>
      </c>
      <c r="H21" s="160" t="str">
        <f>B32</f>
        <v>0,125</v>
      </c>
      <c r="I21" s="160" t="str">
        <f>B31</f>
        <v>0,25</v>
      </c>
      <c r="J21" s="160" t="str">
        <f>B30</f>
        <v>0,5</v>
      </c>
      <c r="K21" s="160" t="str">
        <f>B29</f>
        <v>1</v>
      </c>
      <c r="L21" s="160" t="str">
        <f>B28</f>
        <v>2</v>
      </c>
      <c r="M21" s="160" t="str">
        <f>B27</f>
        <v>4</v>
      </c>
      <c r="N21" s="160" t="str">
        <f>B26</f>
        <v>8</v>
      </c>
      <c r="O21" s="160" t="str">
        <f>B25</f>
        <v>16</v>
      </c>
      <c r="P21" s="160" t="str">
        <f>B24</f>
        <v>32</v>
      </c>
      <c r="Q21" s="161" t="str">
        <f>IF($S$3=1024,"&gt;1024",IF($S$3=256,"&gt;256",IF($S$3=64,"&gt;64","&gt;32")))</f>
        <v>&gt;64</v>
      </c>
      <c r="R21" s="81"/>
      <c r="Z21" s="173"/>
      <c r="AA21" s="272" t="str">
        <f>CONCATENATE(results!$W$3, " µg/mL")</f>
        <v>BMD µg/mL</v>
      </c>
      <c r="AB21" s="272"/>
      <c r="AC21" s="272"/>
      <c r="AD21" s="272"/>
      <c r="AE21" s="272"/>
      <c r="AF21" s="272"/>
      <c r="AG21" s="272"/>
      <c r="AH21" s="272"/>
      <c r="AI21" s="272"/>
      <c r="AJ21" s="272"/>
      <c r="AK21" s="272"/>
      <c r="AL21" s="272"/>
      <c r="AM21" s="272"/>
      <c r="AN21" s="272"/>
      <c r="AO21" s="272"/>
      <c r="AP21" s="272"/>
      <c r="AQ21" s="272"/>
      <c r="AR21" s="188"/>
    </row>
    <row r="22" spans="1:44" ht="15.75" x14ac:dyDescent="0.25">
      <c r="A22" s="165"/>
      <c r="B22" s="161" t="str">
        <f>IF($S$3=1024,"&gt;=1024",IF($S$3=256,"&gt;=256",IF($S$3=64,"&gt;=64","&gt;=32")))</f>
        <v>&gt;=64</v>
      </c>
      <c r="C22" s="68">
        <f>+COUNTIFS(Feuil2!$A$4:$A$300,$T$4,Feuil2!$H$4:$H$300,0.01,Feuil2!$I$4:$I$300,'répartition colonne F 1 Dil'!$A$23)</f>
        <v>0</v>
      </c>
      <c r="D22" s="68">
        <f>+COUNTIFS(Feuil2!$A$4:$A$300,$T$4,Feuil2!$H$4:$H$300,D21,Feuil2!$I$4:$I$300,'répartition colonne F 1 Dil'!$A$23)</f>
        <v>0</v>
      </c>
      <c r="E22" s="68">
        <f>+COUNTIFS(Feuil2!$A$4:$A$300,$T$4,Feuil2!$H$4:$H$300,E21,Feuil2!$I$4:$I$300,'répartition colonne F 1 Dil'!$A$23)</f>
        <v>0</v>
      </c>
      <c r="F22" s="68">
        <f>+COUNTIFS(Feuil2!$A$4:$A$300,$T$4,Feuil2!$H$4:$H$300,F21,Feuil2!$I$4:$I$300,'répartition colonne F 1 Dil'!$A$23)</f>
        <v>0</v>
      </c>
      <c r="G22" s="68">
        <f>+COUNTIFS(Feuil2!$A$4:$A$300,$T$4,Feuil2!$H$4:$H$300,G21,Feuil2!$I$4:$I$300,'répartition colonne F 1 Dil'!$A$23)</f>
        <v>0</v>
      </c>
      <c r="H22" s="68">
        <f>+COUNTIFS(Feuil2!$A$4:$A$300,$T$4,Feuil2!$H$4:$H$300,H21,Feuil2!$I$4:$I$300,'répartition colonne F 1 Dil'!$A$23)</f>
        <v>0</v>
      </c>
      <c r="I22" s="68">
        <f>+COUNTIFS(Feuil2!$A$4:$A$300,$T$4,Feuil2!$H$4:$H$300,I21,Feuil2!$I$4:$I$300,'répartition colonne F 1 Dil'!$A$23)</f>
        <v>0</v>
      </c>
      <c r="J22" s="68">
        <f>+COUNTIFS(Feuil2!$A$4:$A$300,$T$4,Feuil2!$H$4:$H$300,J21,Feuil2!$I$4:$I$300,'répartition colonne F 1 Dil'!$A$23)</f>
        <v>0</v>
      </c>
      <c r="K22" s="68">
        <f>+COUNTIFS(Feuil2!$A$4:$A$300,$T$4,Feuil2!$H$4:$H$300,K21,Feuil2!$I$4:$I$300,'répartition colonne F 1 Dil'!$A$23)</f>
        <v>0</v>
      </c>
      <c r="L22" s="68">
        <f>+COUNTIFS(Feuil2!$A$4:$A$300,$T$4,Feuil2!$H$4:$H$300,L21,Feuil2!$I$4:$I$300,'répartition colonne F 1 Dil'!$A$23)</f>
        <v>0</v>
      </c>
      <c r="M22" s="68">
        <f>+COUNTIFS(Feuil2!$A$4:$A$300,$T$4,Feuil2!$H$4:$H$300,M21,Feuil2!$I$4:$I$300,'répartition colonne F 1 Dil'!$A$23)</f>
        <v>0</v>
      </c>
      <c r="N22" s="68">
        <f>+COUNTIFS(Feuil2!$A$4:$A$300,$T$4,Feuil2!$H$4:$H$300,N21,Feuil2!$I$4:$I$300,'répartition colonne F 1 Dil'!$A$23)</f>
        <v>0</v>
      </c>
      <c r="O22" s="68">
        <f>+COUNTIFS(Feuil2!$A$4:$A$300,$T$4,Feuil2!$H$4:$H$300,O21,Feuil2!$I$4:$I$300,'répartition colonne F 1 Dil'!$A$23)</f>
        <v>0</v>
      </c>
      <c r="P22" s="68">
        <f>+COUNTIFS(Feuil2!$A$4:$A$300,$T$4,Feuil2!$H$4:$H$300,P21,Feuil2!$I$4:$I$300,'répartition colonne F 1 Dil'!$A$23)</f>
        <v>0</v>
      </c>
      <c r="Q22" s="68">
        <f>+COUNTIFS(Feuil2!$A$4:$A$300,$T$4,Feuil2!$H$4:$H$300,$T$4,Feuil2!$I$4:$I$300,'répartition colonne F 1 Dil'!$A$23)</f>
        <v>0</v>
      </c>
      <c r="Z22" s="172"/>
      <c r="AA22" s="67"/>
      <c r="AB22" s="160" t="str">
        <f>IF($S$3=1024,"&lt;=0,064",IF($S$3=256,"&lt;=0,016",IF($S$3=64,"&lt;=0,004","&lt;=0,002")))</f>
        <v>&lt;=0,004</v>
      </c>
      <c r="AC22" s="160" t="str">
        <f>AA25</f>
        <v>0,008</v>
      </c>
      <c r="AD22" s="160" t="str">
        <f>AA26</f>
        <v>0,016</v>
      </c>
      <c r="AE22" s="160" t="str">
        <f>AA27</f>
        <v>0,032</v>
      </c>
      <c r="AF22" s="160" t="str">
        <f>AA28</f>
        <v>0,064</v>
      </c>
      <c r="AG22" s="160" t="str">
        <f>AA29</f>
        <v>0,125</v>
      </c>
      <c r="AH22" s="160" t="str">
        <f>AA30</f>
        <v>0,25</v>
      </c>
      <c r="AI22" s="160" t="str">
        <f>AA31</f>
        <v>0,5</v>
      </c>
      <c r="AJ22" s="160" t="str">
        <f>AA32</f>
        <v>1</v>
      </c>
      <c r="AK22" s="160" t="str">
        <f>AA33</f>
        <v>2</v>
      </c>
      <c r="AL22" s="160" t="str">
        <f>AA34</f>
        <v>4</v>
      </c>
      <c r="AM22" s="160" t="str">
        <f>AA35</f>
        <v>8</v>
      </c>
      <c r="AN22" s="160" t="str">
        <f>AA36</f>
        <v>16</v>
      </c>
      <c r="AO22" s="160" t="str">
        <f>AA37</f>
        <v>32</v>
      </c>
      <c r="AP22" s="160" t="str">
        <f>AA38</f>
        <v>64</v>
      </c>
      <c r="AQ22" s="176"/>
    </row>
    <row r="23" spans="1:44" ht="15.75" x14ac:dyDescent="0.25">
      <c r="A23" s="82" t="s">
        <v>53</v>
      </c>
      <c r="B23" s="160" t="str">
        <f>IF($S$3=1024,1024,IF($S$3=256,"256",IF($S$3=64,"64","32")))</f>
        <v>64</v>
      </c>
      <c r="C23" s="68">
        <f>+COUNTIFS(Feuil2!$A$4:$A$300,B23,Feuil2!$H$4:$H$300,0.01,Feuil2!$I$4:$I$300,'répartition colonne F 1 Dil'!$A$23)</f>
        <v>0</v>
      </c>
      <c r="D23" s="69" t="e">
        <f>+COUNTIFS(#REF!,'répartition colonne F 1 Dil'!$B23,#REF!,'répartition colonne F 1 Dil'!D$21,#REF!,'répartition colonne F 1 Dil'!$A$23)</f>
        <v>#REF!</v>
      </c>
      <c r="E23" s="69" t="e">
        <f>+COUNTIFS(#REF!,'répartition colonne F 1 Dil'!$B23,#REF!,'répartition colonne F 1 Dil'!E$21,#REF!,'répartition colonne F 1 Dil'!$A$23)</f>
        <v>#REF!</v>
      </c>
      <c r="F23" s="69" t="e">
        <f>+COUNTIFS(#REF!,'répartition colonne F 1 Dil'!$B23,#REF!,'répartition colonne F 1 Dil'!F$21,#REF!,'répartition colonne F 1 Dil'!$A$23)</f>
        <v>#REF!</v>
      </c>
      <c r="G23" s="69" t="e">
        <f>+COUNTIFS(#REF!,'répartition colonne F 1 Dil'!$B23,#REF!,'répartition colonne F 1 Dil'!G$21,#REF!,'répartition colonne F 1 Dil'!$A$23)</f>
        <v>#REF!</v>
      </c>
      <c r="H23" s="69" t="e">
        <f>+COUNTIFS(#REF!,'répartition colonne F 1 Dil'!$B23,#REF!,'répartition colonne F 1 Dil'!H$21,#REF!,'répartition colonne F 1 Dil'!$A$23)</f>
        <v>#REF!</v>
      </c>
      <c r="I23" s="69" t="e">
        <f>+COUNTIFS(#REF!,'répartition colonne F 1 Dil'!$B23,#REF!,'répartition colonne F 1 Dil'!I$21,#REF!,'répartition colonne F 1 Dil'!$A$23)</f>
        <v>#REF!</v>
      </c>
      <c r="J23" s="69" t="e">
        <f>+COUNTIFS(#REF!,'répartition colonne F 1 Dil'!$B23,#REF!,'répartition colonne F 1 Dil'!J$21,#REF!,'répartition colonne F 1 Dil'!$A$23)</f>
        <v>#REF!</v>
      </c>
      <c r="K23" s="69" t="e">
        <f>+COUNTIFS(#REF!,'répartition colonne F 1 Dil'!$B23,#REF!,'répartition colonne F 1 Dil'!K$21,#REF!,'répartition colonne F 1 Dil'!$A$23)</f>
        <v>#REF!</v>
      </c>
      <c r="L23" s="69" t="e">
        <f>+COUNTIFS(#REF!,'répartition colonne F 1 Dil'!$B23,#REF!,'répartition colonne F 1 Dil'!L$21,#REF!,'répartition colonne F 1 Dil'!$A$23)</f>
        <v>#REF!</v>
      </c>
      <c r="M23" s="69" t="e">
        <f>+COUNTIFS(#REF!,'répartition colonne F 1 Dil'!$B23,#REF!,'répartition colonne F 1 Dil'!M$21,#REF!,'répartition colonne F 1 Dil'!$A$23)</f>
        <v>#REF!</v>
      </c>
      <c r="N23" s="69" t="e">
        <f>+COUNTIFS(#REF!,'répartition colonne F 1 Dil'!$B23,#REF!,'répartition colonne F 1 Dil'!N$21,#REF!,'répartition colonne F 1 Dil'!$A$23)</f>
        <v>#REF!</v>
      </c>
      <c r="O23" s="69" t="e">
        <f>+COUNTIFS(#REF!,'répartition colonne F 1 Dil'!$B23,#REF!,'répartition colonne F 1 Dil'!O$21,#REF!,'répartition colonne F 1 Dil'!$A$23)</f>
        <v>#REF!</v>
      </c>
      <c r="P23" s="70" t="e">
        <f>+COUNTIFS(#REF!,'répartition colonne F 1 Dil'!$B23,#REF!,'répartition colonne F 1 Dil'!P$21,#REF!,'répartition colonne F 1 Dil'!$A$23)</f>
        <v>#REF!</v>
      </c>
      <c r="Q23" s="68">
        <f>+COUNTIFS(Feuil2!$A$4:$A$300,B23,Feuil2!$H$4:$H$300,$T$4,Feuil2!$I$4:$I$300,'répartition colonne F 1 Dil'!$A$23)</f>
        <v>0</v>
      </c>
      <c r="Z23" s="82" t="s">
        <v>53</v>
      </c>
      <c r="AA23" s="160" t="str">
        <f>IF($S$3=1024,"&lt;0,064",IF($S$3=256,"&lt;0,016",IF($S$3=64,"&lt;0,004","&lt;=0,002")))</f>
        <v>&lt;0,004</v>
      </c>
      <c r="AB23" s="71">
        <f>+COUNTIFS(Feuil2!$A$4:$A$300,0.01,Feuil2!$H$4:$H$300,0.01,Feuil2!$I$4:$I$300,'répartition colonne F 1 Dil'!$Z$23)</f>
        <v>0</v>
      </c>
      <c r="AC23" s="68">
        <f>+COUNTIFS(Feuil2!$A$4:$A$300,$T$4,Feuil2!$H$4:$H$300,AC22,Feuil2!$I$4:$I$300,'répartition colonne F 1 Dil'!$A$23)</f>
        <v>0</v>
      </c>
      <c r="AD23" s="68">
        <f>+COUNTIFS(Feuil2!$A$4:$A$300,$T$4,Feuil2!$H$4:$H$300,AD22,Feuil2!$I$4:$I$300,'répartition colonne F 1 Dil'!$A$23)</f>
        <v>0</v>
      </c>
      <c r="AE23" s="68">
        <f>+COUNTIFS(Feuil2!$A$4:$A$300,$T$4,Feuil2!$H$4:$H$300,AE22,Feuil2!$I$4:$I$300,'répartition colonne F 1 Dil'!$A$23)</f>
        <v>0</v>
      </c>
      <c r="AF23" s="68">
        <f>+COUNTIFS(Feuil2!$A$4:$A$300,$T$4,Feuil2!$H$4:$H$300,AF22,Feuil2!$I$4:$I$300,'répartition colonne F 1 Dil'!$A$23)</f>
        <v>0</v>
      </c>
      <c r="AG23" s="68">
        <f>+COUNTIFS(Feuil2!$A$4:$A$300,$T$4,Feuil2!$H$4:$H$300,AG22,Feuil2!$I$4:$I$300,'répartition colonne F 1 Dil'!$A$23)</f>
        <v>0</v>
      </c>
      <c r="AH23" s="68">
        <f>+COUNTIFS(Feuil2!$A$4:$A$300,$T$4,Feuil2!$H$4:$H$300,AH22,Feuil2!$I$4:$I$300,'répartition colonne F 1 Dil'!$A$23)</f>
        <v>0</v>
      </c>
      <c r="AI23" s="68">
        <f>+COUNTIFS(Feuil2!$A$4:$A$300,$T$4,Feuil2!$H$4:$H$300,AI22,Feuil2!$I$4:$I$300,'répartition colonne F 1 Dil'!$A$23)</f>
        <v>0</v>
      </c>
      <c r="AJ23" s="68">
        <f>+COUNTIFS(Feuil2!$A$4:$A$300,$T$4,Feuil2!$H$4:$H$300,AJ22,Feuil2!$I$4:$I$300,'répartition colonne F 1 Dil'!$A$23)</f>
        <v>0</v>
      </c>
      <c r="AK23" s="68">
        <f>+COUNTIFS(Feuil2!$A$4:$A$300,$T$4,Feuil2!$H$4:$H$300,AK22,Feuil2!$I$4:$I$300,'répartition colonne F 1 Dil'!$A$23)</f>
        <v>0</v>
      </c>
      <c r="AL23" s="68">
        <f>+COUNTIFS(Feuil2!$A$4:$A$300,$T$4,Feuil2!$H$4:$H$300,AL22,Feuil2!$I$4:$I$300,'répartition colonne F 1 Dil'!$A$23)</f>
        <v>0</v>
      </c>
      <c r="AM23" s="68">
        <f>+COUNTIFS(Feuil2!$A$4:$A$300,$T$4,Feuil2!$H$4:$H$300,AM22,Feuil2!$I$4:$I$300,'répartition colonne F 1 Dil'!$A$23)</f>
        <v>0</v>
      </c>
      <c r="AN23" s="68">
        <f>+COUNTIFS(Feuil2!$A$4:$A$300,$T$4,Feuil2!$H$4:$H$300,AN22,Feuil2!$I$4:$I$300,'répartition colonne F 1 Dil'!$A$23)</f>
        <v>0</v>
      </c>
      <c r="AO23" s="68">
        <f>+COUNTIFS(Feuil2!$A$4:$A$300,$T$4,Feuil2!$H$4:$H$300,AO22,Feuil2!$I$4:$I$300,'répartition colonne F 1 Dil'!$A$23)</f>
        <v>0</v>
      </c>
      <c r="AP23" s="68">
        <f>+COUNTIFS(Feuil2!$A$4:$A$300,$T$4,Feuil2!$H$4:$H$300,AP22,Feuil2!$I$4:$I$300,'répartition colonne F 1 Dil'!$A$23)</f>
        <v>0</v>
      </c>
      <c r="AQ23" s="156" t="str">
        <f>IF($S$3=1024,"&gt;1024",IF($S$3=256,"&gt;256",IF($S$3=64,"&gt;64","&gt;32")))</f>
        <v>&gt;64</v>
      </c>
      <c r="AR23" s="95"/>
    </row>
    <row r="24" spans="1:44" ht="30" x14ac:dyDescent="0.25">
      <c r="A24" s="77" t="str">
        <f>CONCATENATE(results!$F$2,results!$F$4)</f>
        <v xml:space="preserve">
MIC µg/ml</v>
      </c>
      <c r="B24" s="160" t="str">
        <f>IF($S$3=1024,512,IF($S$3=256,"128",IF($S$3=64,"32","16")))</f>
        <v>32</v>
      </c>
      <c r="C24" s="68">
        <f>+COUNTIFS(Feuil2!$A$4:$A$300,B24,Feuil2!$H$4:$H$300,0.01,Feuil2!$I$4:$I$300,'répartition colonne F 1 Dil'!$A$23)</f>
        <v>0</v>
      </c>
      <c r="D24" s="69" t="e">
        <f>+COUNTIFS(#REF!,'répartition colonne F 1 Dil'!$B24,#REF!,'répartition colonne F 1 Dil'!D$21,#REF!,'répartition colonne F 1 Dil'!$A$23)</f>
        <v>#REF!</v>
      </c>
      <c r="E24" s="69" t="e">
        <f>+COUNTIFS(#REF!,'répartition colonne F 1 Dil'!$B24,#REF!,'répartition colonne F 1 Dil'!E$21,#REF!,'répartition colonne F 1 Dil'!$A$23)</f>
        <v>#REF!</v>
      </c>
      <c r="F24" s="69" t="e">
        <f>+COUNTIFS(#REF!,'répartition colonne F 1 Dil'!$B24,#REF!,'répartition colonne F 1 Dil'!F$21,#REF!,'répartition colonne F 1 Dil'!$A$23)</f>
        <v>#REF!</v>
      </c>
      <c r="G24" s="69" t="e">
        <f>+COUNTIFS(#REF!,'répartition colonne F 1 Dil'!$B24,#REF!,'répartition colonne F 1 Dil'!G$21,#REF!,'répartition colonne F 1 Dil'!$A$23)</f>
        <v>#REF!</v>
      </c>
      <c r="H24" s="69" t="e">
        <f>+COUNTIFS(#REF!,'répartition colonne F 1 Dil'!$B24,#REF!,'répartition colonne F 1 Dil'!H$21,#REF!,'répartition colonne F 1 Dil'!$A$23)</f>
        <v>#REF!</v>
      </c>
      <c r="I24" s="69" t="e">
        <f>+COUNTIFS(#REF!,'répartition colonne F 1 Dil'!$B24,#REF!,'répartition colonne F 1 Dil'!I$21,#REF!,'répartition colonne F 1 Dil'!$A$23)</f>
        <v>#REF!</v>
      </c>
      <c r="J24" s="69" t="e">
        <f>+COUNTIFS(#REF!,'répartition colonne F 1 Dil'!$B24,#REF!,'répartition colonne F 1 Dil'!J$21,#REF!,'répartition colonne F 1 Dil'!$A$23)</f>
        <v>#REF!</v>
      </c>
      <c r="K24" s="69" t="e">
        <f>+COUNTIFS(#REF!,'répartition colonne F 1 Dil'!$B24,#REF!,'répartition colonne F 1 Dil'!K$21,#REF!,'répartition colonne F 1 Dil'!$A$23)</f>
        <v>#REF!</v>
      </c>
      <c r="L24" s="69" t="e">
        <f>+COUNTIFS(#REF!,'répartition colonne F 1 Dil'!$B24,#REF!,'répartition colonne F 1 Dil'!L$21,#REF!,'répartition colonne F 1 Dil'!$A$23)</f>
        <v>#REF!</v>
      </c>
      <c r="M24" s="69" t="e">
        <f>+COUNTIFS(#REF!,'répartition colonne F 1 Dil'!$B24,#REF!,'répartition colonne F 1 Dil'!M$21,#REF!,'répartition colonne F 1 Dil'!$A$23)</f>
        <v>#REF!</v>
      </c>
      <c r="N24" s="69" t="e">
        <f>+COUNTIFS(#REF!,'répartition colonne F 1 Dil'!$B24,#REF!,'répartition colonne F 1 Dil'!N$21,#REF!,'répartition colonne F 1 Dil'!$A$23)</f>
        <v>#REF!</v>
      </c>
      <c r="O24" s="70" t="e">
        <f>+COUNTIFS(#REF!,'répartition colonne F 1 Dil'!$B24,#REF!,'répartition colonne F 1 Dil'!O$21,#REF!,'répartition colonne F 1 Dil'!$A$23)</f>
        <v>#REF!</v>
      </c>
      <c r="P24" s="71" t="e">
        <f>+COUNTIFS(#REF!,'répartition colonne F 1 Dil'!$B24,#REF!,'répartition colonne F 1 Dil'!P$21,#REF!,'répartition colonne F 1 Dil'!$A$23)</f>
        <v>#REF!</v>
      </c>
      <c r="Q24" s="68">
        <f>+COUNTIFS(Feuil2!$A$4:$A$300,B24,Feuil2!$H$4:$H$300,$T$4,Feuil2!$I$4:$I$300,'répartition colonne F 1 Dil'!$A$23)</f>
        <v>0</v>
      </c>
      <c r="Z24" s="77" t="str">
        <f>CONCATENATE(results!$F$2,results!$F$4)</f>
        <v xml:space="preserve">
MIC µg/ml</v>
      </c>
      <c r="AA24" s="160" t="str">
        <f>IF($S$3=1024,0.064,IF($S$3=256,"0,016",IF($S$3=64,"0,004","0,002")))</f>
        <v>0,004</v>
      </c>
      <c r="AB24" s="68">
        <f>+COUNTIFS(Feuil2!$A$4:$A$300,AA24,Feuil2!$H$4:$H$300,0.01,Feuil2!$I$4:$I$300,'répartition colonne F 1 Dil'!$Z$23)</f>
        <v>0</v>
      </c>
      <c r="AC24" s="70" t="e">
        <f>+COUNTIFS(#REF!,'répartition colonne F 1 Dil'!$AA24,#REF!,'répartition colonne F 1 Dil'!AC$22,#REF!,'répartition colonne F 1 Dil'!$Z$23)</f>
        <v>#REF!</v>
      </c>
      <c r="AD24" s="69" t="e">
        <f>+COUNTIFS(#REF!,'répartition colonne F 1 Dil'!$AA24,#REF!,'répartition colonne F 1 Dil'!AD$22,#REF!,'répartition colonne F 1 Dil'!$Z$23)</f>
        <v>#REF!</v>
      </c>
      <c r="AE24" s="69" t="e">
        <f>+COUNTIFS(#REF!,'répartition colonne F 1 Dil'!$AA24,#REF!,'répartition colonne F 1 Dil'!AE$22,#REF!,'répartition colonne F 1 Dil'!$Z$23)</f>
        <v>#REF!</v>
      </c>
      <c r="AF24" s="69" t="e">
        <f>+COUNTIFS(#REF!,'répartition colonne F 1 Dil'!$AA24,#REF!,'répartition colonne F 1 Dil'!AF$22,#REF!,'répartition colonne F 1 Dil'!$Z$23)</f>
        <v>#REF!</v>
      </c>
      <c r="AG24" s="69" t="e">
        <f>+COUNTIFS(#REF!,'répartition colonne F 1 Dil'!$AA24,#REF!,'répartition colonne F 1 Dil'!AG$22,#REF!,'répartition colonne F 1 Dil'!$Z$23)</f>
        <v>#REF!</v>
      </c>
      <c r="AH24" s="69" t="e">
        <f>+COUNTIFS(#REF!,'répartition colonne F 1 Dil'!$AA24,#REF!,'répartition colonne F 1 Dil'!AH$22,#REF!,'répartition colonne F 1 Dil'!$Z$23)</f>
        <v>#REF!</v>
      </c>
      <c r="AI24" s="69" t="e">
        <f>+COUNTIFS(#REF!,'répartition colonne F 1 Dil'!$AA24,#REF!,'répartition colonne F 1 Dil'!AI$22,#REF!,'répartition colonne F 1 Dil'!$Z$23)</f>
        <v>#REF!</v>
      </c>
      <c r="AJ24" s="69" t="e">
        <f>+COUNTIFS(#REF!,'répartition colonne F 1 Dil'!$AA24,#REF!,'répartition colonne F 1 Dil'!AJ$22,#REF!,'répartition colonne F 1 Dil'!$Z$23)</f>
        <v>#REF!</v>
      </c>
      <c r="AK24" s="69" t="e">
        <f>+COUNTIFS(#REF!,'répartition colonne F 1 Dil'!$AA24,#REF!,'répartition colonne F 1 Dil'!AK$22,#REF!,'répartition colonne F 1 Dil'!$Z$23)</f>
        <v>#REF!</v>
      </c>
      <c r="AL24" s="69" t="e">
        <f>+COUNTIFS(#REF!,'répartition colonne F 1 Dil'!$AA24,#REF!,'répartition colonne F 1 Dil'!AL$22,#REF!,'répartition colonne F 1 Dil'!$Z$23)</f>
        <v>#REF!</v>
      </c>
      <c r="AM24" s="69" t="e">
        <f>+COUNTIFS(#REF!,'répartition colonne F 1 Dil'!$AA24,#REF!,'répartition colonne F 1 Dil'!AM$22,#REF!,'répartition colonne F 1 Dil'!$Z$23)</f>
        <v>#REF!</v>
      </c>
      <c r="AN24" s="69" t="e">
        <f>+COUNTIFS(#REF!,'répartition colonne F 1 Dil'!$AA24,#REF!,'répartition colonne F 1 Dil'!AN$22,#REF!,'répartition colonne F 1 Dil'!$Z$23)</f>
        <v>#REF!</v>
      </c>
      <c r="AO24" s="69" t="e">
        <f>+COUNTIFS(#REF!,'répartition colonne F 1 Dil'!$AA24,#REF!,'répartition colonne F 1 Dil'!AO$22,#REF!,'répartition colonne F 1 Dil'!$Z$23)</f>
        <v>#REF!</v>
      </c>
      <c r="AP24" s="69" t="e">
        <f>+COUNTIFS(#REF!,'répartition colonne F 1 Dil'!$AA24,#REF!,'répartition colonne F 1 Dil'!AP$22,#REF!,'répartition colonne F 1 Dil'!$Z$23)</f>
        <v>#REF!</v>
      </c>
      <c r="AQ24" s="68">
        <f>+COUNTIFS(Feuil2!$A$4:$A$300,0.01,Feuil2!$H$4:$H$300,$T$4,Feuil2!$I$4:$I$300,'répartition colonne F 1 Dil'!$Z$23)</f>
        <v>0</v>
      </c>
    </row>
    <row r="25" spans="1:44" ht="21.75" customHeight="1" x14ac:dyDescent="0.25">
      <c r="A25" s="269" t="s">
        <v>96</v>
      </c>
      <c r="B25" s="160" t="str">
        <f>IF($S$3=1024,256,IF($S$3=256,"64",IF($S$3=64,"16","8")))</f>
        <v>16</v>
      </c>
      <c r="C25" s="68">
        <f>+COUNTIFS(Feuil2!$A$4:$A$300,B25,Feuil2!$H$4:$H$300,0.01,Feuil2!$I$4:$I$300,'répartition colonne F 1 Dil'!$A$23)</f>
        <v>0</v>
      </c>
      <c r="D25" s="69" t="e">
        <f>+COUNTIFS(#REF!,'répartition colonne F 1 Dil'!$B25,#REF!,'répartition colonne F 1 Dil'!D$21,#REF!,'répartition colonne F 1 Dil'!$A$23)</f>
        <v>#REF!</v>
      </c>
      <c r="E25" s="69" t="e">
        <f>+COUNTIFS(#REF!,'répartition colonne F 1 Dil'!$B25,#REF!,'répartition colonne F 1 Dil'!E$21,#REF!,'répartition colonne F 1 Dil'!$A$23)</f>
        <v>#REF!</v>
      </c>
      <c r="F25" s="69" t="e">
        <f>+COUNTIFS(#REF!,'répartition colonne F 1 Dil'!$B25,#REF!,'répartition colonne F 1 Dil'!F$21,#REF!,'répartition colonne F 1 Dil'!$A$23)</f>
        <v>#REF!</v>
      </c>
      <c r="G25" s="69" t="e">
        <f>+COUNTIFS(#REF!,'répartition colonne F 1 Dil'!$B25,#REF!,'répartition colonne F 1 Dil'!G$21,#REF!,'répartition colonne F 1 Dil'!$A$23)</f>
        <v>#REF!</v>
      </c>
      <c r="H25" s="69" t="e">
        <f>+COUNTIFS(#REF!,'répartition colonne F 1 Dil'!$B25,#REF!,'répartition colonne F 1 Dil'!H$21,#REF!,'répartition colonne F 1 Dil'!$A$23)</f>
        <v>#REF!</v>
      </c>
      <c r="I25" s="69" t="e">
        <f>+COUNTIFS(#REF!,'répartition colonne F 1 Dil'!$B25,#REF!,'répartition colonne F 1 Dil'!I$21,#REF!,'répartition colonne F 1 Dil'!$A$23)</f>
        <v>#REF!</v>
      </c>
      <c r="J25" s="69" t="e">
        <f>+COUNTIFS(#REF!,'répartition colonne F 1 Dil'!$B25,#REF!,'répartition colonne F 1 Dil'!J$21,#REF!,'répartition colonne F 1 Dil'!$A$23)</f>
        <v>#REF!</v>
      </c>
      <c r="K25" s="69" t="e">
        <f>+COUNTIFS(#REF!,'répartition colonne F 1 Dil'!$B25,#REF!,'répartition colonne F 1 Dil'!K$21,#REF!,'répartition colonne F 1 Dil'!$A$23)</f>
        <v>#REF!</v>
      </c>
      <c r="L25" s="69" t="e">
        <f>+COUNTIFS(#REF!,'répartition colonne F 1 Dil'!$B25,#REF!,'répartition colonne F 1 Dil'!L$21,#REF!,'répartition colonne F 1 Dil'!$A$23)</f>
        <v>#REF!</v>
      </c>
      <c r="M25" s="69" t="e">
        <f>+COUNTIFS(#REF!,'répartition colonne F 1 Dil'!$B25,#REF!,'répartition colonne F 1 Dil'!M$21,#REF!,'répartition colonne F 1 Dil'!$A$23)</f>
        <v>#REF!</v>
      </c>
      <c r="N25" s="70" t="e">
        <f>+COUNTIFS(#REF!,'répartition colonne F 1 Dil'!$B25,#REF!,'répartition colonne F 1 Dil'!N$21,#REF!,'répartition colonne F 1 Dil'!$A$23)</f>
        <v>#REF!</v>
      </c>
      <c r="O25" s="71" t="e">
        <f>+COUNTIFS(#REF!,'répartition colonne F 1 Dil'!$B25,#REF!,'répartition colonne F 1 Dil'!O$21,#REF!,'répartition colonne F 1 Dil'!$A$23)</f>
        <v>#REF!</v>
      </c>
      <c r="P25" s="70" t="e">
        <f>+COUNTIFS(#REF!,'répartition colonne F 1 Dil'!$B25,#REF!,'répartition colonne F 1 Dil'!P$21,#REF!,'répartition colonne F 1 Dil'!$A$23)</f>
        <v>#REF!</v>
      </c>
      <c r="Q25" s="68">
        <f>+COUNTIFS(Feuil2!$A$4:$A$300,B25,Feuil2!$H$4:$H$300,$T$4,Feuil2!$I$4:$I$300,'répartition colonne F 1 Dil'!$A$23)</f>
        <v>0</v>
      </c>
      <c r="Z25" s="271" t="s">
        <v>96</v>
      </c>
      <c r="AA25" s="160" t="str">
        <f>IF($S$3=1024,0.125,IF($S$3=256,"0,032",IF($S$3=64,"0,008","0,004")))</f>
        <v>0,008</v>
      </c>
      <c r="AB25" s="68">
        <f>+COUNTIFS(Feuil2!$A$4:$A$300,AA25,Feuil2!$H$4:$H$300,0.01,Feuil2!$I$4:$I$300,'répartition colonne F 1 Dil'!$Z$23)</f>
        <v>0</v>
      </c>
      <c r="AC25" s="71" t="e">
        <f>+COUNTIFS(#REF!,'répartition colonne F 1 Dil'!$AA25,#REF!,'répartition colonne F 1 Dil'!AC$22,#REF!,'répartition colonne F 1 Dil'!$Z$23)</f>
        <v>#REF!</v>
      </c>
      <c r="AD25" s="70" t="e">
        <f>+COUNTIFS(#REF!,'répartition colonne F 1 Dil'!$AA25,#REF!,'répartition colonne F 1 Dil'!AD$22,#REF!,'répartition colonne F 1 Dil'!$Z$23)</f>
        <v>#REF!</v>
      </c>
      <c r="AE25" s="69" t="e">
        <f>+COUNTIFS(#REF!,'répartition colonne F 1 Dil'!$AA25,#REF!,'répartition colonne F 1 Dil'!AE$22,#REF!,'répartition colonne F 1 Dil'!$Z$23)</f>
        <v>#REF!</v>
      </c>
      <c r="AF25" s="69" t="e">
        <f>+COUNTIFS(#REF!,'répartition colonne F 1 Dil'!$AA25,#REF!,'répartition colonne F 1 Dil'!AF$22,#REF!,'répartition colonne F 1 Dil'!$Z$23)</f>
        <v>#REF!</v>
      </c>
      <c r="AG25" s="69" t="e">
        <f>+COUNTIFS(#REF!,'répartition colonne F 1 Dil'!$AA25,#REF!,'répartition colonne F 1 Dil'!AG$22,#REF!,'répartition colonne F 1 Dil'!$Z$23)</f>
        <v>#REF!</v>
      </c>
      <c r="AH25" s="69" t="e">
        <f>+COUNTIFS(#REF!,'répartition colonne F 1 Dil'!$AA25,#REF!,'répartition colonne F 1 Dil'!AH$22,#REF!,'répartition colonne F 1 Dil'!$Z$23)</f>
        <v>#REF!</v>
      </c>
      <c r="AI25" s="69" t="e">
        <f>+COUNTIFS(#REF!,'répartition colonne F 1 Dil'!$AA25,#REF!,'répartition colonne F 1 Dil'!AI$22,#REF!,'répartition colonne F 1 Dil'!$Z$23)</f>
        <v>#REF!</v>
      </c>
      <c r="AJ25" s="69" t="e">
        <f>+COUNTIFS(#REF!,'répartition colonne F 1 Dil'!$AA25,#REF!,'répartition colonne F 1 Dil'!AJ$22,#REF!,'répartition colonne F 1 Dil'!$Z$23)</f>
        <v>#REF!</v>
      </c>
      <c r="AK25" s="69" t="e">
        <f>+COUNTIFS(#REF!,'répartition colonne F 1 Dil'!$AA25,#REF!,'répartition colonne F 1 Dil'!AK$22,#REF!,'répartition colonne F 1 Dil'!$Z$23)</f>
        <v>#REF!</v>
      </c>
      <c r="AL25" s="69" t="e">
        <f>+COUNTIFS(#REF!,'répartition colonne F 1 Dil'!$AA25,#REF!,'répartition colonne F 1 Dil'!AL$22,#REF!,'répartition colonne F 1 Dil'!$Z$23)</f>
        <v>#REF!</v>
      </c>
      <c r="AM25" s="69" t="e">
        <f>+COUNTIFS(#REF!,'répartition colonne F 1 Dil'!$AA25,#REF!,'répartition colonne F 1 Dil'!AM$22,#REF!,'répartition colonne F 1 Dil'!$Z$23)</f>
        <v>#REF!</v>
      </c>
      <c r="AN25" s="69" t="e">
        <f>+COUNTIFS(#REF!,'répartition colonne F 1 Dil'!$AA25,#REF!,'répartition colonne F 1 Dil'!AN$22,#REF!,'répartition colonne F 1 Dil'!$Z$23)</f>
        <v>#REF!</v>
      </c>
      <c r="AO25" s="69" t="e">
        <f>+COUNTIFS(#REF!,'répartition colonne F 1 Dil'!$AA25,#REF!,'répartition colonne F 1 Dil'!AO$22,#REF!,'répartition colonne F 1 Dil'!$Z$23)</f>
        <v>#REF!</v>
      </c>
      <c r="AP25" s="69" t="e">
        <f>+COUNTIFS(#REF!,'répartition colonne F 1 Dil'!$AA25,#REF!,'répartition colonne F 1 Dil'!AP$22,#REF!,'répartition colonne F 1 Dil'!$Z$23)</f>
        <v>#REF!</v>
      </c>
      <c r="AQ25" s="68">
        <f>+COUNTIFS(Feuil2!$A$4:$A$300,AA24,Feuil2!$H$4:$H$300,$T$4,Feuil2!$I$4:$I$300,'répartition colonne F 1 Dil'!$A$23)</f>
        <v>0</v>
      </c>
    </row>
    <row r="26" spans="1:44" ht="15.75" x14ac:dyDescent="0.25">
      <c r="A26" s="270"/>
      <c r="B26" s="160" t="str">
        <f>IF($S$3=1024,128,IF($S$3=256,"32",IF($S$3=64,"8","4")))</f>
        <v>8</v>
      </c>
      <c r="C26" s="68">
        <f>+COUNTIFS(Feuil2!$A$4:$A$300,B26,Feuil2!$H$4:$H$300,0.01,Feuil2!$I$4:$I$300,'répartition colonne F 1 Dil'!$A$23)</f>
        <v>0</v>
      </c>
      <c r="D26" s="69" t="e">
        <f>+COUNTIFS(#REF!,'répartition colonne F 1 Dil'!$B26,#REF!,'répartition colonne F 1 Dil'!D$21,#REF!,'répartition colonne F 1 Dil'!$A$23)</f>
        <v>#REF!</v>
      </c>
      <c r="E26" s="69" t="e">
        <f>+COUNTIFS(#REF!,'répartition colonne F 1 Dil'!$B26,#REF!,'répartition colonne F 1 Dil'!E$21,#REF!,'répartition colonne F 1 Dil'!$A$23)</f>
        <v>#REF!</v>
      </c>
      <c r="F26" s="69" t="e">
        <f>+COUNTIFS(#REF!,'répartition colonne F 1 Dil'!$B26,#REF!,'répartition colonne F 1 Dil'!F$21,#REF!,'répartition colonne F 1 Dil'!$A$23)</f>
        <v>#REF!</v>
      </c>
      <c r="G26" s="69" t="e">
        <f>+COUNTIFS(#REF!,'répartition colonne F 1 Dil'!$B26,#REF!,'répartition colonne F 1 Dil'!G$21,#REF!,'répartition colonne F 1 Dil'!$A$23)</f>
        <v>#REF!</v>
      </c>
      <c r="H26" s="69" t="e">
        <f>+COUNTIFS(#REF!,'répartition colonne F 1 Dil'!$B26,#REF!,'répartition colonne F 1 Dil'!H$21,#REF!,'répartition colonne F 1 Dil'!$A$23)</f>
        <v>#REF!</v>
      </c>
      <c r="I26" s="69" t="e">
        <f>+COUNTIFS(#REF!,'répartition colonne F 1 Dil'!$B26,#REF!,'répartition colonne F 1 Dil'!I$21,#REF!,'répartition colonne F 1 Dil'!$A$23)</f>
        <v>#REF!</v>
      </c>
      <c r="J26" s="69" t="e">
        <f>+COUNTIFS(#REF!,'répartition colonne F 1 Dil'!$B26,#REF!,'répartition colonne F 1 Dil'!J$21,#REF!,'répartition colonne F 1 Dil'!$A$23)</f>
        <v>#REF!</v>
      </c>
      <c r="K26" s="69" t="e">
        <f>+COUNTIFS(#REF!,'répartition colonne F 1 Dil'!$B26,#REF!,'répartition colonne F 1 Dil'!K$21,#REF!,'répartition colonne F 1 Dil'!$A$23)</f>
        <v>#REF!</v>
      </c>
      <c r="L26" s="69" t="e">
        <f>+COUNTIFS(#REF!,'répartition colonne F 1 Dil'!$B26,#REF!,'répartition colonne F 1 Dil'!L$21,#REF!,'répartition colonne F 1 Dil'!$A$23)</f>
        <v>#REF!</v>
      </c>
      <c r="M26" s="70" t="e">
        <f>+COUNTIFS(#REF!,'répartition colonne F 1 Dil'!$B26,#REF!,'répartition colonne F 1 Dil'!M$21,#REF!,'répartition colonne F 1 Dil'!$A$23)</f>
        <v>#REF!</v>
      </c>
      <c r="N26" s="71" t="e">
        <f>+COUNTIFS(#REF!,'répartition colonne F 1 Dil'!$B26,#REF!,'répartition colonne F 1 Dil'!N$21,#REF!,'répartition colonne F 1 Dil'!$A$23)</f>
        <v>#REF!</v>
      </c>
      <c r="O26" s="70" t="e">
        <f>+COUNTIFS(#REF!,'répartition colonne F 1 Dil'!$B26,#REF!,'répartition colonne F 1 Dil'!O$21,#REF!,'répartition colonne F 1 Dil'!$A$23)</f>
        <v>#REF!</v>
      </c>
      <c r="P26" s="69" t="e">
        <f>+COUNTIFS(#REF!,'répartition colonne F 1 Dil'!$B26,#REF!,'répartition colonne F 1 Dil'!P$21,#REF!,'répartition colonne F 1 Dil'!$A$23)</f>
        <v>#REF!</v>
      </c>
      <c r="Q26" s="68">
        <f>+COUNTIFS(Feuil2!$A$4:$A$300,B26,Feuil2!$H$4:$H$300,$T$4,Feuil2!$I$4:$I$300,'répartition colonne F 1 Dil'!$A$23)</f>
        <v>0</v>
      </c>
      <c r="Z26" s="271"/>
      <c r="AA26" s="160" t="str">
        <f>IF($S$3=1024,0.25,IF($S$3=256,"0,064",IF($S$3=64,"0,016","0,008")))</f>
        <v>0,016</v>
      </c>
      <c r="AB26" s="68">
        <f>+COUNTIFS(Feuil2!$A$4:$A$300,AA26,Feuil2!$H$4:$H$300,0.01,Feuil2!$I$4:$I$300,'répartition colonne F 1 Dil'!$Z$23)</f>
        <v>0</v>
      </c>
      <c r="AC26" s="70" t="e">
        <f>+COUNTIFS(#REF!,'répartition colonne F 1 Dil'!$AA26,#REF!,'répartition colonne F 1 Dil'!AC$22,#REF!,'répartition colonne F 1 Dil'!$Z$23)</f>
        <v>#REF!</v>
      </c>
      <c r="AD26" s="71" t="e">
        <f>+COUNTIFS(#REF!,'répartition colonne F 1 Dil'!$AA26,#REF!,'répartition colonne F 1 Dil'!AD$22,#REF!,'répartition colonne F 1 Dil'!$Z$23)</f>
        <v>#REF!</v>
      </c>
      <c r="AE26" s="70" t="e">
        <f>+COUNTIFS(#REF!,'répartition colonne F 1 Dil'!$AA26,#REF!,'répartition colonne F 1 Dil'!AE$22,#REF!,'répartition colonne F 1 Dil'!$Z$23)</f>
        <v>#REF!</v>
      </c>
      <c r="AF26" s="69" t="e">
        <f>+COUNTIFS(#REF!,'répartition colonne F 1 Dil'!$AA26,#REF!,'répartition colonne F 1 Dil'!AF$22,#REF!,'répartition colonne F 1 Dil'!$Z$23)</f>
        <v>#REF!</v>
      </c>
      <c r="AG26" s="69" t="e">
        <f>+COUNTIFS(#REF!,'répartition colonne F 1 Dil'!$AA26,#REF!,'répartition colonne F 1 Dil'!AG$22,#REF!,'répartition colonne F 1 Dil'!$Z$23)</f>
        <v>#REF!</v>
      </c>
      <c r="AH26" s="69" t="e">
        <f>+COUNTIFS(#REF!,'répartition colonne F 1 Dil'!$AA26,#REF!,'répartition colonne F 1 Dil'!AH$22,#REF!,'répartition colonne F 1 Dil'!$Z$23)</f>
        <v>#REF!</v>
      </c>
      <c r="AI26" s="69" t="e">
        <f>+COUNTIFS(#REF!,'répartition colonne F 1 Dil'!$AA26,#REF!,'répartition colonne F 1 Dil'!AI$22,#REF!,'répartition colonne F 1 Dil'!$Z$23)</f>
        <v>#REF!</v>
      </c>
      <c r="AJ26" s="69" t="e">
        <f>+COUNTIFS(#REF!,'répartition colonne F 1 Dil'!$AA26,#REF!,'répartition colonne F 1 Dil'!AJ$22,#REF!,'répartition colonne F 1 Dil'!$Z$23)</f>
        <v>#REF!</v>
      </c>
      <c r="AK26" s="69" t="e">
        <f>+COUNTIFS(#REF!,'répartition colonne F 1 Dil'!$AA26,#REF!,'répartition colonne F 1 Dil'!AK$22,#REF!,'répartition colonne F 1 Dil'!$Z$23)</f>
        <v>#REF!</v>
      </c>
      <c r="AL26" s="69" t="e">
        <f>+COUNTIFS(#REF!,'répartition colonne F 1 Dil'!$AA26,#REF!,'répartition colonne F 1 Dil'!AL$22,#REF!,'répartition colonne F 1 Dil'!$Z$23)</f>
        <v>#REF!</v>
      </c>
      <c r="AM26" s="69" t="e">
        <f>+COUNTIFS(#REF!,'répartition colonne F 1 Dil'!$AA26,#REF!,'répartition colonne F 1 Dil'!AM$22,#REF!,'répartition colonne F 1 Dil'!$Z$23)</f>
        <v>#REF!</v>
      </c>
      <c r="AN26" s="69" t="e">
        <f>+COUNTIFS(#REF!,'répartition colonne F 1 Dil'!$AA26,#REF!,'répartition colonne F 1 Dil'!AN$22,#REF!,'répartition colonne F 1 Dil'!$Z$23)</f>
        <v>#REF!</v>
      </c>
      <c r="AO26" s="69" t="e">
        <f>+COUNTIFS(#REF!,'répartition colonne F 1 Dil'!$AA26,#REF!,'répartition colonne F 1 Dil'!AO$22,#REF!,'répartition colonne F 1 Dil'!$Z$23)</f>
        <v>#REF!</v>
      </c>
      <c r="AP26" s="69" t="e">
        <f>+COUNTIFS(#REF!,'répartition colonne F 1 Dil'!$AA26,#REF!,'répartition colonne F 1 Dil'!AP$22,#REF!,'répartition colonne F 1 Dil'!$Z$23)</f>
        <v>#REF!</v>
      </c>
      <c r="AQ26" s="68">
        <f>+COUNTIFS(Feuil2!$A$4:$A$300,AA25,Feuil2!$H$4:$H$300,$T$4,Feuil2!$I$4:$I$300,'répartition colonne F 1 Dil'!$A$23)</f>
        <v>0</v>
      </c>
    </row>
    <row r="27" spans="1:44" ht="15.75" x14ac:dyDescent="0.25">
      <c r="A27" s="270"/>
      <c r="B27" s="160" t="str">
        <f>IF($S$3=1024,64,IF($S$3=256,"16",IF($S$3=64,"4","2")))</f>
        <v>4</v>
      </c>
      <c r="C27" s="68">
        <f>+COUNTIFS(Feuil2!$A$4:$A$300,B27,Feuil2!$H$4:$H$300,0.01,Feuil2!$I$4:$I$300,'répartition colonne F 1 Dil'!$A$23)</f>
        <v>0</v>
      </c>
      <c r="D27" s="69" t="e">
        <f>+COUNTIFS(#REF!,'répartition colonne F 1 Dil'!$B27,#REF!,'répartition colonne F 1 Dil'!D$21,#REF!,'répartition colonne F 1 Dil'!$A$23)</f>
        <v>#REF!</v>
      </c>
      <c r="E27" s="69" t="e">
        <f>+COUNTIFS(#REF!,'répartition colonne F 1 Dil'!$B27,#REF!,'répartition colonne F 1 Dil'!E$21,#REF!,'répartition colonne F 1 Dil'!$A$23)</f>
        <v>#REF!</v>
      </c>
      <c r="F27" s="69" t="e">
        <f>+COUNTIFS(#REF!,'répartition colonne F 1 Dil'!$B27,#REF!,'répartition colonne F 1 Dil'!F$21,#REF!,'répartition colonne F 1 Dil'!$A$23)</f>
        <v>#REF!</v>
      </c>
      <c r="G27" s="69" t="e">
        <f>+COUNTIFS(#REF!,'répartition colonne F 1 Dil'!$B27,#REF!,'répartition colonne F 1 Dil'!G$21,#REF!,'répartition colonne F 1 Dil'!$A$23)</f>
        <v>#REF!</v>
      </c>
      <c r="H27" s="69" t="e">
        <f>+COUNTIFS(#REF!,'répartition colonne F 1 Dil'!$B27,#REF!,'répartition colonne F 1 Dil'!H$21,#REF!,'répartition colonne F 1 Dil'!$A$23)</f>
        <v>#REF!</v>
      </c>
      <c r="I27" s="69" t="e">
        <f>+COUNTIFS(#REF!,'répartition colonne F 1 Dil'!$B27,#REF!,'répartition colonne F 1 Dil'!I$21,#REF!,'répartition colonne F 1 Dil'!$A$23)</f>
        <v>#REF!</v>
      </c>
      <c r="J27" s="69" t="e">
        <f>+COUNTIFS(#REF!,'répartition colonne F 1 Dil'!$B27,#REF!,'répartition colonne F 1 Dil'!J$21,#REF!,'répartition colonne F 1 Dil'!$A$23)</f>
        <v>#REF!</v>
      </c>
      <c r="K27" s="69" t="e">
        <f>+COUNTIFS(#REF!,'répartition colonne F 1 Dil'!$B27,#REF!,'répartition colonne F 1 Dil'!K$21,#REF!,'répartition colonne F 1 Dil'!$A$23)</f>
        <v>#REF!</v>
      </c>
      <c r="L27" s="70" t="e">
        <f>+COUNTIFS(#REF!,'répartition colonne F 1 Dil'!$B27,#REF!,'répartition colonne F 1 Dil'!L$21,#REF!,'répartition colonne F 1 Dil'!$A$23)</f>
        <v>#REF!</v>
      </c>
      <c r="M27" s="71" t="e">
        <f>+COUNTIFS(#REF!,'répartition colonne F 1 Dil'!$B27,#REF!,'répartition colonne F 1 Dil'!M$21,#REF!,'répartition colonne F 1 Dil'!$A$23)</f>
        <v>#REF!</v>
      </c>
      <c r="N27" s="70" t="e">
        <f>+COUNTIFS(#REF!,'répartition colonne F 1 Dil'!$B27,#REF!,'répartition colonne F 1 Dil'!N$21,#REF!,'répartition colonne F 1 Dil'!$A$23)</f>
        <v>#REF!</v>
      </c>
      <c r="O27" s="69" t="e">
        <f>+COUNTIFS(#REF!,'répartition colonne F 1 Dil'!$B27,#REF!,'répartition colonne F 1 Dil'!O$21,#REF!,'répartition colonne F 1 Dil'!$A$23)</f>
        <v>#REF!</v>
      </c>
      <c r="P27" s="69" t="e">
        <f>+COUNTIFS(#REF!,'répartition colonne F 1 Dil'!$B27,#REF!,'répartition colonne F 1 Dil'!P$21,#REF!,'répartition colonne F 1 Dil'!$A$23)</f>
        <v>#REF!</v>
      </c>
      <c r="Q27" s="68">
        <f>+COUNTIFS(Feuil2!$A$4:$A$300,B27,Feuil2!$H$4:$H$300,$T$4,Feuil2!$I$4:$I$300,'répartition colonne F 1 Dil'!$A$23)</f>
        <v>0</v>
      </c>
      <c r="Z27" s="271"/>
      <c r="AA27" s="160" t="str">
        <f>IF($S$3=1024,0.5,IF($S$3=256,"0,125",IF($S$3=64,"0,032","0,016")))</f>
        <v>0,032</v>
      </c>
      <c r="AB27" s="68">
        <f>+COUNTIFS(Feuil2!$A$4:$A$300,AA27,Feuil2!$H$4:$H$300,0.01,Feuil2!$I$4:$I$300,'répartition colonne F 1 Dil'!$Z$23)</f>
        <v>0</v>
      </c>
      <c r="AC27" s="69" t="e">
        <f>+COUNTIFS(#REF!,'répartition colonne F 1 Dil'!$AA27,#REF!,'répartition colonne F 1 Dil'!AC$22,#REF!,'répartition colonne F 1 Dil'!$Z$23)</f>
        <v>#REF!</v>
      </c>
      <c r="AD27" s="70" t="e">
        <f>+COUNTIFS(#REF!,'répartition colonne F 1 Dil'!$AA27,#REF!,'répartition colonne F 1 Dil'!AD$22,#REF!,'répartition colonne F 1 Dil'!$Z$23)</f>
        <v>#REF!</v>
      </c>
      <c r="AE27" s="71" t="e">
        <f>+COUNTIFS(#REF!,'répartition colonne F 1 Dil'!$AA27,#REF!,'répartition colonne F 1 Dil'!AE$22,#REF!,'répartition colonne F 1 Dil'!$Z$23)</f>
        <v>#REF!</v>
      </c>
      <c r="AF27" s="70" t="e">
        <f>+COUNTIFS(#REF!,'répartition colonne F 1 Dil'!$AA27,#REF!,'répartition colonne F 1 Dil'!AF$22,#REF!,'répartition colonne F 1 Dil'!$Z$23)</f>
        <v>#REF!</v>
      </c>
      <c r="AG27" s="69" t="e">
        <f>+COUNTIFS(#REF!,'répartition colonne F 1 Dil'!$AA27,#REF!,'répartition colonne F 1 Dil'!AG$22,#REF!,'répartition colonne F 1 Dil'!$Z$23)</f>
        <v>#REF!</v>
      </c>
      <c r="AH27" s="69" t="e">
        <f>+COUNTIFS(#REF!,'répartition colonne F 1 Dil'!$AA27,#REF!,'répartition colonne F 1 Dil'!AH$22,#REF!,'répartition colonne F 1 Dil'!$Z$23)</f>
        <v>#REF!</v>
      </c>
      <c r="AI27" s="69" t="e">
        <f>+COUNTIFS(#REF!,'répartition colonne F 1 Dil'!$AA27,#REF!,'répartition colonne F 1 Dil'!AI$22,#REF!,'répartition colonne F 1 Dil'!$Z$23)</f>
        <v>#REF!</v>
      </c>
      <c r="AJ27" s="69" t="e">
        <f>+COUNTIFS(#REF!,'répartition colonne F 1 Dil'!$AA27,#REF!,'répartition colonne F 1 Dil'!AJ$22,#REF!,'répartition colonne F 1 Dil'!$Z$23)</f>
        <v>#REF!</v>
      </c>
      <c r="AK27" s="69" t="e">
        <f>+COUNTIFS(#REF!,'répartition colonne F 1 Dil'!$AA27,#REF!,'répartition colonne F 1 Dil'!AK$22,#REF!,'répartition colonne F 1 Dil'!$Z$23)</f>
        <v>#REF!</v>
      </c>
      <c r="AL27" s="69" t="e">
        <f>+COUNTIFS(#REF!,'répartition colonne F 1 Dil'!$AA27,#REF!,'répartition colonne F 1 Dil'!AL$22,#REF!,'répartition colonne F 1 Dil'!$Z$23)</f>
        <v>#REF!</v>
      </c>
      <c r="AM27" s="69" t="e">
        <f>+COUNTIFS(#REF!,'répartition colonne F 1 Dil'!$AA27,#REF!,'répartition colonne F 1 Dil'!AM$22,#REF!,'répartition colonne F 1 Dil'!$Z$23)</f>
        <v>#REF!</v>
      </c>
      <c r="AN27" s="69" t="e">
        <f>+COUNTIFS(#REF!,'répartition colonne F 1 Dil'!$AA27,#REF!,'répartition colonne F 1 Dil'!AN$22,#REF!,'répartition colonne F 1 Dil'!$Z$23)</f>
        <v>#REF!</v>
      </c>
      <c r="AO27" s="69" t="e">
        <f>+COUNTIFS(#REF!,'répartition colonne F 1 Dil'!$AA27,#REF!,'répartition colonne F 1 Dil'!AO$22,#REF!,'répartition colonne F 1 Dil'!$Z$23)</f>
        <v>#REF!</v>
      </c>
      <c r="AP27" s="69" t="e">
        <f>+COUNTIFS(#REF!,'répartition colonne F 1 Dil'!$AA27,#REF!,'répartition colonne F 1 Dil'!AP$22,#REF!,'répartition colonne F 1 Dil'!$Z$23)</f>
        <v>#REF!</v>
      </c>
      <c r="AQ27" s="68">
        <f>+COUNTIFS(Feuil2!$A$4:$A$300,AA26,Feuil2!$H$4:$H$300,$T$4,Feuil2!$I$4:$I$300,'répartition colonne F 1 Dil'!$A$23)</f>
        <v>0</v>
      </c>
    </row>
    <row r="28" spans="1:44" ht="15.75" x14ac:dyDescent="0.25">
      <c r="A28" s="270"/>
      <c r="B28" s="160" t="str">
        <f>IF($S$3=1024,32,IF($S$3=256,"8",IF($S$3=64,"2","1")))</f>
        <v>2</v>
      </c>
      <c r="C28" s="68">
        <f>+COUNTIFS(Feuil2!$A$4:$A$300,B28,Feuil2!$H$4:$H$300,0.01,Feuil2!$I$4:$I$300,'répartition colonne F 1 Dil'!$A$23)</f>
        <v>0</v>
      </c>
      <c r="D28" s="69" t="e">
        <f>+COUNTIFS(#REF!,'répartition colonne F 1 Dil'!$B28,#REF!,'répartition colonne F 1 Dil'!D$21,#REF!,'répartition colonne F 1 Dil'!$A$23)</f>
        <v>#REF!</v>
      </c>
      <c r="E28" s="69" t="e">
        <f>+COUNTIFS(#REF!,'répartition colonne F 1 Dil'!$B28,#REF!,'répartition colonne F 1 Dil'!E$21,#REF!,'répartition colonne F 1 Dil'!$A$23)</f>
        <v>#REF!</v>
      </c>
      <c r="F28" s="69" t="e">
        <f>+COUNTIFS(#REF!,'répartition colonne F 1 Dil'!$B28,#REF!,'répartition colonne F 1 Dil'!F$21,#REF!,'répartition colonne F 1 Dil'!$A$23)</f>
        <v>#REF!</v>
      </c>
      <c r="G28" s="69" t="e">
        <f>+COUNTIFS(#REF!,'répartition colonne F 1 Dil'!$B28,#REF!,'répartition colonne F 1 Dil'!G$21,#REF!,'répartition colonne F 1 Dil'!$A$23)</f>
        <v>#REF!</v>
      </c>
      <c r="H28" s="69" t="e">
        <f>+COUNTIFS(#REF!,'répartition colonne F 1 Dil'!$B28,#REF!,'répartition colonne F 1 Dil'!H$21,#REF!,'répartition colonne F 1 Dil'!$A$23)</f>
        <v>#REF!</v>
      </c>
      <c r="I28" s="69" t="e">
        <f>+COUNTIFS(#REF!,'répartition colonne F 1 Dil'!$B28,#REF!,'répartition colonne F 1 Dil'!I$21,#REF!,'répartition colonne F 1 Dil'!$A$23)</f>
        <v>#REF!</v>
      </c>
      <c r="J28" s="69" t="e">
        <f>+COUNTIFS(#REF!,'répartition colonne F 1 Dil'!$B28,#REF!,'répartition colonne F 1 Dil'!J$21,#REF!,'répartition colonne F 1 Dil'!$A$23)</f>
        <v>#REF!</v>
      </c>
      <c r="K28" s="70" t="e">
        <f>+COUNTIFS(#REF!,'répartition colonne F 1 Dil'!$B28,#REF!,'répartition colonne F 1 Dil'!K$21,#REF!,'répartition colonne F 1 Dil'!$A$23)</f>
        <v>#REF!</v>
      </c>
      <c r="L28" s="71" t="e">
        <f>+COUNTIFS(#REF!,'répartition colonne F 1 Dil'!$B28,#REF!,'répartition colonne F 1 Dil'!L$21,#REF!,'répartition colonne F 1 Dil'!$A$23)</f>
        <v>#REF!</v>
      </c>
      <c r="M28" s="70" t="e">
        <f>+COUNTIFS(#REF!,'répartition colonne F 1 Dil'!$B28,#REF!,'répartition colonne F 1 Dil'!M$21,#REF!,'répartition colonne F 1 Dil'!$A$23)</f>
        <v>#REF!</v>
      </c>
      <c r="N28" s="69" t="e">
        <f>+COUNTIFS(#REF!,'répartition colonne F 1 Dil'!$B28,#REF!,'répartition colonne F 1 Dil'!N$21,#REF!,'répartition colonne F 1 Dil'!$A$23)</f>
        <v>#REF!</v>
      </c>
      <c r="O28" s="69" t="e">
        <f>+COUNTIFS(#REF!,'répartition colonne F 1 Dil'!$B28,#REF!,'répartition colonne F 1 Dil'!O$21,#REF!,'répartition colonne F 1 Dil'!$A$23)</f>
        <v>#REF!</v>
      </c>
      <c r="P28" s="69" t="e">
        <f>+COUNTIFS(#REF!,'répartition colonne F 1 Dil'!$B28,#REF!,'répartition colonne F 1 Dil'!P$21,#REF!,'répartition colonne F 1 Dil'!$A$23)</f>
        <v>#REF!</v>
      </c>
      <c r="Q28" s="68">
        <f>+COUNTIFS(Feuil2!$A$4:$A$300,B28,Feuil2!$H$4:$H$300,$T$4,Feuil2!$I$4:$I$300,'répartition colonne F 1 Dil'!$A$23)</f>
        <v>0</v>
      </c>
      <c r="Z28" s="271"/>
      <c r="AA28" s="160" t="str">
        <f>IF($S$3=1024,1,IF($S$3=256,"0,25",IF($S$3=64,"0,064","0,032")))</f>
        <v>0,064</v>
      </c>
      <c r="AB28" s="68">
        <f>+COUNTIFS(Feuil2!$A$4:$A$300,AA28,Feuil2!$H$4:$H$300,0.01,Feuil2!$I$4:$I$300,'répartition colonne F 1 Dil'!$Z$23)</f>
        <v>0</v>
      </c>
      <c r="AC28" s="69" t="e">
        <f>+COUNTIFS(#REF!,'répartition colonne F 1 Dil'!$AA28,#REF!,'répartition colonne F 1 Dil'!AC$22,#REF!,'répartition colonne F 1 Dil'!$Z$23)</f>
        <v>#REF!</v>
      </c>
      <c r="AD28" s="69" t="e">
        <f>+COUNTIFS(#REF!,'répartition colonne F 1 Dil'!$AA28,#REF!,'répartition colonne F 1 Dil'!AD$22,#REF!,'répartition colonne F 1 Dil'!$Z$23)</f>
        <v>#REF!</v>
      </c>
      <c r="AE28" s="70" t="e">
        <f>+COUNTIFS(#REF!,'répartition colonne F 1 Dil'!$AA28,#REF!,'répartition colonne F 1 Dil'!AE$22,#REF!,'répartition colonne F 1 Dil'!$Z$23)</f>
        <v>#REF!</v>
      </c>
      <c r="AF28" s="71" t="e">
        <f>+COUNTIFS(#REF!,'répartition colonne F 1 Dil'!$AA28,#REF!,'répartition colonne F 1 Dil'!AF$22,#REF!,'répartition colonne F 1 Dil'!$Z$23)</f>
        <v>#REF!</v>
      </c>
      <c r="AG28" s="70" t="e">
        <f>+COUNTIFS(#REF!,'répartition colonne F 1 Dil'!$AA28,#REF!,'répartition colonne F 1 Dil'!AG$22,#REF!,'répartition colonne F 1 Dil'!$Z$23)</f>
        <v>#REF!</v>
      </c>
      <c r="AH28" s="69" t="e">
        <f>+COUNTIFS(#REF!,'répartition colonne F 1 Dil'!$AA28,#REF!,'répartition colonne F 1 Dil'!AH$22,#REF!,'répartition colonne F 1 Dil'!$Z$23)</f>
        <v>#REF!</v>
      </c>
      <c r="AI28" s="69" t="e">
        <f>+COUNTIFS(#REF!,'répartition colonne F 1 Dil'!$AA28,#REF!,'répartition colonne F 1 Dil'!AI$22,#REF!,'répartition colonne F 1 Dil'!$Z$23)</f>
        <v>#REF!</v>
      </c>
      <c r="AJ28" s="69" t="e">
        <f>+COUNTIFS(#REF!,'répartition colonne F 1 Dil'!$AA28,#REF!,'répartition colonne F 1 Dil'!AJ$22,#REF!,'répartition colonne F 1 Dil'!$Z$23)</f>
        <v>#REF!</v>
      </c>
      <c r="AK28" s="69" t="e">
        <f>+COUNTIFS(#REF!,'répartition colonne F 1 Dil'!$AA28,#REF!,'répartition colonne F 1 Dil'!AK$22,#REF!,'répartition colonne F 1 Dil'!$Z$23)</f>
        <v>#REF!</v>
      </c>
      <c r="AL28" s="69" t="e">
        <f>+COUNTIFS(#REF!,'répartition colonne F 1 Dil'!$AA28,#REF!,'répartition colonne F 1 Dil'!AL$22,#REF!,'répartition colonne F 1 Dil'!$Z$23)</f>
        <v>#REF!</v>
      </c>
      <c r="AM28" s="69" t="e">
        <f>+COUNTIFS(#REF!,'répartition colonne F 1 Dil'!$AA28,#REF!,'répartition colonne F 1 Dil'!AM$22,#REF!,'répartition colonne F 1 Dil'!$Z$23)</f>
        <v>#REF!</v>
      </c>
      <c r="AN28" s="69" t="e">
        <f>+COUNTIFS(#REF!,'répartition colonne F 1 Dil'!$AA28,#REF!,'répartition colonne F 1 Dil'!AN$22,#REF!,'répartition colonne F 1 Dil'!$Z$23)</f>
        <v>#REF!</v>
      </c>
      <c r="AO28" s="69" t="e">
        <f>+COUNTIFS(#REF!,'répartition colonne F 1 Dil'!$AA28,#REF!,'répartition colonne F 1 Dil'!AO$22,#REF!,'répartition colonne F 1 Dil'!$Z$23)</f>
        <v>#REF!</v>
      </c>
      <c r="AP28" s="69" t="e">
        <f>+COUNTIFS(#REF!,'répartition colonne F 1 Dil'!$AA28,#REF!,'répartition colonne F 1 Dil'!AP$22,#REF!,'répartition colonne F 1 Dil'!$Z$23)</f>
        <v>#REF!</v>
      </c>
      <c r="AQ28" s="68">
        <f>+COUNTIFS(Feuil2!$A$4:$A$300,AA27,Feuil2!$H$4:$H$300,$T$4,Feuil2!$I$4:$I$300,'répartition colonne F 1 Dil'!$A$23)</f>
        <v>0</v>
      </c>
    </row>
    <row r="29" spans="1:44" ht="15.75" x14ac:dyDescent="0.25">
      <c r="A29" s="270"/>
      <c r="B29" s="160" t="str">
        <f>IF($S$3=1024,16,IF($S$3=256,"4",IF($S$3=64,"1","0,5")))</f>
        <v>1</v>
      </c>
      <c r="C29" s="68">
        <f>+COUNTIFS(Feuil2!$A$4:$A$300,B29,Feuil2!$H$4:$H$300,0.01,Feuil2!$I$4:$I$300,'répartition colonne F 1 Dil'!$A$23)</f>
        <v>0</v>
      </c>
      <c r="D29" s="69" t="e">
        <f>+COUNTIFS(#REF!,'répartition colonne F 1 Dil'!$B29,#REF!,'répartition colonne F 1 Dil'!D$21,#REF!,'répartition colonne F 1 Dil'!$A$23)</f>
        <v>#REF!</v>
      </c>
      <c r="E29" s="69" t="e">
        <f>+COUNTIFS(#REF!,'répartition colonne F 1 Dil'!$B29,#REF!,'répartition colonne F 1 Dil'!E$21,#REF!,'répartition colonne F 1 Dil'!$A$23)</f>
        <v>#REF!</v>
      </c>
      <c r="F29" s="69" t="e">
        <f>+COUNTIFS(#REF!,'répartition colonne F 1 Dil'!$B29,#REF!,'répartition colonne F 1 Dil'!F$21,#REF!,'répartition colonne F 1 Dil'!$A$23)</f>
        <v>#REF!</v>
      </c>
      <c r="G29" s="69" t="e">
        <f>+COUNTIFS(#REF!,'répartition colonne F 1 Dil'!$B29,#REF!,'répartition colonne F 1 Dil'!G$21,#REF!,'répartition colonne F 1 Dil'!$A$23)</f>
        <v>#REF!</v>
      </c>
      <c r="H29" s="69" t="e">
        <f>+COUNTIFS(#REF!,'répartition colonne F 1 Dil'!$B29,#REF!,'répartition colonne F 1 Dil'!H$21,#REF!,'répartition colonne F 1 Dil'!$A$23)</f>
        <v>#REF!</v>
      </c>
      <c r="I29" s="69" t="e">
        <f>+COUNTIFS(#REF!,'répartition colonne F 1 Dil'!$B29,#REF!,'répartition colonne F 1 Dil'!I$21,#REF!,'répartition colonne F 1 Dil'!$A$23)</f>
        <v>#REF!</v>
      </c>
      <c r="J29" s="70" t="e">
        <f>+COUNTIFS(#REF!,'répartition colonne F 1 Dil'!$B29,#REF!,'répartition colonne F 1 Dil'!J$21,#REF!,'répartition colonne F 1 Dil'!$A$23)</f>
        <v>#REF!</v>
      </c>
      <c r="K29" s="71" t="e">
        <f>+COUNTIFS(#REF!,'répartition colonne F 1 Dil'!$B29,#REF!,'répartition colonne F 1 Dil'!K$21,#REF!,'répartition colonne F 1 Dil'!$A$23)</f>
        <v>#REF!</v>
      </c>
      <c r="L29" s="70" t="e">
        <f>+COUNTIFS(#REF!,'répartition colonne F 1 Dil'!$B29,#REF!,'répartition colonne F 1 Dil'!L$21,#REF!,'répartition colonne F 1 Dil'!$A$23)</f>
        <v>#REF!</v>
      </c>
      <c r="M29" s="69" t="e">
        <f>+COUNTIFS(#REF!,'répartition colonne F 1 Dil'!$B29,#REF!,'répartition colonne F 1 Dil'!M$21,#REF!,'répartition colonne F 1 Dil'!$A$23)</f>
        <v>#REF!</v>
      </c>
      <c r="N29" s="69" t="e">
        <f>+COUNTIFS(#REF!,'répartition colonne F 1 Dil'!$B29,#REF!,'répartition colonne F 1 Dil'!N$21,#REF!,'répartition colonne F 1 Dil'!$A$23)</f>
        <v>#REF!</v>
      </c>
      <c r="O29" s="69" t="e">
        <f>+COUNTIFS(#REF!,'répartition colonne F 1 Dil'!$B29,#REF!,'répartition colonne F 1 Dil'!O$21,#REF!,'répartition colonne F 1 Dil'!$A$23)</f>
        <v>#REF!</v>
      </c>
      <c r="P29" s="69" t="e">
        <f>+COUNTIFS(#REF!,'répartition colonne F 1 Dil'!$B29,#REF!,'répartition colonne F 1 Dil'!P$21,#REF!,'répartition colonne F 1 Dil'!$A$23)</f>
        <v>#REF!</v>
      </c>
      <c r="Q29" s="68">
        <f>+COUNTIFS(Feuil2!$A$4:$A$300,B29,Feuil2!$H$4:$H$300,$T$4,Feuil2!$I$4:$I$300,'répartition colonne F 1 Dil'!$A$23)</f>
        <v>0</v>
      </c>
      <c r="Z29" s="271"/>
      <c r="AA29" s="160" t="str">
        <f>IF($S$3=1024,2,IF($S$3=256,"0,5",IF($S$3=64,"0,125","0,064")))</f>
        <v>0,125</v>
      </c>
      <c r="AB29" s="68">
        <f>+COUNTIFS(Feuil2!$A$4:$A$300,AA29,Feuil2!$H$4:$H$300,0.01,Feuil2!$I$4:$I$300,'répartition colonne F 1 Dil'!$Z$23)</f>
        <v>0</v>
      </c>
      <c r="AC29" s="69" t="e">
        <f>+COUNTIFS(#REF!,'répartition colonne F 1 Dil'!$AA29,#REF!,'répartition colonne F 1 Dil'!AC$22,#REF!,'répartition colonne F 1 Dil'!$Z$23)</f>
        <v>#REF!</v>
      </c>
      <c r="AD29" s="69" t="e">
        <f>+COUNTIFS(#REF!,'répartition colonne F 1 Dil'!$AA29,#REF!,'répartition colonne F 1 Dil'!AD$22,#REF!,'répartition colonne F 1 Dil'!$Z$23)</f>
        <v>#REF!</v>
      </c>
      <c r="AE29" s="69" t="e">
        <f>+COUNTIFS(#REF!,'répartition colonne F 1 Dil'!$AA29,#REF!,'répartition colonne F 1 Dil'!AE$22,#REF!,'répartition colonne F 1 Dil'!$Z$23)</f>
        <v>#REF!</v>
      </c>
      <c r="AF29" s="70" t="e">
        <f>+COUNTIFS(#REF!,'répartition colonne F 1 Dil'!$AA29,#REF!,'répartition colonne F 1 Dil'!AF$22,#REF!,'répartition colonne F 1 Dil'!$Z$23)</f>
        <v>#REF!</v>
      </c>
      <c r="AG29" s="71" t="e">
        <f>+COUNTIFS(#REF!,'répartition colonne F 1 Dil'!$AA29,#REF!,'répartition colonne F 1 Dil'!AG$22,#REF!,'répartition colonne F 1 Dil'!$Z$23)</f>
        <v>#REF!</v>
      </c>
      <c r="AH29" s="70" t="e">
        <f>+COUNTIFS(#REF!,'répartition colonne F 1 Dil'!$AA29,#REF!,'répartition colonne F 1 Dil'!AH$22,#REF!,'répartition colonne F 1 Dil'!$Z$23)</f>
        <v>#REF!</v>
      </c>
      <c r="AI29" s="69" t="e">
        <f>+COUNTIFS(#REF!,'répartition colonne F 1 Dil'!$AA29,#REF!,'répartition colonne F 1 Dil'!AI$22,#REF!,'répartition colonne F 1 Dil'!$Z$23)</f>
        <v>#REF!</v>
      </c>
      <c r="AJ29" s="69" t="e">
        <f>+COUNTIFS(#REF!,'répartition colonne F 1 Dil'!$AA29,#REF!,'répartition colonne F 1 Dil'!AJ$22,#REF!,'répartition colonne F 1 Dil'!$Z$23)</f>
        <v>#REF!</v>
      </c>
      <c r="AK29" s="69" t="e">
        <f>+COUNTIFS(#REF!,'répartition colonne F 1 Dil'!$AA29,#REF!,'répartition colonne F 1 Dil'!AK$22,#REF!,'répartition colonne F 1 Dil'!$Z$23)</f>
        <v>#REF!</v>
      </c>
      <c r="AL29" s="69" t="e">
        <f>+COUNTIFS(#REF!,'répartition colonne F 1 Dil'!$AA29,#REF!,'répartition colonne F 1 Dil'!AL$22,#REF!,'répartition colonne F 1 Dil'!$Z$23)</f>
        <v>#REF!</v>
      </c>
      <c r="AM29" s="69" t="e">
        <f>+COUNTIFS(#REF!,'répartition colonne F 1 Dil'!$AA29,#REF!,'répartition colonne F 1 Dil'!AM$22,#REF!,'répartition colonne F 1 Dil'!$Z$23)</f>
        <v>#REF!</v>
      </c>
      <c r="AN29" s="69" t="e">
        <f>+COUNTIFS(#REF!,'répartition colonne F 1 Dil'!$AA29,#REF!,'répartition colonne F 1 Dil'!AN$22,#REF!,'répartition colonne F 1 Dil'!$Z$23)</f>
        <v>#REF!</v>
      </c>
      <c r="AO29" s="69" t="e">
        <f>+COUNTIFS(#REF!,'répartition colonne F 1 Dil'!$AA29,#REF!,'répartition colonne F 1 Dil'!AO$22,#REF!,'répartition colonne F 1 Dil'!$Z$23)</f>
        <v>#REF!</v>
      </c>
      <c r="AP29" s="69" t="e">
        <f>+COUNTIFS(#REF!,'répartition colonne F 1 Dil'!$AA29,#REF!,'répartition colonne F 1 Dil'!AP$22,#REF!,'répartition colonne F 1 Dil'!$Z$23)</f>
        <v>#REF!</v>
      </c>
      <c r="AQ29" s="68">
        <f>+COUNTIFS(Feuil2!$A$4:$A$300,AA28,Feuil2!$H$4:$H$300,$T$4,Feuil2!$I$4:$I$300,'répartition colonne F 1 Dil'!$A$23)</f>
        <v>0</v>
      </c>
    </row>
    <row r="30" spans="1:44" ht="15.75" x14ac:dyDescent="0.25">
      <c r="A30" s="270"/>
      <c r="B30" s="160" t="str">
        <f>IF($S$3=1024,8,IF($S$3=256,"2",IF($S$3=64,"0,5","0,25")))</f>
        <v>0,5</v>
      </c>
      <c r="C30" s="68">
        <f>+COUNTIFS(Feuil2!$A$4:$A$300,B30,Feuil2!$H$4:$H$300,0.01,Feuil2!$I$4:$I$300,'répartition colonne F 1 Dil'!$A$23)</f>
        <v>0</v>
      </c>
      <c r="D30" s="69" t="e">
        <f>+COUNTIFS(#REF!,'répartition colonne F 1 Dil'!$B30,#REF!,'répartition colonne F 1 Dil'!D$21,#REF!,'répartition colonne F 1 Dil'!$A$23)</f>
        <v>#REF!</v>
      </c>
      <c r="E30" s="69" t="e">
        <f>+COUNTIFS(#REF!,'répartition colonne F 1 Dil'!$B30,#REF!,'répartition colonne F 1 Dil'!E$21,#REF!,'répartition colonne F 1 Dil'!$A$23)</f>
        <v>#REF!</v>
      </c>
      <c r="F30" s="69" t="e">
        <f>+COUNTIFS(#REF!,'répartition colonne F 1 Dil'!$B30,#REF!,'répartition colonne F 1 Dil'!F$21,#REF!,'répartition colonne F 1 Dil'!$A$23)</f>
        <v>#REF!</v>
      </c>
      <c r="G30" s="69" t="e">
        <f>+COUNTIFS(#REF!,'répartition colonne F 1 Dil'!$B30,#REF!,'répartition colonne F 1 Dil'!G$21,#REF!,'répartition colonne F 1 Dil'!$A$23)</f>
        <v>#REF!</v>
      </c>
      <c r="H30" s="69" t="e">
        <f>+COUNTIFS(#REF!,'répartition colonne F 1 Dil'!$B30,#REF!,'répartition colonne F 1 Dil'!H$21,#REF!,'répartition colonne F 1 Dil'!$A$23)</f>
        <v>#REF!</v>
      </c>
      <c r="I30" s="70" t="e">
        <f>+COUNTIFS(#REF!,'répartition colonne F 1 Dil'!$B30,#REF!,'répartition colonne F 1 Dil'!I$21,#REF!,'répartition colonne F 1 Dil'!$A$23)</f>
        <v>#REF!</v>
      </c>
      <c r="J30" s="71" t="e">
        <f>+COUNTIFS(#REF!,'répartition colonne F 1 Dil'!$B30,#REF!,'répartition colonne F 1 Dil'!J$21,#REF!,'répartition colonne F 1 Dil'!$A$23)</f>
        <v>#REF!</v>
      </c>
      <c r="K30" s="70" t="e">
        <f>+COUNTIFS(#REF!,'répartition colonne F 1 Dil'!$B30,#REF!,'répartition colonne F 1 Dil'!K$21,#REF!,'répartition colonne F 1 Dil'!$A$23)</f>
        <v>#REF!</v>
      </c>
      <c r="L30" s="69" t="e">
        <f>+COUNTIFS(#REF!,'répartition colonne F 1 Dil'!$B30,#REF!,'répartition colonne F 1 Dil'!L$21,#REF!,'répartition colonne F 1 Dil'!$A$23)</f>
        <v>#REF!</v>
      </c>
      <c r="M30" s="69" t="e">
        <f>+COUNTIFS(#REF!,'répartition colonne F 1 Dil'!$B30,#REF!,'répartition colonne F 1 Dil'!M$21,#REF!,'répartition colonne F 1 Dil'!$A$23)</f>
        <v>#REF!</v>
      </c>
      <c r="N30" s="69" t="e">
        <f>+COUNTIFS(#REF!,'répartition colonne F 1 Dil'!$B30,#REF!,'répartition colonne F 1 Dil'!N$21,#REF!,'répartition colonne F 1 Dil'!$A$23)</f>
        <v>#REF!</v>
      </c>
      <c r="O30" s="69" t="e">
        <f>+COUNTIFS(#REF!,'répartition colonne F 1 Dil'!$B30,#REF!,'répartition colonne F 1 Dil'!O$21,#REF!,'répartition colonne F 1 Dil'!$A$23)</f>
        <v>#REF!</v>
      </c>
      <c r="P30" s="69" t="e">
        <f>+COUNTIFS(#REF!,'répartition colonne F 1 Dil'!$B30,#REF!,'répartition colonne F 1 Dil'!P$21,#REF!,'répartition colonne F 1 Dil'!$A$23)</f>
        <v>#REF!</v>
      </c>
      <c r="Q30" s="68">
        <f>+COUNTIFS(Feuil2!$A$4:$A$300,B30,Feuil2!$H$4:$H$300,$T$4,Feuil2!$I$4:$I$300,'répartition colonne F 1 Dil'!$A$23)</f>
        <v>0</v>
      </c>
      <c r="Z30" s="271"/>
      <c r="AA30" s="160" t="str">
        <f>IF($S$3=1024,4,IF($S$3=256,"1",IF($S$3=64,"0,25","0,125")))</f>
        <v>0,25</v>
      </c>
      <c r="AB30" s="68">
        <f>+COUNTIFS(Feuil2!$A$4:$A$300,AA30,Feuil2!$H$4:$H$300,0.01,Feuil2!$I$4:$I$300,'répartition colonne F 1 Dil'!$Z$23)</f>
        <v>0</v>
      </c>
      <c r="AC30" s="69" t="e">
        <f>+COUNTIFS(#REF!,'répartition colonne F 1 Dil'!$AA30,#REF!,'répartition colonne F 1 Dil'!AC$22,#REF!,'répartition colonne F 1 Dil'!$Z$23)</f>
        <v>#REF!</v>
      </c>
      <c r="AD30" s="69" t="e">
        <f>+COUNTIFS(#REF!,'répartition colonne F 1 Dil'!$AA30,#REF!,'répartition colonne F 1 Dil'!AD$22,#REF!,'répartition colonne F 1 Dil'!$Z$23)</f>
        <v>#REF!</v>
      </c>
      <c r="AE30" s="69" t="e">
        <f>+COUNTIFS(#REF!,'répartition colonne F 1 Dil'!$AA30,#REF!,'répartition colonne F 1 Dil'!AE$22,#REF!,'répartition colonne F 1 Dil'!$Z$23)</f>
        <v>#REF!</v>
      </c>
      <c r="AF30" s="69" t="e">
        <f>+COUNTIFS(#REF!,'répartition colonne F 1 Dil'!$AA30,#REF!,'répartition colonne F 1 Dil'!AF$22,#REF!,'répartition colonne F 1 Dil'!$Z$23)</f>
        <v>#REF!</v>
      </c>
      <c r="AG30" s="70" t="e">
        <f>+COUNTIFS(#REF!,'répartition colonne F 1 Dil'!$AA30,#REF!,'répartition colonne F 1 Dil'!AG$22,#REF!,'répartition colonne F 1 Dil'!$Z$23)</f>
        <v>#REF!</v>
      </c>
      <c r="AH30" s="71" t="e">
        <f>+COUNTIFS(#REF!,'répartition colonne F 1 Dil'!$AA30,#REF!,'répartition colonne F 1 Dil'!AH$22,#REF!,'répartition colonne F 1 Dil'!$Z$23)</f>
        <v>#REF!</v>
      </c>
      <c r="AI30" s="70" t="e">
        <f>+COUNTIFS(#REF!,'répartition colonne F 1 Dil'!$AA30,#REF!,'répartition colonne F 1 Dil'!AI$22,#REF!,'répartition colonne F 1 Dil'!$Z$23)</f>
        <v>#REF!</v>
      </c>
      <c r="AJ30" s="69" t="e">
        <f>+COUNTIFS(#REF!,'répartition colonne F 1 Dil'!$AA30,#REF!,'répartition colonne F 1 Dil'!AJ$22,#REF!,'répartition colonne F 1 Dil'!$Z$23)</f>
        <v>#REF!</v>
      </c>
      <c r="AK30" s="69" t="e">
        <f>+COUNTIFS(#REF!,'répartition colonne F 1 Dil'!$AA30,#REF!,'répartition colonne F 1 Dil'!AK$22,#REF!,'répartition colonne F 1 Dil'!$Z$23)</f>
        <v>#REF!</v>
      </c>
      <c r="AL30" s="69" t="e">
        <f>+COUNTIFS(#REF!,'répartition colonne F 1 Dil'!$AA30,#REF!,'répartition colonne F 1 Dil'!AL$22,#REF!,'répartition colonne F 1 Dil'!$Z$23)</f>
        <v>#REF!</v>
      </c>
      <c r="AM30" s="69" t="e">
        <f>+COUNTIFS(#REF!,'répartition colonne F 1 Dil'!$AA30,#REF!,'répartition colonne F 1 Dil'!AM$22,#REF!,'répartition colonne F 1 Dil'!$Z$23)</f>
        <v>#REF!</v>
      </c>
      <c r="AN30" s="69" t="e">
        <f>+COUNTIFS(#REF!,'répartition colonne F 1 Dil'!$AA30,#REF!,'répartition colonne F 1 Dil'!AN$22,#REF!,'répartition colonne F 1 Dil'!$Z$23)</f>
        <v>#REF!</v>
      </c>
      <c r="AO30" s="69" t="e">
        <f>+COUNTIFS(#REF!,'répartition colonne F 1 Dil'!$AA30,#REF!,'répartition colonne F 1 Dil'!AO$22,#REF!,'répartition colonne F 1 Dil'!$Z$23)</f>
        <v>#REF!</v>
      </c>
      <c r="AP30" s="69" t="e">
        <f>+COUNTIFS(#REF!,'répartition colonne F 1 Dil'!$AA30,#REF!,'répartition colonne F 1 Dil'!AP$22,#REF!,'répartition colonne F 1 Dil'!$Z$23)</f>
        <v>#REF!</v>
      </c>
      <c r="AQ30" s="68">
        <f>+COUNTIFS(Feuil2!$A$4:$A$300,AA29,Feuil2!$H$4:$H$300,$T$4,Feuil2!$I$4:$I$300,'répartition colonne F 1 Dil'!$A$23)</f>
        <v>0</v>
      </c>
    </row>
    <row r="31" spans="1:44" ht="15.75" x14ac:dyDescent="0.25">
      <c r="A31" s="270"/>
      <c r="B31" s="160" t="str">
        <f>IF($S$3=1024,4,IF($S$3=256,"1",IF($S$3=64,"0,25","0,125")))</f>
        <v>0,25</v>
      </c>
      <c r="C31" s="68">
        <f>+COUNTIFS(Feuil2!$A$4:$A$300,B31,Feuil2!$H$4:$H$300,0.01,Feuil2!$I$4:$I$300,'répartition colonne F 1 Dil'!$A$23)</f>
        <v>0</v>
      </c>
      <c r="D31" s="69" t="e">
        <f>+COUNTIFS(#REF!,'répartition colonne F 1 Dil'!$B31,#REF!,'répartition colonne F 1 Dil'!D$21,#REF!,'répartition colonne F 1 Dil'!$A$23)</f>
        <v>#REF!</v>
      </c>
      <c r="E31" s="69" t="e">
        <f>+COUNTIFS(#REF!,'répartition colonne F 1 Dil'!$B31,#REF!,'répartition colonne F 1 Dil'!E$21,#REF!,'répartition colonne F 1 Dil'!$A$23)</f>
        <v>#REF!</v>
      </c>
      <c r="F31" s="69" t="e">
        <f>+COUNTIFS(#REF!,'répartition colonne F 1 Dil'!$B31,#REF!,'répartition colonne F 1 Dil'!F$21,#REF!,'répartition colonne F 1 Dil'!$A$23)</f>
        <v>#REF!</v>
      </c>
      <c r="G31" s="69" t="e">
        <f>+COUNTIFS(#REF!,'répartition colonne F 1 Dil'!$B31,#REF!,'répartition colonne F 1 Dil'!G$21,#REF!,'répartition colonne F 1 Dil'!$A$23)</f>
        <v>#REF!</v>
      </c>
      <c r="H31" s="70" t="e">
        <f>+COUNTIFS(#REF!,'répartition colonne F 1 Dil'!$B31,#REF!,'répartition colonne F 1 Dil'!H$21,#REF!,'répartition colonne F 1 Dil'!$A$23)</f>
        <v>#REF!</v>
      </c>
      <c r="I31" s="71" t="e">
        <f>+COUNTIFS(#REF!,'répartition colonne F 1 Dil'!$B31,#REF!,'répartition colonne F 1 Dil'!I$21,#REF!,'répartition colonne F 1 Dil'!$A$23)</f>
        <v>#REF!</v>
      </c>
      <c r="J31" s="70" t="e">
        <f>+COUNTIFS(#REF!,'répartition colonne F 1 Dil'!$B31,#REF!,'répartition colonne F 1 Dil'!J$21,#REF!,'répartition colonne F 1 Dil'!$A$23)</f>
        <v>#REF!</v>
      </c>
      <c r="K31" s="69" t="e">
        <f>+COUNTIFS(#REF!,'répartition colonne F 1 Dil'!$B31,#REF!,'répartition colonne F 1 Dil'!K$21,#REF!,'répartition colonne F 1 Dil'!$A$23)</f>
        <v>#REF!</v>
      </c>
      <c r="L31" s="69" t="e">
        <f>+COUNTIFS(#REF!,'répartition colonne F 1 Dil'!$B31,#REF!,'répartition colonne F 1 Dil'!L$21,#REF!,'répartition colonne F 1 Dil'!$A$23)</f>
        <v>#REF!</v>
      </c>
      <c r="M31" s="69" t="e">
        <f>+COUNTIFS(#REF!,'répartition colonne F 1 Dil'!$B31,#REF!,'répartition colonne F 1 Dil'!M$21,#REF!,'répartition colonne F 1 Dil'!$A$23)</f>
        <v>#REF!</v>
      </c>
      <c r="N31" s="69" t="e">
        <f>+COUNTIFS(#REF!,'répartition colonne F 1 Dil'!$B31,#REF!,'répartition colonne F 1 Dil'!N$21,#REF!,'répartition colonne F 1 Dil'!$A$23)</f>
        <v>#REF!</v>
      </c>
      <c r="O31" s="69" t="e">
        <f>+COUNTIFS(#REF!,'répartition colonne F 1 Dil'!$B31,#REF!,'répartition colonne F 1 Dil'!O$21,#REF!,'répartition colonne F 1 Dil'!$A$23)</f>
        <v>#REF!</v>
      </c>
      <c r="P31" s="69" t="e">
        <f>+COUNTIFS(#REF!,'répartition colonne F 1 Dil'!$B31,#REF!,'répartition colonne F 1 Dil'!P$21,#REF!,'répartition colonne F 1 Dil'!$A$23)</f>
        <v>#REF!</v>
      </c>
      <c r="Q31" s="68">
        <f>+COUNTIFS(Feuil2!$A$4:$A$300,B31,Feuil2!$H$4:$H$300,$T$4,Feuil2!$I$4:$I$300,'répartition colonne F 1 Dil'!$A$23)</f>
        <v>0</v>
      </c>
      <c r="Z31" s="271"/>
      <c r="AA31" s="160" t="str">
        <f>IF($S$3=1024,8,IF($S$3=256,"2",IF($S$3=64,"0,5","0,25")))</f>
        <v>0,5</v>
      </c>
      <c r="AB31" s="68">
        <f>+COUNTIFS(Feuil2!$A$4:$A$300,AA31,Feuil2!$H$4:$H$300,0.01,Feuil2!$I$4:$I$300,'répartition colonne F 1 Dil'!$Z$23)</f>
        <v>0</v>
      </c>
      <c r="AC31" s="69" t="e">
        <f>+COUNTIFS(#REF!,'répartition colonne F 1 Dil'!$AA31,#REF!,'répartition colonne F 1 Dil'!AC$22,#REF!,'répartition colonne F 1 Dil'!$Z$23)</f>
        <v>#REF!</v>
      </c>
      <c r="AD31" s="69" t="e">
        <f>+COUNTIFS(#REF!,'répartition colonne F 1 Dil'!$AA31,#REF!,'répartition colonne F 1 Dil'!AD$22,#REF!,'répartition colonne F 1 Dil'!$Z$23)</f>
        <v>#REF!</v>
      </c>
      <c r="AE31" s="69" t="e">
        <f>+COUNTIFS(#REF!,'répartition colonne F 1 Dil'!$AA31,#REF!,'répartition colonne F 1 Dil'!AE$22,#REF!,'répartition colonne F 1 Dil'!$Z$23)</f>
        <v>#REF!</v>
      </c>
      <c r="AF31" s="69" t="e">
        <f>+COUNTIFS(#REF!,'répartition colonne F 1 Dil'!$AA31,#REF!,'répartition colonne F 1 Dil'!AF$22,#REF!,'répartition colonne F 1 Dil'!$Z$23)</f>
        <v>#REF!</v>
      </c>
      <c r="AG31" s="69" t="e">
        <f>+COUNTIFS(#REF!,'répartition colonne F 1 Dil'!$AA31,#REF!,'répartition colonne F 1 Dil'!AG$22,#REF!,'répartition colonne F 1 Dil'!$Z$23)</f>
        <v>#REF!</v>
      </c>
      <c r="AH31" s="70" t="e">
        <f>+COUNTIFS(#REF!,'répartition colonne F 1 Dil'!$AA31,#REF!,'répartition colonne F 1 Dil'!AH$22,#REF!,'répartition colonne F 1 Dil'!$Z$23)</f>
        <v>#REF!</v>
      </c>
      <c r="AI31" s="71" t="e">
        <f>+COUNTIFS(#REF!,'répartition colonne F 1 Dil'!$AA31,#REF!,'répartition colonne F 1 Dil'!AI$22,#REF!,'répartition colonne F 1 Dil'!$Z$23)</f>
        <v>#REF!</v>
      </c>
      <c r="AJ31" s="70" t="e">
        <f>+COUNTIFS(#REF!,'répartition colonne F 1 Dil'!$AA31,#REF!,'répartition colonne F 1 Dil'!AJ$22,#REF!,'répartition colonne F 1 Dil'!$Z$23)</f>
        <v>#REF!</v>
      </c>
      <c r="AK31" s="69" t="e">
        <f>+COUNTIFS(#REF!,'répartition colonne F 1 Dil'!$AA31,#REF!,'répartition colonne F 1 Dil'!AK$22,#REF!,'répartition colonne F 1 Dil'!$Z$23)</f>
        <v>#REF!</v>
      </c>
      <c r="AL31" s="69" t="e">
        <f>+COUNTIFS(#REF!,'répartition colonne F 1 Dil'!$AA31,#REF!,'répartition colonne F 1 Dil'!AL$22,#REF!,'répartition colonne F 1 Dil'!$Z$23)</f>
        <v>#REF!</v>
      </c>
      <c r="AM31" s="69" t="e">
        <f>+COUNTIFS(#REF!,'répartition colonne F 1 Dil'!$AA31,#REF!,'répartition colonne F 1 Dil'!AM$22,#REF!,'répartition colonne F 1 Dil'!$Z$23)</f>
        <v>#REF!</v>
      </c>
      <c r="AN31" s="69" t="e">
        <f>+COUNTIFS(#REF!,'répartition colonne F 1 Dil'!$AA31,#REF!,'répartition colonne F 1 Dil'!AN$22,#REF!,'répartition colonne F 1 Dil'!$Z$23)</f>
        <v>#REF!</v>
      </c>
      <c r="AO31" s="69" t="e">
        <f>+COUNTIFS(#REF!,'répartition colonne F 1 Dil'!$AA31,#REF!,'répartition colonne F 1 Dil'!AO$22,#REF!,'répartition colonne F 1 Dil'!$Z$23)</f>
        <v>#REF!</v>
      </c>
      <c r="AP31" s="69" t="e">
        <f>+COUNTIFS(#REF!,'répartition colonne F 1 Dil'!$AA31,#REF!,'répartition colonne F 1 Dil'!AP$22,#REF!,'répartition colonne F 1 Dil'!$Z$23)</f>
        <v>#REF!</v>
      </c>
      <c r="AQ31" s="68">
        <f>+COUNTIFS(Feuil2!$A$4:$A$300,AA30,Feuil2!$H$4:$H$300,$T$4,Feuil2!$I$4:$I$300,'répartition colonne F 1 Dil'!$A$23)</f>
        <v>0</v>
      </c>
    </row>
    <row r="32" spans="1:44" ht="15.75" x14ac:dyDescent="0.25">
      <c r="A32" s="270"/>
      <c r="B32" s="160" t="str">
        <f>IF($S$3=1024,2,IF($S$3=256,"0,5",IF($S$3=64,"0,125","0,064")))</f>
        <v>0,125</v>
      </c>
      <c r="C32" s="68">
        <f>+COUNTIFS(Feuil2!$A$4:$A$300,B32,Feuil2!$H$4:$H$300,0.01,Feuil2!$I$4:$I$300,'répartition colonne F 1 Dil'!$A$23)</f>
        <v>0</v>
      </c>
      <c r="D32" s="69" t="e">
        <f>+COUNTIFS(#REF!,'répartition colonne F 1 Dil'!$B32,#REF!,'répartition colonne F 1 Dil'!D$21,#REF!,'répartition colonne F 1 Dil'!$A$23)</f>
        <v>#REF!</v>
      </c>
      <c r="E32" s="69" t="e">
        <f>+COUNTIFS(#REF!,'répartition colonne F 1 Dil'!$B32,#REF!,'répartition colonne F 1 Dil'!E$21,#REF!,'répartition colonne F 1 Dil'!$A$23)</f>
        <v>#REF!</v>
      </c>
      <c r="F32" s="69" t="e">
        <f>+COUNTIFS(#REF!,'répartition colonne F 1 Dil'!$B32,#REF!,'répartition colonne F 1 Dil'!F$21,#REF!,'répartition colonne F 1 Dil'!$A$23)</f>
        <v>#REF!</v>
      </c>
      <c r="G32" s="70" t="e">
        <f>+COUNTIFS(#REF!,'répartition colonne F 1 Dil'!$B32,#REF!,'répartition colonne F 1 Dil'!G$21,#REF!,'répartition colonne F 1 Dil'!$A$23)</f>
        <v>#REF!</v>
      </c>
      <c r="H32" s="71" t="e">
        <f>+COUNTIFS(#REF!,'répartition colonne F 1 Dil'!$B32,#REF!,'répartition colonne F 1 Dil'!H$21,#REF!,'répartition colonne F 1 Dil'!$A$23)</f>
        <v>#REF!</v>
      </c>
      <c r="I32" s="70" t="e">
        <f>+COUNTIFS(#REF!,'répartition colonne F 1 Dil'!$B32,#REF!,'répartition colonne F 1 Dil'!I$21,#REF!,'répartition colonne F 1 Dil'!$A$23)</f>
        <v>#REF!</v>
      </c>
      <c r="J32" s="69" t="e">
        <f>+COUNTIFS(#REF!,'répartition colonne F 1 Dil'!$B32,#REF!,'répartition colonne F 1 Dil'!J$21,#REF!,'répartition colonne F 1 Dil'!$A$23)</f>
        <v>#REF!</v>
      </c>
      <c r="K32" s="69" t="e">
        <f>+COUNTIFS(#REF!,'répartition colonne F 1 Dil'!$B32,#REF!,'répartition colonne F 1 Dil'!K$21,#REF!,'répartition colonne F 1 Dil'!$A$23)</f>
        <v>#REF!</v>
      </c>
      <c r="L32" s="69" t="e">
        <f>+COUNTIFS(#REF!,'répartition colonne F 1 Dil'!$B32,#REF!,'répartition colonne F 1 Dil'!L$21,#REF!,'répartition colonne F 1 Dil'!$A$23)</f>
        <v>#REF!</v>
      </c>
      <c r="M32" s="69" t="e">
        <f>+COUNTIFS(#REF!,'répartition colonne F 1 Dil'!$B32,#REF!,'répartition colonne F 1 Dil'!M$21,#REF!,'répartition colonne F 1 Dil'!$A$23)</f>
        <v>#REF!</v>
      </c>
      <c r="N32" s="69" t="e">
        <f>+COUNTIFS(#REF!,'répartition colonne F 1 Dil'!$B32,#REF!,'répartition colonne F 1 Dil'!N$21,#REF!,'répartition colonne F 1 Dil'!$A$23)</f>
        <v>#REF!</v>
      </c>
      <c r="O32" s="69" t="e">
        <f>+COUNTIFS(#REF!,'répartition colonne F 1 Dil'!$B32,#REF!,'répartition colonne F 1 Dil'!O$21,#REF!,'répartition colonne F 1 Dil'!$A$23)</f>
        <v>#REF!</v>
      </c>
      <c r="P32" s="69" t="e">
        <f>+COUNTIFS(#REF!,'répartition colonne F 1 Dil'!$B32,#REF!,'répartition colonne F 1 Dil'!P$21,#REF!,'répartition colonne F 1 Dil'!$A$23)</f>
        <v>#REF!</v>
      </c>
      <c r="Q32" s="68">
        <f>+COUNTIFS(Feuil2!$A$4:$A$300,B32,Feuil2!$H$4:$H$300,$T$4,Feuil2!$I$4:$I$300,'répartition colonne F 1 Dil'!$A$23)</f>
        <v>0</v>
      </c>
      <c r="Z32" s="271"/>
      <c r="AA32" s="160" t="str">
        <f>IF($S$3=1024,16,IF($S$3=256,"4",IF($S$3=64,"1","0,5")))</f>
        <v>1</v>
      </c>
      <c r="AB32" s="68">
        <f>+COUNTIFS(Feuil2!$A$4:$A$300,AA32,Feuil2!$H$4:$H$300,0.01,Feuil2!$I$4:$I$300,'répartition colonne F 1 Dil'!$Z$23)</f>
        <v>0</v>
      </c>
      <c r="AC32" s="69" t="e">
        <f>+COUNTIFS(#REF!,'répartition colonne F 1 Dil'!$AA32,#REF!,'répartition colonne F 1 Dil'!AC$22,#REF!,'répartition colonne F 1 Dil'!$Z$23)</f>
        <v>#REF!</v>
      </c>
      <c r="AD32" s="69" t="e">
        <f>+COUNTIFS(#REF!,'répartition colonne F 1 Dil'!$AA32,#REF!,'répartition colonne F 1 Dil'!AD$22,#REF!,'répartition colonne F 1 Dil'!$Z$23)</f>
        <v>#REF!</v>
      </c>
      <c r="AE32" s="69" t="e">
        <f>+COUNTIFS(#REF!,'répartition colonne F 1 Dil'!$AA32,#REF!,'répartition colonne F 1 Dil'!AE$22,#REF!,'répartition colonne F 1 Dil'!$Z$23)</f>
        <v>#REF!</v>
      </c>
      <c r="AF32" s="69" t="e">
        <f>+COUNTIFS(#REF!,'répartition colonne F 1 Dil'!$AA32,#REF!,'répartition colonne F 1 Dil'!AF$22,#REF!,'répartition colonne F 1 Dil'!$Z$23)</f>
        <v>#REF!</v>
      </c>
      <c r="AG32" s="69" t="e">
        <f>+COUNTIFS(#REF!,'répartition colonne F 1 Dil'!$AA32,#REF!,'répartition colonne F 1 Dil'!AG$22,#REF!,'répartition colonne F 1 Dil'!$Z$23)</f>
        <v>#REF!</v>
      </c>
      <c r="AH32" s="69" t="e">
        <f>+COUNTIFS(#REF!,'répartition colonne F 1 Dil'!$AA32,#REF!,'répartition colonne F 1 Dil'!AH$22,#REF!,'répartition colonne F 1 Dil'!$Z$23)</f>
        <v>#REF!</v>
      </c>
      <c r="AI32" s="70" t="e">
        <f>+COUNTIFS(#REF!,'répartition colonne F 1 Dil'!$AA32,#REF!,'répartition colonne F 1 Dil'!AI$22,#REF!,'répartition colonne F 1 Dil'!$Z$23)</f>
        <v>#REF!</v>
      </c>
      <c r="AJ32" s="71" t="e">
        <f>+COUNTIFS(#REF!,'répartition colonne F 1 Dil'!$AA32,#REF!,'répartition colonne F 1 Dil'!AJ$22,#REF!,'répartition colonne F 1 Dil'!$Z$23)</f>
        <v>#REF!</v>
      </c>
      <c r="AK32" s="70" t="e">
        <f>+COUNTIFS(#REF!,'répartition colonne F 1 Dil'!$AA32,#REF!,'répartition colonne F 1 Dil'!AK$22,#REF!,'répartition colonne F 1 Dil'!$Z$23)</f>
        <v>#REF!</v>
      </c>
      <c r="AL32" s="69" t="e">
        <f>+COUNTIFS(#REF!,'répartition colonne F 1 Dil'!$AA32,#REF!,'répartition colonne F 1 Dil'!AL$22,#REF!,'répartition colonne F 1 Dil'!$Z$23)</f>
        <v>#REF!</v>
      </c>
      <c r="AM32" s="69" t="e">
        <f>+COUNTIFS(#REF!,'répartition colonne F 1 Dil'!$AA32,#REF!,'répartition colonne F 1 Dil'!AM$22,#REF!,'répartition colonne F 1 Dil'!$Z$23)</f>
        <v>#REF!</v>
      </c>
      <c r="AN32" s="69" t="e">
        <f>+COUNTIFS(#REF!,'répartition colonne F 1 Dil'!$AA32,#REF!,'répartition colonne F 1 Dil'!AN$22,#REF!,'répartition colonne F 1 Dil'!$Z$23)</f>
        <v>#REF!</v>
      </c>
      <c r="AO32" s="69" t="e">
        <f>+COUNTIFS(#REF!,'répartition colonne F 1 Dil'!$AA32,#REF!,'répartition colonne F 1 Dil'!AO$22,#REF!,'répartition colonne F 1 Dil'!$Z$23)</f>
        <v>#REF!</v>
      </c>
      <c r="AP32" s="69" t="e">
        <f>+COUNTIFS(#REF!,'répartition colonne F 1 Dil'!$AA32,#REF!,'répartition colonne F 1 Dil'!AP$22,#REF!,'répartition colonne F 1 Dil'!$Z$23)</f>
        <v>#REF!</v>
      </c>
      <c r="AQ32" s="68">
        <f>+COUNTIFS(Feuil2!$A$4:$A$300,AA31,Feuil2!$H$4:$H$300,$T$4,Feuil2!$I$4:$I$300,'répartition colonne F 1 Dil'!$A$23)</f>
        <v>0</v>
      </c>
    </row>
    <row r="33" spans="1:44" ht="15.75" x14ac:dyDescent="0.25">
      <c r="A33" s="270"/>
      <c r="B33" s="160" t="str">
        <f>IF($S$3=1024,1,IF($S$3=256,"0,25",IF($S$3=64,"0,064","0,032")))</f>
        <v>0,064</v>
      </c>
      <c r="C33" s="68">
        <f>+COUNTIFS(Feuil2!$A$4:$A$300,B33,Feuil2!$H$4:$H$300,0.01,Feuil2!$I$4:$I$300,'répartition colonne F 1 Dil'!$A$23)</f>
        <v>0</v>
      </c>
      <c r="D33" s="69" t="e">
        <f>+COUNTIFS(#REF!,'répartition colonne F 1 Dil'!$B33,#REF!,'répartition colonne F 1 Dil'!D$21,#REF!,'répartition colonne F 1 Dil'!$A$23)</f>
        <v>#REF!</v>
      </c>
      <c r="E33" s="69" t="e">
        <f>+COUNTIFS(#REF!,'répartition colonne F 1 Dil'!$B33,#REF!,'répartition colonne F 1 Dil'!E$21,#REF!,'répartition colonne F 1 Dil'!$A$23)</f>
        <v>#REF!</v>
      </c>
      <c r="F33" s="70" t="e">
        <f>+COUNTIFS(#REF!,'répartition colonne F 1 Dil'!$B33,#REF!,'répartition colonne F 1 Dil'!F$21,#REF!,'répartition colonne F 1 Dil'!$A$23)</f>
        <v>#REF!</v>
      </c>
      <c r="G33" s="71" t="e">
        <f>+COUNTIFS(#REF!,'répartition colonne F 1 Dil'!$B33,#REF!,'répartition colonne F 1 Dil'!G$21,#REF!,'répartition colonne F 1 Dil'!$A$23)</f>
        <v>#REF!</v>
      </c>
      <c r="H33" s="70" t="e">
        <f>+COUNTIFS(#REF!,'répartition colonne F 1 Dil'!$B33,#REF!,'répartition colonne F 1 Dil'!H$21,#REF!,'répartition colonne F 1 Dil'!$A$23)</f>
        <v>#REF!</v>
      </c>
      <c r="I33" s="69" t="e">
        <f>+COUNTIFS(#REF!,'répartition colonne F 1 Dil'!$B33,#REF!,'répartition colonne F 1 Dil'!I$21,#REF!,'répartition colonne F 1 Dil'!$A$23)</f>
        <v>#REF!</v>
      </c>
      <c r="J33" s="69" t="e">
        <f>+COUNTIFS(#REF!,'répartition colonne F 1 Dil'!$B33,#REF!,'répartition colonne F 1 Dil'!J$21,#REF!,'répartition colonne F 1 Dil'!$A$23)</f>
        <v>#REF!</v>
      </c>
      <c r="K33" s="69" t="e">
        <f>+COUNTIFS(#REF!,'répartition colonne F 1 Dil'!$B33,#REF!,'répartition colonne F 1 Dil'!K$21,#REF!,'répartition colonne F 1 Dil'!$A$23)</f>
        <v>#REF!</v>
      </c>
      <c r="L33" s="69" t="e">
        <f>+COUNTIFS(#REF!,'répartition colonne F 1 Dil'!$B33,#REF!,'répartition colonne F 1 Dil'!L$21,#REF!,'répartition colonne F 1 Dil'!$A$23)</f>
        <v>#REF!</v>
      </c>
      <c r="M33" s="69" t="e">
        <f>+COUNTIFS(#REF!,'répartition colonne F 1 Dil'!$B33,#REF!,'répartition colonne F 1 Dil'!M$21,#REF!,'répartition colonne F 1 Dil'!$A$23)</f>
        <v>#REF!</v>
      </c>
      <c r="N33" s="69" t="e">
        <f>+COUNTIFS(#REF!,'répartition colonne F 1 Dil'!$B33,#REF!,'répartition colonne F 1 Dil'!N$21,#REF!,'répartition colonne F 1 Dil'!$A$23)</f>
        <v>#REF!</v>
      </c>
      <c r="O33" s="69" t="e">
        <f>+COUNTIFS(#REF!,'répartition colonne F 1 Dil'!$B33,#REF!,'répartition colonne F 1 Dil'!O$21,#REF!,'répartition colonne F 1 Dil'!$A$23)</f>
        <v>#REF!</v>
      </c>
      <c r="P33" s="69" t="e">
        <f>+COUNTIFS(#REF!,'répartition colonne F 1 Dil'!$B33,#REF!,'répartition colonne F 1 Dil'!P$21,#REF!,'répartition colonne F 1 Dil'!$A$23)</f>
        <v>#REF!</v>
      </c>
      <c r="Q33" s="68">
        <f>+COUNTIFS(Feuil2!$A$4:$A$300,B33,Feuil2!$H$4:$H$300,$T$4,Feuil2!$I$4:$I$300,'répartition colonne F 1 Dil'!$A$23)</f>
        <v>0</v>
      </c>
      <c r="Z33" s="271"/>
      <c r="AA33" s="160" t="str">
        <f>IF($S$3=1024,32,IF($S$3=256,"8",IF($S$3=64,"2","1")))</f>
        <v>2</v>
      </c>
      <c r="AB33" s="68">
        <f>+COUNTIFS(Feuil2!$A$4:$A$300,AA33,Feuil2!$H$4:$H$300,0.01,Feuil2!$I$4:$I$300,'répartition colonne F 1 Dil'!$Z$23)</f>
        <v>0</v>
      </c>
      <c r="AC33" s="69" t="e">
        <f>+COUNTIFS(#REF!,'répartition colonne F 1 Dil'!$AA33,#REF!,'répartition colonne F 1 Dil'!AC$22,#REF!,'répartition colonne F 1 Dil'!$Z$23)</f>
        <v>#REF!</v>
      </c>
      <c r="AD33" s="69" t="e">
        <f>+COUNTIFS(#REF!,'répartition colonne F 1 Dil'!$AA33,#REF!,'répartition colonne F 1 Dil'!AD$22,#REF!,'répartition colonne F 1 Dil'!$Z$23)</f>
        <v>#REF!</v>
      </c>
      <c r="AE33" s="69" t="e">
        <f>+COUNTIFS(#REF!,'répartition colonne F 1 Dil'!$AA33,#REF!,'répartition colonne F 1 Dil'!AE$22,#REF!,'répartition colonne F 1 Dil'!$Z$23)</f>
        <v>#REF!</v>
      </c>
      <c r="AF33" s="69" t="e">
        <f>+COUNTIFS(#REF!,'répartition colonne F 1 Dil'!$AA33,#REF!,'répartition colonne F 1 Dil'!AF$22,#REF!,'répartition colonne F 1 Dil'!$Z$23)</f>
        <v>#REF!</v>
      </c>
      <c r="AG33" s="69" t="e">
        <f>+COUNTIFS(#REF!,'répartition colonne F 1 Dil'!$AA33,#REF!,'répartition colonne F 1 Dil'!AG$22,#REF!,'répartition colonne F 1 Dil'!$Z$23)</f>
        <v>#REF!</v>
      </c>
      <c r="AH33" s="69" t="e">
        <f>+COUNTIFS(#REF!,'répartition colonne F 1 Dil'!$AA33,#REF!,'répartition colonne F 1 Dil'!AH$22,#REF!,'répartition colonne F 1 Dil'!$Z$23)</f>
        <v>#REF!</v>
      </c>
      <c r="AI33" s="69" t="e">
        <f>+COUNTIFS(#REF!,'répartition colonne F 1 Dil'!$AA33,#REF!,'répartition colonne F 1 Dil'!AI$22,#REF!,'répartition colonne F 1 Dil'!$Z$23)</f>
        <v>#REF!</v>
      </c>
      <c r="AJ33" s="70" t="e">
        <f>+COUNTIFS(#REF!,'répartition colonne F 1 Dil'!$AA33,#REF!,'répartition colonne F 1 Dil'!AJ$22,#REF!,'répartition colonne F 1 Dil'!$Z$23)</f>
        <v>#REF!</v>
      </c>
      <c r="AK33" s="71" t="e">
        <f>+COUNTIFS(#REF!,'répartition colonne F 1 Dil'!$AA33,#REF!,'répartition colonne F 1 Dil'!AK$22,#REF!,'répartition colonne F 1 Dil'!$Z$23)</f>
        <v>#REF!</v>
      </c>
      <c r="AL33" s="70" t="e">
        <f>+COUNTIFS(#REF!,'répartition colonne F 1 Dil'!$AA33,#REF!,'répartition colonne F 1 Dil'!AL$22,#REF!,'répartition colonne F 1 Dil'!$Z$23)</f>
        <v>#REF!</v>
      </c>
      <c r="AM33" s="69" t="e">
        <f>+COUNTIFS(#REF!,'répartition colonne F 1 Dil'!$AA33,#REF!,'répartition colonne F 1 Dil'!AM$22,#REF!,'répartition colonne F 1 Dil'!$Z$23)</f>
        <v>#REF!</v>
      </c>
      <c r="AN33" s="69" t="e">
        <f>+COUNTIFS(#REF!,'répartition colonne F 1 Dil'!$AA33,#REF!,'répartition colonne F 1 Dil'!AN$22,#REF!,'répartition colonne F 1 Dil'!$Z$23)</f>
        <v>#REF!</v>
      </c>
      <c r="AO33" s="69" t="e">
        <f>+COUNTIFS(#REF!,'répartition colonne F 1 Dil'!$AA33,#REF!,'répartition colonne F 1 Dil'!AO$22,#REF!,'répartition colonne F 1 Dil'!$Z$23)</f>
        <v>#REF!</v>
      </c>
      <c r="AP33" s="69" t="e">
        <f>+COUNTIFS(#REF!,'répartition colonne F 1 Dil'!$AA33,#REF!,'répartition colonne F 1 Dil'!AP$22,#REF!,'répartition colonne F 1 Dil'!$Z$23)</f>
        <v>#REF!</v>
      </c>
      <c r="AQ33" s="68">
        <f>+COUNTIFS(Feuil2!$A$4:$A$300,AA32,Feuil2!$H$4:$H$300,$T$4,Feuil2!$I$4:$I$300,'répartition colonne F 1 Dil'!$A$23)</f>
        <v>0</v>
      </c>
    </row>
    <row r="34" spans="1:44" ht="15.75" x14ac:dyDescent="0.25">
      <c r="A34" s="270"/>
      <c r="B34" s="160" t="str">
        <f>IF($S$3=1024,0.5,IF($S$3=256,"0,125",IF($S$3=64,"0,032","0,016")))</f>
        <v>0,032</v>
      </c>
      <c r="C34" s="68">
        <f>+COUNTIFS(Feuil2!$A$4:$A$300,B34,Feuil2!$H$4:$H$300,0.01,Feuil2!$I$4:$I$300,'répartition colonne F 1 Dil'!$A$23)</f>
        <v>0</v>
      </c>
      <c r="D34" s="69" t="e">
        <f>+COUNTIFS(#REF!,'répartition colonne F 1 Dil'!$B34,#REF!,'répartition colonne F 1 Dil'!D$21,#REF!,'répartition colonne F 1 Dil'!$A$23)</f>
        <v>#REF!</v>
      </c>
      <c r="E34" s="70" t="e">
        <f>+COUNTIFS(#REF!,'répartition colonne F 1 Dil'!$B34,#REF!,'répartition colonne F 1 Dil'!E$21,#REF!,'répartition colonne F 1 Dil'!$A$23)</f>
        <v>#REF!</v>
      </c>
      <c r="F34" s="71" t="e">
        <f>+COUNTIFS(#REF!,'répartition colonne F 1 Dil'!$B34,#REF!,'répartition colonne F 1 Dil'!F$21,#REF!,'répartition colonne F 1 Dil'!$A$23)</f>
        <v>#REF!</v>
      </c>
      <c r="G34" s="70" t="e">
        <f>+COUNTIFS(#REF!,'répartition colonne F 1 Dil'!$B34,#REF!,'répartition colonne F 1 Dil'!G$21,#REF!,'répartition colonne F 1 Dil'!$A$23)</f>
        <v>#REF!</v>
      </c>
      <c r="H34" s="69" t="e">
        <f>+COUNTIFS(#REF!,'répartition colonne F 1 Dil'!$B34,#REF!,'répartition colonne F 1 Dil'!H$21,#REF!,'répartition colonne F 1 Dil'!$A$23)</f>
        <v>#REF!</v>
      </c>
      <c r="I34" s="69" t="e">
        <f>+COUNTIFS(#REF!,'répartition colonne F 1 Dil'!$B34,#REF!,'répartition colonne F 1 Dil'!I$21,#REF!,'répartition colonne F 1 Dil'!$A$23)</f>
        <v>#REF!</v>
      </c>
      <c r="J34" s="69" t="e">
        <f>+COUNTIFS(#REF!,'répartition colonne F 1 Dil'!$B34,#REF!,'répartition colonne F 1 Dil'!J$21,#REF!,'répartition colonne F 1 Dil'!$A$23)</f>
        <v>#REF!</v>
      </c>
      <c r="K34" s="69" t="e">
        <f>+COUNTIFS(#REF!,'répartition colonne F 1 Dil'!$B34,#REF!,'répartition colonne F 1 Dil'!K$21,#REF!,'répartition colonne F 1 Dil'!$A$23)</f>
        <v>#REF!</v>
      </c>
      <c r="L34" s="69" t="e">
        <f>+COUNTIFS(#REF!,'répartition colonne F 1 Dil'!$B34,#REF!,'répartition colonne F 1 Dil'!L$21,#REF!,'répartition colonne F 1 Dil'!$A$23)</f>
        <v>#REF!</v>
      </c>
      <c r="M34" s="69" t="e">
        <f>+COUNTIFS(#REF!,'répartition colonne F 1 Dil'!$B34,#REF!,'répartition colonne F 1 Dil'!M$21,#REF!,'répartition colonne F 1 Dil'!$A$23)</f>
        <v>#REF!</v>
      </c>
      <c r="N34" s="69" t="e">
        <f>+COUNTIFS(#REF!,'répartition colonne F 1 Dil'!$B34,#REF!,'répartition colonne F 1 Dil'!N$21,#REF!,'répartition colonne F 1 Dil'!$A$23)</f>
        <v>#REF!</v>
      </c>
      <c r="O34" s="69" t="e">
        <f>+COUNTIFS(#REF!,'répartition colonne F 1 Dil'!$B34,#REF!,'répartition colonne F 1 Dil'!O$21,#REF!,'répartition colonne F 1 Dil'!$A$23)</f>
        <v>#REF!</v>
      </c>
      <c r="P34" s="69" t="e">
        <f>+COUNTIFS(#REF!,'répartition colonne F 1 Dil'!$B34,#REF!,'répartition colonne F 1 Dil'!P$21,#REF!,'répartition colonne F 1 Dil'!$A$23)</f>
        <v>#REF!</v>
      </c>
      <c r="Q34" s="68">
        <f>+COUNTIFS(Feuil2!$A$4:$A$300,B34,Feuil2!$H$4:$H$300,$T$4,Feuil2!$I$4:$I$300,'répartition colonne F 1 Dil'!$A$23)</f>
        <v>0</v>
      </c>
      <c r="Z34" s="271"/>
      <c r="AA34" s="160" t="str">
        <f>IF($S$3=1024,64,IF($S$3=256,"16",IF($S$3=64,"4","2")))</f>
        <v>4</v>
      </c>
      <c r="AB34" s="68">
        <f>+COUNTIFS(Feuil2!$A$4:$A$300,AA34,Feuil2!$H$4:$H$300,0.01,Feuil2!$I$4:$I$300,'répartition colonne F 1 Dil'!$Z$23)</f>
        <v>0</v>
      </c>
      <c r="AC34" s="69" t="e">
        <f>+COUNTIFS(#REF!,'répartition colonne F 1 Dil'!$AA34,#REF!,'répartition colonne F 1 Dil'!AC$22,#REF!,'répartition colonne F 1 Dil'!$Z$23)</f>
        <v>#REF!</v>
      </c>
      <c r="AD34" s="69" t="e">
        <f>+COUNTIFS(#REF!,'répartition colonne F 1 Dil'!$AA34,#REF!,'répartition colonne F 1 Dil'!AD$22,#REF!,'répartition colonne F 1 Dil'!$Z$23)</f>
        <v>#REF!</v>
      </c>
      <c r="AE34" s="69" t="e">
        <f>+COUNTIFS(#REF!,'répartition colonne F 1 Dil'!$AA34,#REF!,'répartition colonne F 1 Dil'!AE$22,#REF!,'répartition colonne F 1 Dil'!$Z$23)</f>
        <v>#REF!</v>
      </c>
      <c r="AF34" s="69" t="e">
        <f>+COUNTIFS(#REF!,'répartition colonne F 1 Dil'!$AA34,#REF!,'répartition colonne F 1 Dil'!AF$22,#REF!,'répartition colonne F 1 Dil'!$Z$23)</f>
        <v>#REF!</v>
      </c>
      <c r="AG34" s="69" t="e">
        <f>+COUNTIFS(#REF!,'répartition colonne F 1 Dil'!$AA34,#REF!,'répartition colonne F 1 Dil'!AG$22,#REF!,'répartition colonne F 1 Dil'!$Z$23)</f>
        <v>#REF!</v>
      </c>
      <c r="AH34" s="69" t="e">
        <f>+COUNTIFS(#REF!,'répartition colonne F 1 Dil'!$AA34,#REF!,'répartition colonne F 1 Dil'!AH$22,#REF!,'répartition colonne F 1 Dil'!$Z$23)</f>
        <v>#REF!</v>
      </c>
      <c r="AI34" s="69" t="e">
        <f>+COUNTIFS(#REF!,'répartition colonne F 1 Dil'!$AA34,#REF!,'répartition colonne F 1 Dil'!AI$22,#REF!,'répartition colonne F 1 Dil'!$Z$23)</f>
        <v>#REF!</v>
      </c>
      <c r="AJ34" s="69" t="e">
        <f>+COUNTIFS(#REF!,'répartition colonne F 1 Dil'!$AA34,#REF!,'répartition colonne F 1 Dil'!AJ$22,#REF!,'répartition colonne F 1 Dil'!$Z$23)</f>
        <v>#REF!</v>
      </c>
      <c r="AK34" s="70" t="e">
        <f>+COUNTIFS(#REF!,'répartition colonne F 1 Dil'!$AA34,#REF!,'répartition colonne F 1 Dil'!AK$22,#REF!,'répartition colonne F 1 Dil'!$Z$23)</f>
        <v>#REF!</v>
      </c>
      <c r="AL34" s="71" t="e">
        <f>+COUNTIFS(#REF!,'répartition colonne F 1 Dil'!$AA34,#REF!,'répartition colonne F 1 Dil'!AL$22,#REF!,'répartition colonne F 1 Dil'!$Z$23)</f>
        <v>#REF!</v>
      </c>
      <c r="AM34" s="70" t="e">
        <f>+COUNTIFS(#REF!,'répartition colonne F 1 Dil'!$AA34,#REF!,'répartition colonne F 1 Dil'!AM$22,#REF!,'répartition colonne F 1 Dil'!$Z$23)</f>
        <v>#REF!</v>
      </c>
      <c r="AN34" s="69" t="e">
        <f>+COUNTIFS(#REF!,'répartition colonne F 1 Dil'!$AA34,#REF!,'répartition colonne F 1 Dil'!AN$22,#REF!,'répartition colonne F 1 Dil'!$Z$23)</f>
        <v>#REF!</v>
      </c>
      <c r="AO34" s="69" t="e">
        <f>+COUNTIFS(#REF!,'répartition colonne F 1 Dil'!$AA34,#REF!,'répartition colonne F 1 Dil'!AO$22,#REF!,'répartition colonne F 1 Dil'!$Z$23)</f>
        <v>#REF!</v>
      </c>
      <c r="AP34" s="69" t="e">
        <f>+COUNTIFS(#REF!,'répartition colonne F 1 Dil'!$AA34,#REF!,'répartition colonne F 1 Dil'!AP$22,#REF!,'répartition colonne F 1 Dil'!$Z$23)</f>
        <v>#REF!</v>
      </c>
      <c r="AQ34" s="68">
        <f>+COUNTIFS(Feuil2!$A$4:$A$300,AA33,Feuil2!$H$4:$H$300,$T$4,Feuil2!$I$4:$I$300,'répartition colonne F 1 Dil'!$A$23)</f>
        <v>0</v>
      </c>
    </row>
    <row r="35" spans="1:44" ht="15.75" x14ac:dyDescent="0.25">
      <c r="A35" s="270"/>
      <c r="B35" s="160" t="str">
        <f>IF($S$3=1024,0.25,IF($S$3=256,"0,064",IF($S$3=64,"0,016","0,008")))</f>
        <v>0,016</v>
      </c>
      <c r="C35" s="68">
        <f>+COUNTIFS(Feuil2!$A$4:$A$300,B35,Feuil2!$H$4:$H$300,0.01,Feuil2!$I$4:$I$300,'répartition colonne F 1 Dil'!$A$23)</f>
        <v>0</v>
      </c>
      <c r="D35" s="70" t="e">
        <f>+COUNTIFS(#REF!,'répartition colonne F 1 Dil'!$B35,#REF!,'répartition colonne F 1 Dil'!D$21,#REF!,'répartition colonne F 1 Dil'!$A$23)</f>
        <v>#REF!</v>
      </c>
      <c r="E35" s="71" t="e">
        <f>+COUNTIFS(#REF!,'répartition colonne F 1 Dil'!$B35,#REF!,'répartition colonne F 1 Dil'!E$21,#REF!,'répartition colonne F 1 Dil'!$A$23)</f>
        <v>#REF!</v>
      </c>
      <c r="F35" s="70" t="e">
        <f>+COUNTIFS(#REF!,'répartition colonne F 1 Dil'!$B35,#REF!,'répartition colonne F 1 Dil'!F$21,#REF!,'répartition colonne F 1 Dil'!$A$23)</f>
        <v>#REF!</v>
      </c>
      <c r="G35" s="69" t="e">
        <f>+COUNTIFS(#REF!,'répartition colonne F 1 Dil'!$B35,#REF!,'répartition colonne F 1 Dil'!G$21,#REF!,'répartition colonne F 1 Dil'!$A$23)</f>
        <v>#REF!</v>
      </c>
      <c r="H35" s="69" t="e">
        <f>+COUNTIFS(#REF!,'répartition colonne F 1 Dil'!$B35,#REF!,'répartition colonne F 1 Dil'!H$21,#REF!,'répartition colonne F 1 Dil'!$A$23)</f>
        <v>#REF!</v>
      </c>
      <c r="I35" s="69" t="e">
        <f>+COUNTIFS(#REF!,'répartition colonne F 1 Dil'!$B35,#REF!,'répartition colonne F 1 Dil'!I$21,#REF!,'répartition colonne F 1 Dil'!$A$23)</f>
        <v>#REF!</v>
      </c>
      <c r="J35" s="69" t="e">
        <f>+COUNTIFS(#REF!,'répartition colonne F 1 Dil'!$B35,#REF!,'répartition colonne F 1 Dil'!J$21,#REF!,'répartition colonne F 1 Dil'!$A$23)</f>
        <v>#REF!</v>
      </c>
      <c r="K35" s="69" t="e">
        <f>+COUNTIFS(#REF!,'répartition colonne F 1 Dil'!$B35,#REF!,'répartition colonne F 1 Dil'!K$21,#REF!,'répartition colonne F 1 Dil'!$A$23)</f>
        <v>#REF!</v>
      </c>
      <c r="L35" s="69" t="e">
        <f>+COUNTIFS(#REF!,'répartition colonne F 1 Dil'!$B35,#REF!,'répartition colonne F 1 Dil'!L$21,#REF!,'répartition colonne F 1 Dil'!$A$23)</f>
        <v>#REF!</v>
      </c>
      <c r="M35" s="69" t="e">
        <f>+COUNTIFS(#REF!,'répartition colonne F 1 Dil'!$B35,#REF!,'répartition colonne F 1 Dil'!M$21,#REF!,'répartition colonne F 1 Dil'!$A$23)</f>
        <v>#REF!</v>
      </c>
      <c r="N35" s="69" t="e">
        <f>+COUNTIFS(#REF!,'répartition colonne F 1 Dil'!$B35,#REF!,'répartition colonne F 1 Dil'!N$21,#REF!,'répartition colonne F 1 Dil'!$A$23)</f>
        <v>#REF!</v>
      </c>
      <c r="O35" s="69" t="e">
        <f>+COUNTIFS(#REF!,'répartition colonne F 1 Dil'!$B35,#REF!,'répartition colonne F 1 Dil'!O$21,#REF!,'répartition colonne F 1 Dil'!$A$23)</f>
        <v>#REF!</v>
      </c>
      <c r="P35" s="69" t="e">
        <f>+COUNTIFS(#REF!,'répartition colonne F 1 Dil'!$B35,#REF!,'répartition colonne F 1 Dil'!P$21,#REF!,'répartition colonne F 1 Dil'!$A$23)</f>
        <v>#REF!</v>
      </c>
      <c r="Q35" s="68">
        <f>+COUNTIFS(Feuil2!$A$4:$A$300,B35,Feuil2!$H$4:$H$300,$T$4,Feuil2!$I$4:$I$300,'répartition colonne F 1 Dil'!$A$23)</f>
        <v>0</v>
      </c>
      <c r="Z35" s="271"/>
      <c r="AA35" s="160" t="str">
        <f>IF($S$3=1024,128,IF($S$3=256,"32",IF($S$3=64,"8","4")))</f>
        <v>8</v>
      </c>
      <c r="AB35" s="68">
        <f>+COUNTIFS(Feuil2!$A$4:$A$300,AA35,Feuil2!$H$4:$H$300,0.01,Feuil2!$I$4:$I$300,'répartition colonne F 1 Dil'!$Z$23)</f>
        <v>0</v>
      </c>
      <c r="AC35" s="69" t="e">
        <f>+COUNTIFS(#REF!,'répartition colonne F 1 Dil'!$AA35,#REF!,'répartition colonne F 1 Dil'!AC$22,#REF!,'répartition colonne F 1 Dil'!$Z$23)</f>
        <v>#REF!</v>
      </c>
      <c r="AD35" s="69" t="e">
        <f>+COUNTIFS(#REF!,'répartition colonne F 1 Dil'!$AA35,#REF!,'répartition colonne F 1 Dil'!AD$22,#REF!,'répartition colonne F 1 Dil'!$Z$23)</f>
        <v>#REF!</v>
      </c>
      <c r="AE35" s="69" t="e">
        <f>+COUNTIFS(#REF!,'répartition colonne F 1 Dil'!$AA35,#REF!,'répartition colonne F 1 Dil'!AE$22,#REF!,'répartition colonne F 1 Dil'!$Z$23)</f>
        <v>#REF!</v>
      </c>
      <c r="AF35" s="69" t="e">
        <f>+COUNTIFS(#REF!,'répartition colonne F 1 Dil'!$AA35,#REF!,'répartition colonne F 1 Dil'!AF$22,#REF!,'répartition colonne F 1 Dil'!$Z$23)</f>
        <v>#REF!</v>
      </c>
      <c r="AG35" s="69" t="e">
        <f>+COUNTIFS(#REF!,'répartition colonne F 1 Dil'!$AA35,#REF!,'répartition colonne F 1 Dil'!AG$22,#REF!,'répartition colonne F 1 Dil'!$Z$23)</f>
        <v>#REF!</v>
      </c>
      <c r="AH35" s="69" t="e">
        <f>+COUNTIFS(#REF!,'répartition colonne F 1 Dil'!$AA35,#REF!,'répartition colonne F 1 Dil'!AH$22,#REF!,'répartition colonne F 1 Dil'!$Z$23)</f>
        <v>#REF!</v>
      </c>
      <c r="AI35" s="69" t="e">
        <f>+COUNTIFS(#REF!,'répartition colonne F 1 Dil'!$AA35,#REF!,'répartition colonne F 1 Dil'!AI$22,#REF!,'répartition colonne F 1 Dil'!$Z$23)</f>
        <v>#REF!</v>
      </c>
      <c r="AJ35" s="69" t="e">
        <f>+COUNTIFS(#REF!,'répartition colonne F 1 Dil'!$AA35,#REF!,'répartition colonne F 1 Dil'!AJ$22,#REF!,'répartition colonne F 1 Dil'!$Z$23)</f>
        <v>#REF!</v>
      </c>
      <c r="AK35" s="69" t="e">
        <f>+COUNTIFS(#REF!,'répartition colonne F 1 Dil'!$AA35,#REF!,'répartition colonne F 1 Dil'!AK$22,#REF!,'répartition colonne F 1 Dil'!$Z$23)</f>
        <v>#REF!</v>
      </c>
      <c r="AL35" s="70" t="e">
        <f>+COUNTIFS(#REF!,'répartition colonne F 1 Dil'!$AA35,#REF!,'répartition colonne F 1 Dil'!AL$22,#REF!,'répartition colonne F 1 Dil'!$Z$23)</f>
        <v>#REF!</v>
      </c>
      <c r="AM35" s="71" t="e">
        <f>+COUNTIFS(#REF!,'répartition colonne F 1 Dil'!$AA35,#REF!,'répartition colonne F 1 Dil'!AM$22,#REF!,'répartition colonne F 1 Dil'!$Z$23)</f>
        <v>#REF!</v>
      </c>
      <c r="AN35" s="70" t="e">
        <f>+COUNTIFS(#REF!,'répartition colonne F 1 Dil'!$AA35,#REF!,'répartition colonne F 1 Dil'!AN$22,#REF!,'répartition colonne F 1 Dil'!$Z$23)</f>
        <v>#REF!</v>
      </c>
      <c r="AO35" s="69" t="e">
        <f>+COUNTIFS(#REF!,'répartition colonne F 1 Dil'!$AA35,#REF!,'répartition colonne F 1 Dil'!AO$22,#REF!,'répartition colonne F 1 Dil'!$Z$23)</f>
        <v>#REF!</v>
      </c>
      <c r="AP35" s="69" t="e">
        <f>+COUNTIFS(#REF!,'répartition colonne F 1 Dil'!$AA35,#REF!,'répartition colonne F 1 Dil'!AP$22,#REF!,'répartition colonne F 1 Dil'!$Z$23)</f>
        <v>#REF!</v>
      </c>
      <c r="AQ35" s="68">
        <f>+COUNTIFS(Feuil2!$A$4:$A$300,AA34,Feuil2!$H$4:$H$300,$T$4,Feuil2!$I$4:$I$300,'répartition colonne F 1 Dil'!$A$23)</f>
        <v>0</v>
      </c>
    </row>
    <row r="36" spans="1:44" ht="15.75" x14ac:dyDescent="0.25">
      <c r="A36" s="270"/>
      <c r="B36" s="160" t="str">
        <f>IF($S$3=1024,0.125,IF($S$3=256,"0,032",IF($S$3=64,"0,008","0,004")))</f>
        <v>0,008</v>
      </c>
      <c r="C36" s="70">
        <f>+COUNTIFS(Feuil2!$A$4:$A$300,B36,Feuil2!$H$4:$H$300,0.01,Feuil2!$I$4:$I$300,'répartition colonne F 1 Dil'!$A$23)</f>
        <v>0</v>
      </c>
      <c r="D36" s="71" t="e">
        <f>+COUNTIFS(#REF!,'répartition colonne F 1 Dil'!$B36,#REF!,'répartition colonne F 1 Dil'!D$21,#REF!,'répartition colonne F 1 Dil'!$A$23)</f>
        <v>#REF!</v>
      </c>
      <c r="E36" s="70" t="e">
        <f>+COUNTIFS(#REF!,'répartition colonne F 1 Dil'!$B36,#REF!,'répartition colonne F 1 Dil'!E$21,#REF!,'répartition colonne F 1 Dil'!$A$23)</f>
        <v>#REF!</v>
      </c>
      <c r="F36" s="69" t="e">
        <f>+COUNTIFS(#REF!,'répartition colonne F 1 Dil'!$B36,#REF!,'répartition colonne F 1 Dil'!F$21,#REF!,'répartition colonne F 1 Dil'!$A$23)</f>
        <v>#REF!</v>
      </c>
      <c r="G36" s="69" t="e">
        <f>+COUNTIFS(#REF!,'répartition colonne F 1 Dil'!$B36,#REF!,'répartition colonne F 1 Dil'!G$21,#REF!,'répartition colonne F 1 Dil'!$A$23)</f>
        <v>#REF!</v>
      </c>
      <c r="H36" s="69" t="e">
        <f>+COUNTIFS(#REF!,'répartition colonne F 1 Dil'!$B36,#REF!,'répartition colonne F 1 Dil'!H$21,#REF!,'répartition colonne F 1 Dil'!$A$23)</f>
        <v>#REF!</v>
      </c>
      <c r="I36" s="69" t="e">
        <f>+COUNTIFS(#REF!,'répartition colonne F 1 Dil'!$B36,#REF!,'répartition colonne F 1 Dil'!I$21,#REF!,'répartition colonne F 1 Dil'!$A$23)</f>
        <v>#REF!</v>
      </c>
      <c r="J36" s="69" t="e">
        <f>+COUNTIFS(#REF!,'répartition colonne F 1 Dil'!$B36,#REF!,'répartition colonne F 1 Dil'!J$21,#REF!,'répartition colonne F 1 Dil'!$A$23)</f>
        <v>#REF!</v>
      </c>
      <c r="K36" s="69" t="e">
        <f>+COUNTIFS(#REF!,'répartition colonne F 1 Dil'!$B36,#REF!,'répartition colonne F 1 Dil'!K$21,#REF!,'répartition colonne F 1 Dil'!$A$23)</f>
        <v>#REF!</v>
      </c>
      <c r="L36" s="69" t="e">
        <f>+COUNTIFS(#REF!,'répartition colonne F 1 Dil'!$B36,#REF!,'répartition colonne F 1 Dil'!L$21,#REF!,'répartition colonne F 1 Dil'!$A$23)</f>
        <v>#REF!</v>
      </c>
      <c r="M36" s="69" t="e">
        <f>+COUNTIFS(#REF!,'répartition colonne F 1 Dil'!$B36,#REF!,'répartition colonne F 1 Dil'!M$21,#REF!,'répartition colonne F 1 Dil'!$A$23)</f>
        <v>#REF!</v>
      </c>
      <c r="N36" s="69" t="e">
        <f>+COUNTIFS(#REF!,'répartition colonne F 1 Dil'!$B36,#REF!,'répartition colonne F 1 Dil'!N$21,#REF!,'répartition colonne F 1 Dil'!$A$23)</f>
        <v>#REF!</v>
      </c>
      <c r="O36" s="69" t="e">
        <f>+COUNTIFS(#REF!,'répartition colonne F 1 Dil'!$B36,#REF!,'répartition colonne F 1 Dil'!O$21,#REF!,'répartition colonne F 1 Dil'!$A$23)</f>
        <v>#REF!</v>
      </c>
      <c r="P36" s="69" t="e">
        <f>+COUNTIFS(#REF!,'répartition colonne F 1 Dil'!$B36,#REF!,'répartition colonne F 1 Dil'!P$21,#REF!,'répartition colonne F 1 Dil'!$A$23)</f>
        <v>#REF!</v>
      </c>
      <c r="Q36" s="68">
        <f>+COUNTIFS(Feuil2!$A$4:$A$300,B36,Feuil2!$H$4:$H$300,$T$4,Feuil2!$I$4:$I$300,'répartition colonne F 1 Dil'!$A$23)</f>
        <v>0</v>
      </c>
      <c r="Z36" s="271"/>
      <c r="AA36" s="160" t="str">
        <f>IF($S$3=1024,256,IF($S$3=256,"64",IF($S$3=64,"16","8")))</f>
        <v>16</v>
      </c>
      <c r="AB36" s="68">
        <f>+COUNTIFS(Feuil2!$A$4:$A$300,AA36,Feuil2!$H$4:$H$300,0.01,Feuil2!$I$4:$I$300,'répartition colonne F 1 Dil'!$Z$23)</f>
        <v>0</v>
      </c>
      <c r="AC36" s="69" t="e">
        <f>+COUNTIFS(#REF!,'répartition colonne F 1 Dil'!$AA36,#REF!,'répartition colonne F 1 Dil'!AC$22,#REF!,'répartition colonne F 1 Dil'!$Z$23)</f>
        <v>#REF!</v>
      </c>
      <c r="AD36" s="69" t="e">
        <f>+COUNTIFS(#REF!,'répartition colonne F 1 Dil'!$AA36,#REF!,'répartition colonne F 1 Dil'!AD$22,#REF!,'répartition colonne F 1 Dil'!$Z$23)</f>
        <v>#REF!</v>
      </c>
      <c r="AE36" s="69" t="e">
        <f>+COUNTIFS(#REF!,'répartition colonne F 1 Dil'!$AA36,#REF!,'répartition colonne F 1 Dil'!AE$22,#REF!,'répartition colonne F 1 Dil'!$Z$23)</f>
        <v>#REF!</v>
      </c>
      <c r="AF36" s="69" t="e">
        <f>+COUNTIFS(#REF!,'répartition colonne F 1 Dil'!$AA36,#REF!,'répartition colonne F 1 Dil'!AF$22,#REF!,'répartition colonne F 1 Dil'!$Z$23)</f>
        <v>#REF!</v>
      </c>
      <c r="AG36" s="69" t="e">
        <f>+COUNTIFS(#REF!,'répartition colonne F 1 Dil'!$AA36,#REF!,'répartition colonne F 1 Dil'!AG$22,#REF!,'répartition colonne F 1 Dil'!$Z$23)</f>
        <v>#REF!</v>
      </c>
      <c r="AH36" s="69" t="e">
        <f>+COUNTIFS(#REF!,'répartition colonne F 1 Dil'!$AA36,#REF!,'répartition colonne F 1 Dil'!AH$22,#REF!,'répartition colonne F 1 Dil'!$Z$23)</f>
        <v>#REF!</v>
      </c>
      <c r="AI36" s="69" t="e">
        <f>+COUNTIFS(#REF!,'répartition colonne F 1 Dil'!$AA36,#REF!,'répartition colonne F 1 Dil'!AI$22,#REF!,'répartition colonne F 1 Dil'!$Z$23)</f>
        <v>#REF!</v>
      </c>
      <c r="AJ36" s="69" t="e">
        <f>+COUNTIFS(#REF!,'répartition colonne F 1 Dil'!$AA36,#REF!,'répartition colonne F 1 Dil'!AJ$22,#REF!,'répartition colonne F 1 Dil'!$Z$23)</f>
        <v>#REF!</v>
      </c>
      <c r="AK36" s="69" t="e">
        <f>+COUNTIFS(#REF!,'répartition colonne F 1 Dil'!$AA36,#REF!,'répartition colonne F 1 Dil'!AK$22,#REF!,'répartition colonne F 1 Dil'!$Z$23)</f>
        <v>#REF!</v>
      </c>
      <c r="AL36" s="69" t="e">
        <f>+COUNTIFS(#REF!,'répartition colonne F 1 Dil'!$AA36,#REF!,'répartition colonne F 1 Dil'!AL$22,#REF!,'répartition colonne F 1 Dil'!$Z$23)</f>
        <v>#REF!</v>
      </c>
      <c r="AM36" s="70" t="e">
        <f>+COUNTIFS(#REF!,'répartition colonne F 1 Dil'!$AA36,#REF!,'répartition colonne F 1 Dil'!AM$22,#REF!,'répartition colonne F 1 Dil'!$Z$23)</f>
        <v>#REF!</v>
      </c>
      <c r="AN36" s="71" t="e">
        <f>+COUNTIFS(#REF!,'répartition colonne F 1 Dil'!$AA36,#REF!,'répartition colonne F 1 Dil'!AN$22,#REF!,'répartition colonne F 1 Dil'!$Z$23)</f>
        <v>#REF!</v>
      </c>
      <c r="AO36" s="70" t="e">
        <f>+COUNTIFS(#REF!,'répartition colonne F 1 Dil'!$AA36,#REF!,'répartition colonne F 1 Dil'!AO$22,#REF!,'répartition colonne F 1 Dil'!$Z$23)</f>
        <v>#REF!</v>
      </c>
      <c r="AP36" s="69" t="e">
        <f>+COUNTIFS(#REF!,'répartition colonne F 1 Dil'!$AA36,#REF!,'répartition colonne F 1 Dil'!AP$22,#REF!,'répartition colonne F 1 Dil'!$Z$23)</f>
        <v>#REF!</v>
      </c>
      <c r="AQ36" s="68">
        <f>+COUNTIFS(Feuil2!$A$4:$A$300,AA35,Feuil2!$H$4:$H$300,$T$4,Feuil2!$I$4:$I$300,'répartition colonne F 1 Dil'!$A$23)</f>
        <v>0</v>
      </c>
    </row>
    <row r="37" spans="1:44" ht="15.75" x14ac:dyDescent="0.25">
      <c r="A37" s="270"/>
      <c r="B37" s="160" t="str">
        <f>IF($S$3=1024,0.064,IF($S$3=256,"0,016",IF($S$3=64,"0,004","0,002")))</f>
        <v>0,004</v>
      </c>
      <c r="C37" s="71">
        <f>+COUNTIFS(Feuil2!$A$4:$A$300,B37,Feuil2!$H$4:$H$300,0.01,Feuil2!$I$4:$I$300,'répartition colonne F 1 Dil'!$A$23)</f>
        <v>0</v>
      </c>
      <c r="D37" s="70" t="e">
        <f>+COUNTIFS(#REF!,'répartition colonne F 1 Dil'!$B37,#REF!,'répartition colonne F 1 Dil'!D$21,#REF!,'répartition colonne F 1 Dil'!$A$23)</f>
        <v>#REF!</v>
      </c>
      <c r="E37" s="69" t="e">
        <f>+COUNTIFS(#REF!,'répartition colonne F 1 Dil'!$B37,#REF!,'répartition colonne F 1 Dil'!E$21,#REF!,'répartition colonne F 1 Dil'!$A$23)</f>
        <v>#REF!</v>
      </c>
      <c r="F37" s="69" t="e">
        <f>+COUNTIFS(#REF!,'répartition colonne F 1 Dil'!$B37,#REF!,'répartition colonne F 1 Dil'!F$21,#REF!,'répartition colonne F 1 Dil'!$A$23)</f>
        <v>#REF!</v>
      </c>
      <c r="G37" s="69" t="e">
        <f>+COUNTIFS(#REF!,'répartition colonne F 1 Dil'!$B37,#REF!,'répartition colonne F 1 Dil'!G$21,#REF!,'répartition colonne F 1 Dil'!$A$23)</f>
        <v>#REF!</v>
      </c>
      <c r="H37" s="69" t="e">
        <f>+COUNTIFS(#REF!,'répartition colonne F 1 Dil'!$B37,#REF!,'répartition colonne F 1 Dil'!H$21,#REF!,'répartition colonne F 1 Dil'!$A$23)</f>
        <v>#REF!</v>
      </c>
      <c r="I37" s="69" t="e">
        <f>+COUNTIFS(#REF!,'répartition colonne F 1 Dil'!$B37,#REF!,'répartition colonne F 1 Dil'!I$21,#REF!,'répartition colonne F 1 Dil'!$A$23)</f>
        <v>#REF!</v>
      </c>
      <c r="J37" s="69" t="e">
        <f>+COUNTIFS(#REF!,'répartition colonne F 1 Dil'!$B37,#REF!,'répartition colonne F 1 Dil'!J$21,#REF!,'répartition colonne F 1 Dil'!$A$23)</f>
        <v>#REF!</v>
      </c>
      <c r="K37" s="69" t="e">
        <f>+COUNTIFS(#REF!,'répartition colonne F 1 Dil'!$B37,#REF!,'répartition colonne F 1 Dil'!K$21,#REF!,'répartition colonne F 1 Dil'!$A$23)</f>
        <v>#REF!</v>
      </c>
      <c r="L37" s="69" t="e">
        <f>+COUNTIFS(#REF!,'répartition colonne F 1 Dil'!$B37,#REF!,'répartition colonne F 1 Dil'!L$21,#REF!,'répartition colonne F 1 Dil'!$A$23)</f>
        <v>#REF!</v>
      </c>
      <c r="M37" s="69" t="e">
        <f>+COUNTIFS(#REF!,'répartition colonne F 1 Dil'!$B37,#REF!,'répartition colonne F 1 Dil'!M$21,#REF!,'répartition colonne F 1 Dil'!$A$23)</f>
        <v>#REF!</v>
      </c>
      <c r="N37" s="69" t="e">
        <f>+COUNTIFS(#REF!,'répartition colonne F 1 Dil'!$B37,#REF!,'répartition colonne F 1 Dil'!N$21,#REF!,'répartition colonne F 1 Dil'!$A$23)</f>
        <v>#REF!</v>
      </c>
      <c r="O37" s="69" t="e">
        <f>+COUNTIFS(#REF!,'répartition colonne F 1 Dil'!$B37,#REF!,'répartition colonne F 1 Dil'!O$21,#REF!,'répartition colonne F 1 Dil'!$A$23)</f>
        <v>#REF!</v>
      </c>
      <c r="P37" s="69" t="e">
        <f>+COUNTIFS(#REF!,'répartition colonne F 1 Dil'!$B37,#REF!,'répartition colonne F 1 Dil'!P$21,#REF!,'répartition colonne F 1 Dil'!$A$23)</f>
        <v>#REF!</v>
      </c>
      <c r="Q37" s="68">
        <f>+COUNTIFS(Feuil2!$A$4:$A$300,B37,Feuil2!$H$4:$H$300,$T$4,Feuil2!$I$4:$I$300,'répartition colonne F 1 Dil'!$A$23)</f>
        <v>0</v>
      </c>
      <c r="Z37" s="271"/>
      <c r="AA37" s="160" t="str">
        <f>IF($S$3=1024,512,IF($S$3=256,"128",IF($S$3=64,"32","16")))</f>
        <v>32</v>
      </c>
      <c r="AB37" s="68">
        <f>+COUNTIFS(Feuil2!$A$4:$A$300,AA37,Feuil2!$H$4:$H$300,0.01,Feuil2!$I$4:$I$300,'répartition colonne F 1 Dil'!$Z$23)</f>
        <v>0</v>
      </c>
      <c r="AC37" s="69" t="e">
        <f>+COUNTIFS(#REF!,'répartition colonne F 1 Dil'!$AA37,#REF!,'répartition colonne F 1 Dil'!AC$22,#REF!,'répartition colonne F 1 Dil'!$Z$23)</f>
        <v>#REF!</v>
      </c>
      <c r="AD37" s="69" t="e">
        <f>+COUNTIFS(#REF!,'répartition colonne F 1 Dil'!$AA37,#REF!,'répartition colonne F 1 Dil'!AD$22,#REF!,'répartition colonne F 1 Dil'!$Z$23)</f>
        <v>#REF!</v>
      </c>
      <c r="AE37" s="69" t="e">
        <f>+COUNTIFS(#REF!,'répartition colonne F 1 Dil'!$AA37,#REF!,'répartition colonne F 1 Dil'!AE$22,#REF!,'répartition colonne F 1 Dil'!$Z$23)</f>
        <v>#REF!</v>
      </c>
      <c r="AF37" s="69" t="e">
        <f>+COUNTIFS(#REF!,'répartition colonne F 1 Dil'!$AA37,#REF!,'répartition colonne F 1 Dil'!AF$22,#REF!,'répartition colonne F 1 Dil'!$Z$23)</f>
        <v>#REF!</v>
      </c>
      <c r="AG37" s="69" t="e">
        <f>+COUNTIFS(#REF!,'répartition colonne F 1 Dil'!$AA37,#REF!,'répartition colonne F 1 Dil'!AG$22,#REF!,'répartition colonne F 1 Dil'!$Z$23)</f>
        <v>#REF!</v>
      </c>
      <c r="AH37" s="69" t="e">
        <f>+COUNTIFS(#REF!,'répartition colonne F 1 Dil'!$AA37,#REF!,'répartition colonne F 1 Dil'!AH$22,#REF!,'répartition colonne F 1 Dil'!$Z$23)</f>
        <v>#REF!</v>
      </c>
      <c r="AI37" s="69" t="e">
        <f>+COUNTIFS(#REF!,'répartition colonne F 1 Dil'!$AA37,#REF!,'répartition colonne F 1 Dil'!AI$22,#REF!,'répartition colonne F 1 Dil'!$Z$23)</f>
        <v>#REF!</v>
      </c>
      <c r="AJ37" s="69" t="e">
        <f>+COUNTIFS(#REF!,'répartition colonne F 1 Dil'!$AA37,#REF!,'répartition colonne F 1 Dil'!AJ$22,#REF!,'répartition colonne F 1 Dil'!$Z$23)</f>
        <v>#REF!</v>
      </c>
      <c r="AK37" s="69" t="e">
        <f>+COUNTIFS(#REF!,'répartition colonne F 1 Dil'!$AA37,#REF!,'répartition colonne F 1 Dil'!AK$22,#REF!,'répartition colonne F 1 Dil'!$Z$23)</f>
        <v>#REF!</v>
      </c>
      <c r="AL37" s="69" t="e">
        <f>+COUNTIFS(#REF!,'répartition colonne F 1 Dil'!$AA37,#REF!,'répartition colonne F 1 Dil'!AL$22,#REF!,'répartition colonne F 1 Dil'!$Z$23)</f>
        <v>#REF!</v>
      </c>
      <c r="AM37" s="69" t="e">
        <f>+COUNTIFS(#REF!,'répartition colonne F 1 Dil'!$AA37,#REF!,'répartition colonne F 1 Dil'!AM$22,#REF!,'répartition colonne F 1 Dil'!$Z$23)</f>
        <v>#REF!</v>
      </c>
      <c r="AN37" s="70" t="e">
        <f>+COUNTIFS(#REF!,'répartition colonne F 1 Dil'!$AA37,#REF!,'répartition colonne F 1 Dil'!AN$22,#REF!,'répartition colonne F 1 Dil'!$Z$23)</f>
        <v>#REF!</v>
      </c>
      <c r="AO37" s="71" t="e">
        <f>+COUNTIFS(#REF!,'répartition colonne F 1 Dil'!$AA37,#REF!,'répartition colonne F 1 Dil'!AO$22,#REF!,'répartition colonne F 1 Dil'!$Z$23)</f>
        <v>#REF!</v>
      </c>
      <c r="AP37" s="70" t="e">
        <f>+COUNTIFS(#REF!,'répartition colonne F 1 Dil'!$AA37,#REF!,'répartition colonne F 1 Dil'!AP$22,#REF!,'répartition colonne F 1 Dil'!$Z$23)</f>
        <v>#REF!</v>
      </c>
      <c r="AQ37" s="68">
        <f>+COUNTIFS(Feuil2!$A$4:$A$300,AA36,Feuil2!$H$4:$H$300,$T$4,Feuil2!$I$4:$I$300,'répartition colonne F 1 Dil'!$A$23)</f>
        <v>0</v>
      </c>
    </row>
    <row r="38" spans="1:44" ht="15.75" x14ac:dyDescent="0.25">
      <c r="A38" s="270"/>
      <c r="B38" s="160" t="str">
        <f>IF($S$3=1024,"&lt;0,064",IF($S$3=256,"&lt;0,016",IF($S$3=64,"&lt;0,004","&gt;=0,002")))</f>
        <v>&lt;0,004</v>
      </c>
      <c r="C38" s="71">
        <f>+COUNTIFS(Feuil2!$A$4:$A$300,0.01,Feuil2!$H$4:$H$300,0.01,Feuil2!$I$4:$I$300,'répartition colonne F 1 Dil'!$A$23)</f>
        <v>0</v>
      </c>
      <c r="D38" s="68">
        <f>+COUNTIFS(Feuil2!$A$4:$A$300,0.01,Feuil2!$H$4:$H$300,D21,Feuil2!$I$4:$I$300,'répartition colonne F 1 Dil'!$A$23)</f>
        <v>0</v>
      </c>
      <c r="E38" s="68">
        <f>+COUNTIFS(Feuil2!$A$4:$A$300,0.01,Feuil2!$H$4:$H$300,E21,Feuil2!$I$4:$I$300,'répartition colonne F 1 Dil'!$A$23)</f>
        <v>0</v>
      </c>
      <c r="F38" s="68">
        <f>+COUNTIFS(Feuil2!$A$4:$A$300,0.01,Feuil2!$H$4:$H$300,F21,Feuil2!$I$4:$I$300,'répartition colonne F 1 Dil'!$A$23)</f>
        <v>0</v>
      </c>
      <c r="G38" s="68">
        <f>+COUNTIFS(Feuil2!$A$4:$A$300,0.01,Feuil2!$H$4:$H$300,G21,Feuil2!$I$4:$I$300,'répartition colonne F 1 Dil'!$A$23)</f>
        <v>0</v>
      </c>
      <c r="H38" s="68">
        <f>+COUNTIFS(Feuil2!$A$4:$A$300,0.01,Feuil2!$H$4:$H$300,H21,Feuil2!$I$4:$I$300,'répartition colonne F 1 Dil'!$A$23)</f>
        <v>0</v>
      </c>
      <c r="I38" s="68">
        <f>+COUNTIFS(Feuil2!$A$4:$A$300,0.01,Feuil2!$H$4:$H$300,I21,Feuil2!$I$4:$I$300,'répartition colonne F 1 Dil'!$A$23)</f>
        <v>0</v>
      </c>
      <c r="J38" s="68">
        <f>+COUNTIFS(Feuil2!$A$4:$A$300,0.01,Feuil2!$H$4:$H$300,J21,Feuil2!$I$4:$I$300,'répartition colonne F 1 Dil'!$A$23)</f>
        <v>0</v>
      </c>
      <c r="K38" s="68">
        <f>+COUNTIFS(Feuil2!$A$4:$A$300,0.01,Feuil2!$H$4:$H$300,K21,Feuil2!$I$4:$I$300,'répartition colonne F 1 Dil'!$A$23)</f>
        <v>0</v>
      </c>
      <c r="L38" s="68">
        <f>+COUNTIFS(Feuil2!$A$4:$A$300,0.01,Feuil2!$H$4:$H$300,L21,Feuil2!$I$4:$I$300,'répartition colonne F 1 Dil'!$A$23)</f>
        <v>0</v>
      </c>
      <c r="M38" s="68">
        <f>+COUNTIFS(Feuil2!$A$4:$A$300,0.01,Feuil2!$H$4:$H$300,M21,Feuil2!$I$4:$I$300,'répartition colonne F 1 Dil'!$A$23)</f>
        <v>0</v>
      </c>
      <c r="N38" s="68">
        <f>+COUNTIFS(Feuil2!$A$4:$A$300,0.01,Feuil2!$H$4:$H$300,N21,Feuil2!$I$4:$I$300,'répartition colonne F 1 Dil'!$A$23)</f>
        <v>0</v>
      </c>
      <c r="O38" s="68">
        <f>+COUNTIFS(Feuil2!$A$4:$A$300,0.01,Feuil2!$H$4:$H$300,O21,Feuil2!$I$4:$I$300,'répartition colonne F 1 Dil'!$A$23)</f>
        <v>0</v>
      </c>
      <c r="P38" s="68">
        <f>+COUNTIFS(Feuil2!$A$4:$A$300,0.01,Feuil2!$H$4:$H$300,P21,Feuil2!$I$4:$I$300,'répartition colonne F 1 Dil'!$A$23)</f>
        <v>0</v>
      </c>
      <c r="Q38" s="68">
        <f>+COUNTIFS(Feuil2!$A$4:$A$300,B38,Feuil2!$H$4:$H$300,$T$4,Feuil2!$I$4:$I$300,'répartition colonne F 1 Dil'!$A$23)</f>
        <v>0</v>
      </c>
      <c r="Z38" s="271"/>
      <c r="AA38" s="160" t="str">
        <f>IF($S$3=1024,1024,IF($S$3=256,"256",IF($S$3=64,"64","32")))</f>
        <v>64</v>
      </c>
      <c r="AB38" s="68">
        <f>+COUNTIFS(Feuil2!$A$4:$A$300,AA38,Feuil2!$H$4:$H$300,0.01,Feuil2!$I$4:$I$300,'répartition colonne F 1 Dil'!$Z$23)</f>
        <v>0</v>
      </c>
      <c r="AC38" s="69" t="e">
        <f>+COUNTIFS(#REF!,'répartition colonne F 1 Dil'!$AA38,#REF!,'répartition colonne F 1 Dil'!AC$22,#REF!,'répartition colonne F 1 Dil'!$Z$23)</f>
        <v>#REF!</v>
      </c>
      <c r="AD38" s="69" t="e">
        <f>+COUNTIFS(#REF!,'répartition colonne F 1 Dil'!$AA38,#REF!,'répartition colonne F 1 Dil'!AD$22,#REF!,'répartition colonne F 1 Dil'!$Z$23)</f>
        <v>#REF!</v>
      </c>
      <c r="AE38" s="69" t="e">
        <f>+COUNTIFS(#REF!,'répartition colonne F 1 Dil'!$AA38,#REF!,'répartition colonne F 1 Dil'!AE$22,#REF!,'répartition colonne F 1 Dil'!$Z$23)</f>
        <v>#REF!</v>
      </c>
      <c r="AF38" s="69" t="e">
        <f>+COUNTIFS(#REF!,'répartition colonne F 1 Dil'!$AA38,#REF!,'répartition colonne F 1 Dil'!AF$22,#REF!,'répartition colonne F 1 Dil'!$Z$23)</f>
        <v>#REF!</v>
      </c>
      <c r="AG38" s="69" t="e">
        <f>+COUNTIFS(#REF!,'répartition colonne F 1 Dil'!$AA38,#REF!,'répartition colonne F 1 Dil'!AG$22,#REF!,'répartition colonne F 1 Dil'!$Z$23)</f>
        <v>#REF!</v>
      </c>
      <c r="AH38" s="69" t="e">
        <f>+COUNTIFS(#REF!,'répartition colonne F 1 Dil'!$AA38,#REF!,'répartition colonne F 1 Dil'!AH$22,#REF!,'répartition colonne F 1 Dil'!$Z$23)</f>
        <v>#REF!</v>
      </c>
      <c r="AI38" s="69" t="e">
        <f>+COUNTIFS(#REF!,'répartition colonne F 1 Dil'!$AA38,#REF!,'répartition colonne F 1 Dil'!AI$22,#REF!,'répartition colonne F 1 Dil'!$Z$23)</f>
        <v>#REF!</v>
      </c>
      <c r="AJ38" s="69" t="e">
        <f>+COUNTIFS(#REF!,'répartition colonne F 1 Dil'!$AA38,#REF!,'répartition colonne F 1 Dil'!AJ$22,#REF!,'répartition colonne F 1 Dil'!$Z$23)</f>
        <v>#REF!</v>
      </c>
      <c r="AK38" s="69" t="e">
        <f>+COUNTIFS(#REF!,'répartition colonne F 1 Dil'!$AA38,#REF!,'répartition colonne F 1 Dil'!AK$22,#REF!,'répartition colonne F 1 Dil'!$Z$23)</f>
        <v>#REF!</v>
      </c>
      <c r="AL38" s="69" t="e">
        <f>+COUNTIFS(#REF!,'répartition colonne F 1 Dil'!$AA38,#REF!,'répartition colonne F 1 Dil'!AL$22,#REF!,'répartition colonne F 1 Dil'!$Z$23)</f>
        <v>#REF!</v>
      </c>
      <c r="AM38" s="69" t="e">
        <f>+COUNTIFS(#REF!,'répartition colonne F 1 Dil'!$AA38,#REF!,'répartition colonne F 1 Dil'!AM$22,#REF!,'répartition colonne F 1 Dil'!$Z$23)</f>
        <v>#REF!</v>
      </c>
      <c r="AN38" s="69" t="e">
        <f>+COUNTIFS(#REF!,'répartition colonne F 1 Dil'!$AA38,#REF!,'répartition colonne F 1 Dil'!AN$22,#REF!,'répartition colonne F 1 Dil'!$Z$23)</f>
        <v>#REF!</v>
      </c>
      <c r="AO38" s="70" t="e">
        <f>+COUNTIFS(#REF!,'répartition colonne F 1 Dil'!$AA38,#REF!,'répartition colonne F 1 Dil'!AO$22,#REF!,'répartition colonne F 1 Dil'!$Z$23)</f>
        <v>#REF!</v>
      </c>
      <c r="AP38" s="71" t="e">
        <f>+COUNTIFS(#REF!,'répartition colonne F 1 Dil'!$AA38,#REF!,'répartition colonne F 1 Dil'!AP$22,#REF!,'répartition colonne F 1 Dil'!$Z$23)</f>
        <v>#REF!</v>
      </c>
      <c r="AQ38" s="68">
        <f>+COUNTIFS(Feuil2!$A$4:$A$300,AA37,Feuil2!$H$4:$H$300,$T$4,Feuil2!$I$4:$I$300,'répartition colonne F 1 Dil'!$A$23)</f>
        <v>0</v>
      </c>
    </row>
    <row r="39" spans="1:44" ht="15.75" x14ac:dyDescent="0.25">
      <c r="A39" s="270"/>
      <c r="B39" s="73" t="s">
        <v>54</v>
      </c>
      <c r="C39" s="74">
        <f t="shared" ref="C39:Q39" si="2">SUM(C22:C38)</f>
        <v>0</v>
      </c>
      <c r="D39" s="74" t="e">
        <f t="shared" si="2"/>
        <v>#REF!</v>
      </c>
      <c r="E39" s="74" t="e">
        <f t="shared" si="2"/>
        <v>#REF!</v>
      </c>
      <c r="F39" s="74" t="e">
        <f t="shared" si="2"/>
        <v>#REF!</v>
      </c>
      <c r="G39" s="74" t="e">
        <f t="shared" si="2"/>
        <v>#REF!</v>
      </c>
      <c r="H39" s="74" t="e">
        <f t="shared" si="2"/>
        <v>#REF!</v>
      </c>
      <c r="I39" s="74" t="e">
        <f t="shared" si="2"/>
        <v>#REF!</v>
      </c>
      <c r="J39" s="74" t="e">
        <f t="shared" si="2"/>
        <v>#REF!</v>
      </c>
      <c r="K39" s="74" t="e">
        <f t="shared" si="2"/>
        <v>#REF!</v>
      </c>
      <c r="L39" s="74" t="e">
        <f t="shared" si="2"/>
        <v>#REF!</v>
      </c>
      <c r="M39" s="74" t="e">
        <f t="shared" si="2"/>
        <v>#REF!</v>
      </c>
      <c r="N39" s="74" t="e">
        <f t="shared" si="2"/>
        <v>#REF!</v>
      </c>
      <c r="O39" s="74" t="e">
        <f t="shared" si="2"/>
        <v>#REF!</v>
      </c>
      <c r="P39" s="74" t="e">
        <f t="shared" si="2"/>
        <v>#REF!</v>
      </c>
      <c r="Q39" s="74">
        <f t="shared" si="2"/>
        <v>0</v>
      </c>
      <c r="Z39" s="271"/>
      <c r="AA39" s="159" t="str">
        <f>IF($S$3=1024,"&gt;=1024",IF($S$3=256,"&gt;=256",IF($S$3=64,"&gt;=64","&gt;=32")))</f>
        <v>&gt;=64</v>
      </c>
      <c r="AB39" s="68">
        <f>+COUNTIFS(Feuil2!$A$4:$A$300,$T$4,Feuil2!$H$4:$H$300,0.01,Feuil2!$I$4:$I$300,'répartition colonne F 1 Dil'!$Z$23)</f>
        <v>0</v>
      </c>
      <c r="AC39" s="68">
        <f>+COUNTIFS(Feuil2!$A$4:$A$300,$T$4,Feuil2!$H$4:$H$300,AC22,Feuil2!$I$4:$I$300,'répartition colonne F 1 Dil'!$A$23)</f>
        <v>0</v>
      </c>
      <c r="AD39" s="68">
        <f>+COUNTIFS(Feuil2!$A$4:$A$300,$T$4,Feuil2!$H$4:$H$300,AD22,Feuil2!$I$4:$I$300,'répartition colonne F 1 Dil'!$A$23)</f>
        <v>0</v>
      </c>
      <c r="AE39" s="68">
        <f>+COUNTIFS(Feuil2!$A$4:$A$300,$T$4,Feuil2!$H$4:$H$300,AE22,Feuil2!$I$4:$I$300,'répartition colonne F 1 Dil'!$A$23)</f>
        <v>0</v>
      </c>
      <c r="AF39" s="68">
        <f>+COUNTIFS(Feuil2!$A$4:$A$300,$T$4,Feuil2!$H$4:$H$300,AF22,Feuil2!$I$4:$I$300,'répartition colonne F 1 Dil'!$A$23)</f>
        <v>0</v>
      </c>
      <c r="AG39" s="68">
        <f>+COUNTIFS(Feuil2!$A$4:$A$300,$T$4,Feuil2!$H$4:$H$300,AG22,Feuil2!$I$4:$I$300,'répartition colonne F 1 Dil'!$A$23)</f>
        <v>0</v>
      </c>
      <c r="AH39" s="68">
        <f>+COUNTIFS(Feuil2!$A$4:$A$300,$T$4,Feuil2!$H$4:$H$300,AH22,Feuil2!$I$4:$I$300,'répartition colonne F 1 Dil'!$A$23)</f>
        <v>0</v>
      </c>
      <c r="AI39" s="68">
        <f>+COUNTIFS(Feuil2!$A$4:$A$300,$T$4,Feuil2!$H$4:$H$300,AI22,Feuil2!$I$4:$I$300,'répartition colonne F 1 Dil'!$A$23)</f>
        <v>0</v>
      </c>
      <c r="AJ39" s="68">
        <f>+COUNTIFS(Feuil2!$A$4:$A$300,$T$4,Feuil2!$H$4:$H$300,AJ22,Feuil2!$I$4:$I$300,'répartition colonne F 1 Dil'!$A$23)</f>
        <v>0</v>
      </c>
      <c r="AK39" s="68">
        <f>+COUNTIFS(Feuil2!$A$4:$A$300,$T$4,Feuil2!$H$4:$H$300,AK22,Feuil2!$I$4:$I$300,'répartition colonne F 1 Dil'!$A$23)</f>
        <v>0</v>
      </c>
      <c r="AL39" s="68">
        <f>+COUNTIFS(Feuil2!$A$4:$A$300,$T$4,Feuil2!$H$4:$H$300,AL22,Feuil2!$I$4:$I$300,'répartition colonne F 1 Dil'!$A$23)</f>
        <v>0</v>
      </c>
      <c r="AM39" s="68">
        <f>+COUNTIFS(Feuil2!$A$4:$A$300,$T$4,Feuil2!$H$4:$H$300,AM22,Feuil2!$I$4:$I$300,'répartition colonne F 1 Dil'!$A$23)</f>
        <v>0</v>
      </c>
      <c r="AN39" s="68">
        <f>+COUNTIFS(Feuil2!$A$4:$A$300,$T$4,Feuil2!$H$4:$H$300,AN22,Feuil2!$I$4:$I$300,'répartition colonne F 1 Dil'!$A$23)</f>
        <v>0</v>
      </c>
      <c r="AO39" s="68">
        <f>+COUNTIFS(Feuil2!$A$4:$A$300,$T$4,Feuil2!$H$4:$H$300,AO22,Feuil2!$I$4:$I$300,'répartition colonne F 1 Dil'!$A$23)</f>
        <v>0</v>
      </c>
      <c r="AP39" s="68">
        <f>+COUNTIFS(Feuil2!$A$4:$A$300,$T$4,Feuil2!$H$4:$H$300,AP22,Feuil2!$I$4:$I$300,'répartition colonne F 1 Dil'!$A$23)</f>
        <v>0</v>
      </c>
      <c r="AQ39" s="68">
        <f>+COUNTIFS(Feuil2!$A$4:$A$300,AA38,Feuil2!$H$4:$H$300,$T$4,Feuil2!$I$4:$I$300,'répartition colonne F 1 Dil'!$A$23)</f>
        <v>0</v>
      </c>
    </row>
    <row r="40" spans="1:44" ht="15.75" x14ac:dyDescent="0.25">
      <c r="A40" s="270"/>
      <c r="Z40" s="271"/>
      <c r="AA40" s="73" t="s">
        <v>54</v>
      </c>
      <c r="AB40" s="74">
        <f t="shared" ref="AB40:AQ41" si="3">SUM(AB23:AB39)</f>
        <v>0</v>
      </c>
      <c r="AC40" s="74" t="e">
        <f t="shared" si="3"/>
        <v>#REF!</v>
      </c>
      <c r="AD40" s="74" t="e">
        <f t="shared" si="3"/>
        <v>#REF!</v>
      </c>
      <c r="AE40" s="74" t="e">
        <f t="shared" si="3"/>
        <v>#REF!</v>
      </c>
      <c r="AF40" s="74" t="e">
        <f t="shared" si="3"/>
        <v>#REF!</v>
      </c>
      <c r="AG40" s="74" t="e">
        <f t="shared" si="3"/>
        <v>#REF!</v>
      </c>
      <c r="AH40" s="74" t="e">
        <f t="shared" si="3"/>
        <v>#REF!</v>
      </c>
      <c r="AI40" s="74" t="e">
        <f t="shared" si="3"/>
        <v>#REF!</v>
      </c>
      <c r="AJ40" s="74" t="e">
        <f t="shared" si="3"/>
        <v>#REF!</v>
      </c>
      <c r="AK40" s="74" t="e">
        <f t="shared" si="3"/>
        <v>#REF!</v>
      </c>
      <c r="AL40" s="74" t="e">
        <f t="shared" si="3"/>
        <v>#REF!</v>
      </c>
      <c r="AM40" s="74" t="e">
        <f t="shared" si="3"/>
        <v>#REF!</v>
      </c>
      <c r="AN40" s="74" t="e">
        <f t="shared" si="3"/>
        <v>#REF!</v>
      </c>
      <c r="AO40" s="74" t="e">
        <f t="shared" si="3"/>
        <v>#REF!</v>
      </c>
      <c r="AP40" s="74" t="e">
        <f t="shared" si="3"/>
        <v>#REF!</v>
      </c>
      <c r="AQ40" s="68">
        <f>+COUNTIFS(Feuil2!$A$4:$A$300,$T$4,Feuil2!$H$4:$H$300,$T$4,Feuil2!$I$4:$I$300,'répartition colonne F 1 Dil'!$Z$23)</f>
        <v>0</v>
      </c>
    </row>
    <row r="41" spans="1:44" ht="15.75" x14ac:dyDescent="0.25">
      <c r="A41" s="270"/>
      <c r="C41" s="167"/>
      <c r="D41" s="167"/>
      <c r="E41" s="167"/>
      <c r="F41" s="167"/>
      <c r="G41" s="167"/>
      <c r="H41" s="167"/>
      <c r="I41" s="167"/>
      <c r="J41" s="166" t="str">
        <f>CONCATENATE(results!$W$3, " µg/mL")</f>
        <v>BMD µg/mL</v>
      </c>
      <c r="K41" s="167"/>
      <c r="L41" s="167"/>
      <c r="M41" s="167"/>
      <c r="N41" s="167"/>
      <c r="O41" s="167"/>
      <c r="P41" s="167"/>
      <c r="Q41" s="168"/>
      <c r="R41" s="75" t="e">
        <f>SUM(C39:Q39)</f>
        <v>#REF!</v>
      </c>
      <c r="Z41" s="271"/>
      <c r="AQ41" s="74">
        <f t="shared" si="3"/>
        <v>0</v>
      </c>
      <c r="AR41" s="170"/>
    </row>
    <row r="42" spans="1:44" x14ac:dyDescent="0.25">
      <c r="A42" s="171"/>
      <c r="C42" s="160" t="str">
        <f>IF($S$3=1024,"&lt;=0,064",IF($S$3=256,"&lt;=0,016",IF($S$3=64,"&lt;=0,004","&lt;=0,002")))</f>
        <v>&lt;=0,004</v>
      </c>
      <c r="D42" s="160" t="str">
        <f>B57</f>
        <v>0,008</v>
      </c>
      <c r="E42" s="160" t="str">
        <f>B56</f>
        <v>0,016</v>
      </c>
      <c r="F42" s="160" t="str">
        <f>B55</f>
        <v>0,032</v>
      </c>
      <c r="G42" s="160" t="str">
        <f>B54</f>
        <v>0,064</v>
      </c>
      <c r="H42" s="160" t="str">
        <f>B53</f>
        <v>0,125</v>
      </c>
      <c r="I42" s="160" t="str">
        <f>B52</f>
        <v>0,25</v>
      </c>
      <c r="J42" s="160" t="str">
        <f>B51</f>
        <v>0,5</v>
      </c>
      <c r="K42" s="160" t="str">
        <f>B50</f>
        <v>1</v>
      </c>
      <c r="L42" s="160" t="str">
        <f>B49</f>
        <v>2</v>
      </c>
      <c r="M42" s="160" t="str">
        <f>B48</f>
        <v>4</v>
      </c>
      <c r="N42" s="160" t="str">
        <f>B47</f>
        <v>8</v>
      </c>
      <c r="O42" s="160" t="str">
        <f>B46</f>
        <v>16</v>
      </c>
      <c r="P42" s="160" t="str">
        <f>B45</f>
        <v>32</v>
      </c>
      <c r="Q42" s="161" t="str">
        <f>IF($S$3=1024,"&gt;1024",IF($S$3=256,"&gt;256",IF($S$3=64,"&gt;64","&gt;32")))</f>
        <v>&gt;64</v>
      </c>
      <c r="Z42" s="271"/>
      <c r="AR42" s="75">
        <f>SUM(AB41:AQ41)</f>
        <v>0</v>
      </c>
    </row>
    <row r="43" spans="1:44" ht="15.75" x14ac:dyDescent="0.25">
      <c r="A43" s="171"/>
      <c r="B43" s="162" t="str">
        <f>IF($S$3=1024,"&gt;=1024",IF($S$3=256,"&gt;=256",IF($S$3=64,"&gt;=64","&gt;=32")))</f>
        <v>&gt;=64</v>
      </c>
      <c r="C43" s="68">
        <f>+COUNTIFS(Feuil2!$A$4:$A$300,$T$4,Feuil2!$H$4:$H$300,0.01,Feuil2!$I$4:$I$300,'répartition colonne F 1 Dil'!$A$44)</f>
        <v>0</v>
      </c>
      <c r="D43" s="68">
        <f>+COUNTIFS(Feuil2!$A$4:$A$300,$T$4,Feuil2!$H$4:$H$300,D42,Feuil2!$I$4:$I$300,'répartition colonne F 1 Dil'!$A$44)</f>
        <v>0</v>
      </c>
      <c r="E43" s="68">
        <f>+COUNTIFS(Feuil2!$A$4:$A$300,$T$4,Feuil2!$H$4:$H$300,E42,Feuil2!$I$4:$I$300,'répartition colonne F 1 Dil'!$A$44)</f>
        <v>0</v>
      </c>
      <c r="F43" s="68">
        <f>+COUNTIFS(Feuil2!$A$4:$A$300,$T$4,Feuil2!$H$4:$H$300,F42,Feuil2!$I$4:$I$300,'répartition colonne F 1 Dil'!$A$44)</f>
        <v>0</v>
      </c>
      <c r="G43" s="68">
        <f>+COUNTIFS(Feuil2!$A$4:$A$300,$T$4,Feuil2!$H$4:$H$300,G42,Feuil2!$I$4:$I$300,'répartition colonne F 1 Dil'!$A$44)</f>
        <v>0</v>
      </c>
      <c r="H43" s="68">
        <f>+COUNTIFS(Feuil2!$A$4:$A$300,$T$4,Feuil2!$H$4:$H$300,H42,Feuil2!$I$4:$I$300,'répartition colonne F 1 Dil'!$A$44)</f>
        <v>0</v>
      </c>
      <c r="I43" s="68">
        <f>+COUNTIFS(Feuil2!$A$4:$A$300,$T$4,Feuil2!$H$4:$H$300,I42,Feuil2!$I$4:$I$300,'répartition colonne F 1 Dil'!$A$44)</f>
        <v>0</v>
      </c>
      <c r="J43" s="68">
        <f>+COUNTIFS(Feuil2!$A$4:$A$300,$T$4,Feuil2!$H$4:$H$300,J42,Feuil2!$I$4:$I$300,'répartition colonne F 1 Dil'!$A$44)</f>
        <v>0</v>
      </c>
      <c r="K43" s="68">
        <f>+COUNTIFS(Feuil2!$A$4:$A$300,$T$4,Feuil2!$H$4:$H$300,K42,Feuil2!$I$4:$I$300,'répartition colonne F 1 Dil'!$A$44)</f>
        <v>0</v>
      </c>
      <c r="L43" s="68">
        <f>+COUNTIFS(Feuil2!$A$4:$A$300,$T$4,Feuil2!$H$4:$H$300,L42,Feuil2!$I$4:$I$300,'répartition colonne F 1 Dil'!$A$44)</f>
        <v>0</v>
      </c>
      <c r="M43" s="68">
        <f>+COUNTIFS(Feuil2!$A$4:$A$300,$T$4,Feuil2!$H$4:$H$300,M42,Feuil2!$I$4:$I$300,'répartition colonne F 1 Dil'!$A$44)</f>
        <v>0</v>
      </c>
      <c r="N43" s="68">
        <f>+COUNTIFS(Feuil2!$A$4:$A$300,$T$4,Feuil2!$H$4:$H$300,N42,Feuil2!$I$4:$I$300,'répartition colonne F 1 Dil'!$A$44)</f>
        <v>0</v>
      </c>
      <c r="O43" s="68">
        <f>+COUNTIFS(Feuil2!$A$4:$A$300,$T$4,Feuil2!$H$4:$H$300,O42,Feuil2!$I$4:$I$300,'répartition colonne F 1 Dil'!$A$44)</f>
        <v>0</v>
      </c>
      <c r="P43" s="68">
        <f>+COUNTIFS(Feuil2!$A$4:$A$300,$T$4,Feuil2!$H$4:$H$300,P42,Feuil2!$I$4:$I$300,'répartition colonne F 1 Dil'!$A$44)</f>
        <v>0</v>
      </c>
      <c r="Q43" s="68">
        <f>+COUNTIFS(Feuil2!$A$4:$A$300,$T$4,Feuil2!$H$4:$H$300,$T$4,Feuil2!$I$4:$I$300,'répartition colonne F 1 Dil'!$A$44)</f>
        <v>0</v>
      </c>
    </row>
    <row r="44" spans="1:44" ht="15.75" x14ac:dyDescent="0.25">
      <c r="A44" s="82" t="s">
        <v>53</v>
      </c>
      <c r="B44" s="160" t="str">
        <f>IF($S$3=1024,1024,IF($S$3=256,"256",IF($S$3=64,"64","32")))</f>
        <v>64</v>
      </c>
      <c r="C44" s="68">
        <f>+COUNTIFS(Feuil2!$A$4:$A$300,B44,Feuil2!$H$4:$H$300,0.01,Feuil2!$I$4:$I$300,'répartition colonne F 1 Dil'!$A$44)</f>
        <v>0</v>
      </c>
      <c r="D44" s="69" t="e">
        <f>+COUNTIFS(#REF!,'répartition colonne F 1 Dil'!$B44,#REF!,'répartition colonne F 1 Dil'!D$42,#REF!,'répartition colonne F 1 Dil'!$A$44)</f>
        <v>#REF!</v>
      </c>
      <c r="E44" s="69" t="e">
        <f>+COUNTIFS(#REF!,'répartition colonne F 1 Dil'!$B44,#REF!,'répartition colonne F 1 Dil'!E$42,#REF!,'répartition colonne F 1 Dil'!$A$44)</f>
        <v>#REF!</v>
      </c>
      <c r="F44" s="69" t="e">
        <f>+COUNTIFS(#REF!,'répartition colonne F 1 Dil'!$B44,#REF!,'répartition colonne F 1 Dil'!F$42,#REF!,'répartition colonne F 1 Dil'!$A$44)</f>
        <v>#REF!</v>
      </c>
      <c r="G44" s="69" t="e">
        <f>+COUNTIFS(#REF!,'répartition colonne F 1 Dil'!$B44,#REF!,'répartition colonne F 1 Dil'!G$42,#REF!,'répartition colonne F 1 Dil'!$A$44)</f>
        <v>#REF!</v>
      </c>
      <c r="H44" s="69" t="e">
        <f>+COUNTIFS(#REF!,'répartition colonne F 1 Dil'!$B44,#REF!,'répartition colonne F 1 Dil'!H$42,#REF!,'répartition colonne F 1 Dil'!$A$44)</f>
        <v>#REF!</v>
      </c>
      <c r="I44" s="69" t="e">
        <f>+COUNTIFS(#REF!,'répartition colonne F 1 Dil'!$B44,#REF!,'répartition colonne F 1 Dil'!I$42,#REF!,'répartition colonne F 1 Dil'!$A$44)</f>
        <v>#REF!</v>
      </c>
      <c r="J44" s="69" t="e">
        <f>+COUNTIFS(#REF!,'répartition colonne F 1 Dil'!$B44,#REF!,'répartition colonne F 1 Dil'!J$42,#REF!,'répartition colonne F 1 Dil'!$A$44)</f>
        <v>#REF!</v>
      </c>
      <c r="K44" s="69" t="e">
        <f>+COUNTIFS(#REF!,'répartition colonne F 1 Dil'!$B44,#REF!,'répartition colonne F 1 Dil'!K$42,#REF!,'répartition colonne F 1 Dil'!$A$44)</f>
        <v>#REF!</v>
      </c>
      <c r="L44" s="69" t="e">
        <f>+COUNTIFS(#REF!,'répartition colonne F 1 Dil'!$B44,#REF!,'répartition colonne F 1 Dil'!L$42,#REF!,'répartition colonne F 1 Dil'!$A$44)</f>
        <v>#REF!</v>
      </c>
      <c r="M44" s="69" t="e">
        <f>+COUNTIFS(#REF!,'répartition colonne F 1 Dil'!$B44,#REF!,'répartition colonne F 1 Dil'!M$42,#REF!,'répartition colonne F 1 Dil'!$A$44)</f>
        <v>#REF!</v>
      </c>
      <c r="N44" s="69" t="e">
        <f>+COUNTIFS(#REF!,'répartition colonne F 1 Dil'!$B44,#REF!,'répartition colonne F 1 Dil'!N$42,#REF!,'répartition colonne F 1 Dil'!$A$44)</f>
        <v>#REF!</v>
      </c>
      <c r="O44" s="69" t="e">
        <f>+COUNTIFS(#REF!,'répartition colonne F 1 Dil'!$B44,#REF!,'répartition colonne F 1 Dil'!O$42,#REF!,'répartition colonne F 1 Dil'!$A$44)</f>
        <v>#REF!</v>
      </c>
      <c r="P44" s="70" t="e">
        <f>+COUNTIFS(#REF!,'répartition colonne F 1 Dil'!$B44,#REF!,'répartition colonne F 1 Dil'!P$42,#REF!,'répartition colonne F 1 Dil'!$A$44)</f>
        <v>#REF!</v>
      </c>
      <c r="Q44" s="68">
        <f>+COUNTIFS(Feuil2!$A$4:$A$300,B44,Feuil2!$H$4:$H$300,$T$4,Feuil2!$I$4:$I$300,'répartition colonne F 1 Dil'!$A$44)</f>
        <v>0</v>
      </c>
    </row>
    <row r="45" spans="1:44" ht="30" x14ac:dyDescent="0.25">
      <c r="A45" s="77" t="str">
        <f>CONCATENATE(results!$F$2,results!$F$4)</f>
        <v xml:space="preserve">
MIC µg/ml</v>
      </c>
      <c r="B45" s="160" t="str">
        <f>IF($S$3=1024,512,IF($S$3=256,"128",IF($S$3=64,"32","16")))</f>
        <v>32</v>
      </c>
      <c r="C45" s="68">
        <f>+COUNTIFS(Feuil2!$A$4:$A$300,B45,Feuil2!$H$4:$H$300,0.01,Feuil2!$I$4:$I$300,'répartition colonne F 1 Dil'!$A$44)</f>
        <v>0</v>
      </c>
      <c r="D45" s="69" t="e">
        <f>+COUNTIFS(#REF!,'répartition colonne F 1 Dil'!$B45,#REF!,'répartition colonne F 1 Dil'!D$42,#REF!,'répartition colonne F 1 Dil'!$A$44)</f>
        <v>#REF!</v>
      </c>
      <c r="E45" s="69" t="e">
        <f>+COUNTIFS(#REF!,'répartition colonne F 1 Dil'!$B45,#REF!,'répartition colonne F 1 Dil'!E$42,#REF!,'répartition colonne F 1 Dil'!$A$44)</f>
        <v>#REF!</v>
      </c>
      <c r="F45" s="69" t="e">
        <f>+COUNTIFS(#REF!,'répartition colonne F 1 Dil'!$B45,#REF!,'répartition colonne F 1 Dil'!F$42,#REF!,'répartition colonne F 1 Dil'!$A$44)</f>
        <v>#REF!</v>
      </c>
      <c r="G45" s="69" t="e">
        <f>+COUNTIFS(#REF!,'répartition colonne F 1 Dil'!$B45,#REF!,'répartition colonne F 1 Dil'!G$42,#REF!,'répartition colonne F 1 Dil'!$A$44)</f>
        <v>#REF!</v>
      </c>
      <c r="H45" s="69" t="e">
        <f>+COUNTIFS(#REF!,'répartition colonne F 1 Dil'!$B45,#REF!,'répartition colonne F 1 Dil'!H$42,#REF!,'répartition colonne F 1 Dil'!$A$44)</f>
        <v>#REF!</v>
      </c>
      <c r="I45" s="69" t="e">
        <f>+COUNTIFS(#REF!,'répartition colonne F 1 Dil'!$B45,#REF!,'répartition colonne F 1 Dil'!I$42,#REF!,'répartition colonne F 1 Dil'!$A$44)</f>
        <v>#REF!</v>
      </c>
      <c r="J45" s="69" t="e">
        <f>+COUNTIFS(#REF!,'répartition colonne F 1 Dil'!$B45,#REF!,'répartition colonne F 1 Dil'!J$42,#REF!,'répartition colonne F 1 Dil'!$A$44)</f>
        <v>#REF!</v>
      </c>
      <c r="K45" s="69" t="e">
        <f>+COUNTIFS(#REF!,'répartition colonne F 1 Dil'!$B45,#REF!,'répartition colonne F 1 Dil'!K$42,#REF!,'répartition colonne F 1 Dil'!$A$44)</f>
        <v>#REF!</v>
      </c>
      <c r="L45" s="69" t="e">
        <f>+COUNTIFS(#REF!,'répartition colonne F 1 Dil'!$B45,#REF!,'répartition colonne F 1 Dil'!L$42,#REF!,'répartition colonne F 1 Dil'!$A$44)</f>
        <v>#REF!</v>
      </c>
      <c r="M45" s="69" t="e">
        <f>+COUNTIFS(#REF!,'répartition colonne F 1 Dil'!$B45,#REF!,'répartition colonne F 1 Dil'!M$42,#REF!,'répartition colonne F 1 Dil'!$A$44)</f>
        <v>#REF!</v>
      </c>
      <c r="N45" s="69" t="e">
        <f>+COUNTIFS(#REF!,'répartition colonne F 1 Dil'!$B45,#REF!,'répartition colonne F 1 Dil'!N$42,#REF!,'répartition colonne F 1 Dil'!$A$44)</f>
        <v>#REF!</v>
      </c>
      <c r="O45" s="70" t="e">
        <f>+COUNTIFS(#REF!,'répartition colonne F 1 Dil'!$B45,#REF!,'répartition colonne F 1 Dil'!O$42,#REF!,'répartition colonne F 1 Dil'!$A$44)</f>
        <v>#REF!</v>
      </c>
      <c r="P45" s="71" t="e">
        <f>+COUNTIFS(#REF!,'répartition colonne F 1 Dil'!$B45,#REF!,'répartition colonne F 1 Dil'!P$42,#REF!,'répartition colonne F 1 Dil'!$A$44)</f>
        <v>#REF!</v>
      </c>
      <c r="Q45" s="68">
        <f>+COUNTIFS(Feuil2!$A$4:$A$300,B45,Feuil2!$H$4:$H$300,$T$4,Feuil2!$I$4:$I$300,'répartition colonne F 1 Dil'!$A$44)</f>
        <v>0</v>
      </c>
    </row>
    <row r="46" spans="1:44" ht="25.5" customHeight="1" x14ac:dyDescent="0.25">
      <c r="A46" s="269" t="s">
        <v>96</v>
      </c>
      <c r="B46" s="160" t="str">
        <f>IF($S$3=1024,256,IF($S$3=256,"64",IF($S$3=64,"16","8")))</f>
        <v>16</v>
      </c>
      <c r="C46" s="68">
        <f>+COUNTIFS(Feuil2!$A$4:$A$300,B46,Feuil2!$H$4:$H$300,0.01,Feuil2!$I$4:$I$300,'répartition colonne F 1 Dil'!$A$44)</f>
        <v>0</v>
      </c>
      <c r="D46" s="69" t="e">
        <f>+COUNTIFS(#REF!,'répartition colonne F 1 Dil'!$B46,#REF!,'répartition colonne F 1 Dil'!D$42,#REF!,'répartition colonne F 1 Dil'!$A$44)</f>
        <v>#REF!</v>
      </c>
      <c r="E46" s="69" t="e">
        <f>+COUNTIFS(#REF!,'répartition colonne F 1 Dil'!$B46,#REF!,'répartition colonne F 1 Dil'!E$42,#REF!,'répartition colonne F 1 Dil'!$A$44)</f>
        <v>#REF!</v>
      </c>
      <c r="F46" s="69" t="e">
        <f>+COUNTIFS(#REF!,'répartition colonne F 1 Dil'!$B46,#REF!,'répartition colonne F 1 Dil'!F$42,#REF!,'répartition colonne F 1 Dil'!$A$44)</f>
        <v>#REF!</v>
      </c>
      <c r="G46" s="69" t="e">
        <f>+COUNTIFS(#REF!,'répartition colonne F 1 Dil'!$B46,#REF!,'répartition colonne F 1 Dil'!G$42,#REF!,'répartition colonne F 1 Dil'!$A$44)</f>
        <v>#REF!</v>
      </c>
      <c r="H46" s="69" t="e">
        <f>+COUNTIFS(#REF!,'répartition colonne F 1 Dil'!$B46,#REF!,'répartition colonne F 1 Dil'!H$42,#REF!,'répartition colonne F 1 Dil'!$A$44)</f>
        <v>#REF!</v>
      </c>
      <c r="I46" s="69" t="e">
        <f>+COUNTIFS(#REF!,'répartition colonne F 1 Dil'!$B46,#REF!,'répartition colonne F 1 Dil'!I$42,#REF!,'répartition colonne F 1 Dil'!$A$44)</f>
        <v>#REF!</v>
      </c>
      <c r="J46" s="69" t="e">
        <f>+COUNTIFS(#REF!,'répartition colonne F 1 Dil'!$B46,#REF!,'répartition colonne F 1 Dil'!J$42,#REF!,'répartition colonne F 1 Dil'!$A$44)</f>
        <v>#REF!</v>
      </c>
      <c r="K46" s="69" t="e">
        <f>+COUNTIFS(#REF!,'répartition colonne F 1 Dil'!$B46,#REF!,'répartition colonne F 1 Dil'!K$42,#REF!,'répartition colonne F 1 Dil'!$A$44)</f>
        <v>#REF!</v>
      </c>
      <c r="L46" s="69" t="e">
        <f>+COUNTIFS(#REF!,'répartition colonne F 1 Dil'!$B46,#REF!,'répartition colonne F 1 Dil'!L$42,#REF!,'répartition colonne F 1 Dil'!$A$44)</f>
        <v>#REF!</v>
      </c>
      <c r="M46" s="69" t="e">
        <f>+COUNTIFS(#REF!,'répartition colonne F 1 Dil'!$B46,#REF!,'répartition colonne F 1 Dil'!M$42,#REF!,'répartition colonne F 1 Dil'!$A$44)</f>
        <v>#REF!</v>
      </c>
      <c r="N46" s="70" t="e">
        <f>+COUNTIFS(#REF!,'répartition colonne F 1 Dil'!$B46,#REF!,'répartition colonne F 1 Dil'!N$42,#REF!,'répartition colonne F 1 Dil'!$A$44)</f>
        <v>#REF!</v>
      </c>
      <c r="O46" s="71" t="e">
        <f>+COUNTIFS(#REF!,'répartition colonne F 1 Dil'!$B46,#REF!,'répartition colonne F 1 Dil'!O$42,#REF!,'répartition colonne F 1 Dil'!$A$44)</f>
        <v>#REF!</v>
      </c>
      <c r="P46" s="70" t="e">
        <f>+COUNTIFS(#REF!,'répartition colonne F 1 Dil'!$B46,#REF!,'répartition colonne F 1 Dil'!P$42,#REF!,'répartition colonne F 1 Dil'!$A$44)</f>
        <v>#REF!</v>
      </c>
      <c r="Q46" s="68">
        <f>+COUNTIFS(Feuil2!$A$4:$A$300,B46,Feuil2!$H$4:$H$300,$T$4,Feuil2!$I$4:$I$300,'répartition colonne F 1 Dil'!$A$44)</f>
        <v>0</v>
      </c>
    </row>
    <row r="47" spans="1:44" ht="15.75" x14ac:dyDescent="0.25">
      <c r="A47" s="270"/>
      <c r="B47" s="160" t="str">
        <f>IF($S$3=1024,128,IF($S$3=256,"32",IF($S$3=64,"8","4")))</f>
        <v>8</v>
      </c>
      <c r="C47" s="68">
        <f>+COUNTIFS(Feuil2!$A$4:$A$300,B47,Feuil2!$H$4:$H$300,0.01,Feuil2!$I$4:$I$300,'répartition colonne F 1 Dil'!$A$44)</f>
        <v>0</v>
      </c>
      <c r="D47" s="69" t="e">
        <f>+COUNTIFS(#REF!,'répartition colonne F 1 Dil'!$B47,#REF!,'répartition colonne F 1 Dil'!D$42,#REF!,'répartition colonne F 1 Dil'!$A$44)</f>
        <v>#REF!</v>
      </c>
      <c r="E47" s="69" t="e">
        <f>+COUNTIFS(#REF!,'répartition colonne F 1 Dil'!$B47,#REF!,'répartition colonne F 1 Dil'!E$42,#REF!,'répartition colonne F 1 Dil'!$A$44)</f>
        <v>#REF!</v>
      </c>
      <c r="F47" s="69" t="e">
        <f>+COUNTIFS(#REF!,'répartition colonne F 1 Dil'!$B47,#REF!,'répartition colonne F 1 Dil'!F$42,#REF!,'répartition colonne F 1 Dil'!$A$44)</f>
        <v>#REF!</v>
      </c>
      <c r="G47" s="69" t="e">
        <f>+COUNTIFS(#REF!,'répartition colonne F 1 Dil'!$B47,#REF!,'répartition colonne F 1 Dil'!G$42,#REF!,'répartition colonne F 1 Dil'!$A$44)</f>
        <v>#REF!</v>
      </c>
      <c r="H47" s="69" t="e">
        <f>+COUNTIFS(#REF!,'répartition colonne F 1 Dil'!$B47,#REF!,'répartition colonne F 1 Dil'!H$42,#REF!,'répartition colonne F 1 Dil'!$A$44)</f>
        <v>#REF!</v>
      </c>
      <c r="I47" s="69" t="e">
        <f>+COUNTIFS(#REF!,'répartition colonne F 1 Dil'!$B47,#REF!,'répartition colonne F 1 Dil'!I$42,#REF!,'répartition colonne F 1 Dil'!$A$44)</f>
        <v>#REF!</v>
      </c>
      <c r="J47" s="69" t="e">
        <f>+COUNTIFS(#REF!,'répartition colonne F 1 Dil'!$B47,#REF!,'répartition colonne F 1 Dil'!J$42,#REF!,'répartition colonne F 1 Dil'!$A$44)</f>
        <v>#REF!</v>
      </c>
      <c r="K47" s="69" t="e">
        <f>+COUNTIFS(#REF!,'répartition colonne F 1 Dil'!$B47,#REF!,'répartition colonne F 1 Dil'!K$42,#REF!,'répartition colonne F 1 Dil'!$A$44)</f>
        <v>#REF!</v>
      </c>
      <c r="L47" s="69" t="e">
        <f>+COUNTIFS(#REF!,'répartition colonne F 1 Dil'!$B47,#REF!,'répartition colonne F 1 Dil'!L$42,#REF!,'répartition colonne F 1 Dil'!$A$44)</f>
        <v>#REF!</v>
      </c>
      <c r="M47" s="70" t="e">
        <f>+COUNTIFS(#REF!,'répartition colonne F 1 Dil'!$B47,#REF!,'répartition colonne F 1 Dil'!M$42,#REF!,'répartition colonne F 1 Dil'!$A$44)</f>
        <v>#REF!</v>
      </c>
      <c r="N47" s="71" t="e">
        <f>+COUNTIFS(#REF!,'répartition colonne F 1 Dil'!$B47,#REF!,'répartition colonne F 1 Dil'!N$42,#REF!,'répartition colonne F 1 Dil'!$A$44)</f>
        <v>#REF!</v>
      </c>
      <c r="O47" s="70" t="e">
        <f>+COUNTIFS(#REF!,'répartition colonne F 1 Dil'!$B47,#REF!,'répartition colonne F 1 Dil'!O$42,#REF!,'répartition colonne F 1 Dil'!$A$44)</f>
        <v>#REF!</v>
      </c>
      <c r="P47" s="69" t="e">
        <f>+COUNTIFS(#REF!,'répartition colonne F 1 Dil'!$B47,#REF!,'répartition colonne F 1 Dil'!P$42,#REF!,'répartition colonne F 1 Dil'!$A$44)</f>
        <v>#REF!</v>
      </c>
      <c r="Q47" s="68">
        <f>+COUNTIFS(Feuil2!$A$4:$A$300,B47,Feuil2!$H$4:$H$300,$T$4,Feuil2!$I$4:$I$300,'répartition colonne F 1 Dil'!$A$44)</f>
        <v>0</v>
      </c>
    </row>
    <row r="48" spans="1:44" ht="15.75" x14ac:dyDescent="0.25">
      <c r="A48" s="270"/>
      <c r="B48" s="160" t="str">
        <f>IF($S$3=1024,64,IF($S$3=256,"16",IF($S$3=64,"4","2")))</f>
        <v>4</v>
      </c>
      <c r="C48" s="68">
        <f>+COUNTIFS(Feuil2!$A$4:$A$300,B48,Feuil2!$H$4:$H$300,0.01,Feuil2!$I$4:$I$300,'répartition colonne F 1 Dil'!$A$44)</f>
        <v>0</v>
      </c>
      <c r="D48" s="69" t="e">
        <f>+COUNTIFS(#REF!,'répartition colonne F 1 Dil'!$B48,#REF!,'répartition colonne F 1 Dil'!D$42,#REF!,'répartition colonne F 1 Dil'!$A$44)</f>
        <v>#REF!</v>
      </c>
      <c r="E48" s="69" t="e">
        <f>+COUNTIFS(#REF!,'répartition colonne F 1 Dil'!$B48,#REF!,'répartition colonne F 1 Dil'!E$42,#REF!,'répartition colonne F 1 Dil'!$A$44)</f>
        <v>#REF!</v>
      </c>
      <c r="F48" s="69" t="e">
        <f>+COUNTIFS(#REF!,'répartition colonne F 1 Dil'!$B48,#REF!,'répartition colonne F 1 Dil'!F$42,#REF!,'répartition colonne F 1 Dil'!$A$44)</f>
        <v>#REF!</v>
      </c>
      <c r="G48" s="69" t="e">
        <f>+COUNTIFS(#REF!,'répartition colonne F 1 Dil'!$B48,#REF!,'répartition colonne F 1 Dil'!G$42,#REF!,'répartition colonne F 1 Dil'!$A$44)</f>
        <v>#REF!</v>
      </c>
      <c r="H48" s="69" t="e">
        <f>+COUNTIFS(#REF!,'répartition colonne F 1 Dil'!$B48,#REF!,'répartition colonne F 1 Dil'!H$42,#REF!,'répartition colonne F 1 Dil'!$A$44)</f>
        <v>#REF!</v>
      </c>
      <c r="I48" s="69" t="e">
        <f>+COUNTIFS(#REF!,'répartition colonne F 1 Dil'!$B48,#REF!,'répartition colonne F 1 Dil'!I$42,#REF!,'répartition colonne F 1 Dil'!$A$44)</f>
        <v>#REF!</v>
      </c>
      <c r="J48" s="69" t="e">
        <f>+COUNTIFS(#REF!,'répartition colonne F 1 Dil'!$B48,#REF!,'répartition colonne F 1 Dil'!J$42,#REF!,'répartition colonne F 1 Dil'!$A$44)</f>
        <v>#REF!</v>
      </c>
      <c r="K48" s="69" t="e">
        <f>+COUNTIFS(#REF!,'répartition colonne F 1 Dil'!$B48,#REF!,'répartition colonne F 1 Dil'!K$42,#REF!,'répartition colonne F 1 Dil'!$A$44)</f>
        <v>#REF!</v>
      </c>
      <c r="L48" s="70" t="e">
        <f>+COUNTIFS(#REF!,'répartition colonne F 1 Dil'!$B48,#REF!,'répartition colonne F 1 Dil'!L$42,#REF!,'répartition colonne F 1 Dil'!$A$44)</f>
        <v>#REF!</v>
      </c>
      <c r="M48" s="71" t="e">
        <f>+COUNTIFS(#REF!,'répartition colonne F 1 Dil'!$B48,#REF!,'répartition colonne F 1 Dil'!M$42,#REF!,'répartition colonne F 1 Dil'!$A$44)</f>
        <v>#REF!</v>
      </c>
      <c r="N48" s="70" t="e">
        <f>+COUNTIFS(#REF!,'répartition colonne F 1 Dil'!$B48,#REF!,'répartition colonne F 1 Dil'!N$42,#REF!,'répartition colonne F 1 Dil'!$A$44)</f>
        <v>#REF!</v>
      </c>
      <c r="O48" s="69" t="e">
        <f>+COUNTIFS(#REF!,'répartition colonne F 1 Dil'!$B48,#REF!,'répartition colonne F 1 Dil'!O$42,#REF!,'répartition colonne F 1 Dil'!$A$44)</f>
        <v>#REF!</v>
      </c>
      <c r="P48" s="69" t="e">
        <f>+COUNTIFS(#REF!,'répartition colonne F 1 Dil'!$B48,#REF!,'répartition colonne F 1 Dil'!P$42,#REF!,'répartition colonne F 1 Dil'!$A$44)</f>
        <v>#REF!</v>
      </c>
      <c r="Q48" s="68">
        <f>+COUNTIFS(Feuil2!$A$4:$A$300,B48,Feuil2!$H$4:$H$300,$T$4,Feuil2!$I$4:$I$300,'répartition colonne F 1 Dil'!$A$44)</f>
        <v>0</v>
      </c>
    </row>
    <row r="49" spans="1:18" ht="15.75" x14ac:dyDescent="0.25">
      <c r="A49" s="270"/>
      <c r="B49" s="160" t="str">
        <f>IF($S$3=1024,32,IF($S$3=256,"8",IF($S$3=64,"2","1")))</f>
        <v>2</v>
      </c>
      <c r="C49" s="68">
        <f>+COUNTIFS(Feuil2!$A$4:$A$300,B49,Feuil2!$H$4:$H$300,0.01,Feuil2!$I$4:$I$300,'répartition colonne F 1 Dil'!$A$44)</f>
        <v>0</v>
      </c>
      <c r="D49" s="69" t="e">
        <f>+COUNTIFS(#REF!,'répartition colonne F 1 Dil'!$B49,#REF!,'répartition colonne F 1 Dil'!D$42,#REF!,'répartition colonne F 1 Dil'!$A$44)</f>
        <v>#REF!</v>
      </c>
      <c r="E49" s="69" t="e">
        <f>+COUNTIFS(#REF!,'répartition colonne F 1 Dil'!$B49,#REF!,'répartition colonne F 1 Dil'!E$42,#REF!,'répartition colonne F 1 Dil'!$A$44)</f>
        <v>#REF!</v>
      </c>
      <c r="F49" s="69" t="e">
        <f>+COUNTIFS(#REF!,'répartition colonne F 1 Dil'!$B49,#REF!,'répartition colonne F 1 Dil'!F$42,#REF!,'répartition colonne F 1 Dil'!$A$44)</f>
        <v>#REF!</v>
      </c>
      <c r="G49" s="69" t="e">
        <f>+COUNTIFS(#REF!,'répartition colonne F 1 Dil'!$B49,#REF!,'répartition colonne F 1 Dil'!G$42,#REF!,'répartition colonne F 1 Dil'!$A$44)</f>
        <v>#REF!</v>
      </c>
      <c r="H49" s="69" t="e">
        <f>+COUNTIFS(#REF!,'répartition colonne F 1 Dil'!$B49,#REF!,'répartition colonne F 1 Dil'!H$42,#REF!,'répartition colonne F 1 Dil'!$A$44)</f>
        <v>#REF!</v>
      </c>
      <c r="I49" s="69" t="e">
        <f>+COUNTIFS(#REF!,'répartition colonne F 1 Dil'!$B49,#REF!,'répartition colonne F 1 Dil'!I$42,#REF!,'répartition colonne F 1 Dil'!$A$44)</f>
        <v>#REF!</v>
      </c>
      <c r="J49" s="69" t="e">
        <f>+COUNTIFS(#REF!,'répartition colonne F 1 Dil'!$B49,#REF!,'répartition colonne F 1 Dil'!J$42,#REF!,'répartition colonne F 1 Dil'!$A$44)</f>
        <v>#REF!</v>
      </c>
      <c r="K49" s="70" t="e">
        <f>+COUNTIFS(#REF!,'répartition colonne F 1 Dil'!$B49,#REF!,'répartition colonne F 1 Dil'!K$42,#REF!,'répartition colonne F 1 Dil'!$A$44)</f>
        <v>#REF!</v>
      </c>
      <c r="L49" s="71" t="e">
        <f>+COUNTIFS(#REF!,'répartition colonne F 1 Dil'!$B49,#REF!,'répartition colonne F 1 Dil'!L$42,#REF!,'répartition colonne F 1 Dil'!$A$44)</f>
        <v>#REF!</v>
      </c>
      <c r="M49" s="70" t="e">
        <f>+COUNTIFS(#REF!,'répartition colonne F 1 Dil'!$B49,#REF!,'répartition colonne F 1 Dil'!M$42,#REF!,'répartition colonne F 1 Dil'!$A$44)</f>
        <v>#REF!</v>
      </c>
      <c r="N49" s="69" t="e">
        <f>+COUNTIFS(#REF!,'répartition colonne F 1 Dil'!$B49,#REF!,'répartition colonne F 1 Dil'!N$42,#REF!,'répartition colonne F 1 Dil'!$A$44)</f>
        <v>#REF!</v>
      </c>
      <c r="O49" s="69" t="e">
        <f>+COUNTIFS(#REF!,'répartition colonne F 1 Dil'!$B49,#REF!,'répartition colonne F 1 Dil'!O$42,#REF!,'répartition colonne F 1 Dil'!$A$44)</f>
        <v>#REF!</v>
      </c>
      <c r="P49" s="69" t="e">
        <f>+COUNTIFS(#REF!,'répartition colonne F 1 Dil'!$B49,#REF!,'répartition colonne F 1 Dil'!P$42,#REF!,'répartition colonne F 1 Dil'!$A$44)</f>
        <v>#REF!</v>
      </c>
      <c r="Q49" s="68">
        <f>+COUNTIFS(Feuil2!$A$4:$A$300,B49,Feuil2!$H$4:$H$300,$T$4,Feuil2!$I$4:$I$300,'répartition colonne F 1 Dil'!$A$44)</f>
        <v>0</v>
      </c>
    </row>
    <row r="50" spans="1:18" ht="15.75" x14ac:dyDescent="0.25">
      <c r="A50" s="270"/>
      <c r="B50" s="160" t="str">
        <f>IF($S$3=1024,16,IF($S$3=256,"4",IF($S$3=64,"1","0,5")))</f>
        <v>1</v>
      </c>
      <c r="C50" s="68">
        <f>+COUNTIFS(Feuil2!$A$4:$A$300,B50,Feuil2!$H$4:$H$300,0.01,Feuil2!$I$4:$I$300,'répartition colonne F 1 Dil'!$A$44)</f>
        <v>0</v>
      </c>
      <c r="D50" s="69" t="e">
        <f>+COUNTIFS(#REF!,'répartition colonne F 1 Dil'!$B50,#REF!,'répartition colonne F 1 Dil'!D$42,#REF!,'répartition colonne F 1 Dil'!$A$44)</f>
        <v>#REF!</v>
      </c>
      <c r="E50" s="69" t="e">
        <f>+COUNTIFS(#REF!,'répartition colonne F 1 Dil'!$B50,#REF!,'répartition colonne F 1 Dil'!E$42,#REF!,'répartition colonne F 1 Dil'!$A$44)</f>
        <v>#REF!</v>
      </c>
      <c r="F50" s="69" t="e">
        <f>+COUNTIFS(#REF!,'répartition colonne F 1 Dil'!$B50,#REF!,'répartition colonne F 1 Dil'!F$42,#REF!,'répartition colonne F 1 Dil'!$A$44)</f>
        <v>#REF!</v>
      </c>
      <c r="G50" s="69" t="e">
        <f>+COUNTIFS(#REF!,'répartition colonne F 1 Dil'!$B50,#REF!,'répartition colonne F 1 Dil'!G$42,#REF!,'répartition colonne F 1 Dil'!$A$44)</f>
        <v>#REF!</v>
      </c>
      <c r="H50" s="69" t="e">
        <f>+COUNTIFS(#REF!,'répartition colonne F 1 Dil'!$B50,#REF!,'répartition colonne F 1 Dil'!H$42,#REF!,'répartition colonne F 1 Dil'!$A$44)</f>
        <v>#REF!</v>
      </c>
      <c r="I50" s="69" t="e">
        <f>+COUNTIFS(#REF!,'répartition colonne F 1 Dil'!$B50,#REF!,'répartition colonne F 1 Dil'!I$42,#REF!,'répartition colonne F 1 Dil'!$A$44)</f>
        <v>#REF!</v>
      </c>
      <c r="J50" s="70" t="e">
        <f>+COUNTIFS(#REF!,'répartition colonne F 1 Dil'!$B50,#REF!,'répartition colonne F 1 Dil'!J$42,#REF!,'répartition colonne F 1 Dil'!$A$44)</f>
        <v>#REF!</v>
      </c>
      <c r="K50" s="71" t="e">
        <f>+COUNTIFS(#REF!,'répartition colonne F 1 Dil'!$B50,#REF!,'répartition colonne F 1 Dil'!K$42,#REF!,'répartition colonne F 1 Dil'!$A$44)</f>
        <v>#REF!</v>
      </c>
      <c r="L50" s="70" t="e">
        <f>+COUNTIFS(#REF!,'répartition colonne F 1 Dil'!$B50,#REF!,'répartition colonne F 1 Dil'!L$42,#REF!,'répartition colonne F 1 Dil'!$A$44)</f>
        <v>#REF!</v>
      </c>
      <c r="M50" s="69" t="e">
        <f>+COUNTIFS(#REF!,'répartition colonne F 1 Dil'!$B50,#REF!,'répartition colonne F 1 Dil'!M$42,#REF!,'répartition colonne F 1 Dil'!$A$44)</f>
        <v>#REF!</v>
      </c>
      <c r="N50" s="69" t="e">
        <f>+COUNTIFS(#REF!,'répartition colonne F 1 Dil'!$B50,#REF!,'répartition colonne F 1 Dil'!N$42,#REF!,'répartition colonne F 1 Dil'!$A$44)</f>
        <v>#REF!</v>
      </c>
      <c r="O50" s="69" t="e">
        <f>+COUNTIFS(#REF!,'répartition colonne F 1 Dil'!$B50,#REF!,'répartition colonne F 1 Dil'!O$42,#REF!,'répartition colonne F 1 Dil'!$A$44)</f>
        <v>#REF!</v>
      </c>
      <c r="P50" s="69" t="e">
        <f>+COUNTIFS(#REF!,'répartition colonne F 1 Dil'!$B50,#REF!,'répartition colonne F 1 Dil'!P$42,#REF!,'répartition colonne F 1 Dil'!$A$44)</f>
        <v>#REF!</v>
      </c>
      <c r="Q50" s="68">
        <f>+COUNTIFS(Feuil2!$A$4:$A$300,B50,Feuil2!$H$4:$H$300,$T$4,Feuil2!$I$4:$I$300,'répartition colonne F 1 Dil'!$A$44)</f>
        <v>0</v>
      </c>
    </row>
    <row r="51" spans="1:18" ht="15.75" x14ac:dyDescent="0.25">
      <c r="A51" s="270"/>
      <c r="B51" s="160" t="str">
        <f>IF($S$3=1024,8,IF($S$3=256,"2",IF($S$3=64,"0,5","0,25")))</f>
        <v>0,5</v>
      </c>
      <c r="C51" s="68">
        <f>+COUNTIFS(Feuil2!$A$4:$A$300,B51,Feuil2!$H$4:$H$300,0.01,Feuil2!$I$4:$I$300,'répartition colonne F 1 Dil'!$A$44)</f>
        <v>0</v>
      </c>
      <c r="D51" s="69" t="e">
        <f>+COUNTIFS(#REF!,'répartition colonne F 1 Dil'!$B51,#REF!,'répartition colonne F 1 Dil'!D$42,#REF!,'répartition colonne F 1 Dil'!$A$44)</f>
        <v>#REF!</v>
      </c>
      <c r="E51" s="69" t="e">
        <f>+COUNTIFS(#REF!,'répartition colonne F 1 Dil'!$B51,#REF!,'répartition colonne F 1 Dil'!E$42,#REF!,'répartition colonne F 1 Dil'!$A$44)</f>
        <v>#REF!</v>
      </c>
      <c r="F51" s="69" t="e">
        <f>+COUNTIFS(#REF!,'répartition colonne F 1 Dil'!$B51,#REF!,'répartition colonne F 1 Dil'!F$42,#REF!,'répartition colonne F 1 Dil'!$A$44)</f>
        <v>#REF!</v>
      </c>
      <c r="G51" s="69" t="e">
        <f>+COUNTIFS(#REF!,'répartition colonne F 1 Dil'!$B51,#REF!,'répartition colonne F 1 Dil'!G$42,#REF!,'répartition colonne F 1 Dil'!$A$44)</f>
        <v>#REF!</v>
      </c>
      <c r="H51" s="69" t="e">
        <f>+COUNTIFS(#REF!,'répartition colonne F 1 Dil'!$B51,#REF!,'répartition colonne F 1 Dil'!H$42,#REF!,'répartition colonne F 1 Dil'!$A$44)</f>
        <v>#REF!</v>
      </c>
      <c r="I51" s="70" t="e">
        <f>+COUNTIFS(#REF!,'répartition colonne F 1 Dil'!$B51,#REF!,'répartition colonne F 1 Dil'!I$42,#REF!,'répartition colonne F 1 Dil'!$A$44)</f>
        <v>#REF!</v>
      </c>
      <c r="J51" s="71" t="e">
        <f>+COUNTIFS(#REF!,'répartition colonne F 1 Dil'!$B51,#REF!,'répartition colonne F 1 Dil'!J$42,#REF!,'répartition colonne F 1 Dil'!$A$44)</f>
        <v>#REF!</v>
      </c>
      <c r="K51" s="70" t="e">
        <f>+COUNTIFS(#REF!,'répartition colonne F 1 Dil'!$B51,#REF!,'répartition colonne F 1 Dil'!K$42,#REF!,'répartition colonne F 1 Dil'!$A$44)</f>
        <v>#REF!</v>
      </c>
      <c r="L51" s="69" t="e">
        <f>+COUNTIFS(#REF!,'répartition colonne F 1 Dil'!$B51,#REF!,'répartition colonne F 1 Dil'!L$42,#REF!,'répartition colonne F 1 Dil'!$A$44)</f>
        <v>#REF!</v>
      </c>
      <c r="M51" s="69" t="e">
        <f>+COUNTIFS(#REF!,'répartition colonne F 1 Dil'!$B51,#REF!,'répartition colonne F 1 Dil'!M$42,#REF!,'répartition colonne F 1 Dil'!$A$44)</f>
        <v>#REF!</v>
      </c>
      <c r="N51" s="69" t="e">
        <f>+COUNTIFS(#REF!,'répartition colonne F 1 Dil'!$B51,#REF!,'répartition colonne F 1 Dil'!N$42,#REF!,'répartition colonne F 1 Dil'!$A$44)</f>
        <v>#REF!</v>
      </c>
      <c r="O51" s="69" t="e">
        <f>+COUNTIFS(#REF!,'répartition colonne F 1 Dil'!$B51,#REF!,'répartition colonne F 1 Dil'!O$42,#REF!,'répartition colonne F 1 Dil'!$A$44)</f>
        <v>#REF!</v>
      </c>
      <c r="P51" s="69" t="e">
        <f>+COUNTIFS(#REF!,'répartition colonne F 1 Dil'!$B51,#REF!,'répartition colonne F 1 Dil'!P$42,#REF!,'répartition colonne F 1 Dil'!$A$44)</f>
        <v>#REF!</v>
      </c>
      <c r="Q51" s="68">
        <f>+COUNTIFS(Feuil2!$A$4:$A$300,B51,Feuil2!$H$4:$H$300,$T$4,Feuil2!$I$4:$I$300,'répartition colonne F 1 Dil'!$A$44)</f>
        <v>0</v>
      </c>
      <c r="R51" s="169"/>
    </row>
    <row r="52" spans="1:18" ht="15.75" x14ac:dyDescent="0.25">
      <c r="A52" s="270"/>
      <c r="B52" s="160" t="str">
        <f>IF($S$3=1024,4,IF($S$3=256,"1",IF($S$3=64,"0,25","0,125")))</f>
        <v>0,25</v>
      </c>
      <c r="C52" s="68">
        <f>+COUNTIFS(Feuil2!$A$4:$A$300,B52,Feuil2!$H$4:$H$300,0.01,Feuil2!$I$4:$I$300,'répartition colonne F 1 Dil'!$A$44)</f>
        <v>0</v>
      </c>
      <c r="D52" s="69" t="e">
        <f>+COUNTIFS(#REF!,'répartition colonne F 1 Dil'!$B52,#REF!,'répartition colonne F 1 Dil'!D$42,#REF!,'répartition colonne F 1 Dil'!$A$44)</f>
        <v>#REF!</v>
      </c>
      <c r="E52" s="69" t="e">
        <f>+COUNTIFS(#REF!,'répartition colonne F 1 Dil'!$B52,#REF!,'répartition colonne F 1 Dil'!E$42,#REF!,'répartition colonne F 1 Dil'!$A$44)</f>
        <v>#REF!</v>
      </c>
      <c r="F52" s="69" t="e">
        <f>+COUNTIFS(#REF!,'répartition colonne F 1 Dil'!$B52,#REF!,'répartition colonne F 1 Dil'!F$42,#REF!,'répartition colonne F 1 Dil'!$A$44)</f>
        <v>#REF!</v>
      </c>
      <c r="G52" s="69" t="e">
        <f>+COUNTIFS(#REF!,'répartition colonne F 1 Dil'!$B52,#REF!,'répartition colonne F 1 Dil'!G$42,#REF!,'répartition colonne F 1 Dil'!$A$44)</f>
        <v>#REF!</v>
      </c>
      <c r="H52" s="70" t="e">
        <f>+COUNTIFS(#REF!,'répartition colonne F 1 Dil'!$B52,#REF!,'répartition colonne F 1 Dil'!H$42,#REF!,'répartition colonne F 1 Dil'!$A$44)</f>
        <v>#REF!</v>
      </c>
      <c r="I52" s="71" t="e">
        <f>+COUNTIFS(#REF!,'répartition colonne F 1 Dil'!$B52,#REF!,'répartition colonne F 1 Dil'!I$42,#REF!,'répartition colonne F 1 Dil'!$A$44)</f>
        <v>#REF!</v>
      </c>
      <c r="J52" s="70" t="e">
        <f>+COUNTIFS(#REF!,'répartition colonne F 1 Dil'!$B52,#REF!,'répartition colonne F 1 Dil'!J$42,#REF!,'répartition colonne F 1 Dil'!$A$44)</f>
        <v>#REF!</v>
      </c>
      <c r="K52" s="69" t="e">
        <f>+COUNTIFS(#REF!,'répartition colonne F 1 Dil'!$B52,#REF!,'répartition colonne F 1 Dil'!K$42,#REF!,'répartition colonne F 1 Dil'!$A$44)</f>
        <v>#REF!</v>
      </c>
      <c r="L52" s="69" t="e">
        <f>+COUNTIFS(#REF!,'répartition colonne F 1 Dil'!$B52,#REF!,'répartition colonne F 1 Dil'!L$42,#REF!,'répartition colonne F 1 Dil'!$A$44)</f>
        <v>#REF!</v>
      </c>
      <c r="M52" s="69" t="e">
        <f>+COUNTIFS(#REF!,'répartition colonne F 1 Dil'!$B52,#REF!,'répartition colonne F 1 Dil'!M$42,#REF!,'répartition colonne F 1 Dil'!$A$44)</f>
        <v>#REF!</v>
      </c>
      <c r="N52" s="69" t="e">
        <f>+COUNTIFS(#REF!,'répartition colonne F 1 Dil'!$B52,#REF!,'répartition colonne F 1 Dil'!N$42,#REF!,'répartition colonne F 1 Dil'!$A$44)</f>
        <v>#REF!</v>
      </c>
      <c r="O52" s="69" t="e">
        <f>+COUNTIFS(#REF!,'répartition colonne F 1 Dil'!$B52,#REF!,'répartition colonne F 1 Dil'!O$42,#REF!,'répartition colonne F 1 Dil'!$A$44)</f>
        <v>#REF!</v>
      </c>
      <c r="P52" s="69" t="e">
        <f>+COUNTIFS(#REF!,'répartition colonne F 1 Dil'!$B52,#REF!,'répartition colonne F 1 Dil'!P$42,#REF!,'répartition colonne F 1 Dil'!$A$44)</f>
        <v>#REF!</v>
      </c>
      <c r="Q52" s="68">
        <f>+COUNTIFS(Feuil2!$A$4:$A$300,B52,Feuil2!$H$4:$H$300,$T$4,Feuil2!$I$4:$I$300,'répartition colonne F 1 Dil'!$A$44)</f>
        <v>0</v>
      </c>
    </row>
    <row r="53" spans="1:18" ht="15.75" x14ac:dyDescent="0.25">
      <c r="A53" s="270"/>
      <c r="B53" s="160" t="str">
        <f>IF($S$3=1024,2,IF($S$3=256,"0,5",IF($S$3=64,"0,125","0,064")))</f>
        <v>0,125</v>
      </c>
      <c r="C53" s="68">
        <f>+COUNTIFS(Feuil2!$A$4:$A$300,B53,Feuil2!$H$4:$H$300,0.01,Feuil2!$I$4:$I$300,'répartition colonne F 1 Dil'!$A$44)</f>
        <v>0</v>
      </c>
      <c r="D53" s="69" t="e">
        <f>+COUNTIFS(#REF!,'répartition colonne F 1 Dil'!$B53,#REF!,'répartition colonne F 1 Dil'!D$42,#REF!,'répartition colonne F 1 Dil'!$A$44)</f>
        <v>#REF!</v>
      </c>
      <c r="E53" s="69" t="e">
        <f>+COUNTIFS(#REF!,'répartition colonne F 1 Dil'!$B53,#REF!,'répartition colonne F 1 Dil'!E$42,#REF!,'répartition colonne F 1 Dil'!$A$44)</f>
        <v>#REF!</v>
      </c>
      <c r="F53" s="69" t="e">
        <f>+COUNTIFS(#REF!,'répartition colonne F 1 Dil'!$B53,#REF!,'répartition colonne F 1 Dil'!F$42,#REF!,'répartition colonne F 1 Dil'!$A$44)</f>
        <v>#REF!</v>
      </c>
      <c r="G53" s="70" t="e">
        <f>+COUNTIFS(#REF!,'répartition colonne F 1 Dil'!$B53,#REF!,'répartition colonne F 1 Dil'!G$42,#REF!,'répartition colonne F 1 Dil'!$A$44)</f>
        <v>#REF!</v>
      </c>
      <c r="H53" s="71" t="e">
        <f>+COUNTIFS(#REF!,'répartition colonne F 1 Dil'!$B53,#REF!,'répartition colonne F 1 Dil'!H$42,#REF!,'répartition colonne F 1 Dil'!$A$44)</f>
        <v>#REF!</v>
      </c>
      <c r="I53" s="70" t="e">
        <f>+COUNTIFS(#REF!,'répartition colonne F 1 Dil'!$B53,#REF!,'répartition colonne F 1 Dil'!I$42,#REF!,'répartition colonne F 1 Dil'!$A$44)</f>
        <v>#REF!</v>
      </c>
      <c r="J53" s="69" t="e">
        <f>+COUNTIFS(#REF!,'répartition colonne F 1 Dil'!$B53,#REF!,'répartition colonne F 1 Dil'!J$42,#REF!,'répartition colonne F 1 Dil'!$A$44)</f>
        <v>#REF!</v>
      </c>
      <c r="K53" s="69" t="e">
        <f>+COUNTIFS(#REF!,'répartition colonne F 1 Dil'!$B53,#REF!,'répartition colonne F 1 Dil'!K$42,#REF!,'répartition colonne F 1 Dil'!$A$44)</f>
        <v>#REF!</v>
      </c>
      <c r="L53" s="69" t="e">
        <f>+COUNTIFS(#REF!,'répartition colonne F 1 Dil'!$B53,#REF!,'répartition colonne F 1 Dil'!L$42,#REF!,'répartition colonne F 1 Dil'!$A$44)</f>
        <v>#REF!</v>
      </c>
      <c r="M53" s="69" t="e">
        <f>+COUNTIFS(#REF!,'répartition colonne F 1 Dil'!$B53,#REF!,'répartition colonne F 1 Dil'!M$42,#REF!,'répartition colonne F 1 Dil'!$A$44)</f>
        <v>#REF!</v>
      </c>
      <c r="N53" s="69" t="e">
        <f>+COUNTIFS(#REF!,'répartition colonne F 1 Dil'!$B53,#REF!,'répartition colonne F 1 Dil'!N$42,#REF!,'répartition colonne F 1 Dil'!$A$44)</f>
        <v>#REF!</v>
      </c>
      <c r="O53" s="69" t="e">
        <f>+COUNTIFS(#REF!,'répartition colonne F 1 Dil'!$B53,#REF!,'répartition colonne F 1 Dil'!O$42,#REF!,'répartition colonne F 1 Dil'!$A$44)</f>
        <v>#REF!</v>
      </c>
      <c r="P53" s="69" t="e">
        <f>+COUNTIFS(#REF!,'répartition colonne F 1 Dil'!$B53,#REF!,'répartition colonne F 1 Dil'!P$42,#REF!,'répartition colonne F 1 Dil'!$A$44)</f>
        <v>#REF!</v>
      </c>
      <c r="Q53" s="68">
        <f>+COUNTIFS(Feuil2!$A$4:$A$300,B53,Feuil2!$H$4:$H$300,$T$4,Feuil2!$I$4:$I$300,'répartition colonne F 1 Dil'!$A$44)</f>
        <v>0</v>
      </c>
    </row>
    <row r="54" spans="1:18" ht="15.75" x14ac:dyDescent="0.25">
      <c r="A54" s="270"/>
      <c r="B54" s="160" t="str">
        <f>IF($S$3=1024,1,IF($S$3=256,"0,25",IF($S$3=64,"0,064","0,032")))</f>
        <v>0,064</v>
      </c>
      <c r="C54" s="68">
        <f>+COUNTIFS(Feuil2!$A$4:$A$300,B54,Feuil2!$H$4:$H$300,0.01,Feuil2!$I$4:$I$300,'répartition colonne F 1 Dil'!$A$44)</f>
        <v>0</v>
      </c>
      <c r="D54" s="69" t="e">
        <f>+COUNTIFS(#REF!,'répartition colonne F 1 Dil'!$B54,#REF!,'répartition colonne F 1 Dil'!D$42,#REF!,'répartition colonne F 1 Dil'!$A$44)</f>
        <v>#REF!</v>
      </c>
      <c r="E54" s="69" t="e">
        <f>+COUNTIFS(#REF!,'répartition colonne F 1 Dil'!$B54,#REF!,'répartition colonne F 1 Dil'!E$42,#REF!,'répartition colonne F 1 Dil'!$A$44)</f>
        <v>#REF!</v>
      </c>
      <c r="F54" s="70" t="e">
        <f>+COUNTIFS(#REF!,'répartition colonne F 1 Dil'!$B54,#REF!,'répartition colonne F 1 Dil'!F$42,#REF!,'répartition colonne F 1 Dil'!$A$44)</f>
        <v>#REF!</v>
      </c>
      <c r="G54" s="71" t="e">
        <f>+COUNTIFS(#REF!,'répartition colonne F 1 Dil'!$B54,#REF!,'répartition colonne F 1 Dil'!G$42,#REF!,'répartition colonne F 1 Dil'!$A$44)</f>
        <v>#REF!</v>
      </c>
      <c r="H54" s="70" t="e">
        <f>+COUNTIFS(#REF!,'répartition colonne F 1 Dil'!$B54,#REF!,'répartition colonne F 1 Dil'!H$42,#REF!,'répartition colonne F 1 Dil'!$A$44)</f>
        <v>#REF!</v>
      </c>
      <c r="I54" s="69" t="e">
        <f>+COUNTIFS(#REF!,'répartition colonne F 1 Dil'!$B54,#REF!,'répartition colonne F 1 Dil'!I$42,#REF!,'répartition colonne F 1 Dil'!$A$44)</f>
        <v>#REF!</v>
      </c>
      <c r="J54" s="69" t="e">
        <f>+COUNTIFS(#REF!,'répartition colonne F 1 Dil'!$B54,#REF!,'répartition colonne F 1 Dil'!J$42,#REF!,'répartition colonne F 1 Dil'!$A$44)</f>
        <v>#REF!</v>
      </c>
      <c r="K54" s="69" t="e">
        <f>+COUNTIFS(#REF!,'répartition colonne F 1 Dil'!$B54,#REF!,'répartition colonne F 1 Dil'!K$42,#REF!,'répartition colonne F 1 Dil'!$A$44)</f>
        <v>#REF!</v>
      </c>
      <c r="L54" s="69" t="e">
        <f>+COUNTIFS(#REF!,'répartition colonne F 1 Dil'!$B54,#REF!,'répartition colonne F 1 Dil'!L$42,#REF!,'répartition colonne F 1 Dil'!$A$44)</f>
        <v>#REF!</v>
      </c>
      <c r="M54" s="69" t="e">
        <f>+COUNTIFS(#REF!,'répartition colonne F 1 Dil'!$B54,#REF!,'répartition colonne F 1 Dil'!M$42,#REF!,'répartition colonne F 1 Dil'!$A$44)</f>
        <v>#REF!</v>
      </c>
      <c r="N54" s="69" t="e">
        <f>+COUNTIFS(#REF!,'répartition colonne F 1 Dil'!$B54,#REF!,'répartition colonne F 1 Dil'!N$42,#REF!,'répartition colonne F 1 Dil'!$A$44)</f>
        <v>#REF!</v>
      </c>
      <c r="O54" s="69" t="e">
        <f>+COUNTIFS(#REF!,'répartition colonne F 1 Dil'!$B54,#REF!,'répartition colonne F 1 Dil'!O$42,#REF!,'répartition colonne F 1 Dil'!$A$44)</f>
        <v>#REF!</v>
      </c>
      <c r="P54" s="69" t="e">
        <f>+COUNTIFS(#REF!,'répartition colonne F 1 Dil'!$B54,#REF!,'répartition colonne F 1 Dil'!P$42,#REF!,'répartition colonne F 1 Dil'!$A$44)</f>
        <v>#REF!</v>
      </c>
      <c r="Q54" s="68">
        <f>+COUNTIFS(Feuil2!$A$4:$A$300,B54,Feuil2!$H$4:$H$300,$T$4,Feuil2!$I$4:$I$300,'répartition colonne F 1 Dil'!$A$44)</f>
        <v>0</v>
      </c>
    </row>
    <row r="55" spans="1:18" ht="15.75" x14ac:dyDescent="0.25">
      <c r="A55" s="270"/>
      <c r="B55" s="160" t="str">
        <f>IF($S$3=1024,0.5,IF($S$3=256,"0,125",IF($S$3=64,"0,032","0,016")))</f>
        <v>0,032</v>
      </c>
      <c r="C55" s="68">
        <f>+COUNTIFS(Feuil2!$A$4:$A$300,B55,Feuil2!$H$4:$H$300,0.01,Feuil2!$I$4:$I$300,'répartition colonne F 1 Dil'!$A$44)</f>
        <v>0</v>
      </c>
      <c r="D55" s="69" t="e">
        <f>+COUNTIFS(#REF!,'répartition colonne F 1 Dil'!$B55,#REF!,'répartition colonne F 1 Dil'!D$42,#REF!,'répartition colonne F 1 Dil'!$A$44)</f>
        <v>#REF!</v>
      </c>
      <c r="E55" s="70" t="e">
        <f>+COUNTIFS(#REF!,'répartition colonne F 1 Dil'!$B55,#REF!,'répartition colonne F 1 Dil'!E$42,#REF!,'répartition colonne F 1 Dil'!$A$44)</f>
        <v>#REF!</v>
      </c>
      <c r="F55" s="71" t="e">
        <f>+COUNTIFS(#REF!,'répartition colonne F 1 Dil'!$B55,#REF!,'répartition colonne F 1 Dil'!F$42,#REF!,'répartition colonne F 1 Dil'!$A$44)</f>
        <v>#REF!</v>
      </c>
      <c r="G55" s="70" t="e">
        <f>+COUNTIFS(#REF!,'répartition colonne F 1 Dil'!$B55,#REF!,'répartition colonne F 1 Dil'!G$42,#REF!,'répartition colonne F 1 Dil'!$A$44)</f>
        <v>#REF!</v>
      </c>
      <c r="H55" s="69" t="e">
        <f>+COUNTIFS(#REF!,'répartition colonne F 1 Dil'!$B55,#REF!,'répartition colonne F 1 Dil'!H$42,#REF!,'répartition colonne F 1 Dil'!$A$44)</f>
        <v>#REF!</v>
      </c>
      <c r="I55" s="69" t="e">
        <f>+COUNTIFS(#REF!,'répartition colonne F 1 Dil'!$B55,#REF!,'répartition colonne F 1 Dil'!I$42,#REF!,'répartition colonne F 1 Dil'!$A$44)</f>
        <v>#REF!</v>
      </c>
      <c r="J55" s="69" t="e">
        <f>+COUNTIFS(#REF!,'répartition colonne F 1 Dil'!$B55,#REF!,'répartition colonne F 1 Dil'!J$42,#REF!,'répartition colonne F 1 Dil'!$A$44)</f>
        <v>#REF!</v>
      </c>
      <c r="K55" s="69" t="e">
        <f>+COUNTIFS(#REF!,'répartition colonne F 1 Dil'!$B55,#REF!,'répartition colonne F 1 Dil'!K$42,#REF!,'répartition colonne F 1 Dil'!$A$44)</f>
        <v>#REF!</v>
      </c>
      <c r="L55" s="69" t="e">
        <f>+COUNTIFS(#REF!,'répartition colonne F 1 Dil'!$B55,#REF!,'répartition colonne F 1 Dil'!L$42,#REF!,'répartition colonne F 1 Dil'!$A$44)</f>
        <v>#REF!</v>
      </c>
      <c r="M55" s="69" t="e">
        <f>+COUNTIFS(#REF!,'répartition colonne F 1 Dil'!$B55,#REF!,'répartition colonne F 1 Dil'!M$42,#REF!,'répartition colonne F 1 Dil'!$A$44)</f>
        <v>#REF!</v>
      </c>
      <c r="N55" s="69" t="e">
        <f>+COUNTIFS(#REF!,'répartition colonne F 1 Dil'!$B55,#REF!,'répartition colonne F 1 Dil'!N$42,#REF!,'répartition colonne F 1 Dil'!$A$44)</f>
        <v>#REF!</v>
      </c>
      <c r="O55" s="69" t="e">
        <f>+COUNTIFS(#REF!,'répartition colonne F 1 Dil'!$B55,#REF!,'répartition colonne F 1 Dil'!O$42,#REF!,'répartition colonne F 1 Dil'!$A$44)</f>
        <v>#REF!</v>
      </c>
      <c r="P55" s="69" t="e">
        <f>+COUNTIFS(#REF!,'répartition colonne F 1 Dil'!$B55,#REF!,'répartition colonne F 1 Dil'!P$42,#REF!,'répartition colonne F 1 Dil'!$A$44)</f>
        <v>#REF!</v>
      </c>
      <c r="Q55" s="68">
        <f>+COUNTIFS(Feuil2!$A$4:$A$300,B55,Feuil2!$H$4:$H$300,$T$4,Feuil2!$I$4:$I$300,'répartition colonne F 1 Dil'!$A$44)</f>
        <v>0</v>
      </c>
    </row>
    <row r="56" spans="1:18" ht="15.75" x14ac:dyDescent="0.25">
      <c r="A56" s="270"/>
      <c r="B56" s="160" t="str">
        <f>IF($S$3=1024,0.25,IF($S$3=256,"0,064",IF($S$3=64,"0,016","0,008")))</f>
        <v>0,016</v>
      </c>
      <c r="C56" s="68">
        <f>+COUNTIFS(Feuil2!$A$4:$A$300,B56,Feuil2!$H$4:$H$300,0.01,Feuil2!$I$4:$I$300,'répartition colonne F 1 Dil'!$A$44)</f>
        <v>0</v>
      </c>
      <c r="D56" s="70" t="e">
        <f>+COUNTIFS(#REF!,'répartition colonne F 1 Dil'!$B56,#REF!,'répartition colonne F 1 Dil'!D$42,#REF!,'répartition colonne F 1 Dil'!$A$44)</f>
        <v>#REF!</v>
      </c>
      <c r="E56" s="71" t="e">
        <f>+COUNTIFS(#REF!,'répartition colonne F 1 Dil'!$B56,#REF!,'répartition colonne F 1 Dil'!E$42,#REF!,'répartition colonne F 1 Dil'!$A$44)</f>
        <v>#REF!</v>
      </c>
      <c r="F56" s="70" t="e">
        <f>+COUNTIFS(#REF!,'répartition colonne F 1 Dil'!$B56,#REF!,'répartition colonne F 1 Dil'!F$42,#REF!,'répartition colonne F 1 Dil'!$A$44)</f>
        <v>#REF!</v>
      </c>
      <c r="G56" s="69" t="e">
        <f>+COUNTIFS(#REF!,'répartition colonne F 1 Dil'!$B56,#REF!,'répartition colonne F 1 Dil'!G$42,#REF!,'répartition colonne F 1 Dil'!$A$44)</f>
        <v>#REF!</v>
      </c>
      <c r="H56" s="69" t="e">
        <f>+COUNTIFS(#REF!,'répartition colonne F 1 Dil'!$B56,#REF!,'répartition colonne F 1 Dil'!H$42,#REF!,'répartition colonne F 1 Dil'!$A$44)</f>
        <v>#REF!</v>
      </c>
      <c r="I56" s="69" t="e">
        <f>+COUNTIFS(#REF!,'répartition colonne F 1 Dil'!$B56,#REF!,'répartition colonne F 1 Dil'!I$42,#REF!,'répartition colonne F 1 Dil'!$A$44)</f>
        <v>#REF!</v>
      </c>
      <c r="J56" s="69" t="e">
        <f>+COUNTIFS(#REF!,'répartition colonne F 1 Dil'!$B56,#REF!,'répartition colonne F 1 Dil'!J$42,#REF!,'répartition colonne F 1 Dil'!$A$44)</f>
        <v>#REF!</v>
      </c>
      <c r="K56" s="69" t="e">
        <f>+COUNTIFS(#REF!,'répartition colonne F 1 Dil'!$B56,#REF!,'répartition colonne F 1 Dil'!K$42,#REF!,'répartition colonne F 1 Dil'!$A$44)</f>
        <v>#REF!</v>
      </c>
      <c r="L56" s="69" t="e">
        <f>+COUNTIFS(#REF!,'répartition colonne F 1 Dil'!$B56,#REF!,'répartition colonne F 1 Dil'!L$42,#REF!,'répartition colonne F 1 Dil'!$A$44)</f>
        <v>#REF!</v>
      </c>
      <c r="M56" s="69" t="e">
        <f>+COUNTIFS(#REF!,'répartition colonne F 1 Dil'!$B56,#REF!,'répartition colonne F 1 Dil'!M$42,#REF!,'répartition colonne F 1 Dil'!$A$44)</f>
        <v>#REF!</v>
      </c>
      <c r="N56" s="69" t="e">
        <f>+COUNTIFS(#REF!,'répartition colonne F 1 Dil'!$B56,#REF!,'répartition colonne F 1 Dil'!N$42,#REF!,'répartition colonne F 1 Dil'!$A$44)</f>
        <v>#REF!</v>
      </c>
      <c r="O56" s="69" t="e">
        <f>+COUNTIFS(#REF!,'répartition colonne F 1 Dil'!$B56,#REF!,'répartition colonne F 1 Dil'!O$42,#REF!,'répartition colonne F 1 Dil'!$A$44)</f>
        <v>#REF!</v>
      </c>
      <c r="P56" s="69" t="e">
        <f>+COUNTIFS(#REF!,'répartition colonne F 1 Dil'!$B56,#REF!,'répartition colonne F 1 Dil'!P$42,#REF!,'répartition colonne F 1 Dil'!$A$44)</f>
        <v>#REF!</v>
      </c>
      <c r="Q56" s="68">
        <f>+COUNTIFS(Feuil2!$A$4:$A$300,B56,Feuil2!$H$4:$H$300,$T$4,Feuil2!$I$4:$I$300,'répartition colonne F 1 Dil'!$A$44)</f>
        <v>0</v>
      </c>
    </row>
    <row r="57" spans="1:18" ht="15.75" x14ac:dyDescent="0.25">
      <c r="A57" s="270"/>
      <c r="B57" s="160" t="str">
        <f>IF($S$3=1024,0.125,IF($S$3=256,"0,032",IF($S$3=64,"0,008","0,004")))</f>
        <v>0,008</v>
      </c>
      <c r="C57" s="70">
        <f>+COUNTIFS(Feuil2!$A$4:$A$300,B57,Feuil2!$H$4:$H$300,0.01,Feuil2!$I$4:$I$300,'répartition colonne F 1 Dil'!$A$44)</f>
        <v>0</v>
      </c>
      <c r="D57" s="71" t="e">
        <f>+COUNTIFS(#REF!,'répartition colonne F 1 Dil'!$B57,#REF!,'répartition colonne F 1 Dil'!D$42,#REF!,'répartition colonne F 1 Dil'!$A$44)</f>
        <v>#REF!</v>
      </c>
      <c r="E57" s="70" t="e">
        <f>+COUNTIFS(#REF!,'répartition colonne F 1 Dil'!$B57,#REF!,'répartition colonne F 1 Dil'!E$42,#REF!,'répartition colonne F 1 Dil'!$A$44)</f>
        <v>#REF!</v>
      </c>
      <c r="F57" s="69" t="e">
        <f>+COUNTIFS(#REF!,'répartition colonne F 1 Dil'!$B57,#REF!,'répartition colonne F 1 Dil'!F$42,#REF!,'répartition colonne F 1 Dil'!$A$44)</f>
        <v>#REF!</v>
      </c>
      <c r="G57" s="69" t="e">
        <f>+COUNTIFS(#REF!,'répartition colonne F 1 Dil'!$B57,#REF!,'répartition colonne F 1 Dil'!G$42,#REF!,'répartition colonne F 1 Dil'!$A$44)</f>
        <v>#REF!</v>
      </c>
      <c r="H57" s="69" t="e">
        <f>+COUNTIFS(#REF!,'répartition colonne F 1 Dil'!$B57,#REF!,'répartition colonne F 1 Dil'!H$42,#REF!,'répartition colonne F 1 Dil'!$A$44)</f>
        <v>#REF!</v>
      </c>
      <c r="I57" s="69" t="e">
        <f>+COUNTIFS(#REF!,'répartition colonne F 1 Dil'!$B57,#REF!,'répartition colonne F 1 Dil'!I$42,#REF!,'répartition colonne F 1 Dil'!$A$44)</f>
        <v>#REF!</v>
      </c>
      <c r="J57" s="69" t="e">
        <f>+COUNTIFS(#REF!,'répartition colonne F 1 Dil'!$B57,#REF!,'répartition colonne F 1 Dil'!J$42,#REF!,'répartition colonne F 1 Dil'!$A$44)</f>
        <v>#REF!</v>
      </c>
      <c r="K57" s="69" t="e">
        <f>+COUNTIFS(#REF!,'répartition colonne F 1 Dil'!$B57,#REF!,'répartition colonne F 1 Dil'!K$42,#REF!,'répartition colonne F 1 Dil'!$A$44)</f>
        <v>#REF!</v>
      </c>
      <c r="L57" s="69" t="e">
        <f>+COUNTIFS(#REF!,'répartition colonne F 1 Dil'!$B57,#REF!,'répartition colonne F 1 Dil'!L$42,#REF!,'répartition colonne F 1 Dil'!$A$44)</f>
        <v>#REF!</v>
      </c>
      <c r="M57" s="69" t="e">
        <f>+COUNTIFS(#REF!,'répartition colonne F 1 Dil'!$B57,#REF!,'répartition colonne F 1 Dil'!M$42,#REF!,'répartition colonne F 1 Dil'!$A$44)</f>
        <v>#REF!</v>
      </c>
      <c r="N57" s="69" t="e">
        <f>+COUNTIFS(#REF!,'répartition colonne F 1 Dil'!$B57,#REF!,'répartition colonne F 1 Dil'!N$42,#REF!,'répartition colonne F 1 Dil'!$A$44)</f>
        <v>#REF!</v>
      </c>
      <c r="O57" s="69" t="e">
        <f>+COUNTIFS(#REF!,'répartition colonne F 1 Dil'!$B57,#REF!,'répartition colonne F 1 Dil'!O$42,#REF!,'répartition colonne F 1 Dil'!$A$44)</f>
        <v>#REF!</v>
      </c>
      <c r="P57" s="69" t="e">
        <f>+COUNTIFS(#REF!,'répartition colonne F 1 Dil'!$B57,#REF!,'répartition colonne F 1 Dil'!P$42,#REF!,'répartition colonne F 1 Dil'!$A$44)</f>
        <v>#REF!</v>
      </c>
      <c r="Q57" s="68">
        <f>+COUNTIFS(Feuil2!$A$4:$A$300,B57,Feuil2!$H$4:$H$300,$T$4,Feuil2!$I$4:$I$300,'répartition colonne F 1 Dil'!$A$44)</f>
        <v>0</v>
      </c>
    </row>
    <row r="58" spans="1:18" ht="15.75" x14ac:dyDescent="0.25">
      <c r="A58" s="270"/>
      <c r="B58" s="160" t="str">
        <f>IF($S$3=1024,0.064,IF($S$3=256,"0,016",IF($S$3=64,"0,004","0,002")))</f>
        <v>0,004</v>
      </c>
      <c r="C58" s="71">
        <f>+COUNTIFS(Feuil2!$A$4:$A$300,B58,Feuil2!$H$4:$H$300,0.01,Feuil2!$I$4:$I$300,'répartition colonne F 1 Dil'!$A$44)</f>
        <v>0</v>
      </c>
      <c r="D58" s="70" t="e">
        <f>+COUNTIFS(#REF!,'répartition colonne F 1 Dil'!$B58,#REF!,'répartition colonne F 1 Dil'!D$42,#REF!,'répartition colonne F 1 Dil'!$A$44)</f>
        <v>#REF!</v>
      </c>
      <c r="E58" s="69" t="e">
        <f>+COUNTIFS(#REF!,'répartition colonne F 1 Dil'!$B58,#REF!,'répartition colonne F 1 Dil'!E$42,#REF!,'répartition colonne F 1 Dil'!$A$44)</f>
        <v>#REF!</v>
      </c>
      <c r="F58" s="69" t="e">
        <f>+COUNTIFS(#REF!,'répartition colonne F 1 Dil'!$B58,#REF!,'répartition colonne F 1 Dil'!F$42,#REF!,'répartition colonne F 1 Dil'!$A$44)</f>
        <v>#REF!</v>
      </c>
      <c r="G58" s="69" t="e">
        <f>+COUNTIFS(#REF!,'répartition colonne F 1 Dil'!$B58,#REF!,'répartition colonne F 1 Dil'!G$42,#REF!,'répartition colonne F 1 Dil'!$A$44)</f>
        <v>#REF!</v>
      </c>
      <c r="H58" s="69" t="e">
        <f>+COUNTIFS(#REF!,'répartition colonne F 1 Dil'!$B58,#REF!,'répartition colonne F 1 Dil'!H$42,#REF!,'répartition colonne F 1 Dil'!$A$44)</f>
        <v>#REF!</v>
      </c>
      <c r="I58" s="69" t="e">
        <f>+COUNTIFS(#REF!,'répartition colonne F 1 Dil'!$B58,#REF!,'répartition colonne F 1 Dil'!I$42,#REF!,'répartition colonne F 1 Dil'!$A$44)</f>
        <v>#REF!</v>
      </c>
      <c r="J58" s="69" t="e">
        <f>+COUNTIFS(#REF!,'répartition colonne F 1 Dil'!$B58,#REF!,'répartition colonne F 1 Dil'!J$42,#REF!,'répartition colonne F 1 Dil'!$A$44)</f>
        <v>#REF!</v>
      </c>
      <c r="K58" s="69" t="e">
        <f>+COUNTIFS(#REF!,'répartition colonne F 1 Dil'!$B58,#REF!,'répartition colonne F 1 Dil'!K$42,#REF!,'répartition colonne F 1 Dil'!$A$44)</f>
        <v>#REF!</v>
      </c>
      <c r="L58" s="69" t="e">
        <f>+COUNTIFS(#REF!,'répartition colonne F 1 Dil'!$B58,#REF!,'répartition colonne F 1 Dil'!L$42,#REF!,'répartition colonne F 1 Dil'!$A$44)</f>
        <v>#REF!</v>
      </c>
      <c r="M58" s="69" t="e">
        <f>+COUNTIFS(#REF!,'répartition colonne F 1 Dil'!$B58,#REF!,'répartition colonne F 1 Dil'!M$42,#REF!,'répartition colonne F 1 Dil'!$A$44)</f>
        <v>#REF!</v>
      </c>
      <c r="N58" s="69" t="e">
        <f>+COUNTIFS(#REF!,'répartition colonne F 1 Dil'!$B58,#REF!,'répartition colonne F 1 Dil'!N$42,#REF!,'répartition colonne F 1 Dil'!$A$44)</f>
        <v>#REF!</v>
      </c>
      <c r="O58" s="69" t="e">
        <f>+COUNTIFS(#REF!,'répartition colonne F 1 Dil'!$B58,#REF!,'répartition colonne F 1 Dil'!O$42,#REF!,'répartition colonne F 1 Dil'!$A$44)</f>
        <v>#REF!</v>
      </c>
      <c r="P58" s="69" t="e">
        <f>+COUNTIFS(#REF!,'répartition colonne F 1 Dil'!$B58,#REF!,'répartition colonne F 1 Dil'!P$42,#REF!,'répartition colonne F 1 Dil'!$A$44)</f>
        <v>#REF!</v>
      </c>
      <c r="Q58" s="68">
        <f>+COUNTIFS(Feuil2!$A$4:$A$300,B58,Feuil2!$H$4:$H$300,$T$4,Feuil2!$I$4:$I$300,'répartition colonne F 1 Dil'!$A$44)</f>
        <v>0</v>
      </c>
    </row>
    <row r="59" spans="1:18" ht="15.75" x14ac:dyDescent="0.25">
      <c r="A59" s="270"/>
      <c r="B59" s="160" t="str">
        <f>IF($S$3=1024,"&lt;0,064",IF($S$3=256,"&lt;0,016",IF($S$3=64,"&lt;0,004","&gt;=0,002")))</f>
        <v>&lt;0,004</v>
      </c>
      <c r="C59" s="71">
        <f>+COUNTIFS(Feuil2!$A$4:$A$300,0.01,Feuil2!$H$4:$H$300,0.01,Feuil2!$I$4:$I$300,'répartition colonne F 1 Dil'!$A$44)</f>
        <v>0</v>
      </c>
      <c r="D59" s="68">
        <f>+COUNTIFS(Feuil2!$A$4:$A$300,0.01,Feuil2!$H$4:$H$300,D42,Feuil2!$I$4:$I$300,'répartition colonne F 1 Dil'!$A$44)</f>
        <v>0</v>
      </c>
      <c r="E59" s="68">
        <f>+COUNTIFS(Feuil2!$A$4:$A$300,0.01,Feuil2!$H$4:$H$300,E42,Feuil2!$I$4:$I$300,'répartition colonne F 1 Dil'!$A$44)</f>
        <v>0</v>
      </c>
      <c r="F59" s="68">
        <f>+COUNTIFS(Feuil2!$A$4:$A$300,0.01,Feuil2!$H$4:$H$300,F42,Feuil2!$I$4:$I$300,'répartition colonne F 1 Dil'!$A$44)</f>
        <v>0</v>
      </c>
      <c r="G59" s="68">
        <f>+COUNTIFS(Feuil2!$A$4:$A$300,0.01,Feuil2!$H$4:$H$300,G42,Feuil2!$I$4:$I$300,'répartition colonne F 1 Dil'!$A$44)</f>
        <v>0</v>
      </c>
      <c r="H59" s="68">
        <f>+COUNTIFS(Feuil2!$A$4:$A$300,0.01,Feuil2!$H$4:$H$300,H42,Feuil2!$I$4:$I$300,'répartition colonne F 1 Dil'!$A$44)</f>
        <v>0</v>
      </c>
      <c r="I59" s="68">
        <f>+COUNTIFS(Feuil2!$A$4:$A$300,0.01,Feuil2!$H$4:$H$300,I42,Feuil2!$I$4:$I$300,'répartition colonne F 1 Dil'!$A$44)</f>
        <v>0</v>
      </c>
      <c r="J59" s="68">
        <f>+COUNTIFS(Feuil2!$A$4:$A$300,0.01,Feuil2!$H$4:$H$300,J42,Feuil2!$I$4:$I$300,'répartition colonne F 1 Dil'!$A$44)</f>
        <v>0</v>
      </c>
      <c r="K59" s="68">
        <f>+COUNTIFS(Feuil2!$A$4:$A$300,0.01,Feuil2!$H$4:$H$300,K42,Feuil2!$I$4:$I$300,'répartition colonne F 1 Dil'!$A$44)</f>
        <v>0</v>
      </c>
      <c r="L59" s="68">
        <f>+COUNTIFS(Feuil2!$A$4:$A$300,0.01,Feuil2!$H$4:$H$300,L42,Feuil2!$I$4:$I$300,'répartition colonne F 1 Dil'!$A$44)</f>
        <v>0</v>
      </c>
      <c r="M59" s="68">
        <f>+COUNTIFS(Feuil2!$A$4:$A$300,0.01,Feuil2!$H$4:$H$300,M42,Feuil2!$I$4:$I$300,'répartition colonne F 1 Dil'!$A$44)</f>
        <v>0</v>
      </c>
      <c r="N59" s="68">
        <f>+COUNTIFS(Feuil2!$A$4:$A$300,0.01,Feuil2!$H$4:$H$300,N42,Feuil2!$I$4:$I$300,'répartition colonne F 1 Dil'!$A$44)</f>
        <v>0</v>
      </c>
      <c r="O59" s="68">
        <f>+COUNTIFS(Feuil2!$A$4:$A$300,0.01,Feuil2!$H$4:$H$300,O42,Feuil2!$I$4:$I$300,'répartition colonne F 1 Dil'!$A$44)</f>
        <v>0</v>
      </c>
      <c r="P59" s="68">
        <f>+COUNTIFS(Feuil2!$A$4:$A$300,0.01,Feuil2!$H$4:$H$300,P42,Feuil2!$I$4:$I$300,'répartition colonne F 1 Dil'!$A$44)</f>
        <v>0</v>
      </c>
      <c r="Q59" s="68">
        <f>+COUNTIFS(Feuil2!$A$4:$A$300,B59,Feuil2!$H$4:$H$300,$T$4,Feuil2!$I$4:$I$300,'répartition colonne F 1 Dil'!$A$44)</f>
        <v>0</v>
      </c>
    </row>
    <row r="60" spans="1:18" ht="15.75" x14ac:dyDescent="0.25">
      <c r="A60" s="270"/>
      <c r="B60" s="73" t="s">
        <v>54</v>
      </c>
      <c r="C60" s="74">
        <f t="shared" ref="C60:Q60" si="4">SUM(C43:C59)</f>
        <v>0</v>
      </c>
      <c r="D60" s="74" t="e">
        <f t="shared" si="4"/>
        <v>#REF!</v>
      </c>
      <c r="E60" s="74" t="e">
        <f t="shared" si="4"/>
        <v>#REF!</v>
      </c>
      <c r="F60" s="74" t="e">
        <f t="shared" si="4"/>
        <v>#REF!</v>
      </c>
      <c r="G60" s="74" t="e">
        <f t="shared" si="4"/>
        <v>#REF!</v>
      </c>
      <c r="H60" s="74" t="e">
        <f t="shared" si="4"/>
        <v>#REF!</v>
      </c>
      <c r="I60" s="74" t="e">
        <f t="shared" si="4"/>
        <v>#REF!</v>
      </c>
      <c r="J60" s="74" t="e">
        <f t="shared" si="4"/>
        <v>#REF!</v>
      </c>
      <c r="K60" s="74" t="e">
        <f t="shared" si="4"/>
        <v>#REF!</v>
      </c>
      <c r="L60" s="74" t="e">
        <f t="shared" si="4"/>
        <v>#REF!</v>
      </c>
      <c r="M60" s="74" t="e">
        <f t="shared" si="4"/>
        <v>#REF!</v>
      </c>
      <c r="N60" s="74" t="e">
        <f t="shared" si="4"/>
        <v>#REF!</v>
      </c>
      <c r="O60" s="74" t="e">
        <f t="shared" si="4"/>
        <v>#REF!</v>
      </c>
      <c r="P60" s="74" t="e">
        <f t="shared" si="4"/>
        <v>#REF!</v>
      </c>
      <c r="Q60" s="74">
        <f t="shared" si="4"/>
        <v>0</v>
      </c>
    </row>
    <row r="61" spans="1:18" x14ac:dyDescent="0.25">
      <c r="A61" s="270"/>
    </row>
    <row r="62" spans="1:18" x14ac:dyDescent="0.25">
      <c r="A62" s="270"/>
      <c r="C62" s="167"/>
      <c r="D62" s="167"/>
      <c r="E62" s="167"/>
      <c r="F62" s="167"/>
      <c r="G62" s="167"/>
      <c r="H62" s="167"/>
      <c r="I62" s="167"/>
      <c r="J62" s="166" t="str">
        <f>CONCATENATE(results!$W$3, " µg/mL")</f>
        <v>BMD µg/mL</v>
      </c>
      <c r="K62" s="167"/>
      <c r="L62" s="167"/>
      <c r="M62" s="167"/>
      <c r="N62" s="167"/>
      <c r="O62" s="167"/>
      <c r="P62" s="167"/>
      <c r="Q62" s="168"/>
      <c r="R62" s="75" t="e">
        <f>SUM(C60:Q60)</f>
        <v>#REF!</v>
      </c>
    </row>
    <row r="63" spans="1:18" x14ac:dyDescent="0.25">
      <c r="A63" s="171"/>
      <c r="C63" s="160" t="str">
        <f>IF($S$3=1024,"&lt;=0,064",IF($S$3=256,"&lt;=0,016",IF($S$3=64,"&lt;=0,004","&lt;=0,002")))</f>
        <v>&lt;=0,004</v>
      </c>
      <c r="D63" s="160" t="str">
        <f>B78</f>
        <v>0,008</v>
      </c>
      <c r="E63" s="160" t="str">
        <f>B77</f>
        <v>0,016</v>
      </c>
      <c r="F63" s="160" t="str">
        <f>B76</f>
        <v>0,032</v>
      </c>
      <c r="G63" s="160" t="str">
        <f>B75</f>
        <v>0,064</v>
      </c>
      <c r="H63" s="160" t="str">
        <f>B74</f>
        <v>0,125</v>
      </c>
      <c r="I63" s="160" t="str">
        <f>B73</f>
        <v>0,25</v>
      </c>
      <c r="J63" s="160" t="str">
        <f>B72</f>
        <v>0,5</v>
      </c>
      <c r="K63" s="160" t="str">
        <f>B71</f>
        <v>1</v>
      </c>
      <c r="L63" s="160" t="str">
        <f>B70</f>
        <v>2</v>
      </c>
      <c r="M63" s="160" t="str">
        <f>B69</f>
        <v>4</v>
      </c>
      <c r="N63" s="160" t="str">
        <f>B68</f>
        <v>8</v>
      </c>
      <c r="O63" s="160" t="str">
        <f>B67</f>
        <v>16</v>
      </c>
      <c r="P63" s="160" t="str">
        <f>B66</f>
        <v>32</v>
      </c>
      <c r="Q63" s="161" t="str">
        <f>IF($S$3=1024,"&gt;1024",IF($S$3=256,"&gt;256",IF($S$3=64,"&gt;64","&gt;32")))</f>
        <v>&gt;64</v>
      </c>
    </row>
    <row r="64" spans="1:18" ht="15.75" x14ac:dyDescent="0.25">
      <c r="A64" s="171"/>
      <c r="B64" s="162" t="str">
        <f>IF($S$3=1024,"&gt;=1024",IF($S$3=256,"&gt;=256",IF($S$3=64,"&gt;=64","&gt;=32")))</f>
        <v>&gt;=64</v>
      </c>
      <c r="C64" s="68">
        <f>+COUNTIFS(Feuil2!$A$4:$A$300,$T$4,Feuil2!$H$4:$H$300,0.01,Feuil2!$I$4:$I$300,'répartition colonne F 1 Dil'!$A$65)</f>
        <v>0</v>
      </c>
      <c r="D64" s="68">
        <f>+COUNTIFS(Feuil2!$A$4:$A$300,$T$4,Feuil2!$H$4:$H$300,D63,Feuil2!$I$4:$I$300,'répartition colonne F 1 Dil'!$A$65)</f>
        <v>0</v>
      </c>
      <c r="E64" s="68">
        <f>+COUNTIFS(Feuil2!$A$4:$A$300,$T$4,Feuil2!$H$4:$H$300,E63,Feuil2!$I$4:$I$300,'répartition colonne F 1 Dil'!$A$65)</f>
        <v>0</v>
      </c>
      <c r="F64" s="68">
        <f>+COUNTIFS(Feuil2!$A$4:$A$300,$T$4,Feuil2!$H$4:$H$300,F63,Feuil2!$I$4:$I$300,'répartition colonne F 1 Dil'!$A$65)</f>
        <v>0</v>
      </c>
      <c r="G64" s="68">
        <f>+COUNTIFS(Feuil2!$A$4:$A$300,$T$4,Feuil2!$H$4:$H$300,G63,Feuil2!$I$4:$I$300,'répartition colonne F 1 Dil'!$A$65)</f>
        <v>0</v>
      </c>
      <c r="H64" s="68">
        <f>+COUNTIFS(Feuil2!$A$4:$A$300,$T$4,Feuil2!$H$4:$H$300,H63,Feuil2!$I$4:$I$300,'répartition colonne F 1 Dil'!$A$65)</f>
        <v>0</v>
      </c>
      <c r="I64" s="68">
        <f>+COUNTIFS(Feuil2!$A$4:$A$300,$T$4,Feuil2!$H$4:$H$300,I63,Feuil2!$I$4:$I$300,'répartition colonne F 1 Dil'!$A$65)</f>
        <v>0</v>
      </c>
      <c r="J64" s="68">
        <f>+COUNTIFS(Feuil2!$A$4:$A$300,$T$4,Feuil2!$H$4:$H$300,J63,Feuil2!$I$4:$I$300,'répartition colonne F 1 Dil'!$A$65)</f>
        <v>0</v>
      </c>
      <c r="K64" s="68">
        <f>+COUNTIFS(Feuil2!$A$4:$A$300,$T$4,Feuil2!$H$4:$H$300,K63,Feuil2!$I$4:$I$300,'répartition colonne F 1 Dil'!$A$65)</f>
        <v>0</v>
      </c>
      <c r="L64" s="68">
        <f>+COUNTIFS(Feuil2!$A$4:$A$300,$T$4,Feuil2!$H$4:$H$300,L63,Feuil2!$I$4:$I$300,'répartition colonne F 1 Dil'!$A$65)</f>
        <v>0</v>
      </c>
      <c r="M64" s="68">
        <f>+COUNTIFS(Feuil2!$A$4:$A$300,$T$4,Feuil2!$H$4:$H$300,M63,Feuil2!$I$4:$I$300,'répartition colonne F 1 Dil'!$A$65)</f>
        <v>0</v>
      </c>
      <c r="N64" s="68">
        <f>+COUNTIFS(Feuil2!$A$4:$A$300,$T$4,Feuil2!$H$4:$H$300,N63,Feuil2!$I$4:$I$300,'répartition colonne F 1 Dil'!$A$65)</f>
        <v>0</v>
      </c>
      <c r="O64" s="68">
        <f>+COUNTIFS(Feuil2!$A$4:$A$300,$T$4,Feuil2!$H$4:$H$300,O63,Feuil2!$I$4:$I$300,'répartition colonne F 1 Dil'!$A$65)</f>
        <v>0</v>
      </c>
      <c r="P64" s="68">
        <f>+COUNTIFS(Feuil2!$A$4:$A$300,$T$4,Feuil2!$H$4:$H$300,P63,Feuil2!$I$4:$I$300,'répartition colonne F 1 Dil'!$A$65)</f>
        <v>0</v>
      </c>
      <c r="Q64" s="68">
        <f>+COUNTIFS(Feuil2!$A$4:$A$300,$T$4,Feuil2!$H$4:$H$300,$T$4,Feuil2!$I$4:$I$300,'répartition colonne F 1 Dil'!$A$65)</f>
        <v>0</v>
      </c>
    </row>
    <row r="65" spans="1:18" ht="15.75" x14ac:dyDescent="0.25">
      <c r="A65" s="82" t="s">
        <v>53</v>
      </c>
      <c r="B65" s="160" t="str">
        <f>IF($S$3=1024,1024,IF($S$3=256,"256",IF($S$3=64,"64","32")))</f>
        <v>64</v>
      </c>
      <c r="C65" s="68">
        <f>+COUNTIFS(Feuil2!$A$4:$A$300,B65,Feuil2!$H$4:$H$300,0.01,Feuil2!$I$4:$I$300,'répartition colonne F 1 Dil'!$A$65)</f>
        <v>0</v>
      </c>
      <c r="D65" s="69" t="e">
        <f>+COUNTIFS(#REF!,'répartition colonne F 1 Dil'!$B65,#REF!,'répartition colonne F 1 Dil'!D$63,#REF!,'répartition colonne F 1 Dil'!$A$65)</f>
        <v>#REF!</v>
      </c>
      <c r="E65" s="69" t="e">
        <f>+COUNTIFS(#REF!,'répartition colonne F 1 Dil'!$B65,#REF!,'répartition colonne F 1 Dil'!E$63,#REF!,'répartition colonne F 1 Dil'!$A$65)</f>
        <v>#REF!</v>
      </c>
      <c r="F65" s="69" t="e">
        <f>+COUNTIFS(#REF!,'répartition colonne F 1 Dil'!$B65,#REF!,'répartition colonne F 1 Dil'!F$63,#REF!,'répartition colonne F 1 Dil'!$A$65)</f>
        <v>#REF!</v>
      </c>
      <c r="G65" s="69" t="e">
        <f>+COUNTIFS(#REF!,'répartition colonne F 1 Dil'!$B65,#REF!,'répartition colonne F 1 Dil'!G$63,#REF!,'répartition colonne F 1 Dil'!$A$65)</f>
        <v>#REF!</v>
      </c>
      <c r="H65" s="69" t="e">
        <f>+COUNTIFS(#REF!,'répartition colonne F 1 Dil'!$B65,#REF!,'répartition colonne F 1 Dil'!H$63,#REF!,'répartition colonne F 1 Dil'!$A$65)</f>
        <v>#REF!</v>
      </c>
      <c r="I65" s="69" t="e">
        <f>+COUNTIFS(#REF!,'répartition colonne F 1 Dil'!$B65,#REF!,'répartition colonne F 1 Dil'!I$63,#REF!,'répartition colonne F 1 Dil'!$A$65)</f>
        <v>#REF!</v>
      </c>
      <c r="J65" s="69" t="e">
        <f>+COUNTIFS(#REF!,'répartition colonne F 1 Dil'!$B65,#REF!,'répartition colonne F 1 Dil'!J$63,#REF!,'répartition colonne F 1 Dil'!$A$65)</f>
        <v>#REF!</v>
      </c>
      <c r="K65" s="69" t="e">
        <f>+COUNTIFS(#REF!,'répartition colonne F 1 Dil'!$B65,#REF!,'répartition colonne F 1 Dil'!K$63,#REF!,'répartition colonne F 1 Dil'!$A$65)</f>
        <v>#REF!</v>
      </c>
      <c r="L65" s="69" t="e">
        <f>+COUNTIFS(#REF!,'répartition colonne F 1 Dil'!$B65,#REF!,'répartition colonne F 1 Dil'!L$63,#REF!,'répartition colonne F 1 Dil'!$A$65)</f>
        <v>#REF!</v>
      </c>
      <c r="M65" s="69" t="e">
        <f>+COUNTIFS(#REF!,'répartition colonne F 1 Dil'!$B65,#REF!,'répartition colonne F 1 Dil'!M$63,#REF!,'répartition colonne F 1 Dil'!$A$65)</f>
        <v>#REF!</v>
      </c>
      <c r="N65" s="69" t="e">
        <f>+COUNTIFS(#REF!,'répartition colonne F 1 Dil'!$B65,#REF!,'répartition colonne F 1 Dil'!N$63,#REF!,'répartition colonne F 1 Dil'!$A$65)</f>
        <v>#REF!</v>
      </c>
      <c r="O65" s="69" t="e">
        <f>+COUNTIFS(#REF!,'répartition colonne F 1 Dil'!$B65,#REF!,'répartition colonne F 1 Dil'!O$63,#REF!,'répartition colonne F 1 Dil'!$A$65)</f>
        <v>#REF!</v>
      </c>
      <c r="P65" s="70" t="e">
        <f>+COUNTIFS(#REF!,'répartition colonne F 1 Dil'!$B65,#REF!,'répartition colonne F 1 Dil'!P$63,#REF!,'répartition colonne F 1 Dil'!$A$65)</f>
        <v>#REF!</v>
      </c>
      <c r="Q65" s="68">
        <f>+COUNTIFS(Feuil2!$A$4:$A$300,B65,Feuil2!$H$4:$H$300,$T$4,Feuil2!$I$4:$I$300,'répartition colonne F 1 Dil'!$A$65)</f>
        <v>0</v>
      </c>
    </row>
    <row r="66" spans="1:18" ht="30" x14ac:dyDescent="0.25">
      <c r="A66" s="77" t="str">
        <f>CONCATENATE(results!$F$2,results!$F$4)</f>
        <v xml:space="preserve">
MIC µg/ml</v>
      </c>
      <c r="B66" s="160" t="str">
        <f>IF($S$3=1024,512,IF($S$3=256,"128",IF($S$3=64,"32","16")))</f>
        <v>32</v>
      </c>
      <c r="C66" s="68">
        <f>+COUNTIFS(Feuil2!$A$4:$A$300,B66,Feuil2!$H$4:$H$300,0.01,Feuil2!$I$4:$I$300,'répartition colonne F 1 Dil'!$A$65)</f>
        <v>0</v>
      </c>
      <c r="D66" s="69" t="e">
        <f>+COUNTIFS(#REF!,'répartition colonne F 1 Dil'!$B66,#REF!,'répartition colonne F 1 Dil'!D$63,#REF!,'répartition colonne F 1 Dil'!$A$65)</f>
        <v>#REF!</v>
      </c>
      <c r="E66" s="69" t="e">
        <f>+COUNTIFS(#REF!,'répartition colonne F 1 Dil'!$B66,#REF!,'répartition colonne F 1 Dil'!E$63,#REF!,'répartition colonne F 1 Dil'!$A$65)</f>
        <v>#REF!</v>
      </c>
      <c r="F66" s="69" t="e">
        <f>+COUNTIFS(#REF!,'répartition colonne F 1 Dil'!$B66,#REF!,'répartition colonne F 1 Dil'!F$63,#REF!,'répartition colonne F 1 Dil'!$A$65)</f>
        <v>#REF!</v>
      </c>
      <c r="G66" s="69" t="e">
        <f>+COUNTIFS(#REF!,'répartition colonne F 1 Dil'!$B66,#REF!,'répartition colonne F 1 Dil'!G$63,#REF!,'répartition colonne F 1 Dil'!$A$65)</f>
        <v>#REF!</v>
      </c>
      <c r="H66" s="69" t="e">
        <f>+COUNTIFS(#REF!,'répartition colonne F 1 Dil'!$B66,#REF!,'répartition colonne F 1 Dil'!H$63,#REF!,'répartition colonne F 1 Dil'!$A$65)</f>
        <v>#REF!</v>
      </c>
      <c r="I66" s="69" t="e">
        <f>+COUNTIFS(#REF!,'répartition colonne F 1 Dil'!$B66,#REF!,'répartition colonne F 1 Dil'!I$63,#REF!,'répartition colonne F 1 Dil'!$A$65)</f>
        <v>#REF!</v>
      </c>
      <c r="J66" s="69" t="e">
        <f>+COUNTIFS(#REF!,'répartition colonne F 1 Dil'!$B66,#REF!,'répartition colonne F 1 Dil'!J$63,#REF!,'répartition colonne F 1 Dil'!$A$65)</f>
        <v>#REF!</v>
      </c>
      <c r="K66" s="69" t="e">
        <f>+COUNTIFS(#REF!,'répartition colonne F 1 Dil'!$B66,#REF!,'répartition colonne F 1 Dil'!K$63,#REF!,'répartition colonne F 1 Dil'!$A$65)</f>
        <v>#REF!</v>
      </c>
      <c r="L66" s="69" t="e">
        <f>+COUNTIFS(#REF!,'répartition colonne F 1 Dil'!$B66,#REF!,'répartition colonne F 1 Dil'!L$63,#REF!,'répartition colonne F 1 Dil'!$A$65)</f>
        <v>#REF!</v>
      </c>
      <c r="M66" s="69" t="e">
        <f>+COUNTIFS(#REF!,'répartition colonne F 1 Dil'!$B66,#REF!,'répartition colonne F 1 Dil'!M$63,#REF!,'répartition colonne F 1 Dil'!$A$65)</f>
        <v>#REF!</v>
      </c>
      <c r="N66" s="69" t="e">
        <f>+COUNTIFS(#REF!,'répartition colonne F 1 Dil'!$B66,#REF!,'répartition colonne F 1 Dil'!N$63,#REF!,'répartition colonne F 1 Dil'!$A$65)</f>
        <v>#REF!</v>
      </c>
      <c r="O66" s="70" t="e">
        <f>+COUNTIFS(#REF!,'répartition colonne F 1 Dil'!$B66,#REF!,'répartition colonne F 1 Dil'!O$63,#REF!,'répartition colonne F 1 Dil'!$A$65)</f>
        <v>#REF!</v>
      </c>
      <c r="P66" s="71" t="e">
        <f>+COUNTIFS(#REF!,'répartition colonne F 1 Dil'!$B66,#REF!,'répartition colonne F 1 Dil'!P$63,#REF!,'répartition colonne F 1 Dil'!$A$65)</f>
        <v>#REF!</v>
      </c>
      <c r="Q66" s="68">
        <f>+COUNTIFS(Feuil2!$A$4:$A$300,B66,Feuil2!$H$4:$H$300,$T$4,Feuil2!$I$4:$I$300,'répartition colonne F 1 Dil'!$A$65)</f>
        <v>0</v>
      </c>
    </row>
    <row r="67" spans="1:18" ht="18.75" customHeight="1" x14ac:dyDescent="0.25">
      <c r="A67" s="269" t="s">
        <v>96</v>
      </c>
      <c r="B67" s="160" t="str">
        <f>IF($S$3=1024,256,IF($S$3=256,"64",IF($S$3=64,"16","8")))</f>
        <v>16</v>
      </c>
      <c r="C67" s="68">
        <f>+COUNTIFS(Feuil2!$A$4:$A$300,B67,Feuil2!$H$4:$H$300,0.01,Feuil2!$I$4:$I$300,'répartition colonne F 1 Dil'!$A$65)</f>
        <v>0</v>
      </c>
      <c r="D67" s="69" t="e">
        <f>+COUNTIFS(#REF!,'répartition colonne F 1 Dil'!$B67,#REF!,'répartition colonne F 1 Dil'!D$63,#REF!,'répartition colonne F 1 Dil'!$A$65)</f>
        <v>#REF!</v>
      </c>
      <c r="E67" s="69" t="e">
        <f>+COUNTIFS(#REF!,'répartition colonne F 1 Dil'!$B67,#REF!,'répartition colonne F 1 Dil'!E$63,#REF!,'répartition colonne F 1 Dil'!$A$65)</f>
        <v>#REF!</v>
      </c>
      <c r="F67" s="69" t="e">
        <f>+COUNTIFS(#REF!,'répartition colonne F 1 Dil'!$B67,#REF!,'répartition colonne F 1 Dil'!F$63,#REF!,'répartition colonne F 1 Dil'!$A$65)</f>
        <v>#REF!</v>
      </c>
      <c r="G67" s="69" t="e">
        <f>+COUNTIFS(#REF!,'répartition colonne F 1 Dil'!$B67,#REF!,'répartition colonne F 1 Dil'!G$63,#REF!,'répartition colonne F 1 Dil'!$A$65)</f>
        <v>#REF!</v>
      </c>
      <c r="H67" s="69" t="e">
        <f>+COUNTIFS(#REF!,'répartition colonne F 1 Dil'!$B67,#REF!,'répartition colonne F 1 Dil'!H$63,#REF!,'répartition colonne F 1 Dil'!$A$65)</f>
        <v>#REF!</v>
      </c>
      <c r="I67" s="69" t="e">
        <f>+COUNTIFS(#REF!,'répartition colonne F 1 Dil'!$B67,#REF!,'répartition colonne F 1 Dil'!I$63,#REF!,'répartition colonne F 1 Dil'!$A$65)</f>
        <v>#REF!</v>
      </c>
      <c r="J67" s="69" t="e">
        <f>+COUNTIFS(#REF!,'répartition colonne F 1 Dil'!$B67,#REF!,'répartition colonne F 1 Dil'!J$63,#REF!,'répartition colonne F 1 Dil'!$A$65)</f>
        <v>#REF!</v>
      </c>
      <c r="K67" s="69" t="e">
        <f>+COUNTIFS(#REF!,'répartition colonne F 1 Dil'!$B67,#REF!,'répartition colonne F 1 Dil'!K$63,#REF!,'répartition colonne F 1 Dil'!$A$65)</f>
        <v>#REF!</v>
      </c>
      <c r="L67" s="69" t="e">
        <f>+COUNTIFS(#REF!,'répartition colonne F 1 Dil'!$B67,#REF!,'répartition colonne F 1 Dil'!L$63,#REF!,'répartition colonne F 1 Dil'!$A$65)</f>
        <v>#REF!</v>
      </c>
      <c r="M67" s="69" t="e">
        <f>+COUNTIFS(#REF!,'répartition colonne F 1 Dil'!$B67,#REF!,'répartition colonne F 1 Dil'!M$63,#REF!,'répartition colonne F 1 Dil'!$A$65)</f>
        <v>#REF!</v>
      </c>
      <c r="N67" s="70" t="e">
        <f>+COUNTIFS(#REF!,'répartition colonne F 1 Dil'!$B67,#REF!,'répartition colonne F 1 Dil'!N$63,#REF!,'répartition colonne F 1 Dil'!$A$65)</f>
        <v>#REF!</v>
      </c>
      <c r="O67" s="71" t="e">
        <f>+COUNTIFS(#REF!,'répartition colonne F 1 Dil'!$B67,#REF!,'répartition colonne F 1 Dil'!O$63,#REF!,'répartition colonne F 1 Dil'!$A$65)</f>
        <v>#REF!</v>
      </c>
      <c r="P67" s="70" t="e">
        <f>+COUNTIFS(#REF!,'répartition colonne F 1 Dil'!$B67,#REF!,'répartition colonne F 1 Dil'!P$63,#REF!,'répartition colonne F 1 Dil'!$A$65)</f>
        <v>#REF!</v>
      </c>
      <c r="Q67" s="68">
        <f>+COUNTIFS(Feuil2!$A$4:$A$300,B67,Feuil2!$H$4:$H$300,$T$4,Feuil2!$I$4:$I$300,'répartition colonne F 1 Dil'!$A$65)</f>
        <v>0</v>
      </c>
    </row>
    <row r="68" spans="1:18" ht="15.75" x14ac:dyDescent="0.25">
      <c r="A68" s="270"/>
      <c r="B68" s="160" t="str">
        <f>IF($S$3=1024,128,IF($S$3=256,"32",IF($S$3=64,"8","4")))</f>
        <v>8</v>
      </c>
      <c r="C68" s="68">
        <f>+COUNTIFS(Feuil2!$A$4:$A$300,B68,Feuil2!$H$4:$H$300,0.01,Feuil2!$I$4:$I$300,'répartition colonne F 1 Dil'!$A$65)</f>
        <v>0</v>
      </c>
      <c r="D68" s="69" t="e">
        <f>+COUNTIFS(#REF!,'répartition colonne F 1 Dil'!$B68,#REF!,'répartition colonne F 1 Dil'!D$63,#REF!,'répartition colonne F 1 Dil'!$A$65)</f>
        <v>#REF!</v>
      </c>
      <c r="E68" s="69" t="e">
        <f>+COUNTIFS(#REF!,'répartition colonne F 1 Dil'!$B68,#REF!,'répartition colonne F 1 Dil'!E$63,#REF!,'répartition colonne F 1 Dil'!$A$65)</f>
        <v>#REF!</v>
      </c>
      <c r="F68" s="69" t="e">
        <f>+COUNTIFS(#REF!,'répartition colonne F 1 Dil'!$B68,#REF!,'répartition colonne F 1 Dil'!F$63,#REF!,'répartition colonne F 1 Dil'!$A$65)</f>
        <v>#REF!</v>
      </c>
      <c r="G68" s="69" t="e">
        <f>+COUNTIFS(#REF!,'répartition colonne F 1 Dil'!$B68,#REF!,'répartition colonne F 1 Dil'!G$63,#REF!,'répartition colonne F 1 Dil'!$A$65)</f>
        <v>#REF!</v>
      </c>
      <c r="H68" s="69" t="e">
        <f>+COUNTIFS(#REF!,'répartition colonne F 1 Dil'!$B68,#REF!,'répartition colonne F 1 Dil'!H$63,#REF!,'répartition colonne F 1 Dil'!$A$65)</f>
        <v>#REF!</v>
      </c>
      <c r="I68" s="69" t="e">
        <f>+COUNTIFS(#REF!,'répartition colonne F 1 Dil'!$B68,#REF!,'répartition colonne F 1 Dil'!I$63,#REF!,'répartition colonne F 1 Dil'!$A$65)</f>
        <v>#REF!</v>
      </c>
      <c r="J68" s="69" t="e">
        <f>+COUNTIFS(#REF!,'répartition colonne F 1 Dil'!$B68,#REF!,'répartition colonne F 1 Dil'!J$63,#REF!,'répartition colonne F 1 Dil'!$A$65)</f>
        <v>#REF!</v>
      </c>
      <c r="K68" s="69" t="e">
        <f>+COUNTIFS(#REF!,'répartition colonne F 1 Dil'!$B68,#REF!,'répartition colonne F 1 Dil'!K$63,#REF!,'répartition colonne F 1 Dil'!$A$65)</f>
        <v>#REF!</v>
      </c>
      <c r="L68" s="69" t="e">
        <f>+COUNTIFS(#REF!,'répartition colonne F 1 Dil'!$B68,#REF!,'répartition colonne F 1 Dil'!L$63,#REF!,'répartition colonne F 1 Dil'!$A$65)</f>
        <v>#REF!</v>
      </c>
      <c r="M68" s="70" t="e">
        <f>+COUNTIFS(#REF!,'répartition colonne F 1 Dil'!$B68,#REF!,'répartition colonne F 1 Dil'!M$63,#REF!,'répartition colonne F 1 Dil'!$A$65)</f>
        <v>#REF!</v>
      </c>
      <c r="N68" s="71" t="e">
        <f>+COUNTIFS(#REF!,'répartition colonne F 1 Dil'!$B68,#REF!,'répartition colonne F 1 Dil'!N$63,#REF!,'répartition colonne F 1 Dil'!$A$65)</f>
        <v>#REF!</v>
      </c>
      <c r="O68" s="70" t="e">
        <f>+COUNTIFS(#REF!,'répartition colonne F 1 Dil'!$B68,#REF!,'répartition colonne F 1 Dil'!O$63,#REF!,'répartition colonne F 1 Dil'!$A$65)</f>
        <v>#REF!</v>
      </c>
      <c r="P68" s="69" t="e">
        <f>+COUNTIFS(#REF!,'répartition colonne F 1 Dil'!$B68,#REF!,'répartition colonne F 1 Dil'!P$63,#REF!,'répartition colonne F 1 Dil'!$A$65)</f>
        <v>#REF!</v>
      </c>
      <c r="Q68" s="68">
        <f>+COUNTIFS(Feuil2!$A$4:$A$300,B68,Feuil2!$H$4:$H$300,$T$4,Feuil2!$I$4:$I$300,'répartition colonne F 1 Dil'!$A$65)</f>
        <v>0</v>
      </c>
    </row>
    <row r="69" spans="1:18" ht="15.75" x14ac:dyDescent="0.25">
      <c r="A69" s="270"/>
      <c r="B69" s="160" t="str">
        <f>IF($S$3=1024,64,IF($S$3=256,"16",IF($S$3=64,"4","2")))</f>
        <v>4</v>
      </c>
      <c r="C69" s="68">
        <f>+COUNTIFS(Feuil2!$A$4:$A$300,B69,Feuil2!$H$4:$H$300,0.01,Feuil2!$I$4:$I$300,'répartition colonne F 1 Dil'!$A$65)</f>
        <v>0</v>
      </c>
      <c r="D69" s="69" t="e">
        <f>+COUNTIFS(#REF!,'répartition colonne F 1 Dil'!$B69,#REF!,'répartition colonne F 1 Dil'!D$63,#REF!,'répartition colonne F 1 Dil'!$A$65)</f>
        <v>#REF!</v>
      </c>
      <c r="E69" s="69" t="e">
        <f>+COUNTIFS(#REF!,'répartition colonne F 1 Dil'!$B69,#REF!,'répartition colonne F 1 Dil'!E$63,#REF!,'répartition colonne F 1 Dil'!$A$65)</f>
        <v>#REF!</v>
      </c>
      <c r="F69" s="69" t="e">
        <f>+COUNTIFS(#REF!,'répartition colonne F 1 Dil'!$B69,#REF!,'répartition colonne F 1 Dil'!F$63,#REF!,'répartition colonne F 1 Dil'!$A$65)</f>
        <v>#REF!</v>
      </c>
      <c r="G69" s="69" t="e">
        <f>+COUNTIFS(#REF!,'répartition colonne F 1 Dil'!$B69,#REF!,'répartition colonne F 1 Dil'!G$63,#REF!,'répartition colonne F 1 Dil'!$A$65)</f>
        <v>#REF!</v>
      </c>
      <c r="H69" s="69" t="e">
        <f>+COUNTIFS(#REF!,'répartition colonne F 1 Dil'!$B69,#REF!,'répartition colonne F 1 Dil'!H$63,#REF!,'répartition colonne F 1 Dil'!$A$65)</f>
        <v>#REF!</v>
      </c>
      <c r="I69" s="69" t="e">
        <f>+COUNTIFS(#REF!,'répartition colonne F 1 Dil'!$B69,#REF!,'répartition colonne F 1 Dil'!I$63,#REF!,'répartition colonne F 1 Dil'!$A$65)</f>
        <v>#REF!</v>
      </c>
      <c r="J69" s="69" t="e">
        <f>+COUNTIFS(#REF!,'répartition colonne F 1 Dil'!$B69,#REF!,'répartition colonne F 1 Dil'!J$63,#REF!,'répartition colonne F 1 Dil'!$A$65)</f>
        <v>#REF!</v>
      </c>
      <c r="K69" s="69" t="e">
        <f>+COUNTIFS(#REF!,'répartition colonne F 1 Dil'!$B69,#REF!,'répartition colonne F 1 Dil'!K$63,#REF!,'répartition colonne F 1 Dil'!$A$65)</f>
        <v>#REF!</v>
      </c>
      <c r="L69" s="70" t="e">
        <f>+COUNTIFS(#REF!,'répartition colonne F 1 Dil'!$B69,#REF!,'répartition colonne F 1 Dil'!L$63,#REF!,'répartition colonne F 1 Dil'!$A$65)</f>
        <v>#REF!</v>
      </c>
      <c r="M69" s="71" t="e">
        <f>+COUNTIFS(#REF!,'répartition colonne F 1 Dil'!$B69,#REF!,'répartition colonne F 1 Dil'!M$63,#REF!,'répartition colonne F 1 Dil'!$A$65)</f>
        <v>#REF!</v>
      </c>
      <c r="N69" s="70" t="e">
        <f>+COUNTIFS(#REF!,'répartition colonne F 1 Dil'!$B69,#REF!,'répartition colonne F 1 Dil'!N$63,#REF!,'répartition colonne F 1 Dil'!$A$65)</f>
        <v>#REF!</v>
      </c>
      <c r="O69" s="69" t="e">
        <f>+COUNTIFS(#REF!,'répartition colonne F 1 Dil'!$B69,#REF!,'répartition colonne F 1 Dil'!O$63,#REF!,'répartition colonne F 1 Dil'!$A$65)</f>
        <v>#REF!</v>
      </c>
      <c r="P69" s="69" t="e">
        <f>+COUNTIFS(#REF!,'répartition colonne F 1 Dil'!$B69,#REF!,'répartition colonne F 1 Dil'!P$63,#REF!,'répartition colonne F 1 Dil'!$A$65)</f>
        <v>#REF!</v>
      </c>
      <c r="Q69" s="68">
        <f>+COUNTIFS(Feuil2!$A$4:$A$300,B69,Feuil2!$H$4:$H$300,$T$4,Feuil2!$I$4:$I$300,'répartition colonne F 1 Dil'!$A$65)</f>
        <v>0</v>
      </c>
    </row>
    <row r="70" spans="1:18" ht="15.75" x14ac:dyDescent="0.25">
      <c r="A70" s="270"/>
      <c r="B70" s="160" t="str">
        <f>IF($S$3=1024,32,IF($S$3=256,"8",IF($S$3=64,"2","1")))</f>
        <v>2</v>
      </c>
      <c r="C70" s="68">
        <f>+COUNTIFS(Feuil2!$A$4:$A$300,B70,Feuil2!$H$4:$H$300,0.01,Feuil2!$I$4:$I$300,'répartition colonne F 1 Dil'!$A$65)</f>
        <v>0</v>
      </c>
      <c r="D70" s="69" t="e">
        <f>+COUNTIFS(#REF!,'répartition colonne F 1 Dil'!$B70,#REF!,'répartition colonne F 1 Dil'!D$63,#REF!,'répartition colonne F 1 Dil'!$A$65)</f>
        <v>#REF!</v>
      </c>
      <c r="E70" s="69" t="e">
        <f>+COUNTIFS(#REF!,'répartition colonne F 1 Dil'!$B70,#REF!,'répartition colonne F 1 Dil'!E$63,#REF!,'répartition colonne F 1 Dil'!$A$65)</f>
        <v>#REF!</v>
      </c>
      <c r="F70" s="69" t="e">
        <f>+COUNTIFS(#REF!,'répartition colonne F 1 Dil'!$B70,#REF!,'répartition colonne F 1 Dil'!F$63,#REF!,'répartition colonne F 1 Dil'!$A$65)</f>
        <v>#REF!</v>
      </c>
      <c r="G70" s="69" t="e">
        <f>+COUNTIFS(#REF!,'répartition colonne F 1 Dil'!$B70,#REF!,'répartition colonne F 1 Dil'!G$63,#REF!,'répartition colonne F 1 Dil'!$A$65)</f>
        <v>#REF!</v>
      </c>
      <c r="H70" s="69" t="e">
        <f>+COUNTIFS(#REF!,'répartition colonne F 1 Dil'!$B70,#REF!,'répartition colonne F 1 Dil'!H$63,#REF!,'répartition colonne F 1 Dil'!$A$65)</f>
        <v>#REF!</v>
      </c>
      <c r="I70" s="69" t="e">
        <f>+COUNTIFS(#REF!,'répartition colonne F 1 Dil'!$B70,#REF!,'répartition colonne F 1 Dil'!I$63,#REF!,'répartition colonne F 1 Dil'!$A$65)</f>
        <v>#REF!</v>
      </c>
      <c r="J70" s="69" t="e">
        <f>+COUNTIFS(#REF!,'répartition colonne F 1 Dil'!$B70,#REF!,'répartition colonne F 1 Dil'!J$63,#REF!,'répartition colonne F 1 Dil'!$A$65)</f>
        <v>#REF!</v>
      </c>
      <c r="K70" s="70" t="e">
        <f>+COUNTIFS(#REF!,'répartition colonne F 1 Dil'!$B70,#REF!,'répartition colonne F 1 Dil'!K$63,#REF!,'répartition colonne F 1 Dil'!$A$65)</f>
        <v>#REF!</v>
      </c>
      <c r="L70" s="71" t="e">
        <f>+COUNTIFS(#REF!,'répartition colonne F 1 Dil'!$B70,#REF!,'répartition colonne F 1 Dil'!L$63,#REF!,'répartition colonne F 1 Dil'!$A$65)</f>
        <v>#REF!</v>
      </c>
      <c r="M70" s="70" t="e">
        <f>+COUNTIFS(#REF!,'répartition colonne F 1 Dil'!$B70,#REF!,'répartition colonne F 1 Dil'!M$63,#REF!,'répartition colonne F 1 Dil'!$A$65)</f>
        <v>#REF!</v>
      </c>
      <c r="N70" s="69" t="e">
        <f>+COUNTIFS(#REF!,'répartition colonne F 1 Dil'!$B70,#REF!,'répartition colonne F 1 Dil'!N$63,#REF!,'répartition colonne F 1 Dil'!$A$65)</f>
        <v>#REF!</v>
      </c>
      <c r="O70" s="69" t="e">
        <f>+COUNTIFS(#REF!,'répartition colonne F 1 Dil'!$B70,#REF!,'répartition colonne F 1 Dil'!O$63,#REF!,'répartition colonne F 1 Dil'!$A$65)</f>
        <v>#REF!</v>
      </c>
      <c r="P70" s="69" t="e">
        <f>+COUNTIFS(#REF!,'répartition colonne F 1 Dil'!$B70,#REF!,'répartition colonne F 1 Dil'!P$63,#REF!,'répartition colonne F 1 Dil'!$A$65)</f>
        <v>#REF!</v>
      </c>
      <c r="Q70" s="68">
        <f>+COUNTIFS(Feuil2!$A$4:$A$300,B70,Feuil2!$H$4:$H$300,$T$4,Feuil2!$I$4:$I$300,'répartition colonne F 1 Dil'!$A$65)</f>
        <v>0</v>
      </c>
    </row>
    <row r="71" spans="1:18" ht="15.75" x14ac:dyDescent="0.25">
      <c r="A71" s="270"/>
      <c r="B71" s="160" t="str">
        <f>IF($S$3=1024,16,IF($S$3=256,"4",IF($S$3=64,"1","0,5")))</f>
        <v>1</v>
      </c>
      <c r="C71" s="68">
        <f>+COUNTIFS(Feuil2!$A$4:$A$300,B71,Feuil2!$H$4:$H$300,0.01,Feuil2!$I$4:$I$300,'répartition colonne F 1 Dil'!$A$65)</f>
        <v>0</v>
      </c>
      <c r="D71" s="69" t="e">
        <f>+COUNTIFS(#REF!,'répartition colonne F 1 Dil'!$B71,#REF!,'répartition colonne F 1 Dil'!D$63,#REF!,'répartition colonne F 1 Dil'!$A$65)</f>
        <v>#REF!</v>
      </c>
      <c r="E71" s="69" t="e">
        <f>+COUNTIFS(#REF!,'répartition colonne F 1 Dil'!$B71,#REF!,'répartition colonne F 1 Dil'!E$63,#REF!,'répartition colonne F 1 Dil'!$A$65)</f>
        <v>#REF!</v>
      </c>
      <c r="F71" s="69" t="e">
        <f>+COUNTIFS(#REF!,'répartition colonne F 1 Dil'!$B71,#REF!,'répartition colonne F 1 Dil'!F$63,#REF!,'répartition colonne F 1 Dil'!$A$65)</f>
        <v>#REF!</v>
      </c>
      <c r="G71" s="69" t="e">
        <f>+COUNTIFS(#REF!,'répartition colonne F 1 Dil'!$B71,#REF!,'répartition colonne F 1 Dil'!G$63,#REF!,'répartition colonne F 1 Dil'!$A$65)</f>
        <v>#REF!</v>
      </c>
      <c r="H71" s="69" t="e">
        <f>+COUNTIFS(#REF!,'répartition colonne F 1 Dil'!$B71,#REF!,'répartition colonne F 1 Dil'!H$63,#REF!,'répartition colonne F 1 Dil'!$A$65)</f>
        <v>#REF!</v>
      </c>
      <c r="I71" s="69" t="e">
        <f>+COUNTIFS(#REF!,'répartition colonne F 1 Dil'!$B71,#REF!,'répartition colonne F 1 Dil'!I$63,#REF!,'répartition colonne F 1 Dil'!$A$65)</f>
        <v>#REF!</v>
      </c>
      <c r="J71" s="70" t="e">
        <f>+COUNTIFS(#REF!,'répartition colonne F 1 Dil'!$B71,#REF!,'répartition colonne F 1 Dil'!J$63,#REF!,'répartition colonne F 1 Dil'!$A$65)</f>
        <v>#REF!</v>
      </c>
      <c r="K71" s="71" t="e">
        <f>+COUNTIFS(#REF!,'répartition colonne F 1 Dil'!$B71,#REF!,'répartition colonne F 1 Dil'!K$63,#REF!,'répartition colonne F 1 Dil'!$A$65)</f>
        <v>#REF!</v>
      </c>
      <c r="L71" s="70" t="e">
        <f>+COUNTIFS(#REF!,'répartition colonne F 1 Dil'!$B71,#REF!,'répartition colonne F 1 Dil'!L$63,#REF!,'répartition colonne F 1 Dil'!$A$65)</f>
        <v>#REF!</v>
      </c>
      <c r="M71" s="69" t="e">
        <f>+COUNTIFS(#REF!,'répartition colonne F 1 Dil'!$B71,#REF!,'répartition colonne F 1 Dil'!M$63,#REF!,'répartition colonne F 1 Dil'!$A$65)</f>
        <v>#REF!</v>
      </c>
      <c r="N71" s="69" t="e">
        <f>+COUNTIFS(#REF!,'répartition colonne F 1 Dil'!$B71,#REF!,'répartition colonne F 1 Dil'!N$63,#REF!,'répartition colonne F 1 Dil'!$A$65)</f>
        <v>#REF!</v>
      </c>
      <c r="O71" s="69" t="e">
        <f>+COUNTIFS(#REF!,'répartition colonne F 1 Dil'!$B71,#REF!,'répartition colonne F 1 Dil'!O$63,#REF!,'répartition colonne F 1 Dil'!$A$65)</f>
        <v>#REF!</v>
      </c>
      <c r="P71" s="69" t="e">
        <f>+COUNTIFS(#REF!,'répartition colonne F 1 Dil'!$B71,#REF!,'répartition colonne F 1 Dil'!P$63,#REF!,'répartition colonne F 1 Dil'!$A$65)</f>
        <v>#REF!</v>
      </c>
      <c r="Q71" s="68">
        <f>+COUNTIFS(Feuil2!$A$4:$A$300,B71,Feuil2!$H$4:$H$300,$T$4,Feuil2!$I$4:$I$300,'répartition colonne F 1 Dil'!$A$65)</f>
        <v>0</v>
      </c>
    </row>
    <row r="72" spans="1:18" ht="15.75" x14ac:dyDescent="0.25">
      <c r="A72" s="270"/>
      <c r="B72" s="160" t="str">
        <f>IF($S$3=1024,8,IF($S$3=256,"2",IF($S$3=64,"0,5","0,25")))</f>
        <v>0,5</v>
      </c>
      <c r="C72" s="68">
        <f>+COUNTIFS(Feuil2!$A$4:$A$300,B72,Feuil2!$H$4:$H$300,0.01,Feuil2!$I$4:$I$300,'répartition colonne F 1 Dil'!$A$65)</f>
        <v>0</v>
      </c>
      <c r="D72" s="69" t="e">
        <f>+COUNTIFS(#REF!,'répartition colonne F 1 Dil'!$B72,#REF!,'répartition colonne F 1 Dil'!D$63,#REF!,'répartition colonne F 1 Dil'!$A$65)</f>
        <v>#REF!</v>
      </c>
      <c r="E72" s="69" t="e">
        <f>+COUNTIFS(#REF!,'répartition colonne F 1 Dil'!$B72,#REF!,'répartition colonne F 1 Dil'!E$63,#REF!,'répartition colonne F 1 Dil'!$A$65)</f>
        <v>#REF!</v>
      </c>
      <c r="F72" s="69" t="e">
        <f>+COUNTIFS(#REF!,'répartition colonne F 1 Dil'!$B72,#REF!,'répartition colonne F 1 Dil'!F$63,#REF!,'répartition colonne F 1 Dil'!$A$65)</f>
        <v>#REF!</v>
      </c>
      <c r="G72" s="69" t="e">
        <f>+COUNTIFS(#REF!,'répartition colonne F 1 Dil'!$B72,#REF!,'répartition colonne F 1 Dil'!G$63,#REF!,'répartition colonne F 1 Dil'!$A$65)</f>
        <v>#REF!</v>
      </c>
      <c r="H72" s="69" t="e">
        <f>+COUNTIFS(#REF!,'répartition colonne F 1 Dil'!$B72,#REF!,'répartition colonne F 1 Dil'!H$63,#REF!,'répartition colonne F 1 Dil'!$A$65)</f>
        <v>#REF!</v>
      </c>
      <c r="I72" s="70" t="e">
        <f>+COUNTIFS(#REF!,'répartition colonne F 1 Dil'!$B72,#REF!,'répartition colonne F 1 Dil'!I$63,#REF!,'répartition colonne F 1 Dil'!$A$65)</f>
        <v>#REF!</v>
      </c>
      <c r="J72" s="71" t="e">
        <f>+COUNTIFS(#REF!,'répartition colonne F 1 Dil'!$B72,#REF!,'répartition colonne F 1 Dil'!J$63,#REF!,'répartition colonne F 1 Dil'!$A$65)</f>
        <v>#REF!</v>
      </c>
      <c r="K72" s="70" t="e">
        <f>+COUNTIFS(#REF!,'répartition colonne F 1 Dil'!$B72,#REF!,'répartition colonne F 1 Dil'!K$63,#REF!,'répartition colonne F 1 Dil'!$A$65)</f>
        <v>#REF!</v>
      </c>
      <c r="L72" s="69" t="e">
        <f>+COUNTIFS(#REF!,'répartition colonne F 1 Dil'!$B72,#REF!,'répartition colonne F 1 Dil'!L$63,#REF!,'répartition colonne F 1 Dil'!$A$65)</f>
        <v>#REF!</v>
      </c>
      <c r="M72" s="69" t="e">
        <f>+COUNTIFS(#REF!,'répartition colonne F 1 Dil'!$B72,#REF!,'répartition colonne F 1 Dil'!M$63,#REF!,'répartition colonne F 1 Dil'!$A$65)</f>
        <v>#REF!</v>
      </c>
      <c r="N72" s="69" t="e">
        <f>+COUNTIFS(#REF!,'répartition colonne F 1 Dil'!$B72,#REF!,'répartition colonne F 1 Dil'!N$63,#REF!,'répartition colonne F 1 Dil'!$A$65)</f>
        <v>#REF!</v>
      </c>
      <c r="O72" s="69" t="e">
        <f>+COUNTIFS(#REF!,'répartition colonne F 1 Dil'!$B72,#REF!,'répartition colonne F 1 Dil'!O$63,#REF!,'répartition colonne F 1 Dil'!$A$65)</f>
        <v>#REF!</v>
      </c>
      <c r="P72" s="69" t="e">
        <f>+COUNTIFS(#REF!,'répartition colonne F 1 Dil'!$B72,#REF!,'répartition colonne F 1 Dil'!P$63,#REF!,'répartition colonne F 1 Dil'!$A$65)</f>
        <v>#REF!</v>
      </c>
      <c r="Q72" s="68">
        <f>+COUNTIFS(Feuil2!$A$4:$A$300,B72,Feuil2!$H$4:$H$300,$T$4,Feuil2!$I$4:$I$300,'répartition colonne F 1 Dil'!$A$65)</f>
        <v>0</v>
      </c>
      <c r="R72" s="169"/>
    </row>
    <row r="73" spans="1:18" ht="15.75" x14ac:dyDescent="0.25">
      <c r="A73" s="270"/>
      <c r="B73" s="160" t="str">
        <f>IF($S$3=1024,4,IF($S$3=256,"1",IF($S$3=64,"0,25","0,125")))</f>
        <v>0,25</v>
      </c>
      <c r="C73" s="68">
        <f>+COUNTIFS(Feuil2!$A$4:$A$300,B73,Feuil2!$H$4:$H$300,0.01,Feuil2!$I$4:$I$300,'répartition colonne F 1 Dil'!$A$65)</f>
        <v>0</v>
      </c>
      <c r="D73" s="69" t="e">
        <f>+COUNTIFS(#REF!,'répartition colonne F 1 Dil'!$B73,#REF!,'répartition colonne F 1 Dil'!D$63,#REF!,'répartition colonne F 1 Dil'!$A$65)</f>
        <v>#REF!</v>
      </c>
      <c r="E73" s="69" t="e">
        <f>+COUNTIFS(#REF!,'répartition colonne F 1 Dil'!$B73,#REF!,'répartition colonne F 1 Dil'!E$63,#REF!,'répartition colonne F 1 Dil'!$A$65)</f>
        <v>#REF!</v>
      </c>
      <c r="F73" s="69" t="e">
        <f>+COUNTIFS(#REF!,'répartition colonne F 1 Dil'!$B73,#REF!,'répartition colonne F 1 Dil'!F$63,#REF!,'répartition colonne F 1 Dil'!$A$65)</f>
        <v>#REF!</v>
      </c>
      <c r="G73" s="69" t="e">
        <f>+COUNTIFS(#REF!,'répartition colonne F 1 Dil'!$B73,#REF!,'répartition colonne F 1 Dil'!G$63,#REF!,'répartition colonne F 1 Dil'!$A$65)</f>
        <v>#REF!</v>
      </c>
      <c r="H73" s="70" t="e">
        <f>+COUNTIFS(#REF!,'répartition colonne F 1 Dil'!$B73,#REF!,'répartition colonne F 1 Dil'!H$63,#REF!,'répartition colonne F 1 Dil'!$A$65)</f>
        <v>#REF!</v>
      </c>
      <c r="I73" s="71" t="e">
        <f>+COUNTIFS(#REF!,'répartition colonne F 1 Dil'!$B73,#REF!,'répartition colonne F 1 Dil'!I$63,#REF!,'répartition colonne F 1 Dil'!$A$65)</f>
        <v>#REF!</v>
      </c>
      <c r="J73" s="70" t="e">
        <f>+COUNTIFS(#REF!,'répartition colonne F 1 Dil'!$B73,#REF!,'répartition colonne F 1 Dil'!J$63,#REF!,'répartition colonne F 1 Dil'!$A$65)</f>
        <v>#REF!</v>
      </c>
      <c r="K73" s="69" t="e">
        <f>+COUNTIFS(#REF!,'répartition colonne F 1 Dil'!$B73,#REF!,'répartition colonne F 1 Dil'!K$63,#REF!,'répartition colonne F 1 Dil'!$A$65)</f>
        <v>#REF!</v>
      </c>
      <c r="L73" s="69" t="e">
        <f>+COUNTIFS(#REF!,'répartition colonne F 1 Dil'!$B73,#REF!,'répartition colonne F 1 Dil'!L$63,#REF!,'répartition colonne F 1 Dil'!$A$65)</f>
        <v>#REF!</v>
      </c>
      <c r="M73" s="69" t="e">
        <f>+COUNTIFS(#REF!,'répartition colonne F 1 Dil'!$B73,#REF!,'répartition colonne F 1 Dil'!M$63,#REF!,'répartition colonne F 1 Dil'!$A$65)</f>
        <v>#REF!</v>
      </c>
      <c r="N73" s="69" t="e">
        <f>+COUNTIFS(#REF!,'répartition colonne F 1 Dil'!$B73,#REF!,'répartition colonne F 1 Dil'!N$63,#REF!,'répartition colonne F 1 Dil'!$A$65)</f>
        <v>#REF!</v>
      </c>
      <c r="O73" s="69" t="e">
        <f>+COUNTIFS(#REF!,'répartition colonne F 1 Dil'!$B73,#REF!,'répartition colonne F 1 Dil'!O$63,#REF!,'répartition colonne F 1 Dil'!$A$65)</f>
        <v>#REF!</v>
      </c>
      <c r="P73" s="69" t="e">
        <f>+COUNTIFS(#REF!,'répartition colonne F 1 Dil'!$B73,#REF!,'répartition colonne F 1 Dil'!P$63,#REF!,'répartition colonne F 1 Dil'!$A$65)</f>
        <v>#REF!</v>
      </c>
      <c r="Q73" s="68">
        <f>+COUNTIFS(Feuil2!$A$4:$A$300,B73,Feuil2!$H$4:$H$300,$T$4,Feuil2!$I$4:$I$300,'répartition colonne F 1 Dil'!$A$65)</f>
        <v>0</v>
      </c>
    </row>
    <row r="74" spans="1:18" ht="15.75" x14ac:dyDescent="0.25">
      <c r="A74" s="270"/>
      <c r="B74" s="160" t="str">
        <f>IF($S$3=1024,2,IF($S$3=256,"0,5",IF($S$3=64,"0,125","0,064")))</f>
        <v>0,125</v>
      </c>
      <c r="C74" s="68">
        <f>+COUNTIFS(Feuil2!$A$4:$A$300,B74,Feuil2!$H$4:$H$300,0.01,Feuil2!$I$4:$I$300,'répartition colonne F 1 Dil'!$A$65)</f>
        <v>0</v>
      </c>
      <c r="D74" s="69" t="e">
        <f>+COUNTIFS(#REF!,'répartition colonne F 1 Dil'!$B74,#REF!,'répartition colonne F 1 Dil'!D$63,#REF!,'répartition colonne F 1 Dil'!$A$65)</f>
        <v>#REF!</v>
      </c>
      <c r="E74" s="69" t="e">
        <f>+COUNTIFS(#REF!,'répartition colonne F 1 Dil'!$B74,#REF!,'répartition colonne F 1 Dil'!E$63,#REF!,'répartition colonne F 1 Dil'!$A$65)</f>
        <v>#REF!</v>
      </c>
      <c r="F74" s="69" t="e">
        <f>+COUNTIFS(#REF!,'répartition colonne F 1 Dil'!$B74,#REF!,'répartition colonne F 1 Dil'!F$63,#REF!,'répartition colonne F 1 Dil'!$A$65)</f>
        <v>#REF!</v>
      </c>
      <c r="G74" s="70" t="e">
        <f>+COUNTIFS(#REF!,'répartition colonne F 1 Dil'!$B74,#REF!,'répartition colonne F 1 Dil'!G$63,#REF!,'répartition colonne F 1 Dil'!$A$65)</f>
        <v>#REF!</v>
      </c>
      <c r="H74" s="71" t="e">
        <f>+COUNTIFS(#REF!,'répartition colonne F 1 Dil'!$B74,#REF!,'répartition colonne F 1 Dil'!H$63,#REF!,'répartition colonne F 1 Dil'!$A$65)</f>
        <v>#REF!</v>
      </c>
      <c r="I74" s="70" t="e">
        <f>+COUNTIFS(#REF!,'répartition colonne F 1 Dil'!$B74,#REF!,'répartition colonne F 1 Dil'!I$63,#REF!,'répartition colonne F 1 Dil'!$A$65)</f>
        <v>#REF!</v>
      </c>
      <c r="J74" s="69" t="e">
        <f>+COUNTIFS(#REF!,'répartition colonne F 1 Dil'!$B74,#REF!,'répartition colonne F 1 Dil'!J$63,#REF!,'répartition colonne F 1 Dil'!$A$65)</f>
        <v>#REF!</v>
      </c>
      <c r="K74" s="69" t="e">
        <f>+COUNTIFS(#REF!,'répartition colonne F 1 Dil'!$B74,#REF!,'répartition colonne F 1 Dil'!K$63,#REF!,'répartition colonne F 1 Dil'!$A$65)</f>
        <v>#REF!</v>
      </c>
      <c r="L74" s="69" t="e">
        <f>+COUNTIFS(#REF!,'répartition colonne F 1 Dil'!$B74,#REF!,'répartition colonne F 1 Dil'!L$63,#REF!,'répartition colonne F 1 Dil'!$A$65)</f>
        <v>#REF!</v>
      </c>
      <c r="M74" s="69" t="e">
        <f>+COUNTIFS(#REF!,'répartition colonne F 1 Dil'!$B74,#REF!,'répartition colonne F 1 Dil'!M$63,#REF!,'répartition colonne F 1 Dil'!$A$65)</f>
        <v>#REF!</v>
      </c>
      <c r="N74" s="69" t="e">
        <f>+COUNTIFS(#REF!,'répartition colonne F 1 Dil'!$B74,#REF!,'répartition colonne F 1 Dil'!N$63,#REF!,'répartition colonne F 1 Dil'!$A$65)</f>
        <v>#REF!</v>
      </c>
      <c r="O74" s="69" t="e">
        <f>+COUNTIFS(#REF!,'répartition colonne F 1 Dil'!$B74,#REF!,'répartition colonne F 1 Dil'!O$63,#REF!,'répartition colonne F 1 Dil'!$A$65)</f>
        <v>#REF!</v>
      </c>
      <c r="P74" s="69" t="e">
        <f>+COUNTIFS(#REF!,'répartition colonne F 1 Dil'!$B74,#REF!,'répartition colonne F 1 Dil'!P$63,#REF!,'répartition colonne F 1 Dil'!$A$65)</f>
        <v>#REF!</v>
      </c>
      <c r="Q74" s="68">
        <f>+COUNTIFS(Feuil2!$A$4:$A$300,B74,Feuil2!$H$4:$H$300,$T$4,Feuil2!$I$4:$I$300,'répartition colonne F 1 Dil'!$A$65)</f>
        <v>0</v>
      </c>
    </row>
    <row r="75" spans="1:18" ht="15.75" x14ac:dyDescent="0.25">
      <c r="A75" s="270"/>
      <c r="B75" s="160" t="str">
        <f>IF($S$3=1024,1,IF($S$3=256,"0,25",IF($S$3=64,"0,064","0,032")))</f>
        <v>0,064</v>
      </c>
      <c r="C75" s="68">
        <f>+COUNTIFS(Feuil2!$A$4:$A$300,B75,Feuil2!$H$4:$H$300,0.01,Feuil2!$I$4:$I$300,'répartition colonne F 1 Dil'!$A$65)</f>
        <v>0</v>
      </c>
      <c r="D75" s="69" t="e">
        <f>+COUNTIFS(#REF!,'répartition colonne F 1 Dil'!$B75,#REF!,'répartition colonne F 1 Dil'!D$63,#REF!,'répartition colonne F 1 Dil'!$A$65)</f>
        <v>#REF!</v>
      </c>
      <c r="E75" s="69" t="e">
        <f>+COUNTIFS(#REF!,'répartition colonne F 1 Dil'!$B75,#REF!,'répartition colonne F 1 Dil'!E$63,#REF!,'répartition colonne F 1 Dil'!$A$65)</f>
        <v>#REF!</v>
      </c>
      <c r="F75" s="70" t="e">
        <f>+COUNTIFS(#REF!,'répartition colonne F 1 Dil'!$B75,#REF!,'répartition colonne F 1 Dil'!F$63,#REF!,'répartition colonne F 1 Dil'!$A$65)</f>
        <v>#REF!</v>
      </c>
      <c r="G75" s="71" t="e">
        <f>+COUNTIFS(#REF!,'répartition colonne F 1 Dil'!$B75,#REF!,'répartition colonne F 1 Dil'!G$63,#REF!,'répartition colonne F 1 Dil'!$A$65)</f>
        <v>#REF!</v>
      </c>
      <c r="H75" s="70" t="e">
        <f>+COUNTIFS(#REF!,'répartition colonne F 1 Dil'!$B75,#REF!,'répartition colonne F 1 Dil'!H$63,#REF!,'répartition colonne F 1 Dil'!$A$65)</f>
        <v>#REF!</v>
      </c>
      <c r="I75" s="69" t="e">
        <f>+COUNTIFS(#REF!,'répartition colonne F 1 Dil'!$B75,#REF!,'répartition colonne F 1 Dil'!I$63,#REF!,'répartition colonne F 1 Dil'!$A$65)</f>
        <v>#REF!</v>
      </c>
      <c r="J75" s="69" t="e">
        <f>+COUNTIFS(#REF!,'répartition colonne F 1 Dil'!$B75,#REF!,'répartition colonne F 1 Dil'!J$63,#REF!,'répartition colonne F 1 Dil'!$A$65)</f>
        <v>#REF!</v>
      </c>
      <c r="K75" s="69" t="e">
        <f>+COUNTIFS(#REF!,'répartition colonne F 1 Dil'!$B75,#REF!,'répartition colonne F 1 Dil'!K$63,#REF!,'répartition colonne F 1 Dil'!$A$65)</f>
        <v>#REF!</v>
      </c>
      <c r="L75" s="69" t="e">
        <f>+COUNTIFS(#REF!,'répartition colonne F 1 Dil'!$B75,#REF!,'répartition colonne F 1 Dil'!L$63,#REF!,'répartition colonne F 1 Dil'!$A$65)</f>
        <v>#REF!</v>
      </c>
      <c r="M75" s="69" t="e">
        <f>+COUNTIFS(#REF!,'répartition colonne F 1 Dil'!$B75,#REF!,'répartition colonne F 1 Dil'!M$63,#REF!,'répartition colonne F 1 Dil'!$A$65)</f>
        <v>#REF!</v>
      </c>
      <c r="N75" s="69" t="e">
        <f>+COUNTIFS(#REF!,'répartition colonne F 1 Dil'!$B75,#REF!,'répartition colonne F 1 Dil'!N$63,#REF!,'répartition colonne F 1 Dil'!$A$65)</f>
        <v>#REF!</v>
      </c>
      <c r="O75" s="69" t="e">
        <f>+COUNTIFS(#REF!,'répartition colonne F 1 Dil'!$B75,#REF!,'répartition colonne F 1 Dil'!O$63,#REF!,'répartition colonne F 1 Dil'!$A$65)</f>
        <v>#REF!</v>
      </c>
      <c r="P75" s="69" t="e">
        <f>+COUNTIFS(#REF!,'répartition colonne F 1 Dil'!$B75,#REF!,'répartition colonne F 1 Dil'!P$63,#REF!,'répartition colonne F 1 Dil'!$A$65)</f>
        <v>#REF!</v>
      </c>
      <c r="Q75" s="68">
        <f>+COUNTIFS(Feuil2!$A$4:$A$300,B75,Feuil2!$H$4:$H$300,$T$4,Feuil2!$I$4:$I$300,'répartition colonne F 1 Dil'!$A$65)</f>
        <v>0</v>
      </c>
    </row>
    <row r="76" spans="1:18" ht="15.75" x14ac:dyDescent="0.25">
      <c r="A76" s="270"/>
      <c r="B76" s="160" t="str">
        <f>IF($S$3=1024,0.5,IF($S$3=256,"0,125",IF($S$3=64,"0,032","0,016")))</f>
        <v>0,032</v>
      </c>
      <c r="C76" s="68">
        <f>+COUNTIFS(Feuil2!$A$4:$A$300,B76,Feuil2!$H$4:$H$300,0.01,Feuil2!$I$4:$I$300,'répartition colonne F 1 Dil'!$A$65)</f>
        <v>0</v>
      </c>
      <c r="D76" s="69" t="e">
        <f>+COUNTIFS(#REF!,'répartition colonne F 1 Dil'!$B76,#REF!,'répartition colonne F 1 Dil'!D$63,#REF!,'répartition colonne F 1 Dil'!$A$65)</f>
        <v>#REF!</v>
      </c>
      <c r="E76" s="70" t="e">
        <f>+COUNTIFS(#REF!,'répartition colonne F 1 Dil'!$B76,#REF!,'répartition colonne F 1 Dil'!E$63,#REF!,'répartition colonne F 1 Dil'!$A$65)</f>
        <v>#REF!</v>
      </c>
      <c r="F76" s="71" t="e">
        <f>+COUNTIFS(#REF!,'répartition colonne F 1 Dil'!$B76,#REF!,'répartition colonne F 1 Dil'!F$63,#REF!,'répartition colonne F 1 Dil'!$A$65)</f>
        <v>#REF!</v>
      </c>
      <c r="G76" s="70" t="e">
        <f>+COUNTIFS(#REF!,'répartition colonne F 1 Dil'!$B76,#REF!,'répartition colonne F 1 Dil'!G$63,#REF!,'répartition colonne F 1 Dil'!$A$65)</f>
        <v>#REF!</v>
      </c>
      <c r="H76" s="69" t="e">
        <f>+COUNTIFS(#REF!,'répartition colonne F 1 Dil'!$B76,#REF!,'répartition colonne F 1 Dil'!H$63,#REF!,'répartition colonne F 1 Dil'!$A$65)</f>
        <v>#REF!</v>
      </c>
      <c r="I76" s="69" t="e">
        <f>+COUNTIFS(#REF!,'répartition colonne F 1 Dil'!$B76,#REF!,'répartition colonne F 1 Dil'!I$63,#REF!,'répartition colonne F 1 Dil'!$A$65)</f>
        <v>#REF!</v>
      </c>
      <c r="J76" s="69" t="e">
        <f>+COUNTIFS(#REF!,'répartition colonne F 1 Dil'!$B76,#REF!,'répartition colonne F 1 Dil'!J$63,#REF!,'répartition colonne F 1 Dil'!$A$65)</f>
        <v>#REF!</v>
      </c>
      <c r="K76" s="69" t="e">
        <f>+COUNTIFS(#REF!,'répartition colonne F 1 Dil'!$B76,#REF!,'répartition colonne F 1 Dil'!K$63,#REF!,'répartition colonne F 1 Dil'!$A$65)</f>
        <v>#REF!</v>
      </c>
      <c r="L76" s="69" t="e">
        <f>+COUNTIFS(#REF!,'répartition colonne F 1 Dil'!$B76,#REF!,'répartition colonne F 1 Dil'!L$63,#REF!,'répartition colonne F 1 Dil'!$A$65)</f>
        <v>#REF!</v>
      </c>
      <c r="M76" s="69" t="e">
        <f>+COUNTIFS(#REF!,'répartition colonne F 1 Dil'!$B76,#REF!,'répartition colonne F 1 Dil'!M$63,#REF!,'répartition colonne F 1 Dil'!$A$65)</f>
        <v>#REF!</v>
      </c>
      <c r="N76" s="69" t="e">
        <f>+COUNTIFS(#REF!,'répartition colonne F 1 Dil'!$B76,#REF!,'répartition colonne F 1 Dil'!N$63,#REF!,'répartition colonne F 1 Dil'!$A$65)</f>
        <v>#REF!</v>
      </c>
      <c r="O76" s="69" t="e">
        <f>+COUNTIFS(#REF!,'répartition colonne F 1 Dil'!$B76,#REF!,'répartition colonne F 1 Dil'!O$63,#REF!,'répartition colonne F 1 Dil'!$A$65)</f>
        <v>#REF!</v>
      </c>
      <c r="P76" s="69" t="e">
        <f>+COUNTIFS(#REF!,'répartition colonne F 1 Dil'!$B76,#REF!,'répartition colonne F 1 Dil'!P$63,#REF!,'répartition colonne F 1 Dil'!$A$65)</f>
        <v>#REF!</v>
      </c>
      <c r="Q76" s="68">
        <f>+COUNTIFS(Feuil2!$A$4:$A$300,B76,Feuil2!$H$4:$H$300,$T$4,Feuil2!$I$4:$I$300,'répartition colonne F 1 Dil'!$A$65)</f>
        <v>0</v>
      </c>
    </row>
    <row r="77" spans="1:18" ht="15.75" x14ac:dyDescent="0.25">
      <c r="A77" s="270"/>
      <c r="B77" s="160" t="str">
        <f>IF($S$3=1024,0.25,IF($S$3=256,"0,064",IF($S$3=64,"0,016","0,008")))</f>
        <v>0,016</v>
      </c>
      <c r="C77" s="68">
        <f>+COUNTIFS(Feuil2!$A$4:$A$300,B77,Feuil2!$H$4:$H$300,0.01,Feuil2!$I$4:$I$300,'répartition colonne F 1 Dil'!$A$65)</f>
        <v>0</v>
      </c>
      <c r="D77" s="70" t="e">
        <f>+COUNTIFS(#REF!,'répartition colonne F 1 Dil'!$B77,#REF!,'répartition colonne F 1 Dil'!D$63,#REF!,'répartition colonne F 1 Dil'!$A$65)</f>
        <v>#REF!</v>
      </c>
      <c r="E77" s="71" t="e">
        <f>+COUNTIFS(#REF!,'répartition colonne F 1 Dil'!$B77,#REF!,'répartition colonne F 1 Dil'!E$63,#REF!,'répartition colonne F 1 Dil'!$A$65)</f>
        <v>#REF!</v>
      </c>
      <c r="F77" s="70" t="e">
        <f>+COUNTIFS(#REF!,'répartition colonne F 1 Dil'!$B77,#REF!,'répartition colonne F 1 Dil'!F$63,#REF!,'répartition colonne F 1 Dil'!$A$65)</f>
        <v>#REF!</v>
      </c>
      <c r="G77" s="69" t="e">
        <f>+COUNTIFS(#REF!,'répartition colonne F 1 Dil'!$B77,#REF!,'répartition colonne F 1 Dil'!G$63,#REF!,'répartition colonne F 1 Dil'!$A$65)</f>
        <v>#REF!</v>
      </c>
      <c r="H77" s="69" t="e">
        <f>+COUNTIFS(#REF!,'répartition colonne F 1 Dil'!$B77,#REF!,'répartition colonne F 1 Dil'!H$63,#REF!,'répartition colonne F 1 Dil'!$A$65)</f>
        <v>#REF!</v>
      </c>
      <c r="I77" s="69" t="e">
        <f>+COUNTIFS(#REF!,'répartition colonne F 1 Dil'!$B77,#REF!,'répartition colonne F 1 Dil'!I$63,#REF!,'répartition colonne F 1 Dil'!$A$65)</f>
        <v>#REF!</v>
      </c>
      <c r="J77" s="69" t="e">
        <f>+COUNTIFS(#REF!,'répartition colonne F 1 Dil'!$B77,#REF!,'répartition colonne F 1 Dil'!J$63,#REF!,'répartition colonne F 1 Dil'!$A$65)</f>
        <v>#REF!</v>
      </c>
      <c r="K77" s="69" t="e">
        <f>+COUNTIFS(#REF!,'répartition colonne F 1 Dil'!$B77,#REF!,'répartition colonne F 1 Dil'!K$63,#REF!,'répartition colonne F 1 Dil'!$A$65)</f>
        <v>#REF!</v>
      </c>
      <c r="L77" s="69" t="e">
        <f>+COUNTIFS(#REF!,'répartition colonne F 1 Dil'!$B77,#REF!,'répartition colonne F 1 Dil'!L$63,#REF!,'répartition colonne F 1 Dil'!$A$65)</f>
        <v>#REF!</v>
      </c>
      <c r="M77" s="69" t="e">
        <f>+COUNTIFS(#REF!,'répartition colonne F 1 Dil'!$B77,#REF!,'répartition colonne F 1 Dil'!M$63,#REF!,'répartition colonne F 1 Dil'!$A$65)</f>
        <v>#REF!</v>
      </c>
      <c r="N77" s="69" t="e">
        <f>+COUNTIFS(#REF!,'répartition colonne F 1 Dil'!$B77,#REF!,'répartition colonne F 1 Dil'!N$63,#REF!,'répartition colonne F 1 Dil'!$A$65)</f>
        <v>#REF!</v>
      </c>
      <c r="O77" s="69" t="e">
        <f>+COUNTIFS(#REF!,'répartition colonne F 1 Dil'!$B77,#REF!,'répartition colonne F 1 Dil'!O$63,#REF!,'répartition colonne F 1 Dil'!$A$65)</f>
        <v>#REF!</v>
      </c>
      <c r="P77" s="69" t="e">
        <f>+COUNTIFS(#REF!,'répartition colonne F 1 Dil'!$B77,#REF!,'répartition colonne F 1 Dil'!P$63,#REF!,'répartition colonne F 1 Dil'!$A$65)</f>
        <v>#REF!</v>
      </c>
      <c r="Q77" s="68">
        <f>+COUNTIFS(Feuil2!$A$4:$A$300,B77,Feuil2!$H$4:$H$300,$T$4,Feuil2!$I$4:$I$300,'répartition colonne F 1 Dil'!$A$65)</f>
        <v>0</v>
      </c>
    </row>
    <row r="78" spans="1:18" ht="15.75" x14ac:dyDescent="0.25">
      <c r="A78" s="270"/>
      <c r="B78" s="160" t="str">
        <f>IF($S$3=1024,0.125,IF($S$3=256,"0,032",IF($S$3=64,"0,008","0,004")))</f>
        <v>0,008</v>
      </c>
      <c r="C78" s="70">
        <f>+COUNTIFS(Feuil2!$A$4:$A$300,B78,Feuil2!$H$4:$H$300,0.01,Feuil2!$I$4:$I$300,'répartition colonne F 1 Dil'!$A$65)</f>
        <v>0</v>
      </c>
      <c r="D78" s="71" t="e">
        <f>+COUNTIFS(#REF!,'répartition colonne F 1 Dil'!$B78,#REF!,'répartition colonne F 1 Dil'!D$63,#REF!,'répartition colonne F 1 Dil'!$A$65)</f>
        <v>#REF!</v>
      </c>
      <c r="E78" s="70" t="e">
        <f>+COUNTIFS(#REF!,'répartition colonne F 1 Dil'!$B78,#REF!,'répartition colonne F 1 Dil'!E$63,#REF!,'répartition colonne F 1 Dil'!$A$65)</f>
        <v>#REF!</v>
      </c>
      <c r="F78" s="69" t="e">
        <f>+COUNTIFS(#REF!,'répartition colonne F 1 Dil'!$B78,#REF!,'répartition colonne F 1 Dil'!F$63,#REF!,'répartition colonne F 1 Dil'!$A$65)</f>
        <v>#REF!</v>
      </c>
      <c r="G78" s="69" t="e">
        <f>+COUNTIFS(#REF!,'répartition colonne F 1 Dil'!$B78,#REF!,'répartition colonne F 1 Dil'!G$63,#REF!,'répartition colonne F 1 Dil'!$A$65)</f>
        <v>#REF!</v>
      </c>
      <c r="H78" s="69" t="e">
        <f>+COUNTIFS(#REF!,'répartition colonne F 1 Dil'!$B78,#REF!,'répartition colonne F 1 Dil'!H$63,#REF!,'répartition colonne F 1 Dil'!$A$65)</f>
        <v>#REF!</v>
      </c>
      <c r="I78" s="69" t="e">
        <f>+COUNTIFS(#REF!,'répartition colonne F 1 Dil'!$B78,#REF!,'répartition colonne F 1 Dil'!I$63,#REF!,'répartition colonne F 1 Dil'!$A$65)</f>
        <v>#REF!</v>
      </c>
      <c r="J78" s="69" t="e">
        <f>+COUNTIFS(#REF!,'répartition colonne F 1 Dil'!$B78,#REF!,'répartition colonne F 1 Dil'!J$63,#REF!,'répartition colonne F 1 Dil'!$A$65)</f>
        <v>#REF!</v>
      </c>
      <c r="K78" s="69" t="e">
        <f>+COUNTIFS(#REF!,'répartition colonne F 1 Dil'!$B78,#REF!,'répartition colonne F 1 Dil'!K$63,#REF!,'répartition colonne F 1 Dil'!$A$65)</f>
        <v>#REF!</v>
      </c>
      <c r="L78" s="69" t="e">
        <f>+COUNTIFS(#REF!,'répartition colonne F 1 Dil'!$B78,#REF!,'répartition colonne F 1 Dil'!L$63,#REF!,'répartition colonne F 1 Dil'!$A$65)</f>
        <v>#REF!</v>
      </c>
      <c r="M78" s="69" t="e">
        <f>+COUNTIFS(#REF!,'répartition colonne F 1 Dil'!$B78,#REF!,'répartition colonne F 1 Dil'!M$63,#REF!,'répartition colonne F 1 Dil'!$A$65)</f>
        <v>#REF!</v>
      </c>
      <c r="N78" s="69" t="e">
        <f>+COUNTIFS(#REF!,'répartition colonne F 1 Dil'!$B78,#REF!,'répartition colonne F 1 Dil'!N$63,#REF!,'répartition colonne F 1 Dil'!$A$65)</f>
        <v>#REF!</v>
      </c>
      <c r="O78" s="69" t="e">
        <f>+COUNTIFS(#REF!,'répartition colonne F 1 Dil'!$B78,#REF!,'répartition colonne F 1 Dil'!O$63,#REF!,'répartition colonne F 1 Dil'!$A$65)</f>
        <v>#REF!</v>
      </c>
      <c r="P78" s="69" t="e">
        <f>+COUNTIFS(#REF!,'répartition colonne F 1 Dil'!$B78,#REF!,'répartition colonne F 1 Dil'!P$63,#REF!,'répartition colonne F 1 Dil'!$A$65)</f>
        <v>#REF!</v>
      </c>
      <c r="Q78" s="68">
        <f>+COUNTIFS(Feuil2!$A$4:$A$300,B78,Feuil2!$H$4:$H$300,$T$4,Feuil2!$I$4:$I$300,'répartition colonne F 1 Dil'!$A$65)</f>
        <v>0</v>
      </c>
    </row>
    <row r="79" spans="1:18" ht="15.75" x14ac:dyDescent="0.25">
      <c r="A79" s="270"/>
      <c r="B79" s="160" t="str">
        <f>IF($S$3=1024,0.064,IF($S$3=256,"0,016",IF($S$3=64,"0,004","0,002")))</f>
        <v>0,004</v>
      </c>
      <c r="C79" s="71">
        <f>+COUNTIFS(Feuil2!$A$4:$A$300,B79,Feuil2!$H$4:$H$300,0.01,Feuil2!$I$4:$I$300,'répartition colonne F 1 Dil'!$A$65)</f>
        <v>0</v>
      </c>
      <c r="D79" s="70" t="e">
        <f>+COUNTIFS(#REF!,'répartition colonne F 1 Dil'!$B79,#REF!,'répartition colonne F 1 Dil'!D$63,#REF!,'répartition colonne F 1 Dil'!$A$65)</f>
        <v>#REF!</v>
      </c>
      <c r="E79" s="69" t="e">
        <f>+COUNTIFS(#REF!,'répartition colonne F 1 Dil'!$B79,#REF!,'répartition colonne F 1 Dil'!E$63,#REF!,'répartition colonne F 1 Dil'!$A$65)</f>
        <v>#REF!</v>
      </c>
      <c r="F79" s="69" t="e">
        <f>+COUNTIFS(#REF!,'répartition colonne F 1 Dil'!$B79,#REF!,'répartition colonne F 1 Dil'!F$63,#REF!,'répartition colonne F 1 Dil'!$A$65)</f>
        <v>#REF!</v>
      </c>
      <c r="G79" s="69" t="e">
        <f>+COUNTIFS(#REF!,'répartition colonne F 1 Dil'!$B79,#REF!,'répartition colonne F 1 Dil'!G$63,#REF!,'répartition colonne F 1 Dil'!$A$65)</f>
        <v>#REF!</v>
      </c>
      <c r="H79" s="69" t="e">
        <f>+COUNTIFS(#REF!,'répartition colonne F 1 Dil'!$B79,#REF!,'répartition colonne F 1 Dil'!H$63,#REF!,'répartition colonne F 1 Dil'!$A$65)</f>
        <v>#REF!</v>
      </c>
      <c r="I79" s="69" t="e">
        <f>+COUNTIFS(#REF!,'répartition colonne F 1 Dil'!$B79,#REF!,'répartition colonne F 1 Dil'!I$63,#REF!,'répartition colonne F 1 Dil'!$A$65)</f>
        <v>#REF!</v>
      </c>
      <c r="J79" s="69" t="e">
        <f>+COUNTIFS(#REF!,'répartition colonne F 1 Dil'!$B79,#REF!,'répartition colonne F 1 Dil'!J$63,#REF!,'répartition colonne F 1 Dil'!$A$65)</f>
        <v>#REF!</v>
      </c>
      <c r="K79" s="69" t="e">
        <f>+COUNTIFS(#REF!,'répartition colonne F 1 Dil'!$B79,#REF!,'répartition colonne F 1 Dil'!K$63,#REF!,'répartition colonne F 1 Dil'!$A$65)</f>
        <v>#REF!</v>
      </c>
      <c r="L79" s="69" t="e">
        <f>+COUNTIFS(#REF!,'répartition colonne F 1 Dil'!$B79,#REF!,'répartition colonne F 1 Dil'!L$63,#REF!,'répartition colonne F 1 Dil'!$A$65)</f>
        <v>#REF!</v>
      </c>
      <c r="M79" s="69" t="e">
        <f>+COUNTIFS(#REF!,'répartition colonne F 1 Dil'!$B79,#REF!,'répartition colonne F 1 Dil'!M$63,#REF!,'répartition colonne F 1 Dil'!$A$65)</f>
        <v>#REF!</v>
      </c>
      <c r="N79" s="69" t="e">
        <f>+COUNTIFS(#REF!,'répartition colonne F 1 Dil'!$B79,#REF!,'répartition colonne F 1 Dil'!N$63,#REF!,'répartition colonne F 1 Dil'!$A$65)</f>
        <v>#REF!</v>
      </c>
      <c r="O79" s="69" t="e">
        <f>+COUNTIFS(#REF!,'répartition colonne F 1 Dil'!$B79,#REF!,'répartition colonne F 1 Dil'!O$63,#REF!,'répartition colonne F 1 Dil'!$A$65)</f>
        <v>#REF!</v>
      </c>
      <c r="P79" s="69" t="e">
        <f>+COUNTIFS(#REF!,'répartition colonne F 1 Dil'!$B79,#REF!,'répartition colonne F 1 Dil'!P$63,#REF!,'répartition colonne F 1 Dil'!$A$65)</f>
        <v>#REF!</v>
      </c>
      <c r="Q79" s="68">
        <f>+COUNTIFS(Feuil2!$A$4:$A$300,B79,Feuil2!$H$4:$H$300,$T$4,Feuil2!$I$4:$I$300,'répartition colonne F 1 Dil'!$A$65)</f>
        <v>0</v>
      </c>
    </row>
    <row r="80" spans="1:18" ht="15.75" x14ac:dyDescent="0.25">
      <c r="A80" s="270"/>
      <c r="B80" s="160" t="str">
        <f>IF($S$3=1024,"&lt;0,064",IF($S$3=256,"&lt;0,016",IF($S$3=64,"&lt;0,004","&gt;=0,002")))</f>
        <v>&lt;0,004</v>
      </c>
      <c r="C80" s="71">
        <f>+COUNTIFS(Feuil2!$A$4:$A$300,0.01,Feuil2!$H$4:$H$300,0.01,Feuil2!$I$4:$I$300,'répartition colonne F 1 Dil'!$A$65)</f>
        <v>0</v>
      </c>
      <c r="D80" s="68">
        <f>+COUNTIFS(Feuil2!$A$4:$A$300,0.01,Feuil2!$H$4:$H$300,D63,Feuil2!$I$4:$I$300,'répartition colonne F 1 Dil'!$A$65)</f>
        <v>0</v>
      </c>
      <c r="E80" s="68">
        <f>+COUNTIFS(Feuil2!$A$4:$A$300,0.01,Feuil2!$H$4:$H$300,E63,Feuil2!$I$4:$I$300,'répartition colonne F 1 Dil'!$A$65)</f>
        <v>0</v>
      </c>
      <c r="F80" s="68">
        <f>+COUNTIFS(Feuil2!$A$4:$A$300,0.01,Feuil2!$H$4:$H$300,F63,Feuil2!$I$4:$I$300,'répartition colonne F 1 Dil'!$A$65)</f>
        <v>0</v>
      </c>
      <c r="G80" s="68">
        <f>+COUNTIFS(Feuil2!$A$4:$A$300,0.01,Feuil2!$H$4:$H$300,G63,Feuil2!$I$4:$I$300,'répartition colonne F 1 Dil'!$A$65)</f>
        <v>0</v>
      </c>
      <c r="H80" s="68">
        <f>+COUNTIFS(Feuil2!$A$4:$A$300,0.01,Feuil2!$H$4:$H$300,H63,Feuil2!$I$4:$I$300,'répartition colonne F 1 Dil'!$A$65)</f>
        <v>0</v>
      </c>
      <c r="I80" s="68">
        <f>+COUNTIFS(Feuil2!$A$4:$A$300,0.01,Feuil2!$H$4:$H$300,I63,Feuil2!$I$4:$I$300,'répartition colonne F 1 Dil'!$A$65)</f>
        <v>0</v>
      </c>
      <c r="J80" s="68">
        <f>+COUNTIFS(Feuil2!$A$4:$A$300,0.01,Feuil2!$H$4:$H$300,J63,Feuil2!$I$4:$I$300,'répartition colonne F 1 Dil'!$A$65)</f>
        <v>0</v>
      </c>
      <c r="K80" s="68">
        <f>+COUNTIFS(Feuil2!$A$4:$A$300,0.01,Feuil2!$H$4:$H$300,K63,Feuil2!$I$4:$I$300,'répartition colonne F 1 Dil'!$A$65)</f>
        <v>0</v>
      </c>
      <c r="L80" s="68">
        <f>+COUNTIFS(Feuil2!$A$4:$A$300,0.01,Feuil2!$H$4:$H$300,L63,Feuil2!$I$4:$I$300,'répartition colonne F 1 Dil'!$A$65)</f>
        <v>0</v>
      </c>
      <c r="M80" s="68">
        <f>+COUNTIFS(Feuil2!$A$4:$A$300,0.01,Feuil2!$H$4:$H$300,M63,Feuil2!$I$4:$I$300,'répartition colonne F 1 Dil'!$A$65)</f>
        <v>0</v>
      </c>
      <c r="N80" s="68">
        <f>+COUNTIFS(Feuil2!$A$4:$A$300,0.01,Feuil2!$H$4:$H$300,N63,Feuil2!$I$4:$I$300,'répartition colonne F 1 Dil'!$A$65)</f>
        <v>0</v>
      </c>
      <c r="O80" s="68">
        <f>+COUNTIFS(Feuil2!$A$4:$A$300,0.01,Feuil2!$H$4:$H$300,O63,Feuil2!$I$4:$I$300,'répartition colonne F 1 Dil'!$A$65)</f>
        <v>0</v>
      </c>
      <c r="P80" s="68">
        <f>+COUNTIFS(Feuil2!$A$4:$A$300,0.01,Feuil2!$H$4:$H$300,P63,Feuil2!$I$4:$I$300,'répartition colonne F 1 Dil'!$A$65)</f>
        <v>0</v>
      </c>
      <c r="Q80" s="68">
        <f>+COUNTIFS(Feuil2!$A$4:$A$300,B80,Feuil2!$H$4:$H$300,$T$4,Feuil2!$I$4:$I$300,'répartition colonne F 1 Dil'!$A$65)</f>
        <v>0</v>
      </c>
    </row>
    <row r="81" spans="1:18" ht="15.75" x14ac:dyDescent="0.25">
      <c r="A81" s="270"/>
      <c r="B81" s="73" t="s">
        <v>54</v>
      </c>
      <c r="C81" s="74">
        <f t="shared" ref="C81:Q81" si="5">SUM(C64:C80)</f>
        <v>0</v>
      </c>
      <c r="D81" s="74" t="e">
        <f t="shared" si="5"/>
        <v>#REF!</v>
      </c>
      <c r="E81" s="74" t="e">
        <f t="shared" si="5"/>
        <v>#REF!</v>
      </c>
      <c r="F81" s="74" t="e">
        <f t="shared" si="5"/>
        <v>#REF!</v>
      </c>
      <c r="G81" s="74" t="e">
        <f t="shared" si="5"/>
        <v>#REF!</v>
      </c>
      <c r="H81" s="74" t="e">
        <f t="shared" si="5"/>
        <v>#REF!</v>
      </c>
      <c r="I81" s="74" t="e">
        <f t="shared" si="5"/>
        <v>#REF!</v>
      </c>
      <c r="J81" s="74" t="e">
        <f t="shared" si="5"/>
        <v>#REF!</v>
      </c>
      <c r="K81" s="74" t="e">
        <f t="shared" si="5"/>
        <v>#REF!</v>
      </c>
      <c r="L81" s="74" t="e">
        <f t="shared" si="5"/>
        <v>#REF!</v>
      </c>
      <c r="M81" s="74" t="e">
        <f t="shared" si="5"/>
        <v>#REF!</v>
      </c>
      <c r="N81" s="74" t="e">
        <f t="shared" si="5"/>
        <v>#REF!</v>
      </c>
      <c r="O81" s="74" t="e">
        <f t="shared" si="5"/>
        <v>#REF!</v>
      </c>
      <c r="P81" s="74" t="e">
        <f t="shared" si="5"/>
        <v>#REF!</v>
      </c>
      <c r="Q81" s="74">
        <f t="shared" si="5"/>
        <v>0</v>
      </c>
    </row>
    <row r="82" spans="1:18" ht="15.75" thickBot="1" x14ac:dyDescent="0.3">
      <c r="A82" s="270"/>
    </row>
    <row r="83" spans="1:18" ht="15.75" thickBot="1" x14ac:dyDescent="0.3">
      <c r="A83" s="270"/>
      <c r="C83" s="149"/>
      <c r="R83" s="75" t="e">
        <f>SUM(C81:Q81)</f>
        <v>#REF!</v>
      </c>
    </row>
    <row r="84" spans="1:18" ht="15.75" thickBot="1" x14ac:dyDescent="0.3">
      <c r="A84" s="171"/>
      <c r="B84" s="148"/>
      <c r="C84" s="151"/>
    </row>
    <row r="85" spans="1:18" ht="15.75" thickBot="1" x14ac:dyDescent="0.3">
      <c r="A85" s="171"/>
      <c r="B85" s="150"/>
      <c r="C85" s="153"/>
    </row>
    <row r="86" spans="1:18" ht="16.5" thickBot="1" x14ac:dyDescent="0.3">
      <c r="A86" s="154" t="s">
        <v>152</v>
      </c>
      <c r="B86" s="152"/>
      <c r="C86" s="153"/>
      <c r="D86" s="155"/>
    </row>
    <row r="87" spans="1:18" x14ac:dyDescent="0.25">
      <c r="A87" s="146" t="s">
        <v>149</v>
      </c>
      <c r="B87" s="152"/>
    </row>
    <row r="88" spans="1:18" x14ac:dyDescent="0.25">
      <c r="A88" s="147" t="s">
        <v>150</v>
      </c>
      <c r="C88" s="167"/>
      <c r="D88" s="167"/>
      <c r="E88" s="167"/>
      <c r="F88" s="167"/>
      <c r="G88" s="167"/>
      <c r="H88" s="167"/>
      <c r="I88" s="167"/>
      <c r="J88" s="166" t="str">
        <f>CONCATENATE(results!$W$3, " µg/mL")</f>
        <v>BMD µg/mL</v>
      </c>
      <c r="K88" s="167"/>
      <c r="L88" s="167"/>
      <c r="M88" s="167"/>
      <c r="N88" s="167"/>
      <c r="O88" s="167"/>
      <c r="P88" s="167"/>
      <c r="Q88" s="168"/>
    </row>
    <row r="89" spans="1:18" x14ac:dyDescent="0.25">
      <c r="A89" s="147" t="s">
        <v>151</v>
      </c>
      <c r="C89" s="160" t="str">
        <f>IF($S$3=1024,"&lt;=0,064",IF($S$3=256,"&lt;=0,016",IF($S$3=64,"&lt;=0,004","&lt;=0,002")))</f>
        <v>&lt;=0,004</v>
      </c>
      <c r="D89" s="160" t="str">
        <f>B104</f>
        <v>0,008</v>
      </c>
      <c r="E89" s="160" t="str">
        <f>B103</f>
        <v>0,016</v>
      </c>
      <c r="F89" s="160" t="str">
        <f>B102</f>
        <v>0,032</v>
      </c>
      <c r="G89" s="160" t="str">
        <f>B101</f>
        <v>0,064</v>
      </c>
      <c r="H89" s="160" t="str">
        <f>B100</f>
        <v>0,125</v>
      </c>
      <c r="I89" s="160" t="str">
        <f>B99</f>
        <v>0,25</v>
      </c>
      <c r="J89" s="160" t="str">
        <f>B98</f>
        <v>0,5</v>
      </c>
      <c r="K89" s="160" t="str">
        <f>B97</f>
        <v>1</v>
      </c>
      <c r="L89" s="160" t="str">
        <f>B96</f>
        <v>2</v>
      </c>
      <c r="M89" s="160" t="str">
        <f>B95</f>
        <v>4</v>
      </c>
      <c r="N89" s="160" t="str">
        <f>B94</f>
        <v>8</v>
      </c>
      <c r="O89" s="160" t="str">
        <f>B93</f>
        <v>16</v>
      </c>
      <c r="P89" s="160" t="str">
        <f>B92</f>
        <v>32</v>
      </c>
      <c r="Q89" s="161" t="str">
        <f>IF($S$3=1024,"&gt;1024",IF($S$3=256,"&gt;256",IF($S$3=64,"&gt;64","&gt;32")))</f>
        <v>&gt;64</v>
      </c>
    </row>
    <row r="90" spans="1:18" ht="15.75" x14ac:dyDescent="0.25">
      <c r="B90" s="162" t="str">
        <f>IF($S$3=1024,"&gt;=1024",IF($S$3=256,"&gt;=256",IF($S$3=64,"&gt;=64","&gt;=32")))</f>
        <v>&gt;=64</v>
      </c>
      <c r="C90" s="68">
        <f>+COUNTIFS(Feuil2!$A$4:$A$300,$T$4,Feuil2!$H$4:$H$300,0.01)</f>
        <v>0</v>
      </c>
      <c r="D90" s="68">
        <f>+COUNTIFS(Feuil2!$A$4:$A$300,$T$4,Feuil2!$H$4:$H$300,D$2)</f>
        <v>0</v>
      </c>
      <c r="E90" s="68">
        <f>+COUNTIFS(Feuil2!$A$4:$A$300,$T$4,Feuil2!$H$4:$H$300,E$2)</f>
        <v>0</v>
      </c>
      <c r="F90" s="68">
        <f>+COUNTIFS(Feuil2!$A$4:$A$300,$T$4,Feuil2!$H$4:$H$300,F$2)</f>
        <v>0</v>
      </c>
      <c r="G90" s="68">
        <f>+COUNTIFS(Feuil2!$A$4:$A$300,$T$4,Feuil2!$H$4:$H$300,G$2)</f>
        <v>0</v>
      </c>
      <c r="H90" s="68">
        <f>+COUNTIFS(Feuil2!$A$4:$A$300,$T$4,Feuil2!$H$4:$H$300,H$2)</f>
        <v>0</v>
      </c>
      <c r="I90" s="68">
        <f>+COUNTIFS(Feuil2!$A$4:$A$300,$T$4,Feuil2!$H$4:$H$300,I$2)</f>
        <v>0</v>
      </c>
      <c r="J90" s="68">
        <f>+COUNTIFS(Feuil2!$A$4:$A$300,$T$4,Feuil2!$H$4:$H$300,J$2)</f>
        <v>0</v>
      </c>
      <c r="K90" s="68">
        <f>+COUNTIFS(Feuil2!$A$4:$A$300,$T$4,Feuil2!$H$4:$H$300,K$2)</f>
        <v>0</v>
      </c>
      <c r="L90" s="68">
        <f>+COUNTIFS(Feuil2!$A$4:$A$300,$T$4,Feuil2!$H$4:$H$300,L$2)</f>
        <v>0</v>
      </c>
      <c r="M90" s="68">
        <f>+COUNTIFS(Feuil2!$A$4:$A$300,$T$4,Feuil2!$H$4:$H$300,M$2)</f>
        <v>0</v>
      </c>
      <c r="N90" s="68">
        <f>+COUNTIFS(Feuil2!$A$4:$A$300,$T$4,Feuil2!$H$4:$H$300,N$2)</f>
        <v>0</v>
      </c>
      <c r="O90" s="68">
        <f>+COUNTIFS(Feuil2!$A$4:$A$300,$T$4,Feuil2!$H$4:$H$300,O$2)</f>
        <v>0</v>
      </c>
      <c r="P90" s="68">
        <f>+COUNTIFS(Feuil2!$A$4:$A$300,$T$4,Feuil2!$H$4:$H$300,P$2)</f>
        <v>0</v>
      </c>
      <c r="Q90" s="68">
        <f>+COUNTIFS(Feuil2!$A$4:$A$300,$T$4,Feuil2!$H$4:$H$300,$T$4)</f>
        <v>0</v>
      </c>
    </row>
    <row r="91" spans="1:18" ht="15.75" x14ac:dyDescent="0.25">
      <c r="B91" s="160" t="str">
        <f>IF($S$3=1024,1024,IF($S$3=256,"256",IF($S$3=64,"64","32")))</f>
        <v>64</v>
      </c>
      <c r="C91" s="68">
        <f>+COUNTIFS(Feuil2!$A$4:$A$300,B91,Feuil2!$H$4:$H$300,0.01)</f>
        <v>0</v>
      </c>
      <c r="D91" s="69" t="e">
        <f>+COUNTIFS(#REF!,'répartition colonne F 1 Dil'!$B$91,#REF!,'répartition colonne F 1 Dil'!D89,#REF!,1)</f>
        <v>#REF!</v>
      </c>
      <c r="E91" s="69" t="e">
        <f>+COUNTIFS(#REF!,'répartition colonne F 1 Dil'!B91,#REF!,'répartition colonne F 1 Dil'!$E$89,#REF!,1)</f>
        <v>#REF!</v>
      </c>
      <c r="F91" s="69" t="e">
        <f>+COUNTIFS(#REF!,'répartition colonne F 1 Dil'!B91,#REF!,'répartition colonne F 1 Dil'!$F$89,#REF!,1)</f>
        <v>#REF!</v>
      </c>
      <c r="G91" s="69" t="e">
        <f>+COUNTIFS(#REF!,'répartition colonne F 1 Dil'!B91,#REF!,'répartition colonne F 1 Dil'!$G$89,#REF!,1)</f>
        <v>#REF!</v>
      </c>
      <c r="H91" s="69" t="e">
        <f>+COUNTIFS(#REF!,'répartition colonne F 1 Dil'!B91,#REF!,'répartition colonne F 1 Dil'!$H$89,#REF!,1)</f>
        <v>#REF!</v>
      </c>
      <c r="I91" s="69" t="e">
        <f>+COUNTIFS(#REF!,'répartition colonne F 1 Dil'!B91,#REF!,'répartition colonne F 1 Dil'!$I$89,#REF!,1)</f>
        <v>#REF!</v>
      </c>
      <c r="J91" s="69" t="e">
        <f>+COUNTIFS(#REF!,'répartition colonne F 1 Dil'!B91,#REF!,'répartition colonne F 1 Dil'!$J$89,#REF!,1)</f>
        <v>#REF!</v>
      </c>
      <c r="K91" s="69" t="e">
        <f>+COUNTIFS(#REF!,'répartition colonne F 1 Dil'!B91,#REF!,'répartition colonne F 1 Dil'!$K$89,#REF!,1)</f>
        <v>#REF!</v>
      </c>
      <c r="L91" s="69" t="e">
        <f>+COUNTIFS(#REF!,'répartition colonne F 1 Dil'!B91,#REF!,'répartition colonne F 1 Dil'!$L$89,#REF!,1)</f>
        <v>#REF!</v>
      </c>
      <c r="M91" s="69" t="e">
        <f>+COUNTIFS(#REF!,'répartition colonne F 1 Dil'!B91,#REF!,'répartition colonne F 1 Dil'!$M$89,#REF!,1)</f>
        <v>#REF!</v>
      </c>
      <c r="N91" s="69" t="e">
        <f>+COUNTIFS(#REF!,'répartition colonne F 1 Dil'!B91,#REF!,'répartition colonne F 1 Dil'!$N$89,#REF!,1)</f>
        <v>#REF!</v>
      </c>
      <c r="O91" s="69" t="e">
        <f>+COUNTIFS(#REF!,'répartition colonne F 1 Dil'!B91,#REF!,'répartition colonne F 1 Dil'!$O$89,#REF!,1)</f>
        <v>#REF!</v>
      </c>
      <c r="P91" s="70" t="e">
        <f>+COUNTIFS(#REF!,'répartition colonne F 1 Dil'!B91,#REF!,'répartition colonne F 1 Dil'!$P$89,#REF!,1)</f>
        <v>#REF!</v>
      </c>
      <c r="Q91" s="68">
        <f>+COUNTIFS(Feuil2!$A$4:$A$300,B91,Feuil2!$H$4:$H$300,$T$4)</f>
        <v>0</v>
      </c>
    </row>
    <row r="92" spans="1:18" ht="30" x14ac:dyDescent="0.25">
      <c r="A92" s="77" t="str">
        <f>CONCATENATE(results!$F$2,results!$F$4)</f>
        <v xml:space="preserve">
MIC µg/ml</v>
      </c>
      <c r="B92" s="160" t="str">
        <f>IF($S$3=1024,512,IF($S$3=256,"128",IF($S$3=64,"32","16")))</f>
        <v>32</v>
      </c>
      <c r="C92" s="68">
        <f>+COUNTIFS(Feuil2!$A$4:$A$300,B92,Feuil2!$H$4:$H$300,0.01)</f>
        <v>0</v>
      </c>
      <c r="D92" s="69" t="e">
        <f>+COUNTIFS(#REF!,'répartition colonne F 1 Dil'!B92,#REF!,'répartition colonne F 1 Dil'!$D$89,#REF!,1)</f>
        <v>#REF!</v>
      </c>
      <c r="E92" s="69" t="e">
        <f>+COUNTIFS(#REF!,'répartition colonne F 1 Dil'!B92,#REF!,'répartition colonne F 1 Dil'!$E$89,#REF!,1)</f>
        <v>#REF!</v>
      </c>
      <c r="F92" s="69" t="e">
        <f>+COUNTIFS(#REF!,'répartition colonne F 1 Dil'!B92,#REF!,'répartition colonne F 1 Dil'!$F$89,#REF!,1)</f>
        <v>#REF!</v>
      </c>
      <c r="G92" s="69" t="e">
        <f>+COUNTIFS(#REF!,'répartition colonne F 1 Dil'!B92,#REF!,'répartition colonne F 1 Dil'!$G$89,#REF!,1)</f>
        <v>#REF!</v>
      </c>
      <c r="H92" s="69" t="e">
        <f>+COUNTIFS(#REF!,'répartition colonne F 1 Dil'!B92,#REF!,'répartition colonne F 1 Dil'!$H$89,#REF!,1)</f>
        <v>#REF!</v>
      </c>
      <c r="I92" s="69" t="e">
        <f>+COUNTIFS(#REF!,'répartition colonne F 1 Dil'!B92,#REF!,'répartition colonne F 1 Dil'!$I$89,#REF!,1)</f>
        <v>#REF!</v>
      </c>
      <c r="J92" s="69" t="e">
        <f>+COUNTIFS(#REF!,'répartition colonne F 1 Dil'!B92,#REF!,'répartition colonne F 1 Dil'!$J$89,#REF!,1)</f>
        <v>#REF!</v>
      </c>
      <c r="K92" s="69" t="e">
        <f>+COUNTIFS(#REF!,'répartition colonne F 1 Dil'!B92,#REF!,'répartition colonne F 1 Dil'!$K$89,#REF!,1)</f>
        <v>#REF!</v>
      </c>
      <c r="L92" s="69" t="e">
        <f>+COUNTIFS(#REF!,'répartition colonne F 1 Dil'!B92,#REF!,'répartition colonne F 1 Dil'!$L$89,#REF!,1)</f>
        <v>#REF!</v>
      </c>
      <c r="M92" s="69" t="e">
        <f>+COUNTIFS(#REF!,'répartition colonne F 1 Dil'!B92,#REF!,'répartition colonne F 1 Dil'!$M$89,#REF!,1)</f>
        <v>#REF!</v>
      </c>
      <c r="N92" s="69" t="e">
        <f>+COUNTIFS(#REF!,'répartition colonne F 1 Dil'!B92,#REF!,'répartition colonne F 1 Dil'!$N$89,#REF!,1)</f>
        <v>#REF!</v>
      </c>
      <c r="O92" s="70" t="e">
        <f>+COUNTIFS(#REF!,'répartition colonne F 1 Dil'!B92,#REF!,'répartition colonne F 1 Dil'!$O$89,#REF!,1)</f>
        <v>#REF!</v>
      </c>
      <c r="P92" s="71" t="e">
        <f>+COUNTIFS(#REF!,'répartition colonne F 1 Dil'!B92,#REF!,'répartition colonne F 1 Dil'!$P$89,#REF!,1)</f>
        <v>#REF!</v>
      </c>
      <c r="Q92" s="68">
        <f>+COUNTIFS(Feuil2!$A$4:$A$300,B92,Feuil2!$H$4:$H$300,$T$4)</f>
        <v>0</v>
      </c>
    </row>
    <row r="93" spans="1:18" ht="18" customHeight="1" x14ac:dyDescent="0.25">
      <c r="A93" s="271" t="s">
        <v>96</v>
      </c>
      <c r="B93" s="160" t="str">
        <f>IF($S$3=1024,256,IF($S$3=256,"64",IF($S$3=64,"16","8")))</f>
        <v>16</v>
      </c>
      <c r="C93" s="68">
        <f>+COUNTIFS(Feuil2!$A$4:$A$300,B93,Feuil2!$H$4:$H$300,0.01)</f>
        <v>0</v>
      </c>
      <c r="D93" s="69" t="e">
        <f>+COUNTIFS(#REF!,'répartition colonne F 1 Dil'!B93,#REF!,'répartition colonne F 1 Dil'!$D$89,#REF!,1)</f>
        <v>#REF!</v>
      </c>
      <c r="E93" s="69" t="e">
        <f>+COUNTIFS(#REF!,'répartition colonne F 1 Dil'!B93,#REF!,'répartition colonne F 1 Dil'!$E$89,#REF!,1)</f>
        <v>#REF!</v>
      </c>
      <c r="F93" s="69" t="e">
        <f>+COUNTIFS(#REF!,'répartition colonne F 1 Dil'!B93,#REF!,'répartition colonne F 1 Dil'!$F$89,#REF!,1)</f>
        <v>#REF!</v>
      </c>
      <c r="G93" s="69" t="e">
        <f>+COUNTIFS(#REF!,'répartition colonne F 1 Dil'!B93,#REF!,'répartition colonne F 1 Dil'!$G$89,#REF!,1)</f>
        <v>#REF!</v>
      </c>
      <c r="H93" s="69" t="e">
        <f>+COUNTIFS(#REF!,'répartition colonne F 1 Dil'!B93,#REF!,'répartition colonne F 1 Dil'!$H$89,#REF!,1)</f>
        <v>#REF!</v>
      </c>
      <c r="I93" s="69" t="e">
        <f>+COUNTIFS(#REF!,'répartition colonne F 1 Dil'!B93,#REF!,'répartition colonne F 1 Dil'!$I$89,#REF!,1)</f>
        <v>#REF!</v>
      </c>
      <c r="J93" s="69" t="e">
        <f>+COUNTIFS(#REF!,'répartition colonne F 1 Dil'!B93,#REF!,'répartition colonne F 1 Dil'!$J$89,#REF!,1)</f>
        <v>#REF!</v>
      </c>
      <c r="K93" s="69" t="e">
        <f>+COUNTIFS(#REF!,'répartition colonne F 1 Dil'!B93,#REF!,'répartition colonne F 1 Dil'!$K$89,#REF!,1)</f>
        <v>#REF!</v>
      </c>
      <c r="L93" s="69" t="e">
        <f>+COUNTIFS(#REF!,'répartition colonne F 1 Dil'!B93,#REF!,'répartition colonne F 1 Dil'!$L$89,#REF!,1)</f>
        <v>#REF!</v>
      </c>
      <c r="M93" s="69" t="e">
        <f>+COUNTIFS(#REF!,'répartition colonne F 1 Dil'!B93,#REF!,'répartition colonne F 1 Dil'!$M$89,#REF!,1)</f>
        <v>#REF!</v>
      </c>
      <c r="N93" s="70" t="e">
        <f>+COUNTIFS(#REF!,'répartition colonne F 1 Dil'!B93,#REF!,'répartition colonne F 1 Dil'!$N$89,#REF!,1)</f>
        <v>#REF!</v>
      </c>
      <c r="O93" s="71" t="e">
        <f>+COUNTIFS(#REF!,'répartition colonne F 1 Dil'!B93,#REF!,'répartition colonne F 1 Dil'!$O$89,#REF!,1)</f>
        <v>#REF!</v>
      </c>
      <c r="P93" s="70" t="e">
        <f>+COUNTIFS(#REF!,'répartition colonne F 1 Dil'!B93,#REF!,'répartition colonne F 1 Dil'!$P$89,#REF!,1)</f>
        <v>#REF!</v>
      </c>
      <c r="Q93" s="68">
        <f>+COUNTIFS(Feuil2!$A$4:$A$300,B93,Feuil2!$H$4:$H$300,$T$4)</f>
        <v>0</v>
      </c>
    </row>
    <row r="94" spans="1:18" ht="15.75" x14ac:dyDescent="0.25">
      <c r="A94" s="271"/>
      <c r="B94" s="160" t="str">
        <f>IF($S$3=1024,128,IF($S$3=256,"32",IF($S$3=64,"8","4")))</f>
        <v>8</v>
      </c>
      <c r="C94" s="68">
        <f>+COUNTIFS(Feuil2!$A$4:$A$300,B94,Feuil2!$H$4:$H$300,0.01)</f>
        <v>0</v>
      </c>
      <c r="D94" s="69" t="e">
        <f>+COUNTIFS(#REF!,'répartition colonne F 1 Dil'!B94,#REF!,'répartition colonne F 1 Dil'!$D$89,#REF!,1)</f>
        <v>#REF!</v>
      </c>
      <c r="E94" s="69" t="e">
        <f>+COUNTIFS(#REF!,'répartition colonne F 1 Dil'!B94,#REF!,'répartition colonne F 1 Dil'!$E$89,#REF!,1)</f>
        <v>#REF!</v>
      </c>
      <c r="F94" s="69" t="e">
        <f>+COUNTIFS(#REF!,'répartition colonne F 1 Dil'!B94,#REF!,'répartition colonne F 1 Dil'!$F$89,#REF!,1)</f>
        <v>#REF!</v>
      </c>
      <c r="G94" s="69" t="e">
        <f>+COUNTIFS(#REF!,'répartition colonne F 1 Dil'!B94,#REF!,'répartition colonne F 1 Dil'!$G$89,#REF!,1)</f>
        <v>#REF!</v>
      </c>
      <c r="H94" s="69" t="e">
        <f>+COUNTIFS(#REF!,'répartition colonne F 1 Dil'!B94,#REF!,'répartition colonne F 1 Dil'!$H$89,#REF!,1)</f>
        <v>#REF!</v>
      </c>
      <c r="I94" s="69" t="e">
        <f>+COUNTIFS(#REF!,'répartition colonne F 1 Dil'!B94,#REF!,'répartition colonne F 1 Dil'!$I$89,#REF!,1)</f>
        <v>#REF!</v>
      </c>
      <c r="J94" s="69" t="e">
        <f>+COUNTIFS(#REF!,'répartition colonne F 1 Dil'!B94,#REF!,'répartition colonne F 1 Dil'!$J$89,#REF!,1)</f>
        <v>#REF!</v>
      </c>
      <c r="K94" s="69" t="e">
        <f>+COUNTIFS(#REF!,'répartition colonne F 1 Dil'!B94,#REF!,'répartition colonne F 1 Dil'!$K$89,#REF!,1)</f>
        <v>#REF!</v>
      </c>
      <c r="L94" s="69" t="e">
        <f>+COUNTIFS(#REF!,'répartition colonne F 1 Dil'!B94,#REF!,'répartition colonne F 1 Dil'!$L$89,#REF!,1)</f>
        <v>#REF!</v>
      </c>
      <c r="M94" s="70" t="e">
        <f>+COUNTIFS(#REF!,'répartition colonne F 1 Dil'!B94,#REF!,'répartition colonne F 1 Dil'!$M$89,#REF!,1)</f>
        <v>#REF!</v>
      </c>
      <c r="N94" s="71" t="e">
        <f>+COUNTIFS(#REF!,'répartition colonne F 1 Dil'!B94,#REF!,'répartition colonne F 1 Dil'!$N$89,#REF!,1)</f>
        <v>#REF!</v>
      </c>
      <c r="O94" s="70" t="e">
        <f>+COUNTIFS(#REF!,'répartition colonne F 1 Dil'!B94,#REF!,'répartition colonne F 1 Dil'!$O$89,#REF!,1)</f>
        <v>#REF!</v>
      </c>
      <c r="P94" s="69" t="e">
        <f>+COUNTIFS(#REF!,'répartition colonne F 1 Dil'!B94,#REF!,'répartition colonne F 1 Dil'!$P$89,#REF!,1)</f>
        <v>#REF!</v>
      </c>
      <c r="Q94" s="68">
        <f>+COUNTIFS(Feuil2!$A$4:$A$300,B94,Feuil2!$H$4:$H$300,$T$4)</f>
        <v>0</v>
      </c>
    </row>
    <row r="95" spans="1:18" ht="15.75" x14ac:dyDescent="0.25">
      <c r="A95" s="271"/>
      <c r="B95" s="160" t="str">
        <f>IF($S$3=1024,64,IF($S$3=256,"16",IF($S$3=64,"4","2")))</f>
        <v>4</v>
      </c>
      <c r="C95" s="68">
        <f>+COUNTIFS(Feuil2!$A$4:$A$300,B95,Feuil2!$H$4:$H$300,0.01)</f>
        <v>0</v>
      </c>
      <c r="D95" s="69" t="e">
        <f>+COUNTIFS(#REF!,'répartition colonne F 1 Dil'!B95,#REF!,'répartition colonne F 1 Dil'!$D$89,#REF!,1)</f>
        <v>#REF!</v>
      </c>
      <c r="E95" s="69" t="e">
        <f>+COUNTIFS(#REF!,'répartition colonne F 1 Dil'!B95,#REF!,'répartition colonne F 1 Dil'!$E$89,#REF!,1)</f>
        <v>#REF!</v>
      </c>
      <c r="F95" s="69" t="e">
        <f>+COUNTIFS(#REF!,'répartition colonne F 1 Dil'!B95,#REF!,'répartition colonne F 1 Dil'!$F$89,#REF!,1)</f>
        <v>#REF!</v>
      </c>
      <c r="G95" s="69" t="e">
        <f>+COUNTIFS(#REF!,'répartition colonne F 1 Dil'!B95,#REF!,'répartition colonne F 1 Dil'!$G$89,#REF!,1)</f>
        <v>#REF!</v>
      </c>
      <c r="H95" s="69" t="e">
        <f>+COUNTIFS(#REF!,'répartition colonne F 1 Dil'!B95,#REF!,'répartition colonne F 1 Dil'!$H$89,#REF!,1)</f>
        <v>#REF!</v>
      </c>
      <c r="I95" s="69" t="e">
        <f>+COUNTIFS(#REF!,'répartition colonne F 1 Dil'!B95,#REF!,'répartition colonne F 1 Dil'!$I$89,#REF!,1)</f>
        <v>#REF!</v>
      </c>
      <c r="J95" s="69" t="e">
        <f>+COUNTIFS(#REF!,'répartition colonne F 1 Dil'!B95,#REF!,'répartition colonne F 1 Dil'!$J$89,#REF!,1)</f>
        <v>#REF!</v>
      </c>
      <c r="K95" s="69" t="e">
        <f>+COUNTIFS(#REF!,'répartition colonne F 1 Dil'!B95,#REF!,'répartition colonne F 1 Dil'!$K$89,#REF!,1)</f>
        <v>#REF!</v>
      </c>
      <c r="L95" s="70" t="e">
        <f>+COUNTIFS(#REF!,'répartition colonne F 1 Dil'!B95,#REF!,'répartition colonne F 1 Dil'!$L$89,#REF!,1)</f>
        <v>#REF!</v>
      </c>
      <c r="M95" s="71" t="e">
        <f>+COUNTIFS(#REF!,'répartition colonne F 1 Dil'!B95,#REF!,'répartition colonne F 1 Dil'!$M$89,#REF!,1)</f>
        <v>#REF!</v>
      </c>
      <c r="N95" s="70" t="e">
        <f>+COUNTIFS(#REF!,'répartition colonne F 1 Dil'!B95,#REF!,'répartition colonne F 1 Dil'!$N$89,#REF!,1)</f>
        <v>#REF!</v>
      </c>
      <c r="O95" s="69" t="e">
        <f>+COUNTIFS(#REF!,'répartition colonne F 1 Dil'!B95,#REF!,'répartition colonne F 1 Dil'!$O$89,#REF!,1)</f>
        <v>#REF!</v>
      </c>
      <c r="P95" s="69" t="e">
        <f>+COUNTIFS(#REF!,'répartition colonne F 1 Dil'!B95,#REF!,'répartition colonne F 1 Dil'!$P$89,#REF!,1)</f>
        <v>#REF!</v>
      </c>
      <c r="Q95" s="68">
        <f>+COUNTIFS(Feuil2!$A$4:$A$300,B95,Feuil2!$H$4:$H$300,$T$4)</f>
        <v>0</v>
      </c>
    </row>
    <row r="96" spans="1:18" ht="15.75" x14ac:dyDescent="0.25">
      <c r="A96" s="271"/>
      <c r="B96" s="160" t="str">
        <f>IF($S$3=1024,32,IF($S$3=256,"8",IF($S$3=64,"2","1")))</f>
        <v>2</v>
      </c>
      <c r="C96" s="68">
        <f>+COUNTIFS(Feuil2!$A$4:$A$300,B96,Feuil2!$H$4:$H$300,0.01)</f>
        <v>0</v>
      </c>
      <c r="D96" s="69" t="e">
        <f>+COUNTIFS(#REF!,'répartition colonne F 1 Dil'!B96,#REF!,'répartition colonne F 1 Dil'!$D$89,#REF!,1)</f>
        <v>#REF!</v>
      </c>
      <c r="E96" s="69" t="e">
        <f>+COUNTIFS(#REF!,'répartition colonne F 1 Dil'!B96,#REF!,'répartition colonne F 1 Dil'!$E$89,#REF!,1)</f>
        <v>#REF!</v>
      </c>
      <c r="F96" s="69" t="e">
        <f>+COUNTIFS(#REF!,'répartition colonne F 1 Dil'!B96,#REF!,'répartition colonne F 1 Dil'!$F$89,#REF!,1)</f>
        <v>#REF!</v>
      </c>
      <c r="G96" s="69" t="e">
        <f>+COUNTIFS(#REF!,'répartition colonne F 1 Dil'!B96,#REF!,'répartition colonne F 1 Dil'!$G$89,#REF!,1)</f>
        <v>#REF!</v>
      </c>
      <c r="H96" s="69" t="e">
        <f>+COUNTIFS(#REF!,'répartition colonne F 1 Dil'!B96,#REF!,'répartition colonne F 1 Dil'!$H$89,#REF!,1)</f>
        <v>#REF!</v>
      </c>
      <c r="I96" s="69" t="e">
        <f>+COUNTIFS(#REF!,'répartition colonne F 1 Dil'!B96,#REF!,'répartition colonne F 1 Dil'!$I$89,#REF!,1)</f>
        <v>#REF!</v>
      </c>
      <c r="J96" s="69" t="e">
        <f>+COUNTIFS(#REF!,'répartition colonne F 1 Dil'!B96,#REF!,'répartition colonne F 1 Dil'!$J$89,#REF!,1)</f>
        <v>#REF!</v>
      </c>
      <c r="K96" s="70" t="e">
        <f>+COUNTIFS(#REF!,'répartition colonne F 1 Dil'!B96,#REF!,'répartition colonne F 1 Dil'!$K$89,#REF!,1)</f>
        <v>#REF!</v>
      </c>
      <c r="L96" s="71" t="e">
        <f>+COUNTIFS(#REF!,'répartition colonne F 1 Dil'!B96,#REF!,'répartition colonne F 1 Dil'!$L$89,#REF!,1)</f>
        <v>#REF!</v>
      </c>
      <c r="M96" s="70" t="e">
        <f>+COUNTIFS(#REF!,'répartition colonne F 1 Dil'!B96,#REF!,'répartition colonne F 1 Dil'!$M$89,#REF!,1)</f>
        <v>#REF!</v>
      </c>
      <c r="N96" s="69" t="e">
        <f>+COUNTIFS(#REF!,'répartition colonne F 1 Dil'!B96,#REF!,'répartition colonne F 1 Dil'!$N$89,#REF!,1)</f>
        <v>#REF!</v>
      </c>
      <c r="O96" s="69" t="e">
        <f>+COUNTIFS(#REF!,'répartition colonne F 1 Dil'!B96,#REF!,'répartition colonne F 1 Dil'!$O$89,#REF!,1)</f>
        <v>#REF!</v>
      </c>
      <c r="P96" s="69" t="e">
        <f>+COUNTIFS(#REF!,'répartition colonne F 1 Dil'!B96,#REF!,'répartition colonne F 1 Dil'!$P$89,#REF!,1)</f>
        <v>#REF!</v>
      </c>
      <c r="Q96" s="68">
        <f>+COUNTIFS(Feuil2!$A$4:$A$300,B96,Feuil2!$H$4:$H$300,$T$4)</f>
        <v>0</v>
      </c>
    </row>
    <row r="97" spans="1:18" ht="15.75" x14ac:dyDescent="0.25">
      <c r="A97" s="271"/>
      <c r="B97" s="160" t="str">
        <f>IF($S$3=1024,16,IF($S$3=256,"4",IF($S$3=64,"1","0,5")))</f>
        <v>1</v>
      </c>
      <c r="C97" s="68">
        <f>+COUNTIFS(Feuil2!$A$4:$A$300,B97,Feuil2!$H$4:$H$300,0.01)</f>
        <v>0</v>
      </c>
      <c r="D97" s="69" t="e">
        <f>+COUNTIFS(#REF!,'répartition colonne F 1 Dil'!B97,#REF!,'répartition colonne F 1 Dil'!$D$89,#REF!,1)</f>
        <v>#REF!</v>
      </c>
      <c r="E97" s="69" t="e">
        <f>+COUNTIFS(#REF!,'répartition colonne F 1 Dil'!B97,#REF!,'répartition colonne F 1 Dil'!$E$89,#REF!,1)</f>
        <v>#REF!</v>
      </c>
      <c r="F97" s="69" t="e">
        <f>+COUNTIFS(#REF!,'répartition colonne F 1 Dil'!B97,#REF!,'répartition colonne F 1 Dil'!$F$89,#REF!,1)</f>
        <v>#REF!</v>
      </c>
      <c r="G97" s="69" t="e">
        <f>+COUNTIFS(#REF!,'répartition colonne F 1 Dil'!B97,#REF!,'répartition colonne F 1 Dil'!$G$89,#REF!,1)</f>
        <v>#REF!</v>
      </c>
      <c r="H97" s="69" t="e">
        <f>+COUNTIFS(#REF!,'répartition colonne F 1 Dil'!B97,#REF!,'répartition colonne F 1 Dil'!$H$89,#REF!,1)</f>
        <v>#REF!</v>
      </c>
      <c r="I97" s="69" t="e">
        <f>+COUNTIFS(#REF!,'répartition colonne F 1 Dil'!B97,#REF!,'répartition colonne F 1 Dil'!$I$89,#REF!,1)</f>
        <v>#REF!</v>
      </c>
      <c r="J97" s="70" t="e">
        <f>+COUNTIFS(#REF!,'répartition colonne F 1 Dil'!B97,#REF!,'répartition colonne F 1 Dil'!$J$89,#REF!,1)</f>
        <v>#REF!</v>
      </c>
      <c r="K97" s="71" t="e">
        <f>+COUNTIFS(#REF!,'répartition colonne F 1 Dil'!B97,#REF!,'répartition colonne F 1 Dil'!$K$89,#REF!,1)</f>
        <v>#REF!</v>
      </c>
      <c r="L97" s="70" t="e">
        <f>+COUNTIFS(#REF!,'répartition colonne F 1 Dil'!B97,#REF!,'répartition colonne F 1 Dil'!$L$89,#REF!,1)</f>
        <v>#REF!</v>
      </c>
      <c r="M97" s="69" t="e">
        <f>+COUNTIFS(#REF!,'répartition colonne F 1 Dil'!B97,#REF!,'répartition colonne F 1 Dil'!$M$89,#REF!,1)</f>
        <v>#REF!</v>
      </c>
      <c r="N97" s="69" t="e">
        <f>+COUNTIFS(#REF!,'répartition colonne F 1 Dil'!B97,#REF!,'répartition colonne F 1 Dil'!$N$89,#REF!,1)</f>
        <v>#REF!</v>
      </c>
      <c r="O97" s="69" t="e">
        <f>+COUNTIFS(#REF!,'répartition colonne F 1 Dil'!B97,#REF!,'répartition colonne F 1 Dil'!$O$89,#REF!,1)</f>
        <v>#REF!</v>
      </c>
      <c r="P97" s="69" t="e">
        <f>+COUNTIFS(#REF!,'répartition colonne F 1 Dil'!B97,#REF!,'répartition colonne F 1 Dil'!$P$89,#REF!,1)</f>
        <v>#REF!</v>
      </c>
      <c r="Q97" s="68">
        <f>+COUNTIFS(Feuil2!$A$4:$A$300,B97,Feuil2!$H$4:$H$300,$T$4)</f>
        <v>0</v>
      </c>
    </row>
    <row r="98" spans="1:18" ht="15.75" x14ac:dyDescent="0.25">
      <c r="A98" s="271"/>
      <c r="B98" s="160" t="str">
        <f>IF($S$3=1024,8,IF($S$3=256,"2",IF($S$3=64,"0,5","0,25")))</f>
        <v>0,5</v>
      </c>
      <c r="C98" s="68">
        <f>+COUNTIFS(Feuil2!$A$4:$A$300,B98,Feuil2!$H$4:$H$300,0.01)</f>
        <v>0</v>
      </c>
      <c r="D98" s="69" t="e">
        <f>+COUNTIFS(#REF!,'répartition colonne F 1 Dil'!B98,#REF!,'répartition colonne F 1 Dil'!$D$89,#REF!,1)</f>
        <v>#REF!</v>
      </c>
      <c r="E98" s="69" t="e">
        <f>+COUNTIFS(#REF!,'répartition colonne F 1 Dil'!B98,#REF!,'répartition colonne F 1 Dil'!$E$89,#REF!,1)</f>
        <v>#REF!</v>
      </c>
      <c r="F98" s="69" t="e">
        <f>+COUNTIFS(#REF!,'répartition colonne F 1 Dil'!B98,#REF!,'répartition colonne F 1 Dil'!$F$89,#REF!,1)</f>
        <v>#REF!</v>
      </c>
      <c r="G98" s="69" t="e">
        <f>+COUNTIFS(#REF!,'répartition colonne F 1 Dil'!B98,#REF!,'répartition colonne F 1 Dil'!$G$89,#REF!,1)</f>
        <v>#REF!</v>
      </c>
      <c r="H98" s="69" t="e">
        <f>+COUNTIFS(#REF!,'répartition colonne F 1 Dil'!B98,#REF!,'répartition colonne F 1 Dil'!$H$89,#REF!,1)</f>
        <v>#REF!</v>
      </c>
      <c r="I98" s="70" t="e">
        <f>+COUNTIFS(#REF!,'répartition colonne F 1 Dil'!B98,#REF!,'répartition colonne F 1 Dil'!$I$89,#REF!,1)</f>
        <v>#REF!</v>
      </c>
      <c r="J98" s="71" t="e">
        <f>+COUNTIFS(#REF!,'répartition colonne F 1 Dil'!B98,#REF!,'répartition colonne F 1 Dil'!$J$89,#REF!,1)</f>
        <v>#REF!</v>
      </c>
      <c r="K98" s="70" t="e">
        <f>+COUNTIFS(#REF!,'répartition colonne F 1 Dil'!B98,#REF!,'répartition colonne F 1 Dil'!$K$89,#REF!,1)</f>
        <v>#REF!</v>
      </c>
      <c r="L98" s="69" t="e">
        <f>+COUNTIFS(#REF!,'répartition colonne F 1 Dil'!B98,#REF!,'répartition colonne F 1 Dil'!$L$89,#REF!,1)</f>
        <v>#REF!</v>
      </c>
      <c r="M98" s="69" t="e">
        <f>+COUNTIFS(#REF!,'répartition colonne F 1 Dil'!B98,#REF!,'répartition colonne F 1 Dil'!$M$89,#REF!,1)</f>
        <v>#REF!</v>
      </c>
      <c r="N98" s="69" t="e">
        <f>+COUNTIFS(#REF!,'répartition colonne F 1 Dil'!B98,#REF!,'répartition colonne F 1 Dil'!$N$89,#REF!,1)</f>
        <v>#REF!</v>
      </c>
      <c r="O98" s="69" t="e">
        <f>+COUNTIFS(#REF!,'répartition colonne F 1 Dil'!B98,#REF!,'répartition colonne F 1 Dil'!$O$89,#REF!,1)</f>
        <v>#REF!</v>
      </c>
      <c r="P98" s="69" t="e">
        <f>+COUNTIFS(#REF!,'répartition colonne F 1 Dil'!B98,#REF!,'répartition colonne F 1 Dil'!$P$89,#REF!,1)</f>
        <v>#REF!</v>
      </c>
      <c r="Q98" s="68">
        <f>+COUNTIFS(Feuil2!$A$4:$A$300,B98,Feuil2!$H$4:$H$300,$T$4)</f>
        <v>0</v>
      </c>
    </row>
    <row r="99" spans="1:18" ht="15.75" x14ac:dyDescent="0.25">
      <c r="A99" s="271"/>
      <c r="B99" s="160" t="str">
        <f>IF($S$3=1024,4,IF($S$3=256,"1",IF($S$3=64,"0,25","0,125")))</f>
        <v>0,25</v>
      </c>
      <c r="C99" s="68">
        <f>+COUNTIFS(Feuil2!$A$4:$A$300,B99,Feuil2!$H$4:$H$300,0.01)</f>
        <v>0</v>
      </c>
      <c r="D99" s="69" t="e">
        <f>+COUNTIFS(#REF!,'répartition colonne F 1 Dil'!B99,#REF!,'répartition colonne F 1 Dil'!$D$89,#REF!,1)</f>
        <v>#REF!</v>
      </c>
      <c r="E99" s="69" t="e">
        <f>+COUNTIFS(#REF!,'répartition colonne F 1 Dil'!B99,#REF!,'répartition colonne F 1 Dil'!$E$89,#REF!,1)</f>
        <v>#REF!</v>
      </c>
      <c r="F99" s="69" t="e">
        <f>+COUNTIFS(#REF!,'répartition colonne F 1 Dil'!B99,#REF!,'répartition colonne F 1 Dil'!$F$89,#REF!,1)</f>
        <v>#REF!</v>
      </c>
      <c r="G99" s="69" t="e">
        <f>+COUNTIFS(#REF!,'répartition colonne F 1 Dil'!B99,#REF!,'répartition colonne F 1 Dil'!$G$89,#REF!,1)</f>
        <v>#REF!</v>
      </c>
      <c r="H99" s="70" t="e">
        <f>+COUNTIFS(#REF!,'répartition colonne F 1 Dil'!B99,#REF!,'répartition colonne F 1 Dil'!$H$89,#REF!,1)</f>
        <v>#REF!</v>
      </c>
      <c r="I99" s="71" t="e">
        <f>+COUNTIFS(#REF!,'répartition colonne F 1 Dil'!B99,#REF!,'répartition colonne F 1 Dil'!$I$89,#REF!,1)</f>
        <v>#REF!</v>
      </c>
      <c r="J99" s="70" t="e">
        <f>+COUNTIFS(#REF!,'répartition colonne F 1 Dil'!B99,#REF!,'répartition colonne F 1 Dil'!$J$89,#REF!,1)</f>
        <v>#REF!</v>
      </c>
      <c r="K99" s="69" t="e">
        <f>+COUNTIFS(#REF!,'répartition colonne F 1 Dil'!B99,#REF!,'répartition colonne F 1 Dil'!$K$89,#REF!,1)</f>
        <v>#REF!</v>
      </c>
      <c r="L99" s="69" t="e">
        <f>+COUNTIFS(#REF!,'répartition colonne F 1 Dil'!B99,#REF!,'répartition colonne F 1 Dil'!$L$89,#REF!,1)</f>
        <v>#REF!</v>
      </c>
      <c r="M99" s="69" t="e">
        <f>+COUNTIFS(#REF!,'répartition colonne F 1 Dil'!B99,#REF!,'répartition colonne F 1 Dil'!$M$89,#REF!,1)</f>
        <v>#REF!</v>
      </c>
      <c r="N99" s="69" t="e">
        <f>+COUNTIFS(#REF!,'répartition colonne F 1 Dil'!B99,#REF!,'répartition colonne F 1 Dil'!$N$89,#REF!,1)</f>
        <v>#REF!</v>
      </c>
      <c r="O99" s="69" t="e">
        <f>+COUNTIFS(#REF!,'répartition colonne F 1 Dil'!B99,#REF!,'répartition colonne F 1 Dil'!$O$89,#REF!,1)</f>
        <v>#REF!</v>
      </c>
      <c r="P99" s="69" t="e">
        <f>+COUNTIFS(#REF!,'répartition colonne F 1 Dil'!B99,#REF!,'répartition colonne F 1 Dil'!$P$89,#REF!,1)</f>
        <v>#REF!</v>
      </c>
      <c r="Q99" s="68">
        <f>+COUNTIFS(Feuil2!$A$4:$A$300,B99,Feuil2!$H$4:$H$300,$T$4)</f>
        <v>0</v>
      </c>
    </row>
    <row r="100" spans="1:18" ht="15.75" x14ac:dyDescent="0.25">
      <c r="A100" s="271"/>
      <c r="B100" s="160" t="str">
        <f>IF($S$3=1024,2,IF($S$3=256,"0,5",IF($S$3=64,"0,125","0,064")))</f>
        <v>0,125</v>
      </c>
      <c r="C100" s="68">
        <f>+COUNTIFS(Feuil2!$A$4:$A$300,B100,Feuil2!$H$4:$H$300,0.01)</f>
        <v>0</v>
      </c>
      <c r="D100" s="69" t="e">
        <f>+COUNTIFS(#REF!,'répartition colonne F 1 Dil'!B100,#REF!,'répartition colonne F 1 Dil'!$D$89,#REF!,1)</f>
        <v>#REF!</v>
      </c>
      <c r="E100" s="69" t="e">
        <f>+COUNTIFS(#REF!,'répartition colonne F 1 Dil'!B100,#REF!,'répartition colonne F 1 Dil'!$E$89,#REF!,1)</f>
        <v>#REF!</v>
      </c>
      <c r="F100" s="69" t="e">
        <f>+COUNTIFS(#REF!,'répartition colonne F 1 Dil'!B100,#REF!,'répartition colonne F 1 Dil'!$F$89,#REF!,1)</f>
        <v>#REF!</v>
      </c>
      <c r="G100" s="70" t="e">
        <f>+COUNTIFS(#REF!,'répartition colonne F 1 Dil'!B100,#REF!,'répartition colonne F 1 Dil'!$G$89,#REF!,1)</f>
        <v>#REF!</v>
      </c>
      <c r="H100" s="71" t="e">
        <f>+COUNTIFS(#REF!,'répartition colonne F 1 Dil'!B100,#REF!,'répartition colonne F 1 Dil'!$H$89,#REF!,1)</f>
        <v>#REF!</v>
      </c>
      <c r="I100" s="70" t="e">
        <f>+COUNTIFS(#REF!,'répartition colonne F 1 Dil'!B100,#REF!,'répartition colonne F 1 Dil'!$I$89,#REF!,1)</f>
        <v>#REF!</v>
      </c>
      <c r="J100" s="69" t="e">
        <f>+COUNTIFS(#REF!,'répartition colonne F 1 Dil'!B100,#REF!,'répartition colonne F 1 Dil'!$J$89,#REF!,1)</f>
        <v>#REF!</v>
      </c>
      <c r="K100" s="69" t="e">
        <f>+COUNTIFS(#REF!,'répartition colonne F 1 Dil'!B100,#REF!,'répartition colonne F 1 Dil'!$K$89,#REF!,1)</f>
        <v>#REF!</v>
      </c>
      <c r="L100" s="69" t="e">
        <f>+COUNTIFS(#REF!,'répartition colonne F 1 Dil'!B100,#REF!,'répartition colonne F 1 Dil'!$L$89,#REF!,1)</f>
        <v>#REF!</v>
      </c>
      <c r="M100" s="69" t="e">
        <f>+COUNTIFS(#REF!,'répartition colonne F 1 Dil'!B100,#REF!,'répartition colonne F 1 Dil'!$M$89,#REF!,1)</f>
        <v>#REF!</v>
      </c>
      <c r="N100" s="69" t="e">
        <f>+COUNTIFS(#REF!,'répartition colonne F 1 Dil'!B100,#REF!,'répartition colonne F 1 Dil'!$N$89,#REF!,1)</f>
        <v>#REF!</v>
      </c>
      <c r="O100" s="69" t="e">
        <f>+COUNTIFS(#REF!,'répartition colonne F 1 Dil'!B100,#REF!,'répartition colonne F 1 Dil'!$O$89,#REF!,1)</f>
        <v>#REF!</v>
      </c>
      <c r="P100" s="69" t="e">
        <f>+COUNTIFS(#REF!,'répartition colonne F 1 Dil'!B100,#REF!,'répartition colonne F 1 Dil'!$P$89,#REF!,1)</f>
        <v>#REF!</v>
      </c>
      <c r="Q100" s="68">
        <f>+COUNTIFS(Feuil2!$A$4:$A$300,B100,Feuil2!$H$4:$H$300,$T$4)</f>
        <v>0</v>
      </c>
    </row>
    <row r="101" spans="1:18" ht="15.75" x14ac:dyDescent="0.25">
      <c r="A101" s="271"/>
      <c r="B101" s="160" t="str">
        <f>IF($S$3=1024,1,IF($S$3=256,"0,25",IF($S$3=64,"0,064","0,032")))</f>
        <v>0,064</v>
      </c>
      <c r="C101" s="68">
        <f>+COUNTIFS(Feuil2!$A$4:$A$300,B101,Feuil2!$H$4:$H$300,0.01)</f>
        <v>0</v>
      </c>
      <c r="D101" s="69" t="e">
        <f>+COUNTIFS(#REF!,'répartition colonne F 1 Dil'!B101,#REF!,'répartition colonne F 1 Dil'!$D$89,#REF!,1)</f>
        <v>#REF!</v>
      </c>
      <c r="E101" s="69" t="e">
        <f>+COUNTIFS(#REF!,'répartition colonne F 1 Dil'!B101,#REF!,'répartition colonne F 1 Dil'!$E$89,#REF!,1)</f>
        <v>#REF!</v>
      </c>
      <c r="F101" s="70" t="e">
        <f>+COUNTIFS(#REF!,'répartition colonne F 1 Dil'!B101,#REF!,'répartition colonne F 1 Dil'!$F$89,#REF!,1)</f>
        <v>#REF!</v>
      </c>
      <c r="G101" s="71" t="e">
        <f>+COUNTIFS(#REF!,'répartition colonne F 1 Dil'!B101,#REF!,'répartition colonne F 1 Dil'!$G$89,#REF!,1)</f>
        <v>#REF!</v>
      </c>
      <c r="H101" s="70" t="e">
        <f>+COUNTIFS(#REF!,'répartition colonne F 1 Dil'!B101,#REF!,'répartition colonne F 1 Dil'!$H$89,#REF!,1)</f>
        <v>#REF!</v>
      </c>
      <c r="I101" s="69" t="e">
        <f>+COUNTIFS(#REF!,'répartition colonne F 1 Dil'!B101,#REF!,'répartition colonne F 1 Dil'!$I$89,#REF!,1)</f>
        <v>#REF!</v>
      </c>
      <c r="J101" s="69" t="e">
        <f>+COUNTIFS(#REF!,'répartition colonne F 1 Dil'!B101,#REF!,'répartition colonne F 1 Dil'!$J$89,#REF!,1)</f>
        <v>#REF!</v>
      </c>
      <c r="K101" s="69" t="e">
        <f>+COUNTIFS(#REF!,'répartition colonne F 1 Dil'!B101,#REF!,'répartition colonne F 1 Dil'!$K$89,#REF!,1)</f>
        <v>#REF!</v>
      </c>
      <c r="L101" s="69" t="e">
        <f>+COUNTIFS(#REF!,'répartition colonne F 1 Dil'!B101,#REF!,'répartition colonne F 1 Dil'!$L$89,#REF!,1)</f>
        <v>#REF!</v>
      </c>
      <c r="M101" s="69" t="e">
        <f>+COUNTIFS(#REF!,'répartition colonne F 1 Dil'!B101,#REF!,'répartition colonne F 1 Dil'!$M$89,#REF!,1)</f>
        <v>#REF!</v>
      </c>
      <c r="N101" s="69" t="e">
        <f>+COUNTIFS(#REF!,'répartition colonne F 1 Dil'!B101,#REF!,'répartition colonne F 1 Dil'!$N$89,#REF!,1)</f>
        <v>#REF!</v>
      </c>
      <c r="O101" s="69" t="e">
        <f>+COUNTIFS(#REF!,'répartition colonne F 1 Dil'!B101,#REF!,'répartition colonne F 1 Dil'!$O$89,#REF!,1)</f>
        <v>#REF!</v>
      </c>
      <c r="P101" s="69" t="e">
        <f>+COUNTIFS(#REF!,'répartition colonne F 1 Dil'!B101,#REF!,'répartition colonne F 1 Dil'!$P$89,#REF!,1)</f>
        <v>#REF!</v>
      </c>
      <c r="Q101" s="68">
        <f>+COUNTIFS(Feuil2!$A$4:$A$300,B101,Feuil2!$H$4:$H$300,$T$4)</f>
        <v>0</v>
      </c>
    </row>
    <row r="102" spans="1:18" ht="15.75" x14ac:dyDescent="0.25">
      <c r="A102" s="271"/>
      <c r="B102" s="160" t="str">
        <f>IF($S$3=1024,0.5,IF($S$3=256,"0,125",IF($S$3=64,"0,032","0,016")))</f>
        <v>0,032</v>
      </c>
      <c r="C102" s="68">
        <f>+COUNTIFS(Feuil2!$A$4:$A$300,B102,Feuil2!$H$4:$H$300,0.01)</f>
        <v>0</v>
      </c>
      <c r="D102" s="69" t="e">
        <f>+COUNTIFS(#REF!,'répartition colonne F 1 Dil'!B102,#REF!,'répartition colonne F 1 Dil'!$D$89,#REF!,1)</f>
        <v>#REF!</v>
      </c>
      <c r="E102" s="70" t="e">
        <f>+COUNTIFS(#REF!,'répartition colonne F 1 Dil'!B102,#REF!,'répartition colonne F 1 Dil'!$E$89,#REF!,1)</f>
        <v>#REF!</v>
      </c>
      <c r="F102" s="71" t="e">
        <f>+COUNTIFS(#REF!,'répartition colonne F 1 Dil'!B102,#REF!,'répartition colonne F 1 Dil'!$F$89,#REF!,1)</f>
        <v>#REF!</v>
      </c>
      <c r="G102" s="70" t="e">
        <f>+COUNTIFS(#REF!,'répartition colonne F 1 Dil'!B102,#REF!,'répartition colonne F 1 Dil'!$G$89,#REF!,1)</f>
        <v>#REF!</v>
      </c>
      <c r="H102" s="69" t="e">
        <f>+COUNTIFS(#REF!,'répartition colonne F 1 Dil'!B102,#REF!,'répartition colonne F 1 Dil'!$H$89,#REF!,1)</f>
        <v>#REF!</v>
      </c>
      <c r="I102" s="69" t="e">
        <f>+COUNTIFS(#REF!,'répartition colonne F 1 Dil'!B102,#REF!,'répartition colonne F 1 Dil'!$I$89,#REF!,1)</f>
        <v>#REF!</v>
      </c>
      <c r="J102" s="69" t="e">
        <f>+COUNTIFS(#REF!,'répartition colonne F 1 Dil'!B102,#REF!,'répartition colonne F 1 Dil'!$J$89,#REF!,1)</f>
        <v>#REF!</v>
      </c>
      <c r="K102" s="69" t="e">
        <f>+COUNTIFS(#REF!,'répartition colonne F 1 Dil'!B102,#REF!,'répartition colonne F 1 Dil'!$K$89,#REF!,1)</f>
        <v>#REF!</v>
      </c>
      <c r="L102" s="69" t="e">
        <f>+COUNTIFS(#REF!,'répartition colonne F 1 Dil'!B102,#REF!,'répartition colonne F 1 Dil'!$L$89,#REF!,1)</f>
        <v>#REF!</v>
      </c>
      <c r="M102" s="69" t="e">
        <f>+COUNTIFS(#REF!,'répartition colonne F 1 Dil'!B102,#REF!,'répartition colonne F 1 Dil'!$M$89,#REF!,1)</f>
        <v>#REF!</v>
      </c>
      <c r="N102" s="69" t="e">
        <f>+COUNTIFS(#REF!,'répartition colonne F 1 Dil'!B102,#REF!,'répartition colonne F 1 Dil'!$N$89,#REF!,1)</f>
        <v>#REF!</v>
      </c>
      <c r="O102" s="69" t="e">
        <f>+COUNTIFS(#REF!,'répartition colonne F 1 Dil'!B102,#REF!,'répartition colonne F 1 Dil'!$O$89,#REF!,1)</f>
        <v>#REF!</v>
      </c>
      <c r="P102" s="69" t="e">
        <f>+COUNTIFS(#REF!,'répartition colonne F 1 Dil'!B102,#REF!,'répartition colonne F 1 Dil'!$P$89,#REF!,1)</f>
        <v>#REF!</v>
      </c>
      <c r="Q102" s="68">
        <f>+COUNTIFS(Feuil2!$A$4:$A$300,B102,Feuil2!$H$4:$H$300,$T$4)</f>
        <v>0</v>
      </c>
    </row>
    <row r="103" spans="1:18" ht="15.75" x14ac:dyDescent="0.25">
      <c r="A103" s="271"/>
      <c r="B103" s="160" t="str">
        <f>IF($S$3=1024,0.25,IF($S$3=256,"0,064",IF($S$3=64,"0,016","0,008")))</f>
        <v>0,016</v>
      </c>
      <c r="C103" s="68">
        <f>+COUNTIFS(Feuil2!$A$4:$A$300,B103,Feuil2!$H$4:$H$300,0.01)</f>
        <v>0</v>
      </c>
      <c r="D103" s="70" t="e">
        <f>+COUNTIFS(#REF!,'répartition colonne F 1 Dil'!B103,#REF!,'répartition colonne F 1 Dil'!$D$89,#REF!,1)</f>
        <v>#REF!</v>
      </c>
      <c r="E103" s="71" t="e">
        <f>+COUNTIFS(#REF!,'répartition colonne F 1 Dil'!B103,#REF!,'répartition colonne F 1 Dil'!$E$89,#REF!,1)</f>
        <v>#REF!</v>
      </c>
      <c r="F103" s="70" t="e">
        <f>+COUNTIFS(#REF!,'répartition colonne F 1 Dil'!B103,#REF!,'répartition colonne F 1 Dil'!$F$89,#REF!,1)</f>
        <v>#REF!</v>
      </c>
      <c r="G103" s="69" t="e">
        <f>+COUNTIFS(#REF!,'répartition colonne F 1 Dil'!B103,#REF!,'répartition colonne F 1 Dil'!$G$89,#REF!,1)</f>
        <v>#REF!</v>
      </c>
      <c r="H103" s="69" t="e">
        <f>+COUNTIFS(#REF!,'répartition colonne F 1 Dil'!B103,#REF!,'répartition colonne F 1 Dil'!$H$89,#REF!,1)</f>
        <v>#REF!</v>
      </c>
      <c r="I103" s="69" t="e">
        <f>+COUNTIFS(#REF!,'répartition colonne F 1 Dil'!B103,#REF!,'répartition colonne F 1 Dil'!$I$89,#REF!,1)</f>
        <v>#REF!</v>
      </c>
      <c r="J103" s="69" t="e">
        <f>+COUNTIFS(#REF!,'répartition colonne F 1 Dil'!B103,#REF!,'répartition colonne F 1 Dil'!$J$89,#REF!,1)</f>
        <v>#REF!</v>
      </c>
      <c r="K103" s="69" t="e">
        <f>+COUNTIFS(#REF!,'répartition colonne F 1 Dil'!B103,#REF!,'répartition colonne F 1 Dil'!$K$89,#REF!,1)</f>
        <v>#REF!</v>
      </c>
      <c r="L103" s="69" t="e">
        <f>+COUNTIFS(#REF!,'répartition colonne F 1 Dil'!B103,#REF!,'répartition colonne F 1 Dil'!$L$89,#REF!,1)</f>
        <v>#REF!</v>
      </c>
      <c r="M103" s="69" t="e">
        <f>+COUNTIFS(#REF!,'répartition colonne F 1 Dil'!B103,#REF!,'répartition colonne F 1 Dil'!$M$89,#REF!,1)</f>
        <v>#REF!</v>
      </c>
      <c r="N103" s="69" t="e">
        <f>+COUNTIFS(#REF!,'répartition colonne F 1 Dil'!B103,#REF!,'répartition colonne F 1 Dil'!$N$89,#REF!,1)</f>
        <v>#REF!</v>
      </c>
      <c r="O103" s="69" t="e">
        <f>+COUNTIFS(#REF!,'répartition colonne F 1 Dil'!B103,#REF!,'répartition colonne F 1 Dil'!$O$89,#REF!,1)</f>
        <v>#REF!</v>
      </c>
      <c r="P103" s="69" t="e">
        <f>+COUNTIFS(#REF!,'répartition colonne F 1 Dil'!B103,#REF!,'répartition colonne F 1 Dil'!$P$89,#REF!,1)</f>
        <v>#REF!</v>
      </c>
      <c r="Q103" s="68">
        <f>+COUNTIFS(Feuil2!$A$4:$A$300,B103,Feuil2!$H$4:$H$300,$T$4)</f>
        <v>0</v>
      </c>
    </row>
    <row r="104" spans="1:18" ht="15.75" x14ac:dyDescent="0.25">
      <c r="A104" s="271"/>
      <c r="B104" s="160" t="str">
        <f>IF($S$3=1024,0.125,IF($S$3=256,"0,032",IF($S$3=64,"0,008","0,004")))</f>
        <v>0,008</v>
      </c>
      <c r="C104" s="70">
        <f>+COUNTIFS(Feuil2!$A$4:$A$300,B104,Feuil2!$H$4:$H$300,0.01)</f>
        <v>0</v>
      </c>
      <c r="D104" s="71" t="e">
        <f>+COUNTIFS(#REF!,'répartition colonne F 1 Dil'!B104,#REF!,'répartition colonne F 1 Dil'!$D$89,#REF!,1)</f>
        <v>#REF!</v>
      </c>
      <c r="E104" s="70" t="e">
        <f>+COUNTIFS(#REF!,'répartition colonne F 1 Dil'!B104,#REF!,'répartition colonne F 1 Dil'!$E$89,#REF!,1)</f>
        <v>#REF!</v>
      </c>
      <c r="F104" s="69" t="e">
        <f>+COUNTIFS(#REF!,'répartition colonne F 1 Dil'!B104,#REF!,'répartition colonne F 1 Dil'!$F$89,#REF!,1)</f>
        <v>#REF!</v>
      </c>
      <c r="G104" s="69" t="e">
        <f>+COUNTIFS(#REF!,'répartition colonne F 1 Dil'!B104,#REF!,'répartition colonne F 1 Dil'!$G$89,#REF!,1)</f>
        <v>#REF!</v>
      </c>
      <c r="H104" s="69" t="e">
        <f>+COUNTIFS(#REF!,'répartition colonne F 1 Dil'!B104,#REF!,'répartition colonne F 1 Dil'!$H$89,#REF!,1)</f>
        <v>#REF!</v>
      </c>
      <c r="I104" s="69" t="e">
        <f>+COUNTIFS(#REF!,'répartition colonne F 1 Dil'!B104,#REF!,'répartition colonne F 1 Dil'!$I$89,#REF!,1)</f>
        <v>#REF!</v>
      </c>
      <c r="J104" s="69" t="e">
        <f>+COUNTIFS(#REF!,'répartition colonne F 1 Dil'!B104,#REF!,'répartition colonne F 1 Dil'!$J$89,#REF!,1)</f>
        <v>#REF!</v>
      </c>
      <c r="K104" s="69" t="e">
        <f>+COUNTIFS(#REF!,'répartition colonne F 1 Dil'!B104,#REF!,'répartition colonne F 1 Dil'!$K$89,#REF!,1)</f>
        <v>#REF!</v>
      </c>
      <c r="L104" s="69" t="e">
        <f>+COUNTIFS(#REF!,'répartition colonne F 1 Dil'!B104,#REF!,'répartition colonne F 1 Dil'!$L$89,#REF!,1)</f>
        <v>#REF!</v>
      </c>
      <c r="M104" s="69" t="e">
        <f>+COUNTIFS(#REF!,'répartition colonne F 1 Dil'!B104,#REF!,'répartition colonne F 1 Dil'!$M$89,#REF!,1)</f>
        <v>#REF!</v>
      </c>
      <c r="N104" s="69" t="e">
        <f>+COUNTIFS(#REF!,'répartition colonne F 1 Dil'!B104,#REF!,'répartition colonne F 1 Dil'!$N$89,#REF!,1)</f>
        <v>#REF!</v>
      </c>
      <c r="O104" s="69" t="e">
        <f>+COUNTIFS(#REF!,'répartition colonne F 1 Dil'!B104,#REF!,'répartition colonne F 1 Dil'!$O$89,#REF!,1)</f>
        <v>#REF!</v>
      </c>
      <c r="P104" s="69" t="e">
        <f>+COUNTIFS(#REF!,'répartition colonne F 1 Dil'!B104,#REF!,'répartition colonne F 1 Dil'!$P$89,#REF!,1)</f>
        <v>#REF!</v>
      </c>
      <c r="Q104" s="68">
        <f>+COUNTIFS(Feuil2!$A$4:$A$300,B104,Feuil2!$H$4:$H$300,$T$4)</f>
        <v>0</v>
      </c>
    </row>
    <row r="105" spans="1:18" ht="15.75" x14ac:dyDescent="0.25">
      <c r="A105" s="271"/>
      <c r="B105" s="160" t="str">
        <f>IF($S$3=1024,0.064,IF($S$3=256,"0,016",IF($S$3=64,"0,004","0,002")))</f>
        <v>0,004</v>
      </c>
      <c r="C105" s="71">
        <f>+COUNTIFS(Feuil2!$A$4:$A$300,B105,Feuil2!$H$4:$H$300,0.01)</f>
        <v>0</v>
      </c>
      <c r="D105" s="70" t="e">
        <f>+COUNTIFS(#REF!,'répartition colonne F 1 Dil'!B105,#REF!,'répartition colonne F 1 Dil'!$D$89,#REF!,1)</f>
        <v>#REF!</v>
      </c>
      <c r="E105" s="69" t="e">
        <f>+COUNTIFS(#REF!,'répartition colonne F 1 Dil'!B105,#REF!,'répartition colonne F 1 Dil'!$E$89,#REF!,1)</f>
        <v>#REF!</v>
      </c>
      <c r="F105" s="69" t="e">
        <f>+COUNTIFS(#REF!,'répartition colonne F 1 Dil'!B105,#REF!,'répartition colonne F 1 Dil'!$F$89,#REF!,1)</f>
        <v>#REF!</v>
      </c>
      <c r="G105" s="69" t="e">
        <f>+COUNTIFS(#REF!,'répartition colonne F 1 Dil'!B105,#REF!,'répartition colonne F 1 Dil'!$G$89,#REF!,1)</f>
        <v>#REF!</v>
      </c>
      <c r="H105" s="69" t="e">
        <f>+COUNTIFS(#REF!,'répartition colonne F 1 Dil'!B105,#REF!,'répartition colonne F 1 Dil'!$H$89,#REF!,1)</f>
        <v>#REF!</v>
      </c>
      <c r="I105" s="69" t="e">
        <f>+COUNTIFS(#REF!,'répartition colonne F 1 Dil'!B105,#REF!,'répartition colonne F 1 Dil'!$I$89,#REF!,1)</f>
        <v>#REF!</v>
      </c>
      <c r="J105" s="69" t="e">
        <f>+COUNTIFS(#REF!,'répartition colonne F 1 Dil'!B105,#REF!,'répartition colonne F 1 Dil'!$J$89,#REF!,1)</f>
        <v>#REF!</v>
      </c>
      <c r="K105" s="69" t="e">
        <f>+COUNTIFS(#REF!,'répartition colonne F 1 Dil'!B105,#REF!,'répartition colonne F 1 Dil'!$K$89,#REF!,1)</f>
        <v>#REF!</v>
      </c>
      <c r="L105" s="69" t="e">
        <f>+COUNTIFS(#REF!,'répartition colonne F 1 Dil'!B105,#REF!,'répartition colonne F 1 Dil'!$L$89,#REF!,1)</f>
        <v>#REF!</v>
      </c>
      <c r="M105" s="69" t="e">
        <f>+COUNTIFS(#REF!,'répartition colonne F 1 Dil'!B105,#REF!,'répartition colonne F 1 Dil'!$M$89,#REF!,1)</f>
        <v>#REF!</v>
      </c>
      <c r="N105" s="69" t="e">
        <f>+COUNTIFS(#REF!,'répartition colonne F 1 Dil'!B105,#REF!,'répartition colonne F 1 Dil'!$N$89,#REF!,1)</f>
        <v>#REF!</v>
      </c>
      <c r="O105" s="69" t="e">
        <f>+COUNTIFS(#REF!,'répartition colonne F 1 Dil'!B105,#REF!,'répartition colonne F 1 Dil'!$O$89,#REF!,1)</f>
        <v>#REF!</v>
      </c>
      <c r="P105" s="69" t="e">
        <f>+COUNTIFS(#REF!,'répartition colonne F 1 Dil'!B105,#REF!,'répartition colonne F 1 Dil'!$P$89,#REF!,1)</f>
        <v>#REF!</v>
      </c>
      <c r="Q105" s="68">
        <f>+COUNTIFS(Feuil2!$A$4:$A$300,B105,Feuil2!$H$4:$H$300,$T$4)</f>
        <v>0</v>
      </c>
    </row>
    <row r="106" spans="1:18" ht="15.75" x14ac:dyDescent="0.25">
      <c r="A106" s="271"/>
      <c r="B106" s="160" t="str">
        <f>IF($S$3=1024,"&lt;0,064",IF($S$3=256,"&lt;0,016",IF($S$3=64,"&lt;0,004","&gt;=0,002")))</f>
        <v>&lt;0,004</v>
      </c>
      <c r="C106" s="71">
        <f>+COUNTIFS(Feuil2!$A$4:$A$300,0.01,Feuil2!$H$4:$H$300,0.01)</f>
        <v>0</v>
      </c>
      <c r="D106" s="68">
        <f>+COUNTIFS(Feuil2!$A$4:$A$300,0.01,Feuil2!$H$4:$H$300,D$2)</f>
        <v>0</v>
      </c>
      <c r="E106" s="68">
        <f>+COUNTIFS(Feuil2!$A$4:$A$300,0.01,Feuil2!$H$4:$H$300,E$2)</f>
        <v>0</v>
      </c>
      <c r="F106" s="68">
        <f>+COUNTIFS(Feuil2!$A$4:$A$300,0.01,Feuil2!$H$4:$H$300,F$2)</f>
        <v>0</v>
      </c>
      <c r="G106" s="68">
        <f>+COUNTIFS(Feuil2!$A$4:$A$300,0.01,Feuil2!$H$4:$H$300,G$2)</f>
        <v>0</v>
      </c>
      <c r="H106" s="68">
        <f>+COUNTIFS(Feuil2!$A$4:$A$300,0.01,Feuil2!$H$4:$H$300,H$2)</f>
        <v>0</v>
      </c>
      <c r="I106" s="68">
        <f>+COUNTIFS(Feuil2!$A$4:$A$300,0.01,Feuil2!$H$4:$H$300,I$2)</f>
        <v>0</v>
      </c>
      <c r="J106" s="68">
        <f>+COUNTIFS(Feuil2!$A$4:$A$300,0.01,Feuil2!$H$4:$H$300,J$2)</f>
        <v>0</v>
      </c>
      <c r="K106" s="68">
        <f>+COUNTIFS(Feuil2!$A$4:$A$300,0.01,Feuil2!$H$4:$H$300,K$2)</f>
        <v>0</v>
      </c>
      <c r="L106" s="68">
        <f>+COUNTIFS(Feuil2!$A$4:$A$300,0.01,Feuil2!$H$4:$H$300,L$2)</f>
        <v>0</v>
      </c>
      <c r="M106" s="68">
        <f>+COUNTIFS(Feuil2!$A$4:$A$300,0.01,Feuil2!$H$4:$H$300,M$2)</f>
        <v>0</v>
      </c>
      <c r="N106" s="68">
        <f>+COUNTIFS(Feuil2!$A$4:$A$300,0.01,Feuil2!$H$4:$H$300,N$2)</f>
        <v>0</v>
      </c>
      <c r="O106" s="68">
        <f>+COUNTIFS(Feuil2!$A$4:$A$300,0.01,Feuil2!$H$4:$H$300,O$2)</f>
        <v>0</v>
      </c>
      <c r="P106" s="68">
        <f>+COUNTIFS(Feuil2!$A$4:$A$300,0.01,Feuil2!$H$4:$H$300,P$2)</f>
        <v>0</v>
      </c>
      <c r="Q106" s="68">
        <f>+COUNTIFS(Feuil2!$A$4:$A$300,B106,Feuil2!$H$4:$H$300,$T$4)</f>
        <v>0</v>
      </c>
    </row>
    <row r="107" spans="1:18" ht="15.75" x14ac:dyDescent="0.25">
      <c r="A107" s="271"/>
      <c r="B107" s="73" t="s">
        <v>54</v>
      </c>
      <c r="C107" s="74">
        <f t="shared" ref="C107:H107" si="6">SUM(C90:C106)</f>
        <v>0</v>
      </c>
      <c r="D107" s="74" t="e">
        <f t="shared" si="6"/>
        <v>#REF!</v>
      </c>
      <c r="E107" s="74" t="e">
        <f t="shared" si="6"/>
        <v>#REF!</v>
      </c>
      <c r="F107" s="74" t="e">
        <f t="shared" si="6"/>
        <v>#REF!</v>
      </c>
      <c r="G107" s="74" t="e">
        <f t="shared" si="6"/>
        <v>#REF!</v>
      </c>
      <c r="H107" s="74" t="e">
        <f t="shared" si="6"/>
        <v>#REF!</v>
      </c>
      <c r="I107" s="74" t="e">
        <f t="shared" ref="I107:Q107" si="7">SUM(I90:I106)</f>
        <v>#REF!</v>
      </c>
      <c r="J107" s="74" t="e">
        <f t="shared" si="7"/>
        <v>#REF!</v>
      </c>
      <c r="K107" s="74" t="e">
        <f t="shared" si="7"/>
        <v>#REF!</v>
      </c>
      <c r="L107" s="74" t="e">
        <f t="shared" si="7"/>
        <v>#REF!</v>
      </c>
      <c r="M107" s="74" t="e">
        <f t="shared" si="7"/>
        <v>#REF!</v>
      </c>
      <c r="N107" s="74" t="e">
        <f t="shared" si="7"/>
        <v>#REF!</v>
      </c>
      <c r="O107" s="74" t="e">
        <f t="shared" si="7"/>
        <v>#REF!</v>
      </c>
      <c r="P107" s="74" t="e">
        <f t="shared" si="7"/>
        <v>#REF!</v>
      </c>
      <c r="Q107" s="74">
        <f t="shared" si="7"/>
        <v>0</v>
      </c>
    </row>
    <row r="108" spans="1:18" x14ac:dyDescent="0.25">
      <c r="A108" s="271"/>
    </row>
    <row r="109" spans="1:18" x14ac:dyDescent="0.25">
      <c r="A109" s="271"/>
      <c r="R109" s="75" t="e">
        <f>SUM(C107:Q107)</f>
        <v>#REF!</v>
      </c>
    </row>
    <row r="110" spans="1:18" x14ac:dyDescent="0.25">
      <c r="A110" s="172"/>
    </row>
    <row r="111" spans="1:18" x14ac:dyDescent="0.25">
      <c r="A111" s="173"/>
    </row>
    <row r="112" spans="1:18" x14ac:dyDescent="0.25">
      <c r="A112" s="173"/>
    </row>
    <row r="113" spans="1:18" x14ac:dyDescent="0.25">
      <c r="A113" s="173"/>
    </row>
    <row r="114" spans="1:18" x14ac:dyDescent="0.25">
      <c r="A114" s="173"/>
    </row>
    <row r="115" spans="1:18" x14ac:dyDescent="0.25">
      <c r="A115" s="173"/>
    </row>
    <row r="116" spans="1:18" x14ac:dyDescent="0.25">
      <c r="A116" s="173"/>
    </row>
    <row r="117" spans="1:18" x14ac:dyDescent="0.25">
      <c r="A117" s="173"/>
    </row>
    <row r="118" spans="1:18" x14ac:dyDescent="0.25">
      <c r="A118" s="173"/>
    </row>
    <row r="119" spans="1:18" x14ac:dyDescent="0.25">
      <c r="A119" s="173"/>
    </row>
    <row r="120" spans="1:18" x14ac:dyDescent="0.25">
      <c r="A120" s="173"/>
    </row>
    <row r="121" spans="1:18" x14ac:dyDescent="0.25">
      <c r="A121" s="173"/>
    </row>
    <row r="122" spans="1:18" x14ac:dyDescent="0.25">
      <c r="A122" s="173"/>
    </row>
    <row r="123" spans="1:18" x14ac:dyDescent="0.25">
      <c r="A123" s="173"/>
    </row>
    <row r="124" spans="1:18" x14ac:dyDescent="0.25">
      <c r="A124" s="173"/>
      <c r="R124" s="169"/>
    </row>
  </sheetData>
  <sheetProtection formatCells="0" formatColumns="0" formatRows="0" insertColumns="0" insertRows="0" insertHyperlinks="0" deleteColumns="0" deleteRows="0" sort="0" autoFilter="0" pivotTables="0"/>
  <dataConsolidate/>
  <mergeCells count="10">
    <mergeCell ref="A46:A62"/>
    <mergeCell ref="A67:A83"/>
    <mergeCell ref="A93:A109"/>
    <mergeCell ref="AA1:AQ1"/>
    <mergeCell ref="Z25:Z42"/>
    <mergeCell ref="A3:A18"/>
    <mergeCell ref="B1:Q1"/>
    <mergeCell ref="A25:A41"/>
    <mergeCell ref="AA21:AQ21"/>
    <mergeCell ref="C20:Q20"/>
  </mergeCells>
  <conditionalFormatting sqref="R109 C107:Q107 R21 AR20:AR21 AR42 AB18:AP19 AQ41 AB40:AP40 C39:Q39 C60:Q60 C81:Q81 C18:Q19 R18">
    <cfRule type="cellIs" dxfId="2923" priority="210" operator="equal">
      <formula>$R$3</formula>
    </cfRule>
  </conditionalFormatting>
  <conditionalFormatting sqref="R41">
    <cfRule type="cellIs" dxfId="2922" priority="209" operator="equal">
      <formula>$R$3</formula>
    </cfRule>
  </conditionalFormatting>
  <conditionalFormatting sqref="R62">
    <cfRule type="cellIs" dxfId="2921" priority="208" operator="equal">
      <formula>$R$3</formula>
    </cfRule>
  </conditionalFormatting>
  <conditionalFormatting sqref="R83">
    <cfRule type="cellIs" dxfId="2920" priority="207" operator="equal">
      <formula>$R$3</formula>
    </cfRule>
  </conditionalFormatting>
  <conditionalFormatting sqref="Q23:Q38 C23:C35 Q44:Q59 C44:C56 Q65:Q80 C65:C77 Q91:Q106 C91:C103 AQ24 AC23:AP23 C22:Q22 C43:Q43 C64:Q64 C90:Q90 AB24:AB38 C3:Q3 Q4:Q17 C4:C15">
    <cfRule type="cellIs" dxfId="2919" priority="206" operator="equal">
      <formula>$R$3</formula>
    </cfRule>
  </conditionalFormatting>
  <conditionalFormatting sqref="D24:N24 D25:M25 D26:L26 D27:K27 D28:J28 D29:I29 D30:H30 D31:G31 D32:F32 D33:E33 D34 E37:P37 F36:P36 G35:P35 H34:P34 J32:P32 K31:P31 L30:P30 M29:P29 N28:P28 O27:P27 P26 I33:P33 D45:N45 D46:M46 D47:L47 D48:K48 D49:J49 D50:I50 D51:H51 D52:G52 D53:F53 D54:E54 D55 E58:P58 F57:P57 G56:P56 H55:P55 J53:P53 K52:P52 L51:P51 M50:P50 N49:P49 O48:P48 P47 I54:P54 D66:N66 D67:M67 D68:L68 D69:K69 D70:J70 D71:I71 D72:H72 D73:G73 D74:F74 D75:E75 D76 E79:P79 F78:P78 G77:P77 H76:P76 J74:P74 K73:P73 L72:P72 M71:P71 N70:P70 O69:P69 P68 I75:P75 D92:N92 D93:M93 D94:L94 D95:K95 D96:J96 D97:I97 D98:H98 D99:G99 D100:F100 D101:E101 D102 E105:P105 F104:P104 G103:P103 H102:P102 J100:P100 K99:P99 L98:P98 M97:P97 N96:P96 O95:P95 P94 I101:P101 AE32:AG35 AC32:AD34 AI25:AM29 AC31:AG31 AG38:AN38 AE25:AH25 AC30:AF30 AK31:AP31 AH33:AI33 AH34:AJ34 AG36:AL36 AG37:AM37 AF26:AH26 AG27:AH27 AH28 AL32:AP32 AM33:AP33 AN34:AP34 AO35:AP35 AP36 AC27 AC28:AD28 AC29:AE29 AJ30:AM30 AH35:AK35 AO29:AP30 AM24:AN24 D4:N4 D5:M5 D6:L6 D7:K7 D8:J8 D9:I9 D10:H10 D11:G11 D12:F12 D13:E13 D14 F16:P16 G15:P15 H14:P14 J12:P12 K11:P11 L10:P10 M9:P9 N8:P8 O7:P7 P6 I13:P13">
    <cfRule type="cellIs" dxfId="2918" priority="205" operator="equal">
      <formula>$R$3</formula>
    </cfRule>
  </conditionalFormatting>
  <conditionalFormatting sqref="D37 E36 F35 G34 H33 I32 J31 K30 L29 M28 N27 O26 P25 D58 E57 F56 G55 H54 I53 J52 K51 L50 M49 N48 O47 P46 D79 E78 F77 G76 H75 I74 J73 K72 L71 M70 N69 O68 P67 D105 E104 F103 G102 H101 I100 J99 K98 L97 M96 N95 O94 P93 D35 E34 F33 G32 H31 I30 J29 K28 L27 M26 N25 O24 P23 D56 E55 F54 G53 H52 I51 J50 K49 L48 M47 N46 O45 P44 D77 E76 F75 G74 H73 I72 J71 K70 L69 M68 N67 O66 P65 D103 E102 F101 G100 H99 I98 J97 K96 L95 M94 N93 O92 P91 AN37 AM36 AL35 AK34 AJ33 AI32 AJ31 AH31 AG30 AF29 AE28 AD27 AC26 AK30 F15 G14 H13 I12 J11 K10 L9 M8 N7 O6 P5 D15 E14 F13 G12 H11 I10 J9 K8 L7 M6 N5 O4">
    <cfRule type="cellIs" dxfId="2917" priority="204" operator="equal">
      <formula>$R$3</formula>
    </cfRule>
  </conditionalFormatting>
  <conditionalFormatting sqref="AC23:AP23 AL32:AQ32 AM33:AQ33 AN34:AQ34 AO35:AQ35 AQ37 AP36:AQ36 AK31:AQ31 AO29:AP30 AQ40 AC39:AP39 C24:N24 C25:M25 C26:L26 C27:K27 C28:J28 C29:I29 C30:H30 C31:G31 C32:F32 C33:E33 C34:D34 C35 D38:P38 E37:P37 F36:P36 G35:P35 H34:P34 I33:P33 J32:P32 K31:P31 L30:P30 M29:P29 N28:P28 O27:P27 P26 Q23:Q38 C22:Q22 C43:P43 C45:N45 C46:M46 C47:L47 C48:K48 C49:J49 C50:I50 C51:H51 C52:G52 C53:F53 C54:E54 C55:D55 C56 D59:P59 E58:P58 F57:P57 G56:P56 H55:P55 I54:P54 J53:P53 K52:P52 L51:P51 M50:P50 N49:P49 O48:P48 P47 Q43:Q59 E44:O44 C64:P64 C66:N66 C67:M67 C68:L68 C69:K69 C70:J70 C71:I71 C72:H72 C73:G73 C74:F74 C75:E75 C76:D76 C77 D80:P80 E79:P79 F78:P78 G77:P77 H76:P76 I75:P75 J74:P74 K73:P73 L72:P72 M71:P71 N70:P70 O69:P69 P68 Q64:Q80 E65:O65 C90:P90 C92:N92 C93:M93 C94:L94 C95:K95 C96:J96 C97:I97 C98:H98 C99:G99 C100:F100 C101:E101 C102:D102 C103 D106:P106 E105:P105 F104:P104 G103:P103 H102:P102 I101:P101 J100:P100 K99:P99 L98:P98 M97:P97 N96:P96 O95:P95 P94 Q90:Q106 AB36:AF38 AE32:AG35 AC32:AD34 AI25:AM29 AB24:AB38 AG38:AN38 AH34:AJ34 AQ24:AQ30 AE25:AH25 AC30:AF30 AH33:AI33 AG36:AL36 AG37:AM37 AF26:AH26 AG27:AH27 AH28 AC27 AC28:AD28 AC29:AE29 AJ30:AM30 AH35:AK35 AD24:AN24 C4:N4 D5:M5 D6:L6 D7:K7 D8:J8 D9:I9 D10:H10 D11:G11 D12:F12 D13:E13 D14 F16:P16 G15:P15 H14:P14 I13:P13 J12:P12 K11:P11 L10:P10 M9:P9 N8:P8 O7:P7 P6 C3:Q3 Q4:Q17 D17:P17 C5:C15">
    <cfRule type="cellIs" dxfId="2916" priority="202" operator="greaterThan">
      <formula>$R$3</formula>
    </cfRule>
  </conditionalFormatting>
  <conditionalFormatting sqref="D38:P38">
    <cfRule type="cellIs" dxfId="2915" priority="199" operator="equal">
      <formula>$R$3</formula>
    </cfRule>
  </conditionalFormatting>
  <conditionalFormatting sqref="D23:O23">
    <cfRule type="cellIs" dxfId="2914" priority="198" operator="equal">
      <formula>$R$3</formula>
    </cfRule>
  </conditionalFormatting>
  <conditionalFormatting sqref="C36">
    <cfRule type="cellIs" dxfId="2913" priority="197" operator="equal">
      <formula>$R$3</formula>
    </cfRule>
  </conditionalFormatting>
  <conditionalFormatting sqref="C37:C38 D36 E35 F34 G33 H32 I31 J30 K29 L28 M27 N26 O25 P24 D57 E56 F55 G54 H53 I52 J51 K50 L49 M48 N47 O46 P45 D78 E77 F76 G75 H74 I73 J72 K71 L70 M69 N68 O67 P66 D104 E103 F102 G101 H100 I99 J98 K97 L96 M95 N94 O93 P92 AJ30 D16 E15 F14 G13 H12 I11 J10 K9 L8 M7 N6 O5 P4">
    <cfRule type="cellIs" dxfId="2912" priority="196" operator="equal">
      <formula>$R$3</formula>
    </cfRule>
  </conditionalFormatting>
  <conditionalFormatting sqref="C23:O23">
    <cfRule type="cellIs" dxfId="2911" priority="195" operator="greaterThan">
      <formula>$R$3</formula>
    </cfRule>
  </conditionalFormatting>
  <conditionalFormatting sqref="D59:P59">
    <cfRule type="cellIs" dxfId="2910" priority="192" operator="equal">
      <formula>$R$3</formula>
    </cfRule>
  </conditionalFormatting>
  <conditionalFormatting sqref="E44:O44">
    <cfRule type="cellIs" dxfId="2909" priority="191" operator="equal">
      <formula>$R$3</formula>
    </cfRule>
  </conditionalFormatting>
  <conditionalFormatting sqref="C57">
    <cfRule type="cellIs" dxfId="2908" priority="190" operator="equal">
      <formula>$R$3</formula>
    </cfRule>
  </conditionalFormatting>
  <conditionalFormatting sqref="C58:C59">
    <cfRule type="cellIs" dxfId="2907" priority="189" operator="equal">
      <formula>$R$3</formula>
    </cfRule>
  </conditionalFormatting>
  <conditionalFormatting sqref="C44">
    <cfRule type="cellIs" dxfId="2906" priority="188" operator="greaterThan">
      <formula>$R$3</formula>
    </cfRule>
  </conditionalFormatting>
  <conditionalFormatting sqref="D80:P80">
    <cfRule type="cellIs" dxfId="2905" priority="185" operator="equal">
      <formula>$R$3</formula>
    </cfRule>
  </conditionalFormatting>
  <conditionalFormatting sqref="E65:O65">
    <cfRule type="cellIs" dxfId="2904" priority="184" operator="equal">
      <formula>$R$3</formula>
    </cfRule>
  </conditionalFormatting>
  <conditionalFormatting sqref="C78">
    <cfRule type="cellIs" dxfId="2903" priority="183" operator="equal">
      <formula>$R$3</formula>
    </cfRule>
  </conditionalFormatting>
  <conditionalFormatting sqref="C79:C80">
    <cfRule type="cellIs" dxfId="2902" priority="182" operator="equal">
      <formula>$R$3</formula>
    </cfRule>
  </conditionalFormatting>
  <conditionalFormatting sqref="C65">
    <cfRule type="cellIs" dxfId="2901" priority="181" operator="greaterThan">
      <formula>$R$3</formula>
    </cfRule>
  </conditionalFormatting>
  <conditionalFormatting sqref="D106:P106">
    <cfRule type="cellIs" dxfId="2900" priority="178" operator="equal">
      <formula>$R$3</formula>
    </cfRule>
  </conditionalFormatting>
  <conditionalFormatting sqref="D91:O91">
    <cfRule type="cellIs" dxfId="2899" priority="177" operator="equal">
      <formula>$R$3</formula>
    </cfRule>
  </conditionalFormatting>
  <conditionalFormatting sqref="C104">
    <cfRule type="cellIs" dxfId="2898" priority="176" operator="equal">
      <formula>$R$3</formula>
    </cfRule>
  </conditionalFormatting>
  <conditionalFormatting sqref="C105:C106">
    <cfRule type="cellIs" dxfId="2897" priority="175" operator="equal">
      <formula>$R$3</formula>
    </cfRule>
  </conditionalFormatting>
  <conditionalFormatting sqref="C91:O91">
    <cfRule type="cellIs" dxfId="2896" priority="174" operator="greaterThan">
      <formula>$R$3</formula>
    </cfRule>
  </conditionalFormatting>
  <conditionalFormatting sqref="D86">
    <cfRule type="cellIs" dxfId="2895" priority="172" operator="equal">
      <formula>$R$3</formula>
    </cfRule>
  </conditionalFormatting>
  <conditionalFormatting sqref="D86">
    <cfRule type="cellIs" dxfId="2894" priority="171" operator="greaterThan">
      <formula>$R$3</formula>
    </cfRule>
  </conditionalFormatting>
  <conditionalFormatting sqref="D44">
    <cfRule type="cellIs" dxfId="2893" priority="164" operator="equal">
      <formula>$R$3</formula>
    </cfRule>
  </conditionalFormatting>
  <conditionalFormatting sqref="D44">
    <cfRule type="cellIs" dxfId="2892" priority="163" operator="greaterThan">
      <formula>$R$3</formula>
    </cfRule>
  </conditionalFormatting>
  <conditionalFormatting sqref="D65">
    <cfRule type="cellIs" dxfId="2891" priority="162" operator="equal">
      <formula>$R$3</formula>
    </cfRule>
  </conditionalFormatting>
  <conditionalFormatting sqref="D65">
    <cfRule type="cellIs" dxfId="2890" priority="161" operator="greaterThan">
      <formula>$R$3</formula>
    </cfRule>
  </conditionalFormatting>
  <conditionalFormatting sqref="AQ25:AQ40">
    <cfRule type="cellIs" dxfId="2889" priority="72" operator="equal">
      <formula>$R$3</formula>
    </cfRule>
  </conditionalFormatting>
  <conditionalFormatting sqref="AC36:AF38">
    <cfRule type="cellIs" dxfId="2888" priority="71" operator="equal">
      <formula>$R$3</formula>
    </cfRule>
  </conditionalFormatting>
  <conditionalFormatting sqref="AO38">
    <cfRule type="cellIs" dxfId="2887" priority="70" operator="equal">
      <formula>$R$3</formula>
    </cfRule>
  </conditionalFormatting>
  <conditionalFormatting sqref="AQ38:AQ39">
    <cfRule type="cellIs" dxfId="2886" priority="69" operator="greaterThan">
      <formula>$R$3</formula>
    </cfRule>
  </conditionalFormatting>
  <conditionalFormatting sqref="AC39:AP39">
    <cfRule type="cellIs" dxfId="2885" priority="67" operator="equal">
      <formula>$R$3</formula>
    </cfRule>
  </conditionalFormatting>
  <conditionalFormatting sqref="AD24:AN24">
    <cfRule type="cellIs" dxfId="2884" priority="66" operator="equal">
      <formula>$R$3</formula>
    </cfRule>
  </conditionalFormatting>
  <conditionalFormatting sqref="AI30">
    <cfRule type="cellIs" dxfId="2883" priority="65" operator="equal">
      <formula>$R$3</formula>
    </cfRule>
  </conditionalFormatting>
  <conditionalFormatting sqref="AI31">
    <cfRule type="cellIs" dxfId="2882" priority="64" operator="equal">
      <formula>$R$3</formula>
    </cfRule>
  </conditionalFormatting>
  <conditionalFormatting sqref="AC31:AG31">
    <cfRule type="cellIs" dxfId="2881" priority="63" operator="greaterThan">
      <formula>$R$3</formula>
    </cfRule>
  </conditionalFormatting>
  <conditionalFormatting sqref="AB23">
    <cfRule type="cellIs" dxfId="2880" priority="62" operator="equal">
      <formula>$R$3</formula>
    </cfRule>
  </conditionalFormatting>
  <conditionalFormatting sqref="AC25">
    <cfRule type="cellIs" dxfId="2879" priority="61" operator="equal">
      <formula>$R$3</formula>
    </cfRule>
  </conditionalFormatting>
  <conditionalFormatting sqref="AD26">
    <cfRule type="cellIs" dxfId="2878" priority="60" operator="equal">
      <formula>$R$3</formula>
    </cfRule>
  </conditionalFormatting>
  <conditionalFormatting sqref="AE27">
    <cfRule type="cellIs" dxfId="2877" priority="59" operator="equal">
      <formula>$R$3</formula>
    </cfRule>
  </conditionalFormatting>
  <conditionalFormatting sqref="AF28">
    <cfRule type="cellIs" dxfId="2876" priority="58" operator="equal">
      <formula>$R$3</formula>
    </cfRule>
  </conditionalFormatting>
  <conditionalFormatting sqref="AG29">
    <cfRule type="cellIs" dxfId="2875" priority="57" operator="equal">
      <formula>$R$3</formula>
    </cfRule>
  </conditionalFormatting>
  <conditionalFormatting sqref="AH30">
    <cfRule type="cellIs" dxfId="2874" priority="56" operator="equal">
      <formula>$R$3</formula>
    </cfRule>
  </conditionalFormatting>
  <conditionalFormatting sqref="AJ32">
    <cfRule type="cellIs" dxfId="2873" priority="55" operator="equal">
      <formula>$R$3</formula>
    </cfRule>
  </conditionalFormatting>
  <conditionalFormatting sqref="AK33">
    <cfRule type="cellIs" dxfId="2872" priority="54" operator="equal">
      <formula>$R$3</formula>
    </cfRule>
  </conditionalFormatting>
  <conditionalFormatting sqref="AL34">
    <cfRule type="cellIs" dxfId="2871" priority="53" operator="equal">
      <formula>$R$3</formula>
    </cfRule>
  </conditionalFormatting>
  <conditionalFormatting sqref="AM35">
    <cfRule type="cellIs" dxfId="2870" priority="52" operator="equal">
      <formula>$R$3</formula>
    </cfRule>
  </conditionalFormatting>
  <conditionalFormatting sqref="AN36">
    <cfRule type="cellIs" dxfId="2869" priority="51" operator="equal">
      <formula>$R$3</formula>
    </cfRule>
  </conditionalFormatting>
  <conditionalFormatting sqref="AO37">
    <cfRule type="cellIs" dxfId="2868" priority="50" operator="equal">
      <formula>$R$3</formula>
    </cfRule>
  </conditionalFormatting>
  <conditionalFormatting sqref="AP38">
    <cfRule type="cellIs" dxfId="2867" priority="49" operator="equal">
      <formula>$R$3</formula>
    </cfRule>
  </conditionalFormatting>
  <conditionalFormatting sqref="AC24">
    <cfRule type="cellIs" dxfId="2866" priority="48" operator="equal">
      <formula>$R$3</formula>
    </cfRule>
  </conditionalFormatting>
  <conditionalFormatting sqref="AD25">
    <cfRule type="cellIs" dxfId="2865" priority="47" operator="equal">
      <formula>$R$3</formula>
    </cfRule>
  </conditionalFormatting>
  <conditionalFormatting sqref="AE26">
    <cfRule type="cellIs" dxfId="2864" priority="46" operator="equal">
      <formula>$R$3</formula>
    </cfRule>
  </conditionalFormatting>
  <conditionalFormatting sqref="AF27">
    <cfRule type="cellIs" dxfId="2863" priority="45" operator="equal">
      <formula>$R$3</formula>
    </cfRule>
  </conditionalFormatting>
  <conditionalFormatting sqref="AG28">
    <cfRule type="cellIs" dxfId="2862" priority="44" operator="equal">
      <formula>$R$3</formula>
    </cfRule>
  </conditionalFormatting>
  <conditionalFormatting sqref="AH29">
    <cfRule type="cellIs" dxfId="2861" priority="43" operator="equal">
      <formula>$R$3</formula>
    </cfRule>
  </conditionalFormatting>
  <conditionalFormatting sqref="AK32">
    <cfRule type="cellIs" dxfId="2860" priority="42" operator="equal">
      <formula>$R$3</formula>
    </cfRule>
  </conditionalFormatting>
  <conditionalFormatting sqref="AL33">
    <cfRule type="cellIs" dxfId="2859" priority="41" operator="equal">
      <formula>$R$3</formula>
    </cfRule>
  </conditionalFormatting>
  <conditionalFormatting sqref="AM34">
    <cfRule type="cellIs" dxfId="2858" priority="40" operator="equal">
      <formula>$R$3</formula>
    </cfRule>
  </conditionalFormatting>
  <conditionalFormatting sqref="AN35">
    <cfRule type="cellIs" dxfId="2857" priority="39" operator="equal">
      <formula>$R$3</formula>
    </cfRule>
  </conditionalFormatting>
  <conditionalFormatting sqref="AO36">
    <cfRule type="cellIs" dxfId="2856" priority="38" operator="equal">
      <formula>$R$3</formula>
    </cfRule>
  </conditionalFormatting>
  <conditionalFormatting sqref="AP37">
    <cfRule type="cellIs" dxfId="2855" priority="37" operator="equal">
      <formula>$R$3</formula>
    </cfRule>
  </conditionalFormatting>
  <conditionalFormatting sqref="AC35:AD35">
    <cfRule type="cellIs" dxfId="2854" priority="36" operator="equal">
      <formula>$R$3</formula>
    </cfRule>
  </conditionalFormatting>
  <conditionalFormatting sqref="AC35:AD35">
    <cfRule type="cellIs" dxfId="2853" priority="35" operator="greaterThan">
      <formula>$R$3</formula>
    </cfRule>
  </conditionalFormatting>
  <conditionalFormatting sqref="AJ30:AK30">
    <cfRule type="cellIs" dxfId="2852" priority="34" operator="equal">
      <formula>$R$3</formula>
    </cfRule>
  </conditionalFormatting>
  <conditionalFormatting sqref="AJ30:AK30">
    <cfRule type="cellIs" dxfId="2851" priority="33" operator="greaterThan">
      <formula>$R$3</formula>
    </cfRule>
  </conditionalFormatting>
  <conditionalFormatting sqref="AN25:AN30">
    <cfRule type="cellIs" dxfId="2850" priority="31" operator="equal">
      <formula>$R$3</formula>
    </cfRule>
  </conditionalFormatting>
  <conditionalFormatting sqref="AN25:AN30">
    <cfRule type="cellIs" dxfId="2849" priority="30" operator="greaterThan">
      <formula>$R$3</formula>
    </cfRule>
  </conditionalFormatting>
  <conditionalFormatting sqref="AO24:AP28">
    <cfRule type="cellIs" dxfId="2848" priority="29" operator="equal">
      <formula>$R$3</formula>
    </cfRule>
  </conditionalFormatting>
  <conditionalFormatting sqref="AO24:AP28">
    <cfRule type="cellIs" dxfId="2847" priority="28" operator="greaterThan">
      <formula>$R$3</formula>
    </cfRule>
  </conditionalFormatting>
  <conditionalFormatting sqref="AB39">
    <cfRule type="cellIs" dxfId="2846" priority="27" operator="equal">
      <formula>$R$3</formula>
    </cfRule>
  </conditionalFormatting>
  <conditionalFormatting sqref="AB39">
    <cfRule type="cellIs" dxfId="2845" priority="26" operator="greaterThan">
      <formula>$R$3</formula>
    </cfRule>
  </conditionalFormatting>
  <conditionalFormatting sqref="AH32">
    <cfRule type="cellIs" dxfId="2844" priority="24" operator="equal">
      <formula>$R$3</formula>
    </cfRule>
  </conditionalFormatting>
  <conditionalFormatting sqref="AH32">
    <cfRule type="cellIs" dxfId="2843" priority="23" operator="greaterThan">
      <formula>$R$3</formula>
    </cfRule>
  </conditionalFormatting>
  <conditionalFormatting sqref="E16">
    <cfRule type="cellIs" dxfId="2842" priority="19" operator="equal">
      <formula>$R$3</formula>
    </cfRule>
  </conditionalFormatting>
  <conditionalFormatting sqref="D17:P17">
    <cfRule type="cellIs" dxfId="2841" priority="17" operator="equal">
      <formula>$R$3</formula>
    </cfRule>
  </conditionalFormatting>
  <conditionalFormatting sqref="C17">
    <cfRule type="cellIs" dxfId="2840" priority="14" operator="equal">
      <formula>$R$3</formula>
    </cfRule>
  </conditionalFormatting>
  <conditionalFormatting sqref="AB3:AP3 AP4:AP17 AB4:AB15">
    <cfRule type="cellIs" dxfId="2839" priority="10" operator="equal">
      <formula>$R$3</formula>
    </cfRule>
  </conditionalFormatting>
  <conditionalFormatting sqref="AC4:AM4 AC5:AL5 AC6:AK6 AC7:AJ7 AC8:AI8 AC9:AH9 AC10:AG10 AC11:AF11 AC12:AE12 AC13:AD13 AC14 AE16:AO16 AF15:AO15 AG14:AO14 AI12:AO12 AJ11:AO11 AK10:AO10 AL9:AO9 AM8:AO8 AN7:AO7 AO6 AH13:AO13">
    <cfRule type="cellIs" dxfId="2838" priority="9" operator="equal">
      <formula>$R$3</formula>
    </cfRule>
  </conditionalFormatting>
  <conditionalFormatting sqref="AE15 AF14 AG13 AH12 AI11 AJ10 AK9 AL8 AM7 AN6 AO5 AC15 AD14 AE13 AF12 AG11 AH10 AI9 AJ8 AK7 AL6 AM5 AN4">
    <cfRule type="cellIs" dxfId="2837" priority="8" operator="equal">
      <formula>$R$3</formula>
    </cfRule>
  </conditionalFormatting>
  <conditionalFormatting sqref="AB4:AM4 AB5:AL5 AB6:AK6 AB7:AJ7 AB8:AI8 AB9:AH9 AB10:AG10 AB11:AF11 AB12:AE12 AB13:AD13 AB14:AC14 AB15 AE16:AO16 AF15:AO15 AG14:AO14 AH13:AO13 AI12:AO12 AJ11:AO11 AK10:AO10 AL9:AO9 AM8:AO8 AN7:AO7 AO6 AB3:AP3 AP4:AP17 AC17:AO17">
    <cfRule type="cellIs" dxfId="2836" priority="7" operator="greaterThan">
      <formula>$R$3</formula>
    </cfRule>
  </conditionalFormatting>
  <conditionalFormatting sqref="AC16 AD15 AE14 AF13 AG12 AH11 AI10 AJ9 AK8 AL7 AM6 AN5 AO4">
    <cfRule type="cellIs" dxfId="2835" priority="6" operator="equal">
      <formula>$R$3</formula>
    </cfRule>
  </conditionalFormatting>
  <conditionalFormatting sqref="AD16">
    <cfRule type="cellIs" dxfId="2834" priority="5" operator="equal">
      <formula>$R$3</formula>
    </cfRule>
  </conditionalFormatting>
  <conditionalFormatting sqref="AC17:AO17">
    <cfRule type="cellIs" dxfId="2833" priority="4" operator="equal">
      <formula>$R$3</formula>
    </cfRule>
  </conditionalFormatting>
  <conditionalFormatting sqref="AB16">
    <cfRule type="cellIs" dxfId="2832" priority="3" operator="equal">
      <formula>$R$3</formula>
    </cfRule>
  </conditionalFormatting>
  <conditionalFormatting sqref="AB17">
    <cfRule type="cellIs" dxfId="2831" priority="2" operator="equal">
      <formula>$R$3</formula>
    </cfRule>
  </conditionalFormatting>
  <conditionalFormatting sqref="C16">
    <cfRule type="cellIs" dxfId="2830" priority="1" operator="equal">
      <formula>$R$3</formula>
    </cfRule>
  </conditionalFormatting>
  <dataValidations count="2">
    <dataValidation type="list" allowBlank="1" showInputMessage="1" showErrorMessage="1" sqref="S3">
      <formula1>$T$6:$T$9</formula1>
    </dataValidation>
    <dataValidation type="list" allowBlank="1" showInputMessage="1" showErrorMessage="1" sqref="A65 A44 A23 Z23">
      <formula1>#REF!</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S468"/>
  <sheetViews>
    <sheetView workbookViewId="0">
      <selection activeCell="I34" sqref="I34"/>
    </sheetView>
  </sheetViews>
  <sheetFormatPr baseColWidth="10" defaultRowHeight="15" x14ac:dyDescent="0.25"/>
  <cols>
    <col min="1" max="1" width="14.7109375" customWidth="1"/>
    <col min="2" max="2" width="17.140625" customWidth="1"/>
    <col min="3" max="8" width="14.7109375" customWidth="1"/>
    <col min="11" max="11" width="14.7109375" customWidth="1"/>
    <col min="12" max="12" width="17.140625" customWidth="1"/>
    <col min="13" max="18" width="14.7109375" customWidth="1"/>
  </cols>
  <sheetData>
    <row r="1" spans="1:19" ht="18.75" x14ac:dyDescent="0.25">
      <c r="A1" s="276" t="s">
        <v>164</v>
      </c>
      <c r="B1" s="277"/>
      <c r="C1" s="277"/>
      <c r="D1" s="277"/>
      <c r="E1" s="277"/>
      <c r="F1" s="277"/>
      <c r="G1" s="278"/>
      <c r="H1" s="279" t="s">
        <v>1</v>
      </c>
      <c r="K1" s="276" t="s">
        <v>165</v>
      </c>
      <c r="L1" s="277"/>
      <c r="M1" s="277"/>
      <c r="N1" s="277"/>
      <c r="O1" s="277"/>
      <c r="P1" s="277"/>
      <c r="Q1" s="278"/>
      <c r="R1" s="279" t="s">
        <v>1</v>
      </c>
    </row>
    <row r="2" spans="1:19" x14ac:dyDescent="0.25">
      <c r="A2" s="83">
        <v>1</v>
      </c>
      <c r="B2" s="83">
        <v>2</v>
      </c>
      <c r="C2" s="83">
        <v>3</v>
      </c>
      <c r="D2" s="83">
        <v>4</v>
      </c>
      <c r="E2" s="83">
        <v>5</v>
      </c>
      <c r="F2" s="83">
        <v>6</v>
      </c>
      <c r="G2" s="83">
        <v>7</v>
      </c>
      <c r="H2" s="279"/>
      <c r="K2" s="83">
        <v>1</v>
      </c>
      <c r="L2" s="83">
        <v>2</v>
      </c>
      <c r="M2" s="83">
        <v>3</v>
      </c>
      <c r="N2" s="83">
        <v>4</v>
      </c>
      <c r="O2" s="83">
        <v>5</v>
      </c>
      <c r="P2" s="83">
        <v>6</v>
      </c>
      <c r="Q2" s="83">
        <v>7</v>
      </c>
      <c r="R2" s="279"/>
    </row>
    <row r="3" spans="1:19" ht="31.5" x14ac:dyDescent="0.25">
      <c r="A3" s="88" t="s">
        <v>2</v>
      </c>
      <c r="B3" s="88" t="s">
        <v>3</v>
      </c>
      <c r="C3" s="88" t="s">
        <v>2</v>
      </c>
      <c r="D3" s="88" t="s">
        <v>4</v>
      </c>
      <c r="E3" s="88" t="s">
        <v>2</v>
      </c>
      <c r="F3" s="88" t="s">
        <v>2</v>
      </c>
      <c r="G3" s="88" t="s">
        <v>2</v>
      </c>
      <c r="H3" s="279"/>
      <c r="K3" s="174" t="s">
        <v>2</v>
      </c>
      <c r="L3" s="174" t="s">
        <v>3</v>
      </c>
      <c r="M3" s="174" t="s">
        <v>2</v>
      </c>
      <c r="N3" s="174" t="s">
        <v>4</v>
      </c>
      <c r="O3" s="174" t="s">
        <v>2</v>
      </c>
      <c r="P3" s="174" t="s">
        <v>2</v>
      </c>
      <c r="Q3" s="174" t="s">
        <v>2</v>
      </c>
      <c r="R3" s="279"/>
    </row>
    <row r="4" spans="1:19" x14ac:dyDescent="0.25">
      <c r="A4" s="2" t="str">
        <f>IF(OR(results!F5="",results!$M5="",results!$AE5=0),"",VLOOKUP(results!F5,echelle3,2))</f>
        <v/>
      </c>
      <c r="B4" s="2" t="str">
        <f>IF(OR(results!G5="",results!$M5="",results!$AE5=0),"",VLOOKUP(results!G5,echelle3,2))</f>
        <v/>
      </c>
      <c r="C4" s="2" t="str">
        <f>IF(OR(results!H5="",results!$M5="",results!$AE5=0),"",VLOOKUP(results!H5,echelle3,2))</f>
        <v/>
      </c>
      <c r="D4" s="2" t="str">
        <f>IF(OR(results!I5="",results!$M5="",results!$AE5=0),"",VLOOKUP(results!I5,echelle3,2))</f>
        <v/>
      </c>
      <c r="E4" s="2" t="str">
        <f>IF(OR(results!J5="",results!$M5="",results!$AE5=0),"",VLOOKUP(results!J5,echelle3,2))</f>
        <v/>
      </c>
      <c r="F4" s="2" t="str">
        <f>IF(OR(results!K5="",results!$M5="",results!$AE5=0),"",VLOOKUP(results!K5,echelle3,2))</f>
        <v/>
      </c>
      <c r="G4" s="2" t="str">
        <f>IF(OR(results!L5="",results!$M5="",results!$AE5=0),"",VLOOKUP(results!L5,echelle3,2))</f>
        <v/>
      </c>
      <c r="H4" s="2" t="str">
        <f>IF(OR(results!M5="",results!$M5="",results!$AE5=0),"",VLOOKUP(results!M5,echelle2,2))</f>
        <v/>
      </c>
      <c r="I4" s="92">
        <f>results!B5</f>
        <v>0</v>
      </c>
      <c r="K4" s="2" t="str">
        <f>IF(OR(results!F5="",results!$M5="",results!$AE5=0),"",VLOOKUP(results!F5,Feuil1!$N$2:$O$48,2))</f>
        <v/>
      </c>
      <c r="L4" s="2" t="str">
        <f>IF(OR(results!Q5="",results!$M5="",results!$AE5=0),"",VLOOKUP(results!Q5,echelle3,2))</f>
        <v/>
      </c>
      <c r="M4" s="2" t="str">
        <f>IF(OR(results!R5="",results!$M5="",results!$AE5=0),"",VLOOKUP(results!R5,echelle3,2))</f>
        <v/>
      </c>
      <c r="N4" s="2" t="str">
        <f>IF(OR(results!S5="",results!$M5="",results!$AE5=0),"",VLOOKUP(results!S5,echelle3,2))</f>
        <v/>
      </c>
      <c r="O4" s="2" t="str">
        <f>IF(OR(results!T5="",results!$M5="",results!$AE5=0),"",VLOOKUP(results!T5,echelle3,2))</f>
        <v/>
      </c>
      <c r="P4" s="2" t="str">
        <f>IF(OR(results!U5="",results!$M5="",results!$AE5=0),"",VLOOKUP(results!U5,echelle3,2))</f>
        <v/>
      </c>
      <c r="Q4" s="2" t="str">
        <f>IF(OR(results!V5="",results!$M5="",results!$AE5=0),"",VLOOKUP(results!V5,echelle3,2))</f>
        <v/>
      </c>
      <c r="R4" s="2" t="str">
        <f>IF(OR(results!W5="",results!$M5="",results!$AE5=0),"",VLOOKUP(results!W5,echelle2,2))</f>
        <v/>
      </c>
      <c r="S4" s="92">
        <f>results!L5</f>
        <v>0</v>
      </c>
    </row>
    <row r="5" spans="1:19" x14ac:dyDescent="0.25">
      <c r="A5" s="2" t="str">
        <f>IF(OR(results!F6="",results!$M6="",results!$AE6=0),"",VLOOKUP(results!F6,echelle3,2))</f>
        <v/>
      </c>
      <c r="B5" s="2" t="str">
        <f>IF(OR(results!G6="",results!$M6="",results!$AE6=0),"",VLOOKUP(results!G6,echelle3,2))</f>
        <v/>
      </c>
      <c r="C5" s="2" t="str">
        <f>IF(OR(results!H6="",results!$M6="",results!$AE6=0),"",VLOOKUP(results!H6,echelle3,2))</f>
        <v/>
      </c>
      <c r="D5" s="2" t="str">
        <f>IF(OR(results!I6="",results!$M6="",results!$AE6=0),"",VLOOKUP(results!I6,echelle3,2))</f>
        <v/>
      </c>
      <c r="E5" s="2" t="str">
        <f>IF(OR(results!J6="",results!$M6="",results!$AE6=0),"",VLOOKUP(results!J6,echelle3,2))</f>
        <v/>
      </c>
      <c r="F5" s="2" t="str">
        <f>IF(OR(results!K6="",results!$M6="",results!$AE6=0),"",VLOOKUP(results!K6,echelle3,2))</f>
        <v/>
      </c>
      <c r="G5" s="2" t="str">
        <f>IF(OR(results!L6="",results!$M6="",results!$AE6=0),"",VLOOKUP(results!L6,echelle3,2))</f>
        <v/>
      </c>
      <c r="H5" s="2" t="str">
        <f>IF(OR(results!M6="",results!$M6="",results!$AE6=0),"",VLOOKUP(results!M6,echelle2,2))</f>
        <v/>
      </c>
      <c r="I5" s="92">
        <f>results!B6</f>
        <v>0</v>
      </c>
      <c r="K5" s="2" t="str">
        <f>IF(OR(results!F6="",results!$M6="",results!$AE6=0),"",VLOOKUP(results!F6,Feuil1!$N$2:$O$48,2))</f>
        <v/>
      </c>
      <c r="L5" s="2" t="str">
        <f>IF(OR(results!Q6="",results!$M6="",results!$AE6=0),"",VLOOKUP(results!Q6,echelle3,2))</f>
        <v/>
      </c>
      <c r="M5" s="2" t="str">
        <f>IF(OR(results!R6="",results!$M6="",results!$AE6=0),"",VLOOKUP(results!R6,echelle3,2))</f>
        <v/>
      </c>
      <c r="N5" s="2" t="str">
        <f>IF(OR(results!S6="",results!$M6="",results!$AE6=0),"",VLOOKUP(results!S6,echelle3,2))</f>
        <v/>
      </c>
      <c r="O5" s="2" t="str">
        <f>IF(OR(results!T6="",results!$M6="",results!$AE6=0),"",VLOOKUP(results!T6,echelle3,2))</f>
        <v/>
      </c>
      <c r="P5" s="2" t="str">
        <f>IF(OR(results!U6="",results!$M6="",results!$AE6=0),"",VLOOKUP(results!U6,echelle3,2))</f>
        <v/>
      </c>
      <c r="Q5" s="2" t="str">
        <f>IF(OR(results!V6="",results!$M6="",results!$AE6=0),"",VLOOKUP(results!V6,echelle3,2))</f>
        <v/>
      </c>
      <c r="R5" s="2" t="str">
        <f>IF(OR(results!W6="",results!$M6="",results!$AE6=0),"",VLOOKUP(results!W6,echelle2,2))</f>
        <v/>
      </c>
      <c r="S5" s="92">
        <f>results!L6</f>
        <v>0</v>
      </c>
    </row>
    <row r="6" spans="1:19" x14ac:dyDescent="0.25">
      <c r="A6" s="2" t="str">
        <f>IF(OR(results!F7="",results!$M7="",results!$AE7=0),"",VLOOKUP(results!F7,echelle3,2))</f>
        <v/>
      </c>
      <c r="B6" s="2" t="str">
        <f>IF(OR(results!G7="",results!$M7="",results!$AE7=0),"",VLOOKUP(results!G7,echelle3,2))</f>
        <v/>
      </c>
      <c r="C6" s="2" t="str">
        <f>IF(OR(results!H7="",results!$M7="",results!$AE7=0),"",VLOOKUP(results!H7,echelle3,2))</f>
        <v/>
      </c>
      <c r="D6" s="2" t="str">
        <f>IF(OR(results!I7="",results!$M7="",results!$AE7=0),"",VLOOKUP(results!I7,echelle3,2))</f>
        <v/>
      </c>
      <c r="E6" s="2" t="str">
        <f>IF(OR(results!J7="",results!$M7="",results!$AE7=0),"",VLOOKUP(results!J7,echelle3,2))</f>
        <v/>
      </c>
      <c r="F6" s="2" t="str">
        <f>IF(OR(results!K7="",results!$M7="",results!$AE7=0),"",VLOOKUP(results!K7,echelle3,2))</f>
        <v/>
      </c>
      <c r="G6" s="2" t="str">
        <f>IF(OR(results!L7="",results!$M7="",results!$AE7=0),"",VLOOKUP(results!L7,echelle3,2))</f>
        <v/>
      </c>
      <c r="H6" s="2" t="str">
        <f>IF(OR(results!M7="",results!$M7="",results!$AE7=0),"",VLOOKUP(results!M7,echelle2,2))</f>
        <v/>
      </c>
      <c r="I6" s="92">
        <f>results!B7</f>
        <v>0</v>
      </c>
      <c r="K6" s="2" t="str">
        <f>IF(OR(results!F7="",results!$M7="",results!$AE7=0),"",VLOOKUP(results!F7,Feuil1!$N$2:$O$48,2))</f>
        <v/>
      </c>
      <c r="L6" s="2" t="str">
        <f>IF(OR(results!Q7="",results!$M7="",results!$AE7=0),"",VLOOKUP(results!Q7,echelle3,2))</f>
        <v/>
      </c>
      <c r="M6" s="2" t="str">
        <f>IF(OR(results!R7="",results!$M7="",results!$AE7=0),"",VLOOKUP(results!R7,echelle3,2))</f>
        <v/>
      </c>
      <c r="N6" s="2" t="str">
        <f>IF(OR(results!S7="",results!$M7="",results!$AE7=0),"",VLOOKUP(results!S7,echelle3,2))</f>
        <v/>
      </c>
      <c r="O6" s="2" t="str">
        <f>IF(OR(results!T7="",results!$M7="",results!$AE7=0),"",VLOOKUP(results!T7,echelle3,2))</f>
        <v/>
      </c>
      <c r="P6" s="2" t="str">
        <f>IF(OR(results!U7="",results!$M7="",results!$AE7=0),"",VLOOKUP(results!U7,echelle3,2))</f>
        <v/>
      </c>
      <c r="Q6" s="2" t="str">
        <f>IF(OR(results!V7="",results!$M7="",results!$AE7=0),"",VLOOKUP(results!V7,echelle3,2))</f>
        <v/>
      </c>
      <c r="R6" s="2" t="str">
        <f>IF(OR(results!W7="",results!$M7="",results!$AE7=0),"",VLOOKUP(results!W7,echelle2,2))</f>
        <v/>
      </c>
      <c r="S6" s="92">
        <f>results!L7</f>
        <v>0</v>
      </c>
    </row>
    <row r="7" spans="1:19" x14ac:dyDescent="0.25">
      <c r="A7" s="2" t="str">
        <f>IF(OR(results!F8="",results!$M8="",results!$AE8=0),"",VLOOKUP(results!F8,echelle3,2))</f>
        <v/>
      </c>
      <c r="B7" s="2" t="str">
        <f>IF(OR(results!G8="",results!$M8="",results!$AE8=0),"",VLOOKUP(results!G8,echelle3,2))</f>
        <v/>
      </c>
      <c r="C7" s="2" t="str">
        <f>IF(OR(results!H8="",results!$M8="",results!$AE8=0),"",VLOOKUP(results!H8,echelle3,2))</f>
        <v/>
      </c>
      <c r="D7" s="2" t="str">
        <f>IF(OR(results!I8="",results!$M8="",results!$AE8=0),"",VLOOKUP(results!I8,echelle3,2))</f>
        <v/>
      </c>
      <c r="E7" s="2" t="str">
        <f>IF(OR(results!J8="",results!$M8="",results!$AE8=0),"",VLOOKUP(results!J8,echelle3,2))</f>
        <v/>
      </c>
      <c r="F7" s="2" t="str">
        <f>IF(OR(results!K8="",results!$M8="",results!$AE8=0),"",VLOOKUP(results!K8,echelle3,2))</f>
        <v/>
      </c>
      <c r="G7" s="2" t="str">
        <f>IF(OR(results!L8="",results!$M8="",results!$AE8=0),"",VLOOKUP(results!L8,echelle3,2))</f>
        <v/>
      </c>
      <c r="H7" s="2" t="str">
        <f>IF(OR(results!M8="",results!$M8="",results!$AE8=0),"",VLOOKUP(results!M8,echelle2,2))</f>
        <v/>
      </c>
      <c r="I7" s="92">
        <f>results!B8</f>
        <v>0</v>
      </c>
      <c r="K7" s="2" t="str">
        <f>IF(OR(results!F8="",results!$M8="",results!$AE8=0),"",VLOOKUP(results!F8,Feuil1!$N$2:$O$48,2))</f>
        <v/>
      </c>
      <c r="L7" s="2" t="str">
        <f>IF(OR(results!Q8="",results!$M8="",results!$AE8=0),"",VLOOKUP(results!Q8,echelle3,2))</f>
        <v/>
      </c>
      <c r="M7" s="2" t="str">
        <f>IF(OR(results!R8="",results!$M8="",results!$AE8=0),"",VLOOKUP(results!R8,echelle3,2))</f>
        <v/>
      </c>
      <c r="N7" s="2" t="str">
        <f>IF(OR(results!S8="",results!$M8="",results!$AE8=0),"",VLOOKUP(results!S8,echelle3,2))</f>
        <v/>
      </c>
      <c r="O7" s="2" t="str">
        <f>IF(OR(results!T8="",results!$M8="",results!$AE8=0),"",VLOOKUP(results!T8,echelle3,2))</f>
        <v/>
      </c>
      <c r="P7" s="2" t="str">
        <f>IF(OR(results!U8="",results!$M8="",results!$AE8=0),"",VLOOKUP(results!U8,echelle3,2))</f>
        <v/>
      </c>
      <c r="Q7" s="2" t="str">
        <f>IF(OR(results!V8="",results!$M8="",results!$AE8=0),"",VLOOKUP(results!V8,echelle3,2))</f>
        <v/>
      </c>
      <c r="R7" s="2" t="str">
        <f>IF(OR(results!W8="",results!$M8="",results!$AE8=0),"",VLOOKUP(results!W8,echelle2,2))</f>
        <v/>
      </c>
      <c r="S7" s="92">
        <f>results!L8</f>
        <v>0</v>
      </c>
    </row>
    <row r="8" spans="1:19" x14ac:dyDescent="0.25">
      <c r="A8" s="2" t="str">
        <f>IF(OR(results!F9="",results!$M9="",results!$AE9=0),"",VLOOKUP(results!F9,echelle3,2))</f>
        <v/>
      </c>
      <c r="B8" s="2" t="str">
        <f>IF(OR(results!G9="",results!$M9="",results!$AE9=0),"",VLOOKUP(results!G9,echelle3,2))</f>
        <v/>
      </c>
      <c r="C8" s="2" t="str">
        <f>IF(OR(results!H9="",results!$M9="",results!$AE9=0),"",VLOOKUP(results!H9,echelle3,2))</f>
        <v/>
      </c>
      <c r="D8" s="2" t="str">
        <f>IF(OR(results!I9="",results!$M9="",results!$AE9=0),"",VLOOKUP(results!I9,echelle3,2))</f>
        <v/>
      </c>
      <c r="E8" s="2" t="str">
        <f>IF(OR(results!J9="",results!$M9="",results!$AE9=0),"",VLOOKUP(results!J9,echelle3,2))</f>
        <v/>
      </c>
      <c r="F8" s="2" t="str">
        <f>IF(OR(results!K9="",results!$M9="",results!$AE9=0),"",VLOOKUP(results!K9,echelle3,2))</f>
        <v/>
      </c>
      <c r="G8" s="2" t="str">
        <f>IF(OR(results!L9="",results!$M9="",results!$AE9=0),"",VLOOKUP(results!L9,echelle3,2))</f>
        <v/>
      </c>
      <c r="H8" s="2" t="str">
        <f>IF(OR(results!M9="",results!$M9="",results!$AE9=0),"",VLOOKUP(results!M9,echelle2,2))</f>
        <v/>
      </c>
      <c r="I8" s="92">
        <f>results!B9</f>
        <v>0</v>
      </c>
      <c r="K8" s="2" t="str">
        <f>IF(OR(results!F9="",results!$M9="",results!$AE9=0),"",VLOOKUP(results!F9,Feuil1!$N$2:$O$48,2))</f>
        <v/>
      </c>
      <c r="L8" s="2" t="str">
        <f>IF(OR(results!Q9="",results!$M9="",results!$AE9=0),"",VLOOKUP(results!Q9,echelle3,2))</f>
        <v/>
      </c>
      <c r="M8" s="2" t="str">
        <f>IF(OR(results!R9="",results!$M9="",results!$AE9=0),"",VLOOKUP(results!R9,echelle3,2))</f>
        <v/>
      </c>
      <c r="N8" s="2" t="str">
        <f>IF(OR(results!S9="",results!$M9="",results!$AE9=0),"",VLOOKUP(results!S9,echelle3,2))</f>
        <v/>
      </c>
      <c r="O8" s="2" t="str">
        <f>IF(OR(results!T9="",results!$M9="",results!$AE9=0),"",VLOOKUP(results!T9,echelle3,2))</f>
        <v/>
      </c>
      <c r="P8" s="2" t="str">
        <f>IF(OR(results!U9="",results!$M9="",results!$AE9=0),"",VLOOKUP(results!U9,echelle3,2))</f>
        <v/>
      </c>
      <c r="Q8" s="2" t="str">
        <f>IF(OR(results!V9="",results!$M9="",results!$AE9=0),"",VLOOKUP(results!V9,echelle3,2))</f>
        <v/>
      </c>
      <c r="R8" s="2" t="str">
        <f>IF(OR(results!W9="",results!$M9="",results!$AE9=0),"",VLOOKUP(results!W9,echelle2,2))</f>
        <v/>
      </c>
      <c r="S8" s="92">
        <f>results!L9</f>
        <v>0</v>
      </c>
    </row>
    <row r="9" spans="1:19" x14ac:dyDescent="0.25">
      <c r="A9" s="2" t="str">
        <f>IF(OR(results!F10="",results!$M10="",results!$AE10=0),"",VLOOKUP(results!F10,echelle3,2))</f>
        <v/>
      </c>
      <c r="B9" s="2" t="str">
        <f>IF(OR(results!G10="",results!$M10="",results!$AE10=0),"",VLOOKUP(results!G10,echelle3,2))</f>
        <v/>
      </c>
      <c r="C9" s="2" t="str">
        <f>IF(OR(results!H10="",results!$M10="",results!$AE10=0),"",VLOOKUP(results!H10,echelle3,2))</f>
        <v/>
      </c>
      <c r="D9" s="2" t="str">
        <f>IF(OR(results!I10="",results!$M10="",results!$AE10=0),"",VLOOKUP(results!I10,echelle3,2))</f>
        <v/>
      </c>
      <c r="E9" s="2" t="str">
        <f>IF(OR(results!J10="",results!$M10="",results!$AE10=0),"",VLOOKUP(results!J10,echelle3,2))</f>
        <v/>
      </c>
      <c r="F9" s="2" t="str">
        <f>IF(OR(results!K10="",results!$M10="",results!$AE10=0),"",VLOOKUP(results!K10,echelle3,2))</f>
        <v/>
      </c>
      <c r="G9" s="2" t="str">
        <f>IF(OR(results!L10="",results!$M10="",results!$AE10=0),"",VLOOKUP(results!L10,echelle3,2))</f>
        <v/>
      </c>
      <c r="H9" s="2" t="str">
        <f>IF(OR(results!M10="",results!$M10="",results!$AE10=0),"",VLOOKUP(results!M10,echelle2,2))</f>
        <v/>
      </c>
      <c r="I9" s="92">
        <f>results!B10</f>
        <v>0</v>
      </c>
      <c r="K9" s="2" t="str">
        <f>IF(OR(results!F10="",results!$M10="",results!$AE10=0),"",VLOOKUP(results!F10,Feuil1!$N$2:$O$48,2))</f>
        <v/>
      </c>
      <c r="L9" s="2" t="str">
        <f>IF(OR(results!Q10="",results!$M10="",results!$AE10=0),"",VLOOKUP(results!Q10,echelle3,2))</f>
        <v/>
      </c>
      <c r="M9" s="2" t="str">
        <f>IF(OR(results!R10="",results!$M10="",results!$AE10=0),"",VLOOKUP(results!R10,echelle3,2))</f>
        <v/>
      </c>
      <c r="N9" s="2" t="str">
        <f>IF(OR(results!S10="",results!$M10="",results!$AE10=0),"",VLOOKUP(results!S10,echelle3,2))</f>
        <v/>
      </c>
      <c r="O9" s="2" t="str">
        <f>IF(OR(results!T10="",results!$M10="",results!$AE10=0),"",VLOOKUP(results!T10,echelle3,2))</f>
        <v/>
      </c>
      <c r="P9" s="2" t="str">
        <f>IF(OR(results!U10="",results!$M10="",results!$AE10=0),"",VLOOKUP(results!U10,echelle3,2))</f>
        <v/>
      </c>
      <c r="Q9" s="2" t="str">
        <f>IF(OR(results!V10="",results!$M10="",results!$AE10=0),"",VLOOKUP(results!V10,echelle3,2))</f>
        <v/>
      </c>
      <c r="R9" s="2" t="str">
        <f>IF(OR(results!W10="",results!$M10="",results!$AE10=0),"",VLOOKUP(results!W10,echelle2,2))</f>
        <v/>
      </c>
      <c r="S9" s="92">
        <f>results!L10</f>
        <v>0</v>
      </c>
    </row>
    <row r="10" spans="1:19" x14ac:dyDescent="0.25">
      <c r="A10" s="2" t="str">
        <f>IF(OR(results!F11="",results!$M11="",results!$AE11=0),"",VLOOKUP(results!F11,echelle3,2))</f>
        <v/>
      </c>
      <c r="B10" s="2" t="str">
        <f>IF(OR(results!G11="",results!$M11="",results!$AE11=0),"",VLOOKUP(results!G11,echelle3,2))</f>
        <v/>
      </c>
      <c r="C10" s="2" t="str">
        <f>IF(OR(results!H11="",results!$M11="",results!$AE11=0),"",VLOOKUP(results!H11,echelle3,2))</f>
        <v/>
      </c>
      <c r="D10" s="2" t="str">
        <f>IF(OR(results!I11="",results!$M11="",results!$AE11=0),"",VLOOKUP(results!I11,echelle3,2))</f>
        <v/>
      </c>
      <c r="E10" s="2" t="str">
        <f>IF(OR(results!J11="",results!$M11="",results!$AE11=0),"",VLOOKUP(results!J11,echelle3,2))</f>
        <v/>
      </c>
      <c r="F10" s="2" t="str">
        <f>IF(OR(results!K11="",results!$M11="",results!$AE11=0),"",VLOOKUP(results!K11,echelle3,2))</f>
        <v/>
      </c>
      <c r="G10" s="2" t="str">
        <f>IF(OR(results!L11="",results!$M11="",results!$AE11=0),"",VLOOKUP(results!L11,echelle3,2))</f>
        <v/>
      </c>
      <c r="H10" s="2" t="str">
        <f>IF(OR(results!M11="",results!$M11="",results!$AE11=0),"",VLOOKUP(results!M11,echelle2,2))</f>
        <v/>
      </c>
      <c r="I10" s="92">
        <f>results!B11</f>
        <v>0</v>
      </c>
      <c r="K10" s="2" t="str">
        <f>IF(OR(results!F11="",results!$M11="",results!$AE11=0),"",VLOOKUP(results!F11,Feuil1!$N$2:$O$48,2))</f>
        <v/>
      </c>
      <c r="L10" s="2" t="str">
        <f>IF(OR(results!Q11="",results!$M11="",results!$AE11=0),"",VLOOKUP(results!Q11,echelle3,2))</f>
        <v/>
      </c>
      <c r="M10" s="2" t="str">
        <f>IF(OR(results!R11="",results!$M11="",results!$AE11=0),"",VLOOKUP(results!R11,echelle3,2))</f>
        <v/>
      </c>
      <c r="N10" s="2" t="str">
        <f>IF(OR(results!S11="",results!$M11="",results!$AE11=0),"",VLOOKUP(results!S11,echelle3,2))</f>
        <v/>
      </c>
      <c r="O10" s="2" t="str">
        <f>IF(OR(results!T11="",results!$M11="",results!$AE11=0),"",VLOOKUP(results!T11,echelle3,2))</f>
        <v/>
      </c>
      <c r="P10" s="2" t="str">
        <f>IF(OR(results!U11="",results!$M11="",results!$AE11=0),"",VLOOKUP(results!U11,echelle3,2))</f>
        <v/>
      </c>
      <c r="Q10" s="2" t="str">
        <f>IF(OR(results!V11="",results!$M11="",results!$AE11=0),"",VLOOKUP(results!V11,echelle3,2))</f>
        <v/>
      </c>
      <c r="R10" s="2" t="str">
        <f>IF(OR(results!W11="",results!$M11="",results!$AE11=0),"",VLOOKUP(results!W11,echelle2,2))</f>
        <v/>
      </c>
      <c r="S10" s="92">
        <f>results!L11</f>
        <v>0</v>
      </c>
    </row>
    <row r="11" spans="1:19" x14ac:dyDescent="0.25">
      <c r="A11" s="2" t="str">
        <f>IF(OR(results!F12="",results!$M12="",results!$AE12=0),"",VLOOKUP(results!F12,echelle3,2))</f>
        <v/>
      </c>
      <c r="B11" s="2" t="str">
        <f>IF(OR(results!G12="",results!$M12="",results!$AE12=0),"",VLOOKUP(results!G12,echelle3,2))</f>
        <v/>
      </c>
      <c r="C11" s="2" t="str">
        <f>IF(OR(results!H12="",results!$M12="",results!$AE12=0),"",VLOOKUP(results!H12,echelle3,2))</f>
        <v/>
      </c>
      <c r="D11" s="2" t="str">
        <f>IF(OR(results!I12="",results!$M12="",results!$AE12=0),"",VLOOKUP(results!I12,echelle3,2))</f>
        <v/>
      </c>
      <c r="E11" s="2" t="str">
        <f>IF(OR(results!J12="",results!$M12="",results!$AE12=0),"",VLOOKUP(results!J12,echelle3,2))</f>
        <v/>
      </c>
      <c r="F11" s="2" t="str">
        <f>IF(OR(results!K12="",results!$M12="",results!$AE12=0),"",VLOOKUP(results!K12,echelle3,2))</f>
        <v/>
      </c>
      <c r="G11" s="2" t="str">
        <f>IF(OR(results!L12="",results!$M12="",results!$AE12=0),"",VLOOKUP(results!L12,echelle3,2))</f>
        <v/>
      </c>
      <c r="H11" s="2" t="str">
        <f>IF(OR(results!M12="",results!$M12="",results!$AE12=0),"",VLOOKUP(results!M12,echelle2,2))</f>
        <v/>
      </c>
      <c r="I11" s="92">
        <f>results!B12</f>
        <v>0</v>
      </c>
      <c r="K11" s="2" t="str">
        <f>IF(OR(results!F12="",results!$M12="",results!$AE12=0),"",VLOOKUP(results!F12,Feuil1!$N$2:$O$48,2))</f>
        <v/>
      </c>
      <c r="L11" s="2" t="str">
        <f>IF(OR(results!Q12="",results!$M12="",results!$AE12=0),"",VLOOKUP(results!Q12,echelle3,2))</f>
        <v/>
      </c>
      <c r="M11" s="2" t="str">
        <f>IF(OR(results!R12="",results!$M12="",results!$AE12=0),"",VLOOKUP(results!R12,echelle3,2))</f>
        <v/>
      </c>
      <c r="N11" s="2" t="str">
        <f>IF(OR(results!S12="",results!$M12="",results!$AE12=0),"",VLOOKUP(results!S12,echelle3,2))</f>
        <v/>
      </c>
      <c r="O11" s="2" t="str">
        <f>IF(OR(results!T12="",results!$M12="",results!$AE12=0),"",VLOOKUP(results!T12,echelle3,2))</f>
        <v/>
      </c>
      <c r="P11" s="2" t="str">
        <f>IF(OR(results!U12="",results!$M12="",results!$AE12=0),"",VLOOKUP(results!U12,echelle3,2))</f>
        <v/>
      </c>
      <c r="Q11" s="2" t="str">
        <f>IF(OR(results!V12="",results!$M12="",results!$AE12=0),"",VLOOKUP(results!V12,echelle3,2))</f>
        <v/>
      </c>
      <c r="R11" s="2" t="str">
        <f>IF(OR(results!W12="",results!$M12="",results!$AE12=0),"",VLOOKUP(results!W12,echelle2,2))</f>
        <v/>
      </c>
      <c r="S11" s="92">
        <f>results!L12</f>
        <v>0</v>
      </c>
    </row>
    <row r="12" spans="1:19" x14ac:dyDescent="0.25">
      <c r="A12" s="2" t="str">
        <f>IF(OR(results!F13="",results!$M13="",results!$AE13=0),"",VLOOKUP(results!F13,echelle3,2))</f>
        <v/>
      </c>
      <c r="B12" s="2" t="str">
        <f>IF(OR(results!G13="",results!$M13="",results!$AE13=0),"",VLOOKUP(results!G13,echelle3,2))</f>
        <v/>
      </c>
      <c r="C12" s="2" t="str">
        <f>IF(OR(results!H13="",results!$M13="",results!$AE13=0),"",VLOOKUP(results!H13,echelle3,2))</f>
        <v/>
      </c>
      <c r="D12" s="2" t="str">
        <f>IF(OR(results!I13="",results!$M13="",results!$AE13=0),"",VLOOKUP(results!I13,echelle3,2))</f>
        <v/>
      </c>
      <c r="E12" s="2" t="str">
        <f>IF(OR(results!J13="",results!$M13="",results!$AE13=0),"",VLOOKUP(results!J13,echelle3,2))</f>
        <v/>
      </c>
      <c r="F12" s="2" t="str">
        <f>IF(OR(results!K13="",results!$M13="",results!$AE13=0),"",VLOOKUP(results!K13,echelle3,2))</f>
        <v/>
      </c>
      <c r="G12" s="2" t="str">
        <f>IF(OR(results!L13="",results!$M13="",results!$AE13=0),"",VLOOKUP(results!L13,echelle3,2))</f>
        <v/>
      </c>
      <c r="H12" s="2" t="str">
        <f>IF(OR(results!M13="",results!$M13="",results!$AE13=0),"",VLOOKUP(results!M13,echelle2,2))</f>
        <v/>
      </c>
      <c r="I12" s="92">
        <f>results!B13</f>
        <v>0</v>
      </c>
      <c r="K12" s="2" t="str">
        <f>IF(OR(results!F13="",results!$M13="",results!$AE13=0),"",VLOOKUP(results!F13,Feuil1!$N$2:$O$48,2))</f>
        <v/>
      </c>
      <c r="L12" s="2" t="str">
        <f>IF(OR(results!Q13="",results!$M13="",results!$AE13=0),"",VLOOKUP(results!Q13,echelle3,2))</f>
        <v/>
      </c>
      <c r="M12" s="2" t="str">
        <f>IF(OR(results!R13="",results!$M13="",results!$AE13=0),"",VLOOKUP(results!R13,echelle3,2))</f>
        <v/>
      </c>
      <c r="N12" s="2" t="str">
        <f>IF(OR(results!S13="",results!$M13="",results!$AE13=0),"",VLOOKUP(results!S13,echelle3,2))</f>
        <v/>
      </c>
      <c r="O12" s="2" t="str">
        <f>IF(OR(results!T13="",results!$M13="",results!$AE13=0),"",VLOOKUP(results!T13,echelle3,2))</f>
        <v/>
      </c>
      <c r="P12" s="2" t="str">
        <f>IF(OR(results!U13="",results!$M13="",results!$AE13=0),"",VLOOKUP(results!U13,echelle3,2))</f>
        <v/>
      </c>
      <c r="Q12" s="2" t="str">
        <f>IF(OR(results!V13="",results!$M13="",results!$AE13=0),"",VLOOKUP(results!V13,echelle3,2))</f>
        <v/>
      </c>
      <c r="R12" s="2" t="str">
        <f>IF(OR(results!W13="",results!$M13="",results!$AE13=0),"",VLOOKUP(results!W13,echelle2,2))</f>
        <v/>
      </c>
      <c r="S12" s="92">
        <f>results!L13</f>
        <v>0</v>
      </c>
    </row>
    <row r="13" spans="1:19" x14ac:dyDescent="0.25">
      <c r="A13" s="2" t="str">
        <f>IF(OR(results!F14="",results!$M14="",results!$AE14=0),"",VLOOKUP(results!F14,echelle3,2))</f>
        <v/>
      </c>
      <c r="B13" s="2" t="str">
        <f>IF(OR(results!G14="",results!$M14="",results!$AE14=0),"",VLOOKUP(results!G14,echelle3,2))</f>
        <v/>
      </c>
      <c r="C13" s="2" t="str">
        <f>IF(OR(results!H14="",results!$M14="",results!$AE14=0),"",VLOOKUP(results!H14,echelle3,2))</f>
        <v/>
      </c>
      <c r="D13" s="2" t="str">
        <f>IF(OR(results!I14="",results!$M14="",results!$AE14=0),"",VLOOKUP(results!I14,echelle3,2))</f>
        <v/>
      </c>
      <c r="E13" s="2" t="str">
        <f>IF(OR(results!J14="",results!$M14="",results!$AE14=0),"",VLOOKUP(results!J14,echelle3,2))</f>
        <v/>
      </c>
      <c r="F13" s="2" t="str">
        <f>IF(OR(results!K14="",results!$M14="",results!$AE14=0),"",VLOOKUP(results!K14,echelle3,2))</f>
        <v/>
      </c>
      <c r="G13" s="2" t="str">
        <f>IF(OR(results!L14="",results!$M14="",results!$AE14=0),"",VLOOKUP(results!L14,echelle3,2))</f>
        <v/>
      </c>
      <c r="H13" s="2" t="str">
        <f>IF(OR(results!M14="",results!$M14="",results!$AE14=0),"",VLOOKUP(results!M14,echelle2,2))</f>
        <v/>
      </c>
      <c r="I13" s="92">
        <f>results!B14</f>
        <v>0</v>
      </c>
      <c r="K13" s="2" t="str">
        <f>IF(OR(results!F14="",results!$M14="",results!$AE14=0),"",VLOOKUP(results!F14,Feuil1!$N$2:$O$48,2))</f>
        <v/>
      </c>
      <c r="L13" s="2" t="str">
        <f>IF(OR(results!Q14="",results!$M14="",results!$AE14=0),"",VLOOKUP(results!Q14,echelle3,2))</f>
        <v/>
      </c>
      <c r="M13" s="2" t="str">
        <f>IF(OR(results!R14="",results!$M14="",results!$AE14=0),"",VLOOKUP(results!R14,echelle3,2))</f>
        <v/>
      </c>
      <c r="N13" s="2" t="str">
        <f>IF(OR(results!S14="",results!$M14="",results!$AE14=0),"",VLOOKUP(results!S14,echelle3,2))</f>
        <v/>
      </c>
      <c r="O13" s="2" t="str">
        <f>IF(OR(results!T14="",results!$M14="",results!$AE14=0),"",VLOOKUP(results!T14,echelle3,2))</f>
        <v/>
      </c>
      <c r="P13" s="2" t="str">
        <f>IF(OR(results!U14="",results!$M14="",results!$AE14=0),"",VLOOKUP(results!U14,echelle3,2))</f>
        <v/>
      </c>
      <c r="Q13" s="2" t="str">
        <f>IF(OR(results!V14="",results!$M14="",results!$AE14=0),"",VLOOKUP(results!V14,echelle3,2))</f>
        <v/>
      </c>
      <c r="R13" s="2" t="str">
        <f>IF(OR(results!W14="",results!$M14="",results!$AE14=0),"",VLOOKUP(results!W14,echelle2,2))</f>
        <v/>
      </c>
      <c r="S13" s="92">
        <f>results!L14</f>
        <v>0</v>
      </c>
    </row>
    <row r="14" spans="1:19" x14ac:dyDescent="0.25">
      <c r="A14" s="2" t="str">
        <f>IF(OR(results!F15="",results!$M15="",results!$AE15=0),"",VLOOKUP(results!F15,echelle3,2))</f>
        <v/>
      </c>
      <c r="B14" s="2" t="str">
        <f>IF(OR(results!G15="",results!$M15="",results!$AE15=0),"",VLOOKUP(results!G15,echelle3,2))</f>
        <v/>
      </c>
      <c r="C14" s="2" t="str">
        <f>IF(OR(results!H15="",results!$M15="",results!$AE15=0),"",VLOOKUP(results!H15,echelle3,2))</f>
        <v/>
      </c>
      <c r="D14" s="2" t="str">
        <f>IF(OR(results!I15="",results!$M15="",results!$AE15=0),"",VLOOKUP(results!I15,echelle3,2))</f>
        <v/>
      </c>
      <c r="E14" s="2" t="str">
        <f>IF(OR(results!J15="",results!$M15="",results!$AE15=0),"",VLOOKUP(results!J15,echelle3,2))</f>
        <v/>
      </c>
      <c r="F14" s="2" t="str">
        <f>IF(OR(results!K15="",results!$M15="",results!$AE15=0),"",VLOOKUP(results!K15,echelle3,2))</f>
        <v/>
      </c>
      <c r="G14" s="2" t="str">
        <f>IF(OR(results!L15="",results!$M15="",results!$AE15=0),"",VLOOKUP(results!L15,echelle3,2))</f>
        <v/>
      </c>
      <c r="H14" s="2" t="str">
        <f>IF(OR(results!M15="",results!$M15="",results!$AE15=0),"",VLOOKUP(results!M15,echelle2,2))</f>
        <v/>
      </c>
      <c r="I14" s="92">
        <f>results!B15</f>
        <v>0</v>
      </c>
      <c r="K14" s="2" t="str">
        <f>IF(OR(results!F15="",results!$M15="",results!$AE15=0),"",VLOOKUP(results!F15,Feuil1!$N$2:$O$48,2))</f>
        <v/>
      </c>
      <c r="L14" s="2" t="str">
        <f>IF(OR(results!Q15="",results!$M15="",results!$AE15=0),"",VLOOKUP(results!Q15,echelle3,2))</f>
        <v/>
      </c>
      <c r="M14" s="2" t="str">
        <f>IF(OR(results!R15="",results!$M15="",results!$AE15=0),"",VLOOKUP(results!R15,echelle3,2))</f>
        <v/>
      </c>
      <c r="N14" s="2" t="str">
        <f>IF(OR(results!S15="",results!$M15="",results!$AE15=0),"",VLOOKUP(results!S15,echelle3,2))</f>
        <v/>
      </c>
      <c r="O14" s="2" t="str">
        <f>IF(OR(results!T15="",results!$M15="",results!$AE15=0),"",VLOOKUP(results!T15,echelle3,2))</f>
        <v/>
      </c>
      <c r="P14" s="2" t="str">
        <f>IF(OR(results!U15="",results!$M15="",results!$AE15=0),"",VLOOKUP(results!U15,echelle3,2))</f>
        <v/>
      </c>
      <c r="Q14" s="2" t="str">
        <f>IF(OR(results!V15="",results!$M15="",results!$AE15=0),"",VLOOKUP(results!V15,echelle3,2))</f>
        <v/>
      </c>
      <c r="R14" s="2" t="str">
        <f>IF(OR(results!W15="",results!$M15="",results!$AE15=0),"",VLOOKUP(results!W15,echelle2,2))</f>
        <v/>
      </c>
      <c r="S14" s="92">
        <f>results!L15</f>
        <v>0</v>
      </c>
    </row>
    <row r="15" spans="1:19" x14ac:dyDescent="0.25">
      <c r="A15" s="2" t="str">
        <f>IF(OR(results!F16="",results!$M16="",results!$AE16=0),"",VLOOKUP(results!F16,echelle3,2))</f>
        <v/>
      </c>
      <c r="B15" s="2" t="str">
        <f>IF(OR(results!G16="",results!$M16="",results!$AE16=0),"",VLOOKUP(results!G16,echelle3,2))</f>
        <v/>
      </c>
      <c r="C15" s="2" t="str">
        <f>IF(OR(results!H16="",results!$M16="",results!$AE16=0),"",VLOOKUP(results!H16,echelle3,2))</f>
        <v/>
      </c>
      <c r="D15" s="2" t="str">
        <f>IF(OR(results!I16="",results!$M16="",results!$AE16=0),"",VLOOKUP(results!I16,echelle3,2))</f>
        <v/>
      </c>
      <c r="E15" s="2" t="str">
        <f>IF(OR(results!J16="",results!$M16="",results!$AE16=0),"",VLOOKUP(results!J16,echelle3,2))</f>
        <v/>
      </c>
      <c r="F15" s="2" t="str">
        <f>IF(OR(results!K16="",results!$M16="",results!$AE16=0),"",VLOOKUP(results!K16,echelle3,2))</f>
        <v/>
      </c>
      <c r="G15" s="2" t="str">
        <f>IF(OR(results!L16="",results!$M16="",results!$AE16=0),"",VLOOKUP(results!L16,echelle3,2))</f>
        <v/>
      </c>
      <c r="H15" s="2" t="str">
        <f>IF(OR(results!M16="",results!$M16="",results!$AE16=0),"",VLOOKUP(results!M16,echelle2,2))</f>
        <v/>
      </c>
      <c r="I15" s="92">
        <f>results!B16</f>
        <v>0</v>
      </c>
      <c r="K15" s="2" t="str">
        <f>IF(OR(results!F16="",results!$M16="",results!$AE16=0),"",VLOOKUP(results!F16,Feuil1!$N$2:$O$48,2))</f>
        <v/>
      </c>
      <c r="L15" s="2" t="str">
        <f>IF(OR(results!Q16="",results!$M16="",results!$AE16=0),"",VLOOKUP(results!Q16,echelle3,2))</f>
        <v/>
      </c>
      <c r="M15" s="2" t="str">
        <f>IF(OR(results!R16="",results!$M16="",results!$AE16=0),"",VLOOKUP(results!R16,echelle3,2))</f>
        <v/>
      </c>
      <c r="N15" s="2" t="str">
        <f>IF(OR(results!S16="",results!$M16="",results!$AE16=0),"",VLOOKUP(results!S16,echelle3,2))</f>
        <v/>
      </c>
      <c r="O15" s="2" t="str">
        <f>IF(OR(results!T16="",results!$M16="",results!$AE16=0),"",VLOOKUP(results!T16,echelle3,2))</f>
        <v/>
      </c>
      <c r="P15" s="2" t="str">
        <f>IF(OR(results!U16="",results!$M16="",results!$AE16=0),"",VLOOKUP(results!U16,echelle3,2))</f>
        <v/>
      </c>
      <c r="Q15" s="2" t="str">
        <f>IF(OR(results!V16="",results!$M16="",results!$AE16=0),"",VLOOKUP(results!V16,echelle3,2))</f>
        <v/>
      </c>
      <c r="R15" s="2" t="str">
        <f>IF(OR(results!W16="",results!$M16="",results!$AE16=0),"",VLOOKUP(results!W16,echelle2,2))</f>
        <v/>
      </c>
      <c r="S15" s="92">
        <f>results!L16</f>
        <v>0</v>
      </c>
    </row>
    <row r="16" spans="1:19" x14ac:dyDescent="0.25">
      <c r="A16" s="2" t="str">
        <f>IF(OR(results!F17="",results!$M17="",results!$AE17=0),"",VLOOKUP(results!F17,echelle3,2))</f>
        <v/>
      </c>
      <c r="B16" s="2" t="str">
        <f>IF(OR(results!G17="",results!$M17="",results!$AE17=0),"",VLOOKUP(results!G17,echelle3,2))</f>
        <v/>
      </c>
      <c r="C16" s="2" t="str">
        <f>IF(OR(results!H17="",results!$M17="",results!$AE17=0),"",VLOOKUP(results!H17,echelle3,2))</f>
        <v/>
      </c>
      <c r="D16" s="2" t="str">
        <f>IF(OR(results!I17="",results!$M17="",results!$AE17=0),"",VLOOKUP(results!I17,echelle3,2))</f>
        <v/>
      </c>
      <c r="E16" s="2" t="str">
        <f>IF(OR(results!J17="",results!$M17="",results!$AE17=0),"",VLOOKUP(results!J17,echelle3,2))</f>
        <v/>
      </c>
      <c r="F16" s="2" t="str">
        <f>IF(OR(results!K17="",results!$M17="",results!$AE17=0),"",VLOOKUP(results!K17,echelle3,2))</f>
        <v/>
      </c>
      <c r="G16" s="2" t="str">
        <f>IF(OR(results!L17="",results!$M17="",results!$AE17=0),"",VLOOKUP(results!L17,echelle3,2))</f>
        <v/>
      </c>
      <c r="H16" s="2" t="str">
        <f>IF(OR(results!M17="",results!$M17="",results!$AE17=0),"",VLOOKUP(results!M17,echelle2,2))</f>
        <v/>
      </c>
      <c r="I16" s="92">
        <f>results!B17</f>
        <v>0</v>
      </c>
      <c r="K16" s="2" t="str">
        <f>IF(OR(results!F17="",results!$M17="",results!$AE17=0),"",VLOOKUP(results!F17,Feuil1!$N$2:$O$48,2))</f>
        <v/>
      </c>
      <c r="L16" s="2" t="str">
        <f>IF(OR(results!Q17="",results!$M17="",results!$AE17=0),"",VLOOKUP(results!Q17,echelle3,2))</f>
        <v/>
      </c>
      <c r="M16" s="2" t="str">
        <f>IF(OR(results!R17="",results!$M17="",results!$AE17=0),"",VLOOKUP(results!R17,echelle3,2))</f>
        <v/>
      </c>
      <c r="N16" s="2" t="str">
        <f>IF(OR(results!S17="",results!$M17="",results!$AE17=0),"",VLOOKUP(results!S17,echelle3,2))</f>
        <v/>
      </c>
      <c r="O16" s="2" t="str">
        <f>IF(OR(results!T17="",results!$M17="",results!$AE17=0),"",VLOOKUP(results!T17,echelle3,2))</f>
        <v/>
      </c>
      <c r="P16" s="2" t="str">
        <f>IF(OR(results!U17="",results!$M17="",results!$AE17=0),"",VLOOKUP(results!U17,echelle3,2))</f>
        <v/>
      </c>
      <c r="Q16" s="2" t="str">
        <f>IF(OR(results!V17="",results!$M17="",results!$AE17=0),"",VLOOKUP(results!V17,echelle3,2))</f>
        <v/>
      </c>
      <c r="R16" s="2" t="str">
        <f>IF(OR(results!W17="",results!$M17="",results!$AE17=0),"",VLOOKUP(results!W17,echelle2,2))</f>
        <v/>
      </c>
      <c r="S16" s="92">
        <f>results!L17</f>
        <v>0</v>
      </c>
    </row>
    <row r="17" spans="1:19" x14ac:dyDescent="0.25">
      <c r="A17" s="2" t="str">
        <f>IF(OR(results!F18="",results!$M18="",results!$AE18=0),"",VLOOKUP(results!F18,echelle3,2))</f>
        <v/>
      </c>
      <c r="B17" s="2" t="str">
        <f>IF(OR(results!G18="",results!$M18="",results!$AE18=0),"",VLOOKUP(results!G18,echelle3,2))</f>
        <v/>
      </c>
      <c r="C17" s="2" t="str">
        <f>IF(OR(results!H18="",results!$M18="",results!$AE18=0),"",VLOOKUP(results!H18,echelle3,2))</f>
        <v/>
      </c>
      <c r="D17" s="2" t="str">
        <f>IF(OR(results!I18="",results!$M18="",results!$AE18=0),"",VLOOKUP(results!I18,echelle3,2))</f>
        <v/>
      </c>
      <c r="E17" s="2" t="str">
        <f>IF(OR(results!J18="",results!$M18="",results!$AE18=0),"",VLOOKUP(results!J18,echelle3,2))</f>
        <v/>
      </c>
      <c r="F17" s="2" t="str">
        <f>IF(OR(results!K18="",results!$M18="",results!$AE18=0),"",VLOOKUP(results!K18,echelle3,2))</f>
        <v/>
      </c>
      <c r="G17" s="2" t="str">
        <f>IF(OR(results!L18="",results!$M18="",results!$AE18=0),"",VLOOKUP(results!L18,echelle3,2))</f>
        <v/>
      </c>
      <c r="H17" s="2" t="str">
        <f>IF(OR(results!M18="",results!$M18="",results!$AE18=0),"",VLOOKUP(results!M18,echelle2,2))</f>
        <v/>
      </c>
      <c r="I17" s="92">
        <f>results!B18</f>
        <v>0</v>
      </c>
      <c r="K17" s="2" t="str">
        <f>IF(OR(results!F18="",results!$M18="",results!$AE18=0),"",VLOOKUP(results!F18,Feuil1!$N$2:$O$48,2))</f>
        <v/>
      </c>
      <c r="L17" s="2" t="str">
        <f>IF(OR(results!Q18="",results!$M18="",results!$AE18=0),"",VLOOKUP(results!Q18,echelle3,2))</f>
        <v/>
      </c>
      <c r="M17" s="2" t="str">
        <f>IF(OR(results!R18="",results!$M18="",results!$AE18=0),"",VLOOKUP(results!R18,echelle3,2))</f>
        <v/>
      </c>
      <c r="N17" s="2" t="str">
        <f>IF(OR(results!S18="",results!$M18="",results!$AE18=0),"",VLOOKUP(results!S18,echelle3,2))</f>
        <v/>
      </c>
      <c r="O17" s="2" t="str">
        <f>IF(OR(results!T18="",results!$M18="",results!$AE18=0),"",VLOOKUP(results!T18,echelle3,2))</f>
        <v/>
      </c>
      <c r="P17" s="2" t="str">
        <f>IF(OR(results!U18="",results!$M18="",results!$AE18=0),"",VLOOKUP(results!U18,echelle3,2))</f>
        <v/>
      </c>
      <c r="Q17" s="2" t="str">
        <f>IF(OR(results!V18="",results!$M18="",results!$AE18=0),"",VLOOKUP(results!V18,echelle3,2))</f>
        <v/>
      </c>
      <c r="R17" s="2" t="str">
        <f>IF(OR(results!W18="",results!$M18="",results!$AE18=0),"",VLOOKUP(results!W18,echelle2,2))</f>
        <v/>
      </c>
      <c r="S17" s="92">
        <f>results!L18</f>
        <v>0</v>
      </c>
    </row>
    <row r="18" spans="1:19" x14ac:dyDescent="0.25">
      <c r="A18" s="2" t="str">
        <f>IF(OR(results!F19="",results!$M19="",results!$AE19=0),"",VLOOKUP(results!F19,echelle3,2))</f>
        <v/>
      </c>
      <c r="B18" s="2" t="str">
        <f>IF(OR(results!G19="",results!$M19="",results!$AE19=0),"",VLOOKUP(results!G19,echelle3,2))</f>
        <v/>
      </c>
      <c r="C18" s="2" t="str">
        <f>IF(OR(results!H19="",results!$M19="",results!$AE19=0),"",VLOOKUP(results!H19,echelle3,2))</f>
        <v/>
      </c>
      <c r="D18" s="2" t="str">
        <f>IF(OR(results!I19="",results!$M19="",results!$AE19=0),"",VLOOKUP(results!I19,echelle3,2))</f>
        <v/>
      </c>
      <c r="E18" s="2" t="str">
        <f>IF(OR(results!J19="",results!$M19="",results!$AE19=0),"",VLOOKUP(results!J19,echelle3,2))</f>
        <v/>
      </c>
      <c r="F18" s="2" t="str">
        <f>IF(OR(results!K19="",results!$M19="",results!$AE19=0),"",VLOOKUP(results!K19,echelle3,2))</f>
        <v/>
      </c>
      <c r="G18" s="2" t="str">
        <f>IF(OR(results!L19="",results!$M19="",results!$AE19=0),"",VLOOKUP(results!L19,echelle3,2))</f>
        <v/>
      </c>
      <c r="H18" s="2" t="str">
        <f>IF(OR(results!M19="",results!$M19="",results!$AE19=0),"",VLOOKUP(results!M19,echelle2,2))</f>
        <v/>
      </c>
      <c r="I18" s="92">
        <f>results!B19</f>
        <v>0</v>
      </c>
      <c r="K18" s="2" t="str">
        <f>IF(OR(results!F19="",results!$M19="",results!$AE19=0),"",VLOOKUP(results!F19,Feuil1!$N$2:$O$48,2))</f>
        <v/>
      </c>
      <c r="L18" s="2" t="str">
        <f>IF(OR(results!Q19="",results!$M19="",results!$AE19=0),"",VLOOKUP(results!Q19,echelle3,2))</f>
        <v/>
      </c>
      <c r="M18" s="2" t="str">
        <f>IF(OR(results!R19="",results!$M19="",results!$AE19=0),"",VLOOKUP(results!R19,echelle3,2))</f>
        <v/>
      </c>
      <c r="N18" s="2" t="str">
        <f>IF(OR(results!S19="",results!$M19="",results!$AE19=0),"",VLOOKUP(results!S19,echelle3,2))</f>
        <v/>
      </c>
      <c r="O18" s="2" t="str">
        <f>IF(OR(results!T19="",results!$M19="",results!$AE19=0),"",VLOOKUP(results!T19,echelle3,2))</f>
        <v/>
      </c>
      <c r="P18" s="2" t="str">
        <f>IF(OR(results!U19="",results!$M19="",results!$AE19=0),"",VLOOKUP(results!U19,echelle3,2))</f>
        <v/>
      </c>
      <c r="Q18" s="2" t="str">
        <f>IF(OR(results!V19="",results!$M19="",results!$AE19=0),"",VLOOKUP(results!V19,echelle3,2))</f>
        <v/>
      </c>
      <c r="R18" s="2" t="str">
        <f>IF(OR(results!W19="",results!$M19="",results!$AE19=0),"",VLOOKUP(results!W19,echelle2,2))</f>
        <v/>
      </c>
      <c r="S18" s="92">
        <f>results!L19</f>
        <v>0</v>
      </c>
    </row>
    <row r="19" spans="1:19" x14ac:dyDescent="0.25">
      <c r="A19" s="2" t="str">
        <f>IF(OR(results!F20="",results!$M20="",results!$AE20=0),"",VLOOKUP(results!F20,echelle3,2))</f>
        <v/>
      </c>
      <c r="B19" s="2" t="str">
        <f>IF(OR(results!G20="",results!$M20="",results!$AE20=0),"",VLOOKUP(results!G20,echelle3,2))</f>
        <v/>
      </c>
      <c r="C19" s="2" t="str">
        <f>IF(OR(results!H20="",results!$M20="",results!$AE20=0),"",VLOOKUP(results!H20,echelle3,2))</f>
        <v/>
      </c>
      <c r="D19" s="2" t="str">
        <f>IF(OR(results!I20="",results!$M20="",results!$AE20=0),"",VLOOKUP(results!I20,echelle3,2))</f>
        <v/>
      </c>
      <c r="E19" s="2" t="str">
        <f>IF(OR(results!J20="",results!$M20="",results!$AE20=0),"",VLOOKUP(results!J20,echelle3,2))</f>
        <v/>
      </c>
      <c r="F19" s="2" t="str">
        <f>IF(OR(results!K20="",results!$M20="",results!$AE20=0),"",VLOOKUP(results!K20,echelle3,2))</f>
        <v/>
      </c>
      <c r="G19" s="2" t="str">
        <f>IF(OR(results!L20="",results!$M20="",results!$AE20=0),"",VLOOKUP(results!L20,echelle3,2))</f>
        <v/>
      </c>
      <c r="H19" s="2" t="str">
        <f>IF(OR(results!M20="",results!$M20="",results!$AE20=0),"",VLOOKUP(results!M20,echelle2,2))</f>
        <v/>
      </c>
      <c r="I19" s="92">
        <f>results!B20</f>
        <v>0</v>
      </c>
      <c r="K19" s="2" t="str">
        <f>IF(OR(results!F20="",results!$M20="",results!$AE20=0),"",VLOOKUP(results!F20,Feuil1!$N$2:$O$48,2))</f>
        <v/>
      </c>
      <c r="L19" s="2" t="str">
        <f>IF(OR(results!Q20="",results!$M20="",results!$AE20=0),"",VLOOKUP(results!Q20,echelle3,2))</f>
        <v/>
      </c>
      <c r="M19" s="2" t="str">
        <f>IF(OR(results!R20="",results!$M20="",results!$AE20=0),"",VLOOKUP(results!R20,echelle3,2))</f>
        <v/>
      </c>
      <c r="N19" s="2" t="str">
        <f>IF(OR(results!S20="",results!$M20="",results!$AE20=0),"",VLOOKUP(results!S20,echelle3,2))</f>
        <v/>
      </c>
      <c r="O19" s="2" t="str">
        <f>IF(OR(results!T20="",results!$M20="",results!$AE20=0),"",VLOOKUP(results!T20,echelle3,2))</f>
        <v/>
      </c>
      <c r="P19" s="2" t="str">
        <f>IF(OR(results!U20="",results!$M20="",results!$AE20=0),"",VLOOKUP(results!U20,echelle3,2))</f>
        <v/>
      </c>
      <c r="Q19" s="2" t="str">
        <f>IF(OR(results!V20="",results!$M20="",results!$AE20=0),"",VLOOKUP(results!V20,echelle3,2))</f>
        <v/>
      </c>
      <c r="R19" s="2" t="str">
        <f>IF(OR(results!W20="",results!$M20="",results!$AE20=0),"",VLOOKUP(results!W20,echelle2,2))</f>
        <v/>
      </c>
      <c r="S19" s="92">
        <f>results!L20</f>
        <v>0</v>
      </c>
    </row>
    <row r="20" spans="1:19" x14ac:dyDescent="0.25">
      <c r="A20" s="2" t="str">
        <f>IF(OR(results!F21="",results!$M21="",results!$AE21=0),"",VLOOKUP(results!F21,echelle3,2))</f>
        <v/>
      </c>
      <c r="B20" s="2" t="str">
        <f>IF(OR(results!G21="",results!$M21="",results!$AE21=0),"",VLOOKUP(results!G21,echelle3,2))</f>
        <v/>
      </c>
      <c r="C20" s="2" t="str">
        <f>IF(OR(results!H21="",results!$M21="",results!$AE21=0),"",VLOOKUP(results!H21,echelle3,2))</f>
        <v/>
      </c>
      <c r="D20" s="2" t="str">
        <f>IF(OR(results!I21="",results!$M21="",results!$AE21=0),"",VLOOKUP(results!I21,echelle3,2))</f>
        <v/>
      </c>
      <c r="E20" s="2" t="str">
        <f>IF(OR(results!J21="",results!$M21="",results!$AE21=0),"",VLOOKUP(results!J21,echelle3,2))</f>
        <v/>
      </c>
      <c r="F20" s="2" t="str">
        <f>IF(OR(results!K21="",results!$M21="",results!$AE21=0),"",VLOOKUP(results!K21,echelle3,2))</f>
        <v/>
      </c>
      <c r="G20" s="2" t="str">
        <f>IF(OR(results!L21="",results!$M21="",results!$AE21=0),"",VLOOKUP(results!L21,echelle3,2))</f>
        <v/>
      </c>
      <c r="H20" s="2" t="str">
        <f>IF(OR(results!M21="",results!$M21="",results!$AE21=0),"",VLOOKUP(results!M21,echelle2,2))</f>
        <v/>
      </c>
      <c r="I20" s="92">
        <f>results!B21</f>
        <v>0</v>
      </c>
      <c r="K20" s="2" t="str">
        <f>IF(OR(results!F21="",results!$M21="",results!$AE21=0),"",VLOOKUP(results!F21,Feuil1!$N$2:$O$48,2))</f>
        <v/>
      </c>
      <c r="L20" s="2" t="str">
        <f>IF(OR(results!Q21="",results!$M21="",results!$AE21=0),"",VLOOKUP(results!Q21,echelle3,2))</f>
        <v/>
      </c>
      <c r="M20" s="2" t="str">
        <f>IF(OR(results!R21="",results!$M21="",results!$AE21=0),"",VLOOKUP(results!R21,echelle3,2))</f>
        <v/>
      </c>
      <c r="N20" s="2" t="str">
        <f>IF(OR(results!S21="",results!$M21="",results!$AE21=0),"",VLOOKUP(results!S21,echelle3,2))</f>
        <v/>
      </c>
      <c r="O20" s="2" t="str">
        <f>IF(OR(results!T21="",results!$M21="",results!$AE21=0),"",VLOOKUP(results!T21,echelle3,2))</f>
        <v/>
      </c>
      <c r="P20" s="2" t="str">
        <f>IF(OR(results!U21="",results!$M21="",results!$AE21=0),"",VLOOKUP(results!U21,echelle3,2))</f>
        <v/>
      </c>
      <c r="Q20" s="2" t="str">
        <f>IF(OR(results!V21="",results!$M21="",results!$AE21=0),"",VLOOKUP(results!V21,echelle3,2))</f>
        <v/>
      </c>
      <c r="R20" s="2" t="str">
        <f>IF(OR(results!W21="",results!$M21="",results!$AE21=0),"",VLOOKUP(results!W21,echelle2,2))</f>
        <v/>
      </c>
      <c r="S20" s="92">
        <f>results!L21</f>
        <v>0</v>
      </c>
    </row>
    <row r="21" spans="1:19" x14ac:dyDescent="0.25">
      <c r="A21" s="2" t="str">
        <f>IF(OR(results!F22="",results!$M22="",results!$AE22=0),"",VLOOKUP(results!F22,echelle3,2))</f>
        <v/>
      </c>
      <c r="B21" s="2" t="str">
        <f>IF(OR(results!G22="",results!$M22="",results!$AE22=0),"",VLOOKUP(results!G22,echelle3,2))</f>
        <v/>
      </c>
      <c r="C21" s="2" t="str">
        <f>IF(OR(results!H22="",results!$M22="",results!$AE22=0),"",VLOOKUP(results!H22,echelle3,2))</f>
        <v/>
      </c>
      <c r="D21" s="2" t="str">
        <f>IF(OR(results!I22="",results!$M22="",results!$AE22=0),"",VLOOKUP(results!I22,echelle3,2))</f>
        <v/>
      </c>
      <c r="E21" s="2" t="str">
        <f>IF(OR(results!J22="",results!$M22="",results!$AE22=0),"",VLOOKUP(results!J22,echelle3,2))</f>
        <v/>
      </c>
      <c r="F21" s="2" t="str">
        <f>IF(OR(results!K22="",results!$M22="",results!$AE22=0),"",VLOOKUP(results!K22,echelle3,2))</f>
        <v/>
      </c>
      <c r="G21" s="2" t="str">
        <f>IF(OR(results!L22="",results!$M22="",results!$AE22=0),"",VLOOKUP(results!L22,echelle3,2))</f>
        <v/>
      </c>
      <c r="H21" s="2" t="str">
        <f>IF(OR(results!M22="",results!$M22="",results!$AE22=0),"",VLOOKUP(results!M22,echelle2,2))</f>
        <v/>
      </c>
      <c r="I21" s="92">
        <f>results!B22</f>
        <v>0</v>
      </c>
      <c r="K21" s="2" t="str">
        <f>IF(OR(results!F22="",results!$M22="",results!$AE22=0),"",VLOOKUP(results!F22,Feuil1!$N$2:$O$48,2))</f>
        <v/>
      </c>
      <c r="L21" s="2" t="str">
        <f>IF(OR(results!Q22="",results!$M22="",results!$AE22=0),"",VLOOKUP(results!Q22,echelle3,2))</f>
        <v/>
      </c>
      <c r="M21" s="2" t="str">
        <f>IF(OR(results!R22="",results!$M22="",results!$AE22=0),"",VLOOKUP(results!R22,echelle3,2))</f>
        <v/>
      </c>
      <c r="N21" s="2" t="str">
        <f>IF(OR(results!S22="",results!$M22="",results!$AE22=0),"",VLOOKUP(results!S22,echelle3,2))</f>
        <v/>
      </c>
      <c r="O21" s="2" t="str">
        <f>IF(OR(results!T22="",results!$M22="",results!$AE22=0),"",VLOOKUP(results!T22,echelle3,2))</f>
        <v/>
      </c>
      <c r="P21" s="2" t="str">
        <f>IF(OR(results!U22="",results!$M22="",results!$AE22=0),"",VLOOKUP(results!U22,echelle3,2))</f>
        <v/>
      </c>
      <c r="Q21" s="2" t="str">
        <f>IF(OR(results!V22="",results!$M22="",results!$AE22=0),"",VLOOKUP(results!V22,echelle3,2))</f>
        <v/>
      </c>
      <c r="R21" s="2" t="str">
        <f>IF(OR(results!W22="",results!$M22="",results!$AE22=0),"",VLOOKUP(results!W22,echelle2,2))</f>
        <v/>
      </c>
      <c r="S21" s="92">
        <f>results!L22</f>
        <v>0</v>
      </c>
    </row>
    <row r="22" spans="1:19" x14ac:dyDescent="0.25">
      <c r="A22" s="2" t="str">
        <f>IF(OR(results!F23="",results!$M23="",results!$AE23=0),"",VLOOKUP(results!F23,echelle3,2))</f>
        <v/>
      </c>
      <c r="B22" s="2" t="str">
        <f>IF(OR(results!G23="",results!$M23="",results!$AE23=0),"",VLOOKUP(results!G23,echelle3,2))</f>
        <v/>
      </c>
      <c r="C22" s="2" t="str">
        <f>IF(OR(results!H23="",results!$M23="",results!$AE23=0),"",VLOOKUP(results!H23,echelle3,2))</f>
        <v/>
      </c>
      <c r="D22" s="2" t="str">
        <f>IF(OR(results!I23="",results!$M23="",results!$AE23=0),"",VLOOKUP(results!I23,echelle3,2))</f>
        <v/>
      </c>
      <c r="E22" s="2" t="str">
        <f>IF(OR(results!J23="",results!$M23="",results!$AE23=0),"",VLOOKUP(results!J23,echelle3,2))</f>
        <v/>
      </c>
      <c r="F22" s="2" t="str">
        <f>IF(OR(results!K23="",results!$M23="",results!$AE23=0),"",VLOOKUP(results!K23,echelle3,2))</f>
        <v/>
      </c>
      <c r="G22" s="2" t="str">
        <f>IF(OR(results!L23="",results!$M23="",results!$AE23=0),"",VLOOKUP(results!L23,echelle3,2))</f>
        <v/>
      </c>
      <c r="H22" s="2" t="str">
        <f>IF(OR(results!M23="",results!$M23="",results!$AE23=0),"",VLOOKUP(results!M23,echelle2,2))</f>
        <v/>
      </c>
      <c r="I22" s="92">
        <f>results!B23</f>
        <v>0</v>
      </c>
      <c r="K22" s="2" t="str">
        <f>IF(OR(results!F23="",results!$M23="",results!$AE23=0),"",VLOOKUP(results!F23,Feuil1!$N$2:$O$48,2))</f>
        <v/>
      </c>
      <c r="L22" s="2" t="str">
        <f>IF(OR(results!Q23="",results!$M23="",results!$AE23=0),"",VLOOKUP(results!Q23,echelle3,2))</f>
        <v/>
      </c>
      <c r="M22" s="2" t="str">
        <f>IF(OR(results!R23="",results!$M23="",results!$AE23=0),"",VLOOKUP(results!R23,echelle3,2))</f>
        <v/>
      </c>
      <c r="N22" s="2" t="str">
        <f>IF(OR(results!S23="",results!$M23="",results!$AE23=0),"",VLOOKUP(results!S23,echelle3,2))</f>
        <v/>
      </c>
      <c r="O22" s="2" t="str">
        <f>IF(OR(results!T23="",results!$M23="",results!$AE23=0),"",VLOOKUP(results!T23,echelle3,2))</f>
        <v/>
      </c>
      <c r="P22" s="2" t="str">
        <f>IF(OR(results!U23="",results!$M23="",results!$AE23=0),"",VLOOKUP(results!U23,echelle3,2))</f>
        <v/>
      </c>
      <c r="Q22" s="2" t="str">
        <f>IF(OR(results!V23="",results!$M23="",results!$AE23=0),"",VLOOKUP(results!V23,echelle3,2))</f>
        <v/>
      </c>
      <c r="R22" s="2" t="str">
        <f>IF(OR(results!W23="",results!$M23="",results!$AE23=0),"",VLOOKUP(results!W23,echelle2,2))</f>
        <v/>
      </c>
      <c r="S22" s="92">
        <f>results!L23</f>
        <v>0</v>
      </c>
    </row>
    <row r="23" spans="1:19" x14ac:dyDescent="0.25">
      <c r="A23" s="2" t="str">
        <f>IF(OR(results!F24="",results!$M24="",results!$AE24=0),"",VLOOKUP(results!F24,echelle3,2))</f>
        <v/>
      </c>
      <c r="B23" s="2" t="str">
        <f>IF(OR(results!G24="",results!$M24="",results!$AE24=0),"",VLOOKUP(results!G24,echelle3,2))</f>
        <v/>
      </c>
      <c r="C23" s="2" t="str">
        <f>IF(OR(results!H24="",results!$M24="",results!$AE24=0),"",VLOOKUP(results!H24,echelle3,2))</f>
        <v/>
      </c>
      <c r="D23" s="2" t="str">
        <f>IF(OR(results!I24="",results!$M24="",results!$AE24=0),"",VLOOKUP(results!I24,echelle3,2))</f>
        <v/>
      </c>
      <c r="E23" s="2" t="str">
        <f>IF(OR(results!J24="",results!$M24="",results!$AE24=0),"",VLOOKUP(results!J24,echelle3,2))</f>
        <v/>
      </c>
      <c r="F23" s="2" t="str">
        <f>IF(OR(results!K24="",results!$M24="",results!$AE24=0),"",VLOOKUP(results!K24,echelle3,2))</f>
        <v/>
      </c>
      <c r="G23" s="2" t="str">
        <f>IF(OR(results!L24="",results!$M24="",results!$AE24=0),"",VLOOKUP(results!L24,echelle3,2))</f>
        <v/>
      </c>
      <c r="H23" s="2" t="str">
        <f>IF(OR(results!M24="",results!$M24="",results!$AE24=0),"",VLOOKUP(results!M24,echelle2,2))</f>
        <v/>
      </c>
      <c r="I23" s="92">
        <f>results!B24</f>
        <v>0</v>
      </c>
      <c r="K23" s="2" t="str">
        <f>IF(OR(results!F24="",results!$M24="",results!$AE24=0),"",VLOOKUP(results!F24,Feuil1!$N$2:$O$48,2))</f>
        <v/>
      </c>
      <c r="L23" s="2" t="str">
        <f>IF(OR(results!Q24="",results!$M24="",results!$AE24=0),"",VLOOKUP(results!Q24,echelle3,2))</f>
        <v/>
      </c>
      <c r="M23" s="2" t="str">
        <f>IF(OR(results!R24="",results!$M24="",results!$AE24=0),"",VLOOKUP(results!R24,echelle3,2))</f>
        <v/>
      </c>
      <c r="N23" s="2" t="str">
        <f>IF(OR(results!S24="",results!$M24="",results!$AE24=0),"",VLOOKUP(results!S24,echelle3,2))</f>
        <v/>
      </c>
      <c r="O23" s="2" t="str">
        <f>IF(OR(results!T24="",results!$M24="",results!$AE24=0),"",VLOOKUP(results!T24,echelle3,2))</f>
        <v/>
      </c>
      <c r="P23" s="2" t="str">
        <f>IF(OR(results!U24="",results!$M24="",results!$AE24=0),"",VLOOKUP(results!U24,echelle3,2))</f>
        <v/>
      </c>
      <c r="Q23" s="2" t="str">
        <f>IF(OR(results!V24="",results!$M24="",results!$AE24=0),"",VLOOKUP(results!V24,echelle3,2))</f>
        <v/>
      </c>
      <c r="R23" s="2" t="str">
        <f>IF(OR(results!W24="",results!$M24="",results!$AE24=0),"",VLOOKUP(results!W24,echelle2,2))</f>
        <v/>
      </c>
      <c r="S23" s="92">
        <f>results!L24</f>
        <v>0</v>
      </c>
    </row>
    <row r="24" spans="1:19" x14ac:dyDescent="0.25">
      <c r="A24" s="2" t="str">
        <f>IF(OR(results!F25="",results!$M25="",results!$AE25=0),"",VLOOKUP(results!F25,echelle3,2))</f>
        <v/>
      </c>
      <c r="B24" s="2" t="str">
        <f>IF(OR(results!G25="",results!$M25="",results!$AE25=0),"",VLOOKUP(results!G25,echelle3,2))</f>
        <v/>
      </c>
      <c r="C24" s="2" t="str">
        <f>IF(OR(results!H25="",results!$M25="",results!$AE25=0),"",VLOOKUP(results!H25,echelle3,2))</f>
        <v/>
      </c>
      <c r="D24" s="2" t="str">
        <f>IF(OR(results!I25="",results!$M25="",results!$AE25=0),"",VLOOKUP(results!I25,echelle3,2))</f>
        <v/>
      </c>
      <c r="E24" s="2" t="str">
        <f>IF(OR(results!J25="",results!$M25="",results!$AE25=0),"",VLOOKUP(results!J25,echelle3,2))</f>
        <v/>
      </c>
      <c r="F24" s="2" t="str">
        <f>IF(OR(results!K25="",results!$M25="",results!$AE25=0),"",VLOOKUP(results!K25,echelle3,2))</f>
        <v/>
      </c>
      <c r="G24" s="2" t="str">
        <f>IF(OR(results!L25="",results!$M25="",results!$AE25=0),"",VLOOKUP(results!L25,echelle3,2))</f>
        <v/>
      </c>
      <c r="H24" s="2" t="str">
        <f>IF(OR(results!M25="",results!$M25="",results!$AE25=0),"",VLOOKUP(results!M25,echelle2,2))</f>
        <v/>
      </c>
      <c r="I24" s="92">
        <f>results!B25</f>
        <v>0</v>
      </c>
      <c r="K24" s="2" t="str">
        <f>IF(OR(results!F25="",results!$M25="",results!$AE25=0),"",VLOOKUP(results!F25,Feuil1!$N$2:$O$48,2))</f>
        <v/>
      </c>
      <c r="L24" s="2" t="str">
        <f>IF(OR(results!Q25="",results!$M25="",results!$AE25=0),"",VLOOKUP(results!Q25,echelle3,2))</f>
        <v/>
      </c>
      <c r="M24" s="2" t="str">
        <f>IF(OR(results!R25="",results!$M25="",results!$AE25=0),"",VLOOKUP(results!R25,echelle3,2))</f>
        <v/>
      </c>
      <c r="N24" s="2" t="str">
        <f>IF(OR(results!S25="",results!$M25="",results!$AE25=0),"",VLOOKUP(results!S25,echelle3,2))</f>
        <v/>
      </c>
      <c r="O24" s="2" t="str">
        <f>IF(OR(results!T25="",results!$M25="",results!$AE25=0),"",VLOOKUP(results!T25,echelle3,2))</f>
        <v/>
      </c>
      <c r="P24" s="2" t="str">
        <f>IF(OR(results!U25="",results!$M25="",results!$AE25=0),"",VLOOKUP(results!U25,echelle3,2))</f>
        <v/>
      </c>
      <c r="Q24" s="2" t="str">
        <f>IF(OR(results!V25="",results!$M25="",results!$AE25=0),"",VLOOKUP(results!V25,echelle3,2))</f>
        <v/>
      </c>
      <c r="R24" s="2" t="str">
        <f>IF(OR(results!W25="",results!$M25="",results!$AE25=0),"",VLOOKUP(results!W25,echelle2,2))</f>
        <v/>
      </c>
      <c r="S24" s="92">
        <f>results!L25</f>
        <v>0</v>
      </c>
    </row>
    <row r="25" spans="1:19" x14ac:dyDescent="0.25">
      <c r="A25" s="2" t="str">
        <f>IF(OR(results!F26="",results!$M26="",results!$AE26=0),"",VLOOKUP(results!F26,echelle3,2))</f>
        <v/>
      </c>
      <c r="B25" s="2" t="str">
        <f>IF(OR(results!G26="",results!$M26="",results!$AE26=0),"",VLOOKUP(results!G26,echelle3,2))</f>
        <v/>
      </c>
      <c r="C25" s="2" t="str">
        <f>IF(OR(results!H26="",results!$M26="",results!$AE26=0),"",VLOOKUP(results!H26,echelle3,2))</f>
        <v/>
      </c>
      <c r="D25" s="2" t="str">
        <f>IF(OR(results!I26="",results!$M26="",results!$AE26=0),"",VLOOKUP(results!I26,echelle3,2))</f>
        <v/>
      </c>
      <c r="E25" s="2" t="str">
        <f>IF(OR(results!J26="",results!$M26="",results!$AE26=0),"",VLOOKUP(results!J26,echelle3,2))</f>
        <v/>
      </c>
      <c r="F25" s="2" t="str">
        <f>IF(OR(results!K26="",results!$M26="",results!$AE26=0),"",VLOOKUP(results!K26,echelle3,2))</f>
        <v/>
      </c>
      <c r="G25" s="2" t="str">
        <f>IF(OR(results!L26="",results!$M26="",results!$AE26=0),"",VLOOKUP(results!L26,echelle3,2))</f>
        <v/>
      </c>
      <c r="H25" s="2" t="str">
        <f>IF(OR(results!M26="",results!$M26="",results!$AE26=0),"",VLOOKUP(results!M26,echelle2,2))</f>
        <v/>
      </c>
      <c r="I25" s="92">
        <f>results!B26</f>
        <v>0</v>
      </c>
      <c r="K25" s="2" t="str">
        <f>IF(OR(results!F26="",results!$M26="",results!$AE26=0),"",VLOOKUP(results!F26,Feuil1!$N$2:$O$48,2))</f>
        <v/>
      </c>
      <c r="L25" s="2" t="str">
        <f>IF(OR(results!Q26="",results!$M26="",results!$AE26=0),"",VLOOKUP(results!Q26,echelle3,2))</f>
        <v/>
      </c>
      <c r="M25" s="2" t="str">
        <f>IF(OR(results!R26="",results!$M26="",results!$AE26=0),"",VLOOKUP(results!R26,echelle3,2))</f>
        <v/>
      </c>
      <c r="N25" s="2" t="str">
        <f>IF(OR(results!S26="",results!$M26="",results!$AE26=0),"",VLOOKUP(results!S26,echelle3,2))</f>
        <v/>
      </c>
      <c r="O25" s="2" t="str">
        <f>IF(OR(results!T26="",results!$M26="",results!$AE26=0),"",VLOOKUP(results!T26,echelle3,2))</f>
        <v/>
      </c>
      <c r="P25" s="2" t="str">
        <f>IF(OR(results!U26="",results!$M26="",results!$AE26=0),"",VLOOKUP(results!U26,echelle3,2))</f>
        <v/>
      </c>
      <c r="Q25" s="2" t="str">
        <f>IF(OR(results!V26="",results!$M26="",results!$AE26=0),"",VLOOKUP(results!V26,echelle3,2))</f>
        <v/>
      </c>
      <c r="R25" s="2" t="str">
        <f>IF(OR(results!W26="",results!$M26="",results!$AE26=0),"",VLOOKUP(results!W26,echelle2,2))</f>
        <v/>
      </c>
      <c r="S25" s="92">
        <f>results!L26</f>
        <v>0</v>
      </c>
    </row>
    <row r="26" spans="1:19" x14ac:dyDescent="0.25">
      <c r="A26" s="2" t="str">
        <f>IF(OR(results!F27="",results!$M27="",results!$AE27=0),"",VLOOKUP(results!F27,echelle3,2))</f>
        <v/>
      </c>
      <c r="B26" s="2" t="str">
        <f>IF(OR(results!G27="",results!$M27="",results!$AE27=0),"",VLOOKUP(results!G27,echelle3,2))</f>
        <v/>
      </c>
      <c r="C26" s="2" t="str">
        <f>IF(OR(results!H27="",results!$M27="",results!$AE27=0),"",VLOOKUP(results!H27,echelle3,2))</f>
        <v/>
      </c>
      <c r="D26" s="2" t="str">
        <f>IF(OR(results!I27="",results!$M27="",results!$AE27=0),"",VLOOKUP(results!I27,echelle3,2))</f>
        <v/>
      </c>
      <c r="E26" s="2" t="str">
        <f>IF(OR(results!J27="",results!$M27="",results!$AE27=0),"",VLOOKUP(results!J27,echelle3,2))</f>
        <v/>
      </c>
      <c r="F26" s="2" t="str">
        <f>IF(OR(results!K27="",results!$M27="",results!$AE27=0),"",VLOOKUP(results!K27,echelle3,2))</f>
        <v/>
      </c>
      <c r="G26" s="2" t="str">
        <f>IF(OR(results!L27="",results!$M27="",results!$AE27=0),"",VLOOKUP(results!L27,echelle3,2))</f>
        <v/>
      </c>
      <c r="H26" s="2" t="str">
        <f>IF(OR(results!M27="",results!$M27="",results!$AE27=0),"",VLOOKUP(results!M27,echelle2,2))</f>
        <v/>
      </c>
      <c r="I26" s="92">
        <f>results!B27</f>
        <v>0</v>
      </c>
      <c r="K26" s="2" t="str">
        <f>IF(OR(results!F27="",results!$M27="",results!$AE27=0),"",VLOOKUP(results!F27,Feuil1!$N$2:$O$48,2))</f>
        <v/>
      </c>
      <c r="L26" s="2" t="str">
        <f>IF(OR(results!Q27="",results!$M27="",results!$AE27=0),"",VLOOKUP(results!Q27,echelle3,2))</f>
        <v/>
      </c>
      <c r="M26" s="2" t="str">
        <f>IF(OR(results!R27="",results!$M27="",results!$AE27=0),"",VLOOKUP(results!R27,echelle3,2))</f>
        <v/>
      </c>
      <c r="N26" s="2" t="str">
        <f>IF(OR(results!S27="",results!$M27="",results!$AE27=0),"",VLOOKUP(results!S27,echelle3,2))</f>
        <v/>
      </c>
      <c r="O26" s="2" t="str">
        <f>IF(OR(results!T27="",results!$M27="",results!$AE27=0),"",VLOOKUP(results!T27,echelle3,2))</f>
        <v/>
      </c>
      <c r="P26" s="2" t="str">
        <f>IF(OR(results!U27="",results!$M27="",results!$AE27=0),"",VLOOKUP(results!U27,echelle3,2))</f>
        <v/>
      </c>
      <c r="Q26" s="2" t="str">
        <f>IF(OR(results!V27="",results!$M27="",results!$AE27=0),"",VLOOKUP(results!V27,echelle3,2))</f>
        <v/>
      </c>
      <c r="R26" s="2" t="str">
        <f>IF(OR(results!W27="",results!$M27="",results!$AE27=0),"",VLOOKUP(results!W27,echelle2,2))</f>
        <v/>
      </c>
      <c r="S26" s="92">
        <f>results!L27</f>
        <v>0</v>
      </c>
    </row>
    <row r="27" spans="1:19" x14ac:dyDescent="0.25">
      <c r="A27" s="2" t="str">
        <f>IF(OR(results!F28="",results!$M28="",results!$AE28=0),"",VLOOKUP(results!F28,echelle3,2))</f>
        <v/>
      </c>
      <c r="B27" s="2" t="str">
        <f>IF(OR(results!G28="",results!$M28="",results!$AE28=0),"",VLOOKUP(results!G28,echelle3,2))</f>
        <v/>
      </c>
      <c r="C27" s="2" t="str">
        <f>IF(OR(results!H28="",results!$M28="",results!$AE28=0),"",VLOOKUP(results!H28,echelle3,2))</f>
        <v/>
      </c>
      <c r="D27" s="2" t="str">
        <f>IF(OR(results!I28="",results!$M28="",results!$AE28=0),"",VLOOKUP(results!I28,echelle3,2))</f>
        <v/>
      </c>
      <c r="E27" s="2" t="str">
        <f>IF(OR(results!J28="",results!$M28="",results!$AE28=0),"",VLOOKUP(results!J28,echelle3,2))</f>
        <v/>
      </c>
      <c r="F27" s="2" t="str">
        <f>IF(OR(results!K28="",results!$M28="",results!$AE28=0),"",VLOOKUP(results!K28,echelle3,2))</f>
        <v/>
      </c>
      <c r="G27" s="2" t="str">
        <f>IF(OR(results!L28="",results!$M28="",results!$AE28=0),"",VLOOKUP(results!L28,echelle3,2))</f>
        <v/>
      </c>
      <c r="H27" s="2" t="str">
        <f>IF(OR(results!M28="",results!$M28="",results!$AE28=0),"",VLOOKUP(results!M28,echelle2,2))</f>
        <v/>
      </c>
      <c r="I27" s="92">
        <f>results!B28</f>
        <v>0</v>
      </c>
      <c r="K27" s="2" t="str">
        <f>IF(OR(results!F28="",results!$M28="",results!$AE28=0),"",VLOOKUP(results!F28,Feuil1!$N$2:$O$48,2))</f>
        <v/>
      </c>
      <c r="L27" s="2" t="str">
        <f>IF(OR(results!Q28="",results!$M28="",results!$AE28=0),"",VLOOKUP(results!Q28,echelle3,2))</f>
        <v/>
      </c>
      <c r="M27" s="2" t="str">
        <f>IF(OR(results!R28="",results!$M28="",results!$AE28=0),"",VLOOKUP(results!R28,echelle3,2))</f>
        <v/>
      </c>
      <c r="N27" s="2" t="str">
        <f>IF(OR(results!S28="",results!$M28="",results!$AE28=0),"",VLOOKUP(results!S28,echelle3,2))</f>
        <v/>
      </c>
      <c r="O27" s="2" t="str">
        <f>IF(OR(results!T28="",results!$M28="",results!$AE28=0),"",VLOOKUP(results!T28,echelle3,2))</f>
        <v/>
      </c>
      <c r="P27" s="2" t="str">
        <f>IF(OR(results!U28="",results!$M28="",results!$AE28=0),"",VLOOKUP(results!U28,echelle3,2))</f>
        <v/>
      </c>
      <c r="Q27" s="2" t="str">
        <f>IF(OR(results!V28="",results!$M28="",results!$AE28=0),"",VLOOKUP(results!V28,echelle3,2))</f>
        <v/>
      </c>
      <c r="R27" s="2" t="str">
        <f>IF(OR(results!W28="",results!$M28="",results!$AE28=0),"",VLOOKUP(results!W28,echelle2,2))</f>
        <v/>
      </c>
      <c r="S27" s="92">
        <f>results!L28</f>
        <v>0</v>
      </c>
    </row>
    <row r="28" spans="1:19" x14ac:dyDescent="0.25">
      <c r="A28" s="2" t="str">
        <f>IF(OR(results!F29="",results!$M29="",results!$AE29=0),"",VLOOKUP(results!F29,echelle3,2))</f>
        <v/>
      </c>
      <c r="B28" s="2" t="str">
        <f>IF(OR(results!G29="",results!$M29="",results!$AE29=0),"",VLOOKUP(results!G29,echelle3,2))</f>
        <v/>
      </c>
      <c r="C28" s="2" t="str">
        <f>IF(OR(results!H29="",results!$M29="",results!$AE29=0),"",VLOOKUP(results!H29,echelle3,2))</f>
        <v/>
      </c>
      <c r="D28" s="2" t="str">
        <f>IF(OR(results!I29="",results!$M29="",results!$AE29=0),"",VLOOKUP(results!I29,echelle3,2))</f>
        <v/>
      </c>
      <c r="E28" s="2" t="str">
        <f>IF(OR(results!J29="",results!$M29="",results!$AE29=0),"",VLOOKUP(results!J29,echelle3,2))</f>
        <v/>
      </c>
      <c r="F28" s="2" t="str">
        <f>IF(OR(results!K29="",results!$M29="",results!$AE29=0),"",VLOOKUP(results!K29,echelle3,2))</f>
        <v/>
      </c>
      <c r="G28" s="2" t="str">
        <f>IF(OR(results!L29="",results!$M29="",results!$AE29=0),"",VLOOKUP(results!L29,echelle3,2))</f>
        <v/>
      </c>
      <c r="H28" s="2" t="str">
        <f>IF(OR(results!M29="",results!$M29="",results!$AE29=0),"",VLOOKUP(results!M29,echelle2,2))</f>
        <v/>
      </c>
      <c r="I28" s="92">
        <f>results!B29</f>
        <v>0</v>
      </c>
      <c r="K28" s="2" t="str">
        <f>IF(OR(results!F29="",results!$M29="",results!$AE29=0),"",VLOOKUP(results!F29,Feuil1!$N$2:$O$48,2))</f>
        <v/>
      </c>
      <c r="L28" s="2" t="str">
        <f>IF(OR(results!Q29="",results!$M29="",results!$AE29=0),"",VLOOKUP(results!Q29,echelle3,2))</f>
        <v/>
      </c>
      <c r="M28" s="2" t="str">
        <f>IF(OR(results!R29="",results!$M29="",results!$AE29=0),"",VLOOKUP(results!R29,echelle3,2))</f>
        <v/>
      </c>
      <c r="N28" s="2" t="str">
        <f>IF(OR(results!S29="",results!$M29="",results!$AE29=0),"",VLOOKUP(results!S29,echelle3,2))</f>
        <v/>
      </c>
      <c r="O28" s="2" t="str">
        <f>IF(OR(results!T29="",results!$M29="",results!$AE29=0),"",VLOOKUP(results!T29,echelle3,2))</f>
        <v/>
      </c>
      <c r="P28" s="2" t="str">
        <f>IF(OR(results!U29="",results!$M29="",results!$AE29=0),"",VLOOKUP(results!U29,echelle3,2))</f>
        <v/>
      </c>
      <c r="Q28" s="2" t="str">
        <f>IF(OR(results!V29="",results!$M29="",results!$AE29=0),"",VLOOKUP(results!V29,echelle3,2))</f>
        <v/>
      </c>
      <c r="R28" s="2" t="str">
        <f>IF(OR(results!W29="",results!$M29="",results!$AE29=0),"",VLOOKUP(results!W29,echelle2,2))</f>
        <v/>
      </c>
      <c r="S28" s="92">
        <f>results!L29</f>
        <v>0</v>
      </c>
    </row>
    <row r="29" spans="1:19" x14ac:dyDescent="0.25">
      <c r="A29" s="2" t="str">
        <f>IF(OR(results!F30="",results!$M30="",results!$AE30=0),"",VLOOKUP(results!F30,echelle3,2))</f>
        <v/>
      </c>
      <c r="B29" s="2" t="str">
        <f>IF(OR(results!G30="",results!$M30="",results!$AE30=0),"",VLOOKUP(results!G30,echelle3,2))</f>
        <v/>
      </c>
      <c r="C29" s="2" t="str">
        <f>IF(OR(results!H30="",results!$M30="",results!$AE30=0),"",VLOOKUP(results!H30,echelle3,2))</f>
        <v/>
      </c>
      <c r="D29" s="2" t="str">
        <f>IF(OR(results!I30="",results!$M30="",results!$AE30=0),"",VLOOKUP(results!I30,echelle3,2))</f>
        <v/>
      </c>
      <c r="E29" s="2" t="str">
        <f>IF(OR(results!J30="",results!$M30="",results!$AE30=0),"",VLOOKUP(results!J30,echelle3,2))</f>
        <v/>
      </c>
      <c r="F29" s="2" t="str">
        <f>IF(OR(results!K30="",results!$M30="",results!$AE30=0),"",VLOOKUP(results!K30,echelle3,2))</f>
        <v/>
      </c>
      <c r="G29" s="2" t="str">
        <f>IF(OR(results!L30="",results!$M30="",results!$AE30=0),"",VLOOKUP(results!L30,echelle3,2))</f>
        <v/>
      </c>
      <c r="H29" s="2" t="str">
        <f>IF(OR(results!M30="",results!$M30="",results!$AE30=0),"",VLOOKUP(results!M30,echelle2,2))</f>
        <v/>
      </c>
      <c r="I29" s="92">
        <f>results!B30</f>
        <v>0</v>
      </c>
      <c r="K29" s="2" t="str">
        <f>IF(OR(results!F30="",results!$M30="",results!$AE30=0),"",VLOOKUP(results!F30,Feuil1!$N$2:$O$48,2))</f>
        <v/>
      </c>
      <c r="L29" s="2" t="str">
        <f>IF(OR(results!Q30="",results!$M30="",results!$AE30=0),"",VLOOKUP(results!Q30,echelle3,2))</f>
        <v/>
      </c>
      <c r="M29" s="2" t="str">
        <f>IF(OR(results!R30="",results!$M30="",results!$AE30=0),"",VLOOKUP(results!R30,echelle3,2))</f>
        <v/>
      </c>
      <c r="N29" s="2" t="str">
        <f>IF(OR(results!S30="",results!$M30="",results!$AE30=0),"",VLOOKUP(results!S30,echelle3,2))</f>
        <v/>
      </c>
      <c r="O29" s="2" t="str">
        <f>IF(OR(results!T30="",results!$M30="",results!$AE30=0),"",VLOOKUP(results!T30,echelle3,2))</f>
        <v/>
      </c>
      <c r="P29" s="2" t="str">
        <f>IF(OR(results!U30="",results!$M30="",results!$AE30=0),"",VLOOKUP(results!U30,echelle3,2))</f>
        <v/>
      </c>
      <c r="Q29" s="2" t="str">
        <f>IF(OR(results!V30="",results!$M30="",results!$AE30=0),"",VLOOKUP(results!V30,echelle3,2))</f>
        <v/>
      </c>
      <c r="R29" s="2" t="str">
        <f>IF(OR(results!W30="",results!$M30="",results!$AE30=0),"",VLOOKUP(results!W30,echelle2,2))</f>
        <v/>
      </c>
      <c r="S29" s="92">
        <f>results!L30</f>
        <v>0</v>
      </c>
    </row>
    <row r="30" spans="1:19" x14ac:dyDescent="0.25">
      <c r="A30" s="2" t="str">
        <f>IF(OR(results!F31="",results!$M31="",results!$AE31=0),"",VLOOKUP(results!F31,echelle3,2))</f>
        <v/>
      </c>
      <c r="B30" s="2" t="str">
        <f>IF(OR(results!G31="",results!$M31="",results!$AE31=0),"",VLOOKUP(results!G31,echelle3,2))</f>
        <v/>
      </c>
      <c r="C30" s="2" t="str">
        <f>IF(OR(results!H31="",results!$M31="",results!$AE31=0),"",VLOOKUP(results!H31,echelle3,2))</f>
        <v/>
      </c>
      <c r="D30" s="2" t="str">
        <f>IF(OR(results!I31="",results!$M31="",results!$AE31=0),"",VLOOKUP(results!I31,echelle3,2))</f>
        <v/>
      </c>
      <c r="E30" s="2" t="str">
        <f>IF(OR(results!J31="",results!$M31="",results!$AE31=0),"",VLOOKUP(results!J31,echelle3,2))</f>
        <v/>
      </c>
      <c r="F30" s="2" t="str">
        <f>IF(OR(results!K31="",results!$M31="",results!$AE31=0),"",VLOOKUP(results!K31,echelle3,2))</f>
        <v/>
      </c>
      <c r="G30" s="2" t="str">
        <f>IF(OR(results!L31="",results!$M31="",results!$AE31=0),"",VLOOKUP(results!L31,echelle3,2))</f>
        <v/>
      </c>
      <c r="H30" s="2" t="str">
        <f>IF(OR(results!M31="",results!$M31="",results!$AE31=0),"",VLOOKUP(results!M31,echelle2,2))</f>
        <v/>
      </c>
      <c r="I30" s="92">
        <f>results!B31</f>
        <v>0</v>
      </c>
      <c r="K30" s="2" t="str">
        <f>IF(OR(results!F31="",results!$M31="",results!$AE31=0),"",VLOOKUP(results!F31,Feuil1!$N$2:$O$48,2))</f>
        <v/>
      </c>
      <c r="L30" s="2" t="str">
        <f>IF(OR(results!Q31="",results!$M31="",results!$AE31=0),"",VLOOKUP(results!Q31,echelle3,2))</f>
        <v/>
      </c>
      <c r="M30" s="2" t="str">
        <f>IF(OR(results!R31="",results!$M31="",results!$AE31=0),"",VLOOKUP(results!R31,echelle3,2))</f>
        <v/>
      </c>
      <c r="N30" s="2" t="str">
        <f>IF(OR(results!S31="",results!$M31="",results!$AE31=0),"",VLOOKUP(results!S31,echelle3,2))</f>
        <v/>
      </c>
      <c r="O30" s="2" t="str">
        <f>IF(OR(results!T31="",results!$M31="",results!$AE31=0),"",VLOOKUP(results!T31,echelle3,2))</f>
        <v/>
      </c>
      <c r="P30" s="2" t="str">
        <f>IF(OR(results!U31="",results!$M31="",results!$AE31=0),"",VLOOKUP(results!U31,echelle3,2))</f>
        <v/>
      </c>
      <c r="Q30" s="2" t="str">
        <f>IF(OR(results!V31="",results!$M31="",results!$AE31=0),"",VLOOKUP(results!V31,echelle3,2))</f>
        <v/>
      </c>
      <c r="R30" s="2" t="str">
        <f>IF(OR(results!W31="",results!$M31="",results!$AE31=0),"",VLOOKUP(results!W31,echelle2,2))</f>
        <v/>
      </c>
      <c r="S30" s="92">
        <f>results!L31</f>
        <v>0</v>
      </c>
    </row>
    <row r="31" spans="1:19" x14ac:dyDescent="0.25">
      <c r="A31" s="2" t="str">
        <f>IF(OR(results!F32="",results!$M32="",results!$AE32=0),"",VLOOKUP(results!F32,echelle3,2))</f>
        <v/>
      </c>
      <c r="B31" s="2" t="str">
        <f>IF(OR(results!G32="",results!$M32="",results!$AE32=0),"",VLOOKUP(results!G32,echelle3,2))</f>
        <v/>
      </c>
      <c r="C31" s="2" t="str">
        <f>IF(OR(results!H32="",results!$M32="",results!$AE32=0),"",VLOOKUP(results!H32,echelle3,2))</f>
        <v/>
      </c>
      <c r="D31" s="2" t="str">
        <f>IF(OR(results!I32="",results!$M32="",results!$AE32=0),"",VLOOKUP(results!I32,echelle3,2))</f>
        <v/>
      </c>
      <c r="E31" s="2" t="str">
        <f>IF(OR(results!J32="",results!$M32="",results!$AE32=0),"",VLOOKUP(results!J32,echelle3,2))</f>
        <v/>
      </c>
      <c r="F31" s="2" t="str">
        <f>IF(OR(results!K32="",results!$M32="",results!$AE32=0),"",VLOOKUP(results!K32,echelle3,2))</f>
        <v/>
      </c>
      <c r="G31" s="2" t="str">
        <f>IF(OR(results!L32="",results!$M32="",results!$AE32=0),"",VLOOKUP(results!L32,echelle3,2))</f>
        <v/>
      </c>
      <c r="H31" s="2" t="str">
        <f>IF(OR(results!M32="",results!$M32="",results!$AE32=0),"",VLOOKUP(results!M32,echelle2,2))</f>
        <v/>
      </c>
      <c r="I31" s="92">
        <f>results!B32</f>
        <v>0</v>
      </c>
      <c r="K31" s="2" t="str">
        <f>IF(OR(results!F32="",results!$M32="",results!$AE32=0),"",VLOOKUP(results!F32,Feuil1!$N$2:$O$48,2))</f>
        <v/>
      </c>
      <c r="L31" s="2" t="str">
        <f>IF(OR(results!Q32="",results!$M32="",results!$AE32=0),"",VLOOKUP(results!Q32,echelle3,2))</f>
        <v/>
      </c>
      <c r="M31" s="2" t="str">
        <f>IF(OR(results!R32="",results!$M32="",results!$AE32=0),"",VLOOKUP(results!R32,echelle3,2))</f>
        <v/>
      </c>
      <c r="N31" s="2" t="str">
        <f>IF(OR(results!S32="",results!$M32="",results!$AE32=0),"",VLOOKUP(results!S32,echelle3,2))</f>
        <v/>
      </c>
      <c r="O31" s="2" t="str">
        <f>IF(OR(results!T32="",results!$M32="",results!$AE32=0),"",VLOOKUP(results!T32,echelle3,2))</f>
        <v/>
      </c>
      <c r="P31" s="2" t="str">
        <f>IF(OR(results!U32="",results!$M32="",results!$AE32=0),"",VLOOKUP(results!U32,echelle3,2))</f>
        <v/>
      </c>
      <c r="Q31" s="2" t="str">
        <f>IF(OR(results!V32="",results!$M32="",results!$AE32=0),"",VLOOKUP(results!V32,echelle3,2))</f>
        <v/>
      </c>
      <c r="R31" s="2" t="str">
        <f>IF(OR(results!W32="",results!$M32="",results!$AE32=0),"",VLOOKUP(results!W32,echelle2,2))</f>
        <v/>
      </c>
      <c r="S31" s="92">
        <f>results!L32</f>
        <v>0</v>
      </c>
    </row>
    <row r="32" spans="1:19" x14ac:dyDescent="0.25">
      <c r="A32" s="2" t="str">
        <f>IF(OR(results!F33="",results!$M33="",results!$AE33=0),"",VLOOKUP(results!F33,echelle3,2))</f>
        <v/>
      </c>
      <c r="B32" s="2" t="str">
        <f>IF(OR(results!G33="",results!$M33="",results!$AE33=0),"",VLOOKUP(results!G33,echelle3,2))</f>
        <v/>
      </c>
      <c r="C32" s="2" t="str">
        <f>IF(OR(results!H33="",results!$M33="",results!$AE33=0),"",VLOOKUP(results!H33,echelle3,2))</f>
        <v/>
      </c>
      <c r="D32" s="2" t="str">
        <f>IF(OR(results!I33="",results!$M33="",results!$AE33=0),"",VLOOKUP(results!I33,echelle3,2))</f>
        <v/>
      </c>
      <c r="E32" s="2" t="str">
        <f>IF(OR(results!J33="",results!$M33="",results!$AE33=0),"",VLOOKUP(results!J33,echelle3,2))</f>
        <v/>
      </c>
      <c r="F32" s="2" t="str">
        <f>IF(OR(results!K33="",results!$M33="",results!$AE33=0),"",VLOOKUP(results!K33,echelle3,2))</f>
        <v/>
      </c>
      <c r="G32" s="2" t="str">
        <f>IF(OR(results!L33="",results!$M33="",results!$AE33=0),"",VLOOKUP(results!L33,echelle3,2))</f>
        <v/>
      </c>
      <c r="H32" s="2" t="str">
        <f>IF(OR(results!M33="",results!$M33="",results!$AE33=0),"",VLOOKUP(results!M33,echelle2,2))</f>
        <v/>
      </c>
      <c r="I32" s="92">
        <f>results!B33</f>
        <v>0</v>
      </c>
      <c r="K32" s="2" t="str">
        <f>IF(OR(results!F33="",results!$M33="",results!$AE33=0),"",VLOOKUP(results!F33,Feuil1!$N$2:$O$48,2))</f>
        <v/>
      </c>
      <c r="L32" s="2" t="str">
        <f>IF(OR(results!Q33="",results!$M33="",results!$AE33=0),"",VLOOKUP(results!Q33,echelle3,2))</f>
        <v/>
      </c>
      <c r="M32" s="2" t="str">
        <f>IF(OR(results!R33="",results!$M33="",results!$AE33=0),"",VLOOKUP(results!R33,echelle3,2))</f>
        <v/>
      </c>
      <c r="N32" s="2" t="str">
        <f>IF(OR(results!S33="",results!$M33="",results!$AE33=0),"",VLOOKUP(results!S33,echelle3,2))</f>
        <v/>
      </c>
      <c r="O32" s="2" t="str">
        <f>IF(OR(results!T33="",results!$M33="",results!$AE33=0),"",VLOOKUP(results!T33,echelle3,2))</f>
        <v/>
      </c>
      <c r="P32" s="2" t="str">
        <f>IF(OR(results!U33="",results!$M33="",results!$AE33=0),"",VLOOKUP(results!U33,echelle3,2))</f>
        <v/>
      </c>
      <c r="Q32" s="2" t="str">
        <f>IF(OR(results!V33="",results!$M33="",results!$AE33=0),"",VLOOKUP(results!V33,echelle3,2))</f>
        <v/>
      </c>
      <c r="R32" s="2" t="str">
        <f>IF(OR(results!W33="",results!$M33="",results!$AE33=0),"",VLOOKUP(results!W33,echelle2,2))</f>
        <v/>
      </c>
      <c r="S32" s="92">
        <f>results!L33</f>
        <v>0</v>
      </c>
    </row>
    <row r="33" spans="1:19" x14ac:dyDescent="0.25">
      <c r="A33" s="2" t="str">
        <f>IF(OR(results!F34="",results!$M34="",results!$AE34=0),"",VLOOKUP(results!F34,echelle3,2))</f>
        <v/>
      </c>
      <c r="B33" s="2" t="str">
        <f>IF(OR(results!G34="",results!$M34="",results!$AE34=0),"",VLOOKUP(results!G34,echelle3,2))</f>
        <v/>
      </c>
      <c r="C33" s="2" t="str">
        <f>IF(OR(results!H34="",results!$M34="",results!$AE34=0),"",VLOOKUP(results!H34,echelle3,2))</f>
        <v/>
      </c>
      <c r="D33" s="2" t="str">
        <f>IF(OR(results!I34="",results!$M34="",results!$AE34=0),"",VLOOKUP(results!I34,echelle3,2))</f>
        <v/>
      </c>
      <c r="E33" s="2" t="str">
        <f>IF(OR(results!J34="",results!$M34="",results!$AE34=0),"",VLOOKUP(results!J34,echelle3,2))</f>
        <v/>
      </c>
      <c r="F33" s="2" t="str">
        <f>IF(OR(results!K34="",results!$M34="",results!$AE34=0),"",VLOOKUP(results!K34,echelle3,2))</f>
        <v/>
      </c>
      <c r="G33" s="2" t="str">
        <f>IF(OR(results!L34="",results!$M34="",results!$AE34=0),"",VLOOKUP(results!L34,echelle3,2))</f>
        <v/>
      </c>
      <c r="H33" s="2" t="str">
        <f>IF(OR(results!M34="",results!$M34="",results!$AE34=0),"",VLOOKUP(results!M34,echelle2,2))</f>
        <v/>
      </c>
      <c r="I33" s="92">
        <f>results!B34</f>
        <v>0</v>
      </c>
      <c r="K33" s="2" t="str">
        <f>IF(OR(results!F34="",results!$M34="",results!$AE34=0),"",VLOOKUP(results!F34,Feuil1!$N$2:$O$48,2))</f>
        <v/>
      </c>
      <c r="L33" s="2" t="str">
        <f>IF(OR(results!Q34="",results!$M34="",results!$AE34=0),"",VLOOKUP(results!Q34,echelle3,2))</f>
        <v/>
      </c>
      <c r="M33" s="2" t="str">
        <f>IF(OR(results!R34="",results!$M34="",results!$AE34=0),"",VLOOKUP(results!R34,echelle3,2))</f>
        <v/>
      </c>
      <c r="N33" s="2" t="str">
        <f>IF(OR(results!S34="",results!$M34="",results!$AE34=0),"",VLOOKUP(results!S34,echelle3,2))</f>
        <v/>
      </c>
      <c r="O33" s="2" t="str">
        <f>IF(OR(results!T34="",results!$M34="",results!$AE34=0),"",VLOOKUP(results!T34,echelle3,2))</f>
        <v/>
      </c>
      <c r="P33" s="2" t="str">
        <f>IF(OR(results!U34="",results!$M34="",results!$AE34=0),"",VLOOKUP(results!U34,echelle3,2))</f>
        <v/>
      </c>
      <c r="Q33" s="2" t="str">
        <f>IF(OR(results!V34="",results!$M34="",results!$AE34=0),"",VLOOKUP(results!V34,echelle3,2))</f>
        <v/>
      </c>
      <c r="R33" s="2" t="str">
        <f>IF(OR(results!W34="",results!$M34="",results!$AE34=0),"",VLOOKUP(results!W34,echelle2,2))</f>
        <v/>
      </c>
      <c r="S33" s="92">
        <f>results!L34</f>
        <v>0</v>
      </c>
    </row>
    <row r="34" spans="1:19" x14ac:dyDescent="0.25">
      <c r="A34" s="2" t="str">
        <f>IF(OR(results!F35="",results!$M35="",results!$AE35=0),"",VLOOKUP(results!F35,echelle3,2))</f>
        <v/>
      </c>
      <c r="B34" s="2" t="str">
        <f>IF(OR(results!G35="",results!$M35="",results!$AE35=0),"",VLOOKUP(results!G35,echelle3,2))</f>
        <v/>
      </c>
      <c r="C34" s="2" t="str">
        <f>IF(OR(results!H35="",results!$M35="",results!$AE35=0),"",VLOOKUP(results!H35,echelle3,2))</f>
        <v/>
      </c>
      <c r="D34" s="2" t="str">
        <f>IF(OR(results!I35="",results!$M35="",results!$AE35=0),"",VLOOKUP(results!I35,echelle3,2))</f>
        <v/>
      </c>
      <c r="E34" s="2" t="str">
        <f>IF(OR(results!J35="",results!$M35="",results!$AE35=0),"",VLOOKUP(results!J35,echelle3,2))</f>
        <v/>
      </c>
      <c r="F34" s="2" t="str">
        <f>IF(OR(results!K35="",results!$M35="",results!$AE35=0),"",VLOOKUP(results!K35,echelle3,2))</f>
        <v/>
      </c>
      <c r="G34" s="2" t="str">
        <f>IF(OR(results!L35="",results!$M35="",results!$AE35=0),"",VLOOKUP(results!L35,echelle3,2))</f>
        <v/>
      </c>
      <c r="H34" s="2" t="str">
        <f>IF(OR(results!M35="",results!$M35="",results!$AE35=0),"",VLOOKUP(results!M35,echelle2,2))</f>
        <v/>
      </c>
      <c r="I34" s="92">
        <f>results!B35</f>
        <v>0</v>
      </c>
      <c r="K34" s="2" t="str">
        <f>IF(OR(results!F35="",results!$M35="",results!$AE35=0),"",VLOOKUP(results!F35,Feuil1!$N$2:$O$48,2))</f>
        <v/>
      </c>
      <c r="L34" s="2" t="str">
        <f>IF(OR(results!Q35="",results!$M35="",results!$AE35=0),"",VLOOKUP(results!Q35,echelle3,2))</f>
        <v/>
      </c>
      <c r="M34" s="2" t="str">
        <f>IF(OR(results!R35="",results!$M35="",results!$AE35=0),"",VLOOKUP(results!R35,echelle3,2))</f>
        <v/>
      </c>
      <c r="N34" s="2" t="str">
        <f>IF(OR(results!S35="",results!$M35="",results!$AE35=0),"",VLOOKUP(results!S35,echelle3,2))</f>
        <v/>
      </c>
      <c r="O34" s="2" t="str">
        <f>IF(OR(results!T35="",results!$M35="",results!$AE35=0),"",VLOOKUP(results!T35,echelle3,2))</f>
        <v/>
      </c>
      <c r="P34" s="2" t="str">
        <f>IF(OR(results!U35="",results!$M35="",results!$AE35=0),"",VLOOKUP(results!U35,echelle3,2))</f>
        <v/>
      </c>
      <c r="Q34" s="2" t="str">
        <f>IF(OR(results!V35="",results!$M35="",results!$AE35=0),"",VLOOKUP(results!V35,echelle3,2))</f>
        <v/>
      </c>
      <c r="R34" s="2" t="str">
        <f>IF(OR(results!W35="",results!$M35="",results!$AE35=0),"",VLOOKUP(results!W35,echelle2,2))</f>
        <v/>
      </c>
      <c r="S34" s="92">
        <f>results!L35</f>
        <v>0</v>
      </c>
    </row>
    <row r="35" spans="1:19" x14ac:dyDescent="0.25">
      <c r="A35" s="2" t="str">
        <f>IF(OR(results!F36="",results!$M36="",results!$AE36=0),"",VLOOKUP(results!F36,echelle3,2))</f>
        <v/>
      </c>
      <c r="B35" s="2" t="str">
        <f>IF(OR(results!G36="",results!$M36="",results!$AE36=0),"",VLOOKUP(results!G36,echelle3,2))</f>
        <v/>
      </c>
      <c r="C35" s="2" t="str">
        <f>IF(OR(results!H36="",results!$M36="",results!$AE36=0),"",VLOOKUP(results!H36,echelle3,2))</f>
        <v/>
      </c>
      <c r="D35" s="2" t="str">
        <f>IF(OR(results!I36="",results!$M36="",results!$AE36=0),"",VLOOKUP(results!I36,echelle3,2))</f>
        <v/>
      </c>
      <c r="E35" s="2" t="str">
        <f>IF(OR(results!J36="",results!$M36="",results!$AE36=0),"",VLOOKUP(results!J36,echelle3,2))</f>
        <v/>
      </c>
      <c r="F35" s="2" t="str">
        <f>IF(OR(results!K36="",results!$M36="",results!$AE36=0),"",VLOOKUP(results!K36,echelle3,2))</f>
        <v/>
      </c>
      <c r="G35" s="2" t="str">
        <f>IF(OR(results!L36="",results!$M36="",results!$AE36=0),"",VLOOKUP(results!L36,echelle3,2))</f>
        <v/>
      </c>
      <c r="H35" s="2" t="str">
        <f>IF(OR(results!M36="",results!$M36="",results!$AE36=0),"",VLOOKUP(results!M36,echelle2,2))</f>
        <v/>
      </c>
      <c r="I35" s="92">
        <f>results!B36</f>
        <v>0</v>
      </c>
      <c r="K35" s="2" t="str">
        <f>IF(OR(results!F36="",results!$M36="",results!$AE36=0),"",VLOOKUP(results!F36,Feuil1!$N$2:$O$48,2))</f>
        <v/>
      </c>
      <c r="L35" s="2" t="str">
        <f>IF(OR(results!Q36="",results!$M36="",results!$AE36=0),"",VLOOKUP(results!Q36,echelle3,2))</f>
        <v/>
      </c>
      <c r="M35" s="2" t="str">
        <f>IF(OR(results!R36="",results!$M36="",results!$AE36=0),"",VLOOKUP(results!R36,echelle3,2))</f>
        <v/>
      </c>
      <c r="N35" s="2" t="str">
        <f>IF(OR(results!S36="",results!$M36="",results!$AE36=0),"",VLOOKUP(results!S36,echelle3,2))</f>
        <v/>
      </c>
      <c r="O35" s="2" t="str">
        <f>IF(OR(results!T36="",results!$M36="",results!$AE36=0),"",VLOOKUP(results!T36,echelle3,2))</f>
        <v/>
      </c>
      <c r="P35" s="2" t="str">
        <f>IF(OR(results!U36="",results!$M36="",results!$AE36=0),"",VLOOKUP(results!U36,echelle3,2))</f>
        <v/>
      </c>
      <c r="Q35" s="2" t="str">
        <f>IF(OR(results!V36="",results!$M36="",results!$AE36=0),"",VLOOKUP(results!V36,echelle3,2))</f>
        <v/>
      </c>
      <c r="R35" s="2" t="str">
        <f>IF(OR(results!W36="",results!$M36="",results!$AE36=0),"",VLOOKUP(results!W36,echelle2,2))</f>
        <v/>
      </c>
      <c r="S35" s="92">
        <f>results!L36</f>
        <v>0</v>
      </c>
    </row>
    <row r="36" spans="1:19" x14ac:dyDescent="0.25">
      <c r="A36" s="2" t="str">
        <f>IF(OR(results!F37="",results!$M37="",results!$AE37=0),"",VLOOKUP(results!F37,echelle3,2))</f>
        <v/>
      </c>
      <c r="B36" s="2" t="str">
        <f>IF(OR(results!G37="",results!$M37="",results!$AE37=0),"",VLOOKUP(results!G37,echelle3,2))</f>
        <v/>
      </c>
      <c r="C36" s="2" t="str">
        <f>IF(OR(results!H37="",results!$M37="",results!$AE37=0),"",VLOOKUP(results!H37,echelle3,2))</f>
        <v/>
      </c>
      <c r="D36" s="2" t="str">
        <f>IF(OR(results!I37="",results!$M37="",results!$AE37=0),"",VLOOKUP(results!I37,echelle3,2))</f>
        <v/>
      </c>
      <c r="E36" s="2" t="str">
        <f>IF(OR(results!J37="",results!$M37="",results!$AE37=0),"",VLOOKUP(results!J37,echelle3,2))</f>
        <v/>
      </c>
      <c r="F36" s="2" t="str">
        <f>IF(OR(results!K37="",results!$M37="",results!$AE37=0),"",VLOOKUP(results!K37,echelle3,2))</f>
        <v/>
      </c>
      <c r="G36" s="2" t="str">
        <f>IF(OR(results!L37="",results!$M37="",results!$AE37=0),"",VLOOKUP(results!L37,echelle3,2))</f>
        <v/>
      </c>
      <c r="H36" s="2" t="str">
        <f>IF(OR(results!M37="",results!$M37="",results!$AE37=0),"",VLOOKUP(results!M37,echelle2,2))</f>
        <v/>
      </c>
      <c r="I36" s="92">
        <f>results!B37</f>
        <v>0</v>
      </c>
      <c r="K36" s="2" t="str">
        <f>IF(OR(results!F37="",results!$M37="",results!$AE37=0),"",VLOOKUP(results!F37,Feuil1!$N$2:$O$48,2))</f>
        <v/>
      </c>
      <c r="L36" s="2" t="str">
        <f>IF(OR(results!Q37="",results!$M37="",results!$AE37=0),"",VLOOKUP(results!Q37,echelle3,2))</f>
        <v/>
      </c>
      <c r="M36" s="2" t="str">
        <f>IF(OR(results!R37="",results!$M37="",results!$AE37=0),"",VLOOKUP(results!R37,echelle3,2))</f>
        <v/>
      </c>
      <c r="N36" s="2" t="str">
        <f>IF(OR(results!S37="",results!$M37="",results!$AE37=0),"",VLOOKUP(results!S37,echelle3,2))</f>
        <v/>
      </c>
      <c r="O36" s="2" t="str">
        <f>IF(OR(results!T37="",results!$M37="",results!$AE37=0),"",VLOOKUP(results!T37,echelle3,2))</f>
        <v/>
      </c>
      <c r="P36" s="2" t="str">
        <f>IF(OR(results!U37="",results!$M37="",results!$AE37=0),"",VLOOKUP(results!U37,echelle3,2))</f>
        <v/>
      </c>
      <c r="Q36" s="2" t="str">
        <f>IF(OR(results!V37="",results!$M37="",results!$AE37=0),"",VLOOKUP(results!V37,echelle3,2))</f>
        <v/>
      </c>
      <c r="R36" s="2" t="str">
        <f>IF(OR(results!W37="",results!$M37="",results!$AE37=0),"",VLOOKUP(results!W37,echelle2,2))</f>
        <v/>
      </c>
      <c r="S36" s="92">
        <f>results!L37</f>
        <v>0</v>
      </c>
    </row>
    <row r="37" spans="1:19" x14ac:dyDescent="0.25">
      <c r="A37" s="2" t="str">
        <f>IF(OR(results!F38="",results!$M38="",results!$AE38=0),"",VLOOKUP(results!F38,echelle3,2))</f>
        <v/>
      </c>
      <c r="B37" s="2" t="str">
        <f>IF(OR(results!G38="",results!$M38="",results!$AE38=0),"",VLOOKUP(results!G38,echelle3,2))</f>
        <v/>
      </c>
      <c r="C37" s="2" t="str">
        <f>IF(OR(results!H38="",results!$M38="",results!$AE38=0),"",VLOOKUP(results!H38,echelle3,2))</f>
        <v/>
      </c>
      <c r="D37" s="2" t="str">
        <f>IF(OR(results!I38="",results!$M38="",results!$AE38=0),"",VLOOKUP(results!I38,echelle3,2))</f>
        <v/>
      </c>
      <c r="E37" s="2" t="str">
        <f>IF(OR(results!J38="",results!$M38="",results!$AE38=0),"",VLOOKUP(results!J38,echelle3,2))</f>
        <v/>
      </c>
      <c r="F37" s="2" t="str">
        <f>IF(OR(results!K38="",results!$M38="",results!$AE38=0),"",VLOOKUP(results!K38,echelle3,2))</f>
        <v/>
      </c>
      <c r="G37" s="2" t="str">
        <f>IF(OR(results!L38="",results!$M38="",results!$AE38=0),"",VLOOKUP(results!L38,echelle3,2))</f>
        <v/>
      </c>
      <c r="H37" s="2" t="str">
        <f>IF(OR(results!M38="",results!$M38="",results!$AE38=0),"",VLOOKUP(results!M38,echelle2,2))</f>
        <v/>
      </c>
      <c r="I37" s="92">
        <f>results!B38</f>
        <v>0</v>
      </c>
      <c r="K37" s="2" t="str">
        <f>IF(OR(results!F38="",results!$M38="",results!$AE38=0),"",VLOOKUP(results!F38,Feuil1!$N$2:$O$48,2))</f>
        <v/>
      </c>
      <c r="L37" s="2" t="str">
        <f>IF(OR(results!Q38="",results!$M38="",results!$AE38=0),"",VLOOKUP(results!Q38,echelle3,2))</f>
        <v/>
      </c>
      <c r="M37" s="2" t="str">
        <f>IF(OR(results!R38="",results!$M38="",results!$AE38=0),"",VLOOKUP(results!R38,echelle3,2))</f>
        <v/>
      </c>
      <c r="N37" s="2" t="str">
        <f>IF(OR(results!S38="",results!$M38="",results!$AE38=0),"",VLOOKUP(results!S38,echelle3,2))</f>
        <v/>
      </c>
      <c r="O37" s="2" t="str">
        <f>IF(OR(results!T38="",results!$M38="",results!$AE38=0),"",VLOOKUP(results!T38,echelle3,2))</f>
        <v/>
      </c>
      <c r="P37" s="2" t="str">
        <f>IF(OR(results!U38="",results!$M38="",results!$AE38=0),"",VLOOKUP(results!U38,echelle3,2))</f>
        <v/>
      </c>
      <c r="Q37" s="2" t="str">
        <f>IF(OR(results!V38="",results!$M38="",results!$AE38=0),"",VLOOKUP(results!V38,echelle3,2))</f>
        <v/>
      </c>
      <c r="R37" s="2" t="str">
        <f>IF(OR(results!W38="",results!$M38="",results!$AE38=0),"",VLOOKUP(results!W38,echelle2,2))</f>
        <v/>
      </c>
      <c r="S37" s="92">
        <f>results!L38</f>
        <v>0</v>
      </c>
    </row>
    <row r="38" spans="1:19" x14ac:dyDescent="0.25">
      <c r="A38" s="2" t="str">
        <f>IF(OR(results!F39="",results!$M39="",results!$AE39=0),"",VLOOKUP(results!F39,echelle3,2))</f>
        <v/>
      </c>
      <c r="B38" s="2" t="str">
        <f>IF(OR(results!G39="",results!$M39="",results!$AE39=0),"",VLOOKUP(results!G39,echelle3,2))</f>
        <v/>
      </c>
      <c r="C38" s="2" t="str">
        <f>IF(OR(results!H39="",results!$M39="",results!$AE39=0),"",VLOOKUP(results!H39,echelle3,2))</f>
        <v/>
      </c>
      <c r="D38" s="2" t="str">
        <f>IF(OR(results!I39="",results!$M39="",results!$AE39=0),"",VLOOKUP(results!I39,echelle3,2))</f>
        <v/>
      </c>
      <c r="E38" s="2" t="str">
        <f>IF(OR(results!J39="",results!$M39="",results!$AE39=0),"",VLOOKUP(results!J39,echelle3,2))</f>
        <v/>
      </c>
      <c r="F38" s="2" t="str">
        <f>IF(OR(results!K39="",results!$M39="",results!$AE39=0),"",VLOOKUP(results!K39,echelle3,2))</f>
        <v/>
      </c>
      <c r="G38" s="2" t="str">
        <f>IF(OR(results!L39="",results!$M39="",results!$AE39=0),"",VLOOKUP(results!L39,echelle3,2))</f>
        <v/>
      </c>
      <c r="H38" s="2" t="str">
        <f>IF(OR(results!M39="",results!$M39="",results!$AE39=0),"",VLOOKUP(results!M39,echelle2,2))</f>
        <v/>
      </c>
      <c r="I38" s="92">
        <f>results!B39</f>
        <v>0</v>
      </c>
      <c r="K38" s="2" t="str">
        <f>IF(OR(results!F39="",results!$M39="",results!$AE39=0),"",VLOOKUP(results!F39,Feuil1!$N$2:$O$48,2))</f>
        <v/>
      </c>
      <c r="L38" s="2" t="str">
        <f>IF(OR(results!Q39="",results!$M39="",results!$AE39=0),"",VLOOKUP(results!Q39,echelle3,2))</f>
        <v/>
      </c>
      <c r="M38" s="2" t="str">
        <f>IF(OR(results!R39="",results!$M39="",results!$AE39=0),"",VLOOKUP(results!R39,echelle3,2))</f>
        <v/>
      </c>
      <c r="N38" s="2" t="str">
        <f>IF(OR(results!S39="",results!$M39="",results!$AE39=0),"",VLOOKUP(results!S39,echelle3,2))</f>
        <v/>
      </c>
      <c r="O38" s="2" t="str">
        <f>IF(OR(results!T39="",results!$M39="",results!$AE39=0),"",VLOOKUP(results!T39,echelle3,2))</f>
        <v/>
      </c>
      <c r="P38" s="2" t="str">
        <f>IF(OR(results!U39="",results!$M39="",results!$AE39=0),"",VLOOKUP(results!U39,echelle3,2))</f>
        <v/>
      </c>
      <c r="Q38" s="2" t="str">
        <f>IF(OR(results!V39="",results!$M39="",results!$AE39=0),"",VLOOKUP(results!V39,echelle3,2))</f>
        <v/>
      </c>
      <c r="R38" s="2" t="str">
        <f>IF(OR(results!W39="",results!$M39="",results!$AE39=0),"",VLOOKUP(results!W39,echelle2,2))</f>
        <v/>
      </c>
      <c r="S38" s="92">
        <f>results!L39</f>
        <v>0</v>
      </c>
    </row>
    <row r="39" spans="1:19" x14ac:dyDescent="0.25">
      <c r="A39" s="2" t="str">
        <f>IF(OR(results!F40="",results!$M40="",results!$AE40=0),"",VLOOKUP(results!F40,echelle3,2))</f>
        <v/>
      </c>
      <c r="B39" s="2" t="str">
        <f>IF(OR(results!G40="",results!$M40="",results!$AE40=0),"",VLOOKUP(results!G40,echelle3,2))</f>
        <v/>
      </c>
      <c r="C39" s="2" t="str">
        <f>IF(OR(results!H40="",results!$M40="",results!$AE40=0),"",VLOOKUP(results!H40,echelle3,2))</f>
        <v/>
      </c>
      <c r="D39" s="2" t="str">
        <f>IF(OR(results!I40="",results!$M40="",results!$AE40=0),"",VLOOKUP(results!I40,echelle3,2))</f>
        <v/>
      </c>
      <c r="E39" s="2" t="str">
        <f>IF(OR(results!J40="",results!$M40="",results!$AE40=0),"",VLOOKUP(results!J40,echelle3,2))</f>
        <v/>
      </c>
      <c r="F39" s="2" t="str">
        <f>IF(OR(results!K40="",results!$M40="",results!$AE40=0),"",VLOOKUP(results!K40,echelle3,2))</f>
        <v/>
      </c>
      <c r="G39" s="2" t="str">
        <f>IF(OR(results!L40="",results!$M40="",results!$AE40=0),"",VLOOKUP(results!L40,echelle3,2))</f>
        <v/>
      </c>
      <c r="H39" s="2" t="str">
        <f>IF(OR(results!M40="",results!$M40="",results!$AE40=0),"",VLOOKUP(results!M40,echelle2,2))</f>
        <v/>
      </c>
      <c r="I39" s="92">
        <f>results!B40</f>
        <v>0</v>
      </c>
      <c r="K39" s="2" t="str">
        <f>IF(OR(results!F40="",results!$M40="",results!$AE40=0),"",VLOOKUP(results!F40,Feuil1!$N$2:$O$48,2))</f>
        <v/>
      </c>
      <c r="L39" s="2" t="str">
        <f>IF(OR(results!Q40="",results!$M40="",results!$AE40=0),"",VLOOKUP(results!Q40,echelle3,2))</f>
        <v/>
      </c>
      <c r="M39" s="2" t="str">
        <f>IF(OR(results!R40="",results!$M40="",results!$AE40=0),"",VLOOKUP(results!R40,echelle3,2))</f>
        <v/>
      </c>
      <c r="N39" s="2" t="str">
        <f>IF(OR(results!S40="",results!$M40="",results!$AE40=0),"",VLOOKUP(results!S40,echelle3,2))</f>
        <v/>
      </c>
      <c r="O39" s="2" t="str">
        <f>IF(OR(results!T40="",results!$M40="",results!$AE40=0),"",VLOOKUP(results!T40,echelle3,2))</f>
        <v/>
      </c>
      <c r="P39" s="2" t="str">
        <f>IF(OR(results!U40="",results!$M40="",results!$AE40=0),"",VLOOKUP(results!U40,echelle3,2))</f>
        <v/>
      </c>
      <c r="Q39" s="2" t="str">
        <f>IF(OR(results!V40="",results!$M40="",results!$AE40=0),"",VLOOKUP(results!V40,echelle3,2))</f>
        <v/>
      </c>
      <c r="R39" s="2" t="str">
        <f>IF(OR(results!W40="",results!$M40="",results!$AE40=0),"",VLOOKUP(results!W40,echelle2,2))</f>
        <v/>
      </c>
      <c r="S39" s="92">
        <f>results!L40</f>
        <v>0</v>
      </c>
    </row>
    <row r="40" spans="1:19" x14ac:dyDescent="0.25">
      <c r="A40" s="2" t="str">
        <f>IF(OR(results!F41="",results!$M41="",results!$AE41=0),"",VLOOKUP(results!F41,echelle3,2))</f>
        <v/>
      </c>
      <c r="B40" s="2" t="str">
        <f>IF(OR(results!G41="",results!$M41="",results!$AE41=0),"",VLOOKUP(results!G41,echelle3,2))</f>
        <v/>
      </c>
      <c r="C40" s="2" t="str">
        <f>IF(OR(results!H41="",results!$M41="",results!$AE41=0),"",VLOOKUP(results!H41,echelle3,2))</f>
        <v/>
      </c>
      <c r="D40" s="2" t="str">
        <f>IF(OR(results!I41="",results!$M41="",results!$AE41=0),"",VLOOKUP(results!I41,echelle3,2))</f>
        <v/>
      </c>
      <c r="E40" s="2" t="str">
        <f>IF(OR(results!J41="",results!$M41="",results!$AE41=0),"",VLOOKUP(results!J41,echelle3,2))</f>
        <v/>
      </c>
      <c r="F40" s="2" t="str">
        <f>IF(OR(results!K41="",results!$M41="",results!$AE41=0),"",VLOOKUP(results!K41,echelle3,2))</f>
        <v/>
      </c>
      <c r="G40" s="2" t="str">
        <f>IF(OR(results!L41="",results!$M41="",results!$AE41=0),"",VLOOKUP(results!L41,echelle3,2))</f>
        <v/>
      </c>
      <c r="H40" s="2" t="str">
        <f>IF(OR(results!M41="",results!$M41="",results!$AE41=0),"",VLOOKUP(results!M41,echelle2,2))</f>
        <v/>
      </c>
      <c r="I40" s="92">
        <f>results!B41</f>
        <v>0</v>
      </c>
      <c r="K40" s="2" t="str">
        <f>IF(OR(results!F41="",results!$M41="",results!$AE41=0),"",VLOOKUP(results!F41,Feuil1!$N$2:$O$48,2))</f>
        <v/>
      </c>
      <c r="L40" s="2" t="str">
        <f>IF(OR(results!Q41="",results!$M41="",results!$AE41=0),"",VLOOKUP(results!Q41,echelle3,2))</f>
        <v/>
      </c>
      <c r="M40" s="2" t="str">
        <f>IF(OR(results!R41="",results!$M41="",results!$AE41=0),"",VLOOKUP(results!R41,echelle3,2))</f>
        <v/>
      </c>
      <c r="N40" s="2" t="str">
        <f>IF(OR(results!S41="",results!$M41="",results!$AE41=0),"",VLOOKUP(results!S41,echelle3,2))</f>
        <v/>
      </c>
      <c r="O40" s="2" t="str">
        <f>IF(OR(results!T41="",results!$M41="",results!$AE41=0),"",VLOOKUP(results!T41,echelle3,2))</f>
        <v/>
      </c>
      <c r="P40" s="2" t="str">
        <f>IF(OR(results!U41="",results!$M41="",results!$AE41=0),"",VLOOKUP(results!U41,echelle3,2))</f>
        <v/>
      </c>
      <c r="Q40" s="2" t="str">
        <f>IF(OR(results!V41="",results!$M41="",results!$AE41=0),"",VLOOKUP(results!V41,echelle3,2))</f>
        <v/>
      </c>
      <c r="R40" s="2" t="str">
        <f>IF(OR(results!W41="",results!$M41="",results!$AE41=0),"",VLOOKUP(results!W41,echelle2,2))</f>
        <v/>
      </c>
      <c r="S40" s="92">
        <f>results!L41</f>
        <v>0</v>
      </c>
    </row>
    <row r="41" spans="1:19" x14ac:dyDescent="0.25">
      <c r="A41" s="2" t="str">
        <f>IF(OR(results!F42="",results!$M42="",results!$AE42=0),"",VLOOKUP(results!F42,echelle3,2))</f>
        <v/>
      </c>
      <c r="B41" s="2" t="str">
        <f>IF(OR(results!G42="",results!$M42="",results!$AE42=0),"",VLOOKUP(results!G42,echelle3,2))</f>
        <v/>
      </c>
      <c r="C41" s="2" t="str">
        <f>IF(OR(results!H42="",results!$M42="",results!$AE42=0),"",VLOOKUP(results!H42,echelle3,2))</f>
        <v/>
      </c>
      <c r="D41" s="2" t="str">
        <f>IF(OR(results!I42="",results!$M42="",results!$AE42=0),"",VLOOKUP(results!I42,echelle3,2))</f>
        <v/>
      </c>
      <c r="E41" s="2" t="str">
        <f>IF(OR(results!J42="",results!$M42="",results!$AE42=0),"",VLOOKUP(results!J42,echelle3,2))</f>
        <v/>
      </c>
      <c r="F41" s="2" t="str">
        <f>IF(OR(results!K42="",results!$M42="",results!$AE42=0),"",VLOOKUP(results!K42,echelle3,2))</f>
        <v/>
      </c>
      <c r="G41" s="2" t="str">
        <f>IF(OR(results!L42="",results!$M42="",results!$AE42=0),"",VLOOKUP(results!L42,echelle3,2))</f>
        <v/>
      </c>
      <c r="H41" s="2" t="str">
        <f>IF(OR(results!M42="",results!$M42="",results!$AE42=0),"",VLOOKUP(results!M42,echelle2,2))</f>
        <v/>
      </c>
      <c r="I41" s="92">
        <f>results!B42</f>
        <v>0</v>
      </c>
      <c r="K41" s="2" t="str">
        <f>IF(OR(results!F42="",results!$M42="",results!$AE42=0),"",VLOOKUP(results!F42,Feuil1!$N$2:$O$48,2))</f>
        <v/>
      </c>
      <c r="L41" s="2" t="str">
        <f>IF(OR(results!Q42="",results!$M42="",results!$AE42=0),"",VLOOKUP(results!Q42,echelle3,2))</f>
        <v/>
      </c>
      <c r="M41" s="2" t="str">
        <f>IF(OR(results!R42="",results!$M42="",results!$AE42=0),"",VLOOKUP(results!R42,echelle3,2))</f>
        <v/>
      </c>
      <c r="N41" s="2" t="str">
        <f>IF(OR(results!S42="",results!$M42="",results!$AE42=0),"",VLOOKUP(results!S42,echelle3,2))</f>
        <v/>
      </c>
      <c r="O41" s="2" t="str">
        <f>IF(OR(results!T42="",results!$M42="",results!$AE42=0),"",VLOOKUP(results!T42,echelle3,2))</f>
        <v/>
      </c>
      <c r="P41" s="2" t="str">
        <f>IF(OR(results!U42="",results!$M42="",results!$AE42=0),"",VLOOKUP(results!U42,echelle3,2))</f>
        <v/>
      </c>
      <c r="Q41" s="2" t="str">
        <f>IF(OR(results!V42="",results!$M42="",results!$AE42=0),"",VLOOKUP(results!V42,echelle3,2))</f>
        <v/>
      </c>
      <c r="R41" s="2" t="str">
        <f>IF(OR(results!W42="",results!$M42="",results!$AE42=0),"",VLOOKUP(results!W42,echelle2,2))</f>
        <v/>
      </c>
      <c r="S41" s="92">
        <f>results!L42</f>
        <v>0</v>
      </c>
    </row>
    <row r="42" spans="1:19" x14ac:dyDescent="0.25">
      <c r="A42" s="2" t="str">
        <f>IF(OR(results!F43="",results!$M43="",results!$AE43=0),"",VLOOKUP(results!F43,echelle3,2))</f>
        <v/>
      </c>
      <c r="B42" s="2" t="str">
        <f>IF(OR(results!G43="",results!$M43="",results!$AE43=0),"",VLOOKUP(results!G43,echelle3,2))</f>
        <v/>
      </c>
      <c r="C42" s="2" t="str">
        <f>IF(OR(results!H43="",results!$M43="",results!$AE43=0),"",VLOOKUP(results!H43,echelle3,2))</f>
        <v/>
      </c>
      <c r="D42" s="2" t="str">
        <f>IF(OR(results!I43="",results!$M43="",results!$AE43=0),"",VLOOKUP(results!I43,echelle3,2))</f>
        <v/>
      </c>
      <c r="E42" s="2" t="str">
        <f>IF(OR(results!J43="",results!$M43="",results!$AE43=0),"",VLOOKUP(results!J43,echelle3,2))</f>
        <v/>
      </c>
      <c r="F42" s="2" t="str">
        <f>IF(OR(results!K43="",results!$M43="",results!$AE43=0),"",VLOOKUP(results!K43,echelle3,2))</f>
        <v/>
      </c>
      <c r="G42" s="2" t="str">
        <f>IF(OR(results!L43="",results!$M43="",results!$AE43=0),"",VLOOKUP(results!L43,echelle3,2))</f>
        <v/>
      </c>
      <c r="H42" s="2" t="str">
        <f>IF(OR(results!M43="",results!$M43="",results!$AE43=0),"",VLOOKUP(results!M43,echelle2,2))</f>
        <v/>
      </c>
      <c r="I42" s="92">
        <f>results!B43</f>
        <v>0</v>
      </c>
      <c r="K42" s="2" t="str">
        <f>IF(OR(results!F43="",results!$M43="",results!$AE43=0),"",VLOOKUP(results!F43,Feuil1!$N$2:$O$48,2))</f>
        <v/>
      </c>
      <c r="L42" s="2" t="str">
        <f>IF(OR(results!Q43="",results!$M43="",results!$AE43=0),"",VLOOKUP(results!Q43,echelle3,2))</f>
        <v/>
      </c>
      <c r="M42" s="2" t="str">
        <f>IF(OR(results!R43="",results!$M43="",results!$AE43=0),"",VLOOKUP(results!R43,echelle3,2))</f>
        <v/>
      </c>
      <c r="N42" s="2" t="str">
        <f>IF(OR(results!S43="",results!$M43="",results!$AE43=0),"",VLOOKUP(results!S43,echelle3,2))</f>
        <v/>
      </c>
      <c r="O42" s="2" t="str">
        <f>IF(OR(results!T43="",results!$M43="",results!$AE43=0),"",VLOOKUP(results!T43,echelle3,2))</f>
        <v/>
      </c>
      <c r="P42" s="2" t="str">
        <f>IF(OR(results!U43="",results!$M43="",results!$AE43=0),"",VLOOKUP(results!U43,echelle3,2))</f>
        <v/>
      </c>
      <c r="Q42" s="2" t="str">
        <f>IF(OR(results!V43="",results!$M43="",results!$AE43=0),"",VLOOKUP(results!V43,echelle3,2))</f>
        <v/>
      </c>
      <c r="R42" s="2" t="str">
        <f>IF(OR(results!W43="",results!$M43="",results!$AE43=0),"",VLOOKUP(results!W43,echelle2,2))</f>
        <v/>
      </c>
      <c r="S42" s="92">
        <f>results!L43</f>
        <v>0</v>
      </c>
    </row>
    <row r="43" spans="1:19" x14ac:dyDescent="0.25">
      <c r="A43" s="2" t="str">
        <f>IF(OR(results!F44="",results!$M44="",results!$AE44=0),"",VLOOKUP(results!F44,echelle3,2))</f>
        <v/>
      </c>
      <c r="B43" s="2" t="str">
        <f>IF(OR(results!G44="",results!$M44="",results!$AE44=0),"",VLOOKUP(results!G44,echelle3,2))</f>
        <v/>
      </c>
      <c r="C43" s="2" t="str">
        <f>IF(OR(results!H44="",results!$M44="",results!$AE44=0),"",VLOOKUP(results!H44,echelle3,2))</f>
        <v/>
      </c>
      <c r="D43" s="2" t="str">
        <f>IF(OR(results!I44="",results!$M44="",results!$AE44=0),"",VLOOKUP(results!I44,echelle3,2))</f>
        <v/>
      </c>
      <c r="E43" s="2" t="str">
        <f>IF(OR(results!J44="",results!$M44="",results!$AE44=0),"",VLOOKUP(results!J44,echelle3,2))</f>
        <v/>
      </c>
      <c r="F43" s="2" t="str">
        <f>IF(OR(results!K44="",results!$M44="",results!$AE44=0),"",VLOOKUP(results!K44,echelle3,2))</f>
        <v/>
      </c>
      <c r="G43" s="2" t="str">
        <f>IF(OR(results!L44="",results!$M44="",results!$AE44=0),"",VLOOKUP(results!L44,echelle3,2))</f>
        <v/>
      </c>
      <c r="H43" s="2" t="str">
        <f>IF(OR(results!M44="",results!$M44="",results!$AE44=0),"",VLOOKUP(results!M44,echelle2,2))</f>
        <v/>
      </c>
      <c r="I43" s="92">
        <f>results!B44</f>
        <v>0</v>
      </c>
      <c r="K43" s="2" t="str">
        <f>IF(OR(results!F44="",results!$M44="",results!$AE44=0),"",VLOOKUP(results!F44,Feuil1!$N$2:$O$48,2))</f>
        <v/>
      </c>
      <c r="L43" s="2" t="str">
        <f>IF(OR(results!Q44="",results!$M44="",results!$AE44=0),"",VLOOKUP(results!Q44,echelle3,2))</f>
        <v/>
      </c>
      <c r="M43" s="2" t="str">
        <f>IF(OR(results!R44="",results!$M44="",results!$AE44=0),"",VLOOKUP(results!R44,echelle3,2))</f>
        <v/>
      </c>
      <c r="N43" s="2" t="str">
        <f>IF(OR(results!S44="",results!$M44="",results!$AE44=0),"",VLOOKUP(results!S44,echelle3,2))</f>
        <v/>
      </c>
      <c r="O43" s="2" t="str">
        <f>IF(OR(results!T44="",results!$M44="",results!$AE44=0),"",VLOOKUP(results!T44,echelle3,2))</f>
        <v/>
      </c>
      <c r="P43" s="2" t="str">
        <f>IF(OR(results!U44="",results!$M44="",results!$AE44=0),"",VLOOKUP(results!U44,echelle3,2))</f>
        <v/>
      </c>
      <c r="Q43" s="2" t="str">
        <f>IF(OR(results!V44="",results!$M44="",results!$AE44=0),"",VLOOKUP(results!V44,echelle3,2))</f>
        <v/>
      </c>
      <c r="R43" s="2" t="str">
        <f>IF(OR(results!W44="",results!$M44="",results!$AE44=0),"",VLOOKUP(results!W44,echelle2,2))</f>
        <v/>
      </c>
      <c r="S43" s="92">
        <f>results!L44</f>
        <v>0</v>
      </c>
    </row>
    <row r="44" spans="1:19" x14ac:dyDescent="0.25">
      <c r="A44" s="2" t="str">
        <f>IF(OR(results!F45="",results!$M45="",results!$AE45=0),"",VLOOKUP(results!F45,echelle3,2))</f>
        <v/>
      </c>
      <c r="B44" s="2" t="str">
        <f>IF(OR(results!G45="",results!$M45="",results!$AE45=0),"",VLOOKUP(results!G45,echelle3,2))</f>
        <v/>
      </c>
      <c r="C44" s="2" t="str">
        <f>IF(OR(results!H45="",results!$M45="",results!$AE45=0),"",VLOOKUP(results!H45,echelle3,2))</f>
        <v/>
      </c>
      <c r="D44" s="2" t="str">
        <f>IF(OR(results!I45="",results!$M45="",results!$AE45=0),"",VLOOKUP(results!I45,echelle3,2))</f>
        <v/>
      </c>
      <c r="E44" s="2" t="str">
        <f>IF(OR(results!J45="",results!$M45="",results!$AE45=0),"",VLOOKUP(results!J45,echelle3,2))</f>
        <v/>
      </c>
      <c r="F44" s="2" t="str">
        <f>IF(OR(results!K45="",results!$M45="",results!$AE45=0),"",VLOOKUP(results!K45,echelle3,2))</f>
        <v/>
      </c>
      <c r="G44" s="2" t="str">
        <f>IF(OR(results!L45="",results!$M45="",results!$AE45=0),"",VLOOKUP(results!L45,echelle3,2))</f>
        <v/>
      </c>
      <c r="H44" s="2" t="str">
        <f>IF(OR(results!M45="",results!$M45="",results!$AE45=0),"",VLOOKUP(results!M45,echelle2,2))</f>
        <v/>
      </c>
      <c r="I44" s="92">
        <f>results!B45</f>
        <v>0</v>
      </c>
      <c r="K44" s="2" t="str">
        <f>IF(OR(results!F45="",results!$M45="",results!$AE45=0),"",VLOOKUP(results!F45,Feuil1!$N$2:$O$48,2))</f>
        <v/>
      </c>
      <c r="L44" s="2" t="str">
        <f>IF(OR(results!Q45="",results!$M45="",results!$AE45=0),"",VLOOKUP(results!Q45,echelle3,2))</f>
        <v/>
      </c>
      <c r="M44" s="2" t="str">
        <f>IF(OR(results!R45="",results!$M45="",results!$AE45=0),"",VLOOKUP(results!R45,echelle3,2))</f>
        <v/>
      </c>
      <c r="N44" s="2" t="str">
        <f>IF(OR(results!S45="",results!$M45="",results!$AE45=0),"",VLOOKUP(results!S45,echelle3,2))</f>
        <v/>
      </c>
      <c r="O44" s="2" t="str">
        <f>IF(OR(results!T45="",results!$M45="",results!$AE45=0),"",VLOOKUP(results!T45,echelle3,2))</f>
        <v/>
      </c>
      <c r="P44" s="2" t="str">
        <f>IF(OR(results!U45="",results!$M45="",results!$AE45=0),"",VLOOKUP(results!U45,echelle3,2))</f>
        <v/>
      </c>
      <c r="Q44" s="2" t="str">
        <f>IF(OR(results!V45="",results!$M45="",results!$AE45=0),"",VLOOKUP(results!V45,echelle3,2))</f>
        <v/>
      </c>
      <c r="R44" s="2" t="str">
        <f>IF(OR(results!W45="",results!$M45="",results!$AE45=0),"",VLOOKUP(results!W45,echelle2,2))</f>
        <v/>
      </c>
      <c r="S44" s="92">
        <f>results!L45</f>
        <v>0</v>
      </c>
    </row>
    <row r="45" spans="1:19" x14ac:dyDescent="0.25">
      <c r="A45" s="2" t="str">
        <f>IF(OR(results!F46="",results!$M46="",results!$AE46=0),"",VLOOKUP(results!F46,echelle3,2))</f>
        <v/>
      </c>
      <c r="B45" s="2" t="str">
        <f>IF(OR(results!G46="",results!$M46="",results!$AE46=0),"",VLOOKUP(results!G46,echelle3,2))</f>
        <v/>
      </c>
      <c r="C45" s="2" t="str">
        <f>IF(OR(results!H46="",results!$M46="",results!$AE46=0),"",VLOOKUP(results!H46,echelle3,2))</f>
        <v/>
      </c>
      <c r="D45" s="2" t="str">
        <f>IF(OR(results!I46="",results!$M46="",results!$AE46=0),"",VLOOKUP(results!I46,echelle3,2))</f>
        <v/>
      </c>
      <c r="E45" s="2" t="str">
        <f>IF(OR(results!J46="",results!$M46="",results!$AE46=0),"",VLOOKUP(results!J46,echelle3,2))</f>
        <v/>
      </c>
      <c r="F45" s="2" t="str">
        <f>IF(OR(results!K46="",results!$M46="",results!$AE46=0),"",VLOOKUP(results!K46,echelle3,2))</f>
        <v/>
      </c>
      <c r="G45" s="2" t="str">
        <f>IF(OR(results!L46="",results!$M46="",results!$AE46=0),"",VLOOKUP(results!L46,echelle3,2))</f>
        <v/>
      </c>
      <c r="H45" s="2" t="str">
        <f>IF(OR(results!M46="",results!$M46="",results!$AE46=0),"",VLOOKUP(results!M46,echelle2,2))</f>
        <v/>
      </c>
      <c r="I45" s="92">
        <f>results!B46</f>
        <v>0</v>
      </c>
      <c r="K45" s="2" t="str">
        <f>IF(OR(results!F46="",results!$M46="",results!$AE46=0),"",VLOOKUP(results!F46,Feuil1!$N$2:$O$48,2))</f>
        <v/>
      </c>
      <c r="L45" s="2" t="str">
        <f>IF(OR(results!Q46="",results!$M46="",results!$AE46=0),"",VLOOKUP(results!Q46,echelle3,2))</f>
        <v/>
      </c>
      <c r="M45" s="2" t="str">
        <f>IF(OR(results!R46="",results!$M46="",results!$AE46=0),"",VLOOKUP(results!R46,echelle3,2))</f>
        <v/>
      </c>
      <c r="N45" s="2" t="str">
        <f>IF(OR(results!S46="",results!$M46="",results!$AE46=0),"",VLOOKUP(results!S46,echelle3,2))</f>
        <v/>
      </c>
      <c r="O45" s="2" t="str">
        <f>IF(OR(results!T46="",results!$M46="",results!$AE46=0),"",VLOOKUP(results!T46,echelle3,2))</f>
        <v/>
      </c>
      <c r="P45" s="2" t="str">
        <f>IF(OR(results!U46="",results!$M46="",results!$AE46=0),"",VLOOKUP(results!U46,echelle3,2))</f>
        <v/>
      </c>
      <c r="Q45" s="2" t="str">
        <f>IF(OR(results!V46="",results!$M46="",results!$AE46=0),"",VLOOKUP(results!V46,echelle3,2))</f>
        <v/>
      </c>
      <c r="R45" s="2" t="str">
        <f>IF(OR(results!W46="",results!$M46="",results!$AE46=0),"",VLOOKUP(results!W46,echelle2,2))</f>
        <v/>
      </c>
      <c r="S45" s="92">
        <f>results!L46</f>
        <v>0</v>
      </c>
    </row>
    <row r="46" spans="1:19" x14ac:dyDescent="0.25">
      <c r="A46" s="2" t="str">
        <f>IF(OR(results!F47="",results!$M47="",results!$AE47=0),"",VLOOKUP(results!F47,echelle3,2))</f>
        <v/>
      </c>
      <c r="B46" s="2" t="str">
        <f>IF(OR(results!G47="",results!$M47="",results!$AE47=0),"",VLOOKUP(results!G47,echelle3,2))</f>
        <v/>
      </c>
      <c r="C46" s="2" t="str">
        <f>IF(OR(results!H47="",results!$M47="",results!$AE47=0),"",VLOOKUP(results!H47,echelle3,2))</f>
        <v/>
      </c>
      <c r="D46" s="2" t="str">
        <f>IF(OR(results!I47="",results!$M47="",results!$AE47=0),"",VLOOKUP(results!I47,echelle3,2))</f>
        <v/>
      </c>
      <c r="E46" s="2" t="str">
        <f>IF(OR(results!J47="",results!$M47="",results!$AE47=0),"",VLOOKUP(results!J47,echelle3,2))</f>
        <v/>
      </c>
      <c r="F46" s="2" t="str">
        <f>IF(OR(results!K47="",results!$M47="",results!$AE47=0),"",VLOOKUP(results!K47,echelle3,2))</f>
        <v/>
      </c>
      <c r="G46" s="2" t="str">
        <f>IF(OR(results!L47="",results!$M47="",results!$AE47=0),"",VLOOKUP(results!L47,echelle3,2))</f>
        <v/>
      </c>
      <c r="H46" s="2" t="str">
        <f>IF(OR(results!M47="",results!$M47="",results!$AE47=0),"",VLOOKUP(results!M47,echelle2,2))</f>
        <v/>
      </c>
      <c r="I46" s="92">
        <f>results!B47</f>
        <v>0</v>
      </c>
      <c r="K46" s="2" t="str">
        <f>IF(OR(results!F47="",results!$M47="",results!$AE47=0),"",VLOOKUP(results!F47,Feuil1!$N$2:$O$48,2))</f>
        <v/>
      </c>
      <c r="L46" s="2" t="str">
        <f>IF(OR(results!Q47="",results!$M47="",results!$AE47=0),"",VLOOKUP(results!Q47,echelle3,2))</f>
        <v/>
      </c>
      <c r="M46" s="2" t="str">
        <f>IF(OR(results!R47="",results!$M47="",results!$AE47=0),"",VLOOKUP(results!R47,echelle3,2))</f>
        <v/>
      </c>
      <c r="N46" s="2" t="str">
        <f>IF(OR(results!S47="",results!$M47="",results!$AE47=0),"",VLOOKUP(results!S47,echelle3,2))</f>
        <v/>
      </c>
      <c r="O46" s="2" t="str">
        <f>IF(OR(results!T47="",results!$M47="",results!$AE47=0),"",VLOOKUP(results!T47,echelle3,2))</f>
        <v/>
      </c>
      <c r="P46" s="2" t="str">
        <f>IF(OR(results!U47="",results!$M47="",results!$AE47=0),"",VLOOKUP(results!U47,echelle3,2))</f>
        <v/>
      </c>
      <c r="Q46" s="2" t="str">
        <f>IF(OR(results!V47="",results!$M47="",results!$AE47=0),"",VLOOKUP(results!V47,echelle3,2))</f>
        <v/>
      </c>
      <c r="R46" s="2" t="str">
        <f>IF(OR(results!W47="",results!$M47="",results!$AE47=0),"",VLOOKUP(results!W47,echelle2,2))</f>
        <v/>
      </c>
      <c r="S46" s="92">
        <f>results!L47</f>
        <v>0</v>
      </c>
    </row>
    <row r="47" spans="1:19" x14ac:dyDescent="0.25">
      <c r="A47" s="2" t="str">
        <f>IF(OR(results!F48="",results!$M48="",results!$AE48=0),"",VLOOKUP(results!F48,echelle3,2))</f>
        <v/>
      </c>
      <c r="B47" s="2" t="str">
        <f>IF(OR(results!G48="",results!$M48="",results!$AE48=0),"",VLOOKUP(results!G48,echelle3,2))</f>
        <v/>
      </c>
      <c r="C47" s="2" t="str">
        <f>IF(OR(results!H48="",results!$M48="",results!$AE48=0),"",VLOOKUP(results!H48,echelle3,2))</f>
        <v/>
      </c>
      <c r="D47" s="2" t="str">
        <f>IF(OR(results!I48="",results!$M48="",results!$AE48=0),"",VLOOKUP(results!I48,echelle3,2))</f>
        <v/>
      </c>
      <c r="E47" s="2" t="str">
        <f>IF(OR(results!J48="",results!$M48="",results!$AE48=0),"",VLOOKUP(results!J48,echelle3,2))</f>
        <v/>
      </c>
      <c r="F47" s="2" t="str">
        <f>IF(OR(results!K48="",results!$M48="",results!$AE48=0),"",VLOOKUP(results!K48,echelle3,2))</f>
        <v/>
      </c>
      <c r="G47" s="2" t="str">
        <f>IF(OR(results!L48="",results!$M48="",results!$AE48=0),"",VLOOKUP(results!L48,echelle3,2))</f>
        <v/>
      </c>
      <c r="H47" s="2" t="str">
        <f>IF(OR(results!M48="",results!$M48="",results!$AE48=0),"",VLOOKUP(results!M48,echelle2,2))</f>
        <v/>
      </c>
      <c r="I47" s="92">
        <f>results!B48</f>
        <v>0</v>
      </c>
      <c r="K47" s="2" t="str">
        <f>IF(OR(results!F48="",results!$M48="",results!$AE48=0),"",VLOOKUP(results!F48,Feuil1!$N$2:$O$48,2))</f>
        <v/>
      </c>
      <c r="L47" s="2" t="str">
        <f>IF(OR(results!Q48="",results!$M48="",results!$AE48=0),"",VLOOKUP(results!Q48,echelle3,2))</f>
        <v/>
      </c>
      <c r="M47" s="2" t="str">
        <f>IF(OR(results!R48="",results!$M48="",results!$AE48=0),"",VLOOKUP(results!R48,echelle3,2))</f>
        <v/>
      </c>
      <c r="N47" s="2" t="str">
        <f>IF(OR(results!S48="",results!$M48="",results!$AE48=0),"",VLOOKUP(results!S48,echelle3,2))</f>
        <v/>
      </c>
      <c r="O47" s="2" t="str">
        <f>IF(OR(results!T48="",results!$M48="",results!$AE48=0),"",VLOOKUP(results!T48,echelle3,2))</f>
        <v/>
      </c>
      <c r="P47" s="2" t="str">
        <f>IF(OR(results!U48="",results!$M48="",results!$AE48=0),"",VLOOKUP(results!U48,echelle3,2))</f>
        <v/>
      </c>
      <c r="Q47" s="2" t="str">
        <f>IF(OR(results!V48="",results!$M48="",results!$AE48=0),"",VLOOKUP(results!V48,echelle3,2))</f>
        <v/>
      </c>
      <c r="R47" s="2" t="str">
        <f>IF(OR(results!W48="",results!$M48="",results!$AE48=0),"",VLOOKUP(results!W48,echelle2,2))</f>
        <v/>
      </c>
      <c r="S47" s="92">
        <f>results!L48</f>
        <v>0</v>
      </c>
    </row>
    <row r="48" spans="1:19" x14ac:dyDescent="0.25">
      <c r="A48" s="2" t="str">
        <f>IF(OR(results!F49="",results!$M49="",results!$AE49=0),"",VLOOKUP(results!F49,echelle3,2))</f>
        <v/>
      </c>
      <c r="B48" s="2" t="str">
        <f>IF(OR(results!G49="",results!$M49="",results!$AE49=0),"",VLOOKUP(results!G49,echelle3,2))</f>
        <v/>
      </c>
      <c r="C48" s="2" t="str">
        <f>IF(OR(results!H49="",results!$M49="",results!$AE49=0),"",VLOOKUP(results!H49,echelle3,2))</f>
        <v/>
      </c>
      <c r="D48" s="2" t="str">
        <f>IF(OR(results!I49="",results!$M49="",results!$AE49=0),"",VLOOKUP(results!I49,echelle3,2))</f>
        <v/>
      </c>
      <c r="E48" s="2" t="str">
        <f>IF(OR(results!J49="",results!$M49="",results!$AE49=0),"",VLOOKUP(results!J49,echelle3,2))</f>
        <v/>
      </c>
      <c r="F48" s="2" t="str">
        <f>IF(OR(results!K49="",results!$M49="",results!$AE49=0),"",VLOOKUP(results!K49,echelle3,2))</f>
        <v/>
      </c>
      <c r="G48" s="2" t="str">
        <f>IF(OR(results!L49="",results!$M49="",results!$AE49=0),"",VLOOKUP(results!L49,echelle3,2))</f>
        <v/>
      </c>
      <c r="H48" s="2" t="str">
        <f>IF(OR(results!M49="",results!$M49="",results!$AE49=0),"",VLOOKUP(results!M49,echelle2,2))</f>
        <v/>
      </c>
      <c r="I48" s="92">
        <f>results!B49</f>
        <v>0</v>
      </c>
      <c r="K48" s="2" t="str">
        <f>IF(OR(results!F49="",results!$M49="",results!$AE49=0),"",VLOOKUP(results!F49,Feuil1!$N$2:$O$48,2))</f>
        <v/>
      </c>
      <c r="L48" s="2" t="str">
        <f>IF(OR(results!Q49="",results!$M49="",results!$AE49=0),"",VLOOKUP(results!Q49,echelle3,2))</f>
        <v/>
      </c>
      <c r="M48" s="2" t="str">
        <f>IF(OR(results!R49="",results!$M49="",results!$AE49=0),"",VLOOKUP(results!R49,echelle3,2))</f>
        <v/>
      </c>
      <c r="N48" s="2" t="str">
        <f>IF(OR(results!S49="",results!$M49="",results!$AE49=0),"",VLOOKUP(results!S49,echelle3,2))</f>
        <v/>
      </c>
      <c r="O48" s="2" t="str">
        <f>IF(OR(results!T49="",results!$M49="",results!$AE49=0),"",VLOOKUP(results!T49,echelle3,2))</f>
        <v/>
      </c>
      <c r="P48" s="2" t="str">
        <f>IF(OR(results!U49="",results!$M49="",results!$AE49=0),"",VLOOKUP(results!U49,echelle3,2))</f>
        <v/>
      </c>
      <c r="Q48" s="2" t="str">
        <f>IF(OR(results!V49="",results!$M49="",results!$AE49=0),"",VLOOKUP(results!V49,echelle3,2))</f>
        <v/>
      </c>
      <c r="R48" s="2" t="str">
        <f>IF(OR(results!W49="",results!$M49="",results!$AE49=0),"",VLOOKUP(results!W49,echelle2,2))</f>
        <v/>
      </c>
      <c r="S48" s="92">
        <f>results!L49</f>
        <v>0</v>
      </c>
    </row>
    <row r="49" spans="1:19" x14ac:dyDescent="0.25">
      <c r="A49" s="2" t="str">
        <f>IF(OR(results!F50="",results!$M50="",results!$AE50=0),"",VLOOKUP(results!F50,echelle3,2))</f>
        <v/>
      </c>
      <c r="B49" s="2" t="str">
        <f>IF(OR(results!G50="",results!$M50="",results!$AE50=0),"",VLOOKUP(results!G50,echelle3,2))</f>
        <v/>
      </c>
      <c r="C49" s="2" t="str">
        <f>IF(OR(results!H50="",results!$M50="",results!$AE50=0),"",VLOOKUP(results!H50,echelle3,2))</f>
        <v/>
      </c>
      <c r="D49" s="2" t="str">
        <f>IF(OR(results!I50="",results!$M50="",results!$AE50=0),"",VLOOKUP(results!I50,echelle3,2))</f>
        <v/>
      </c>
      <c r="E49" s="2" t="str">
        <f>IF(OR(results!J50="",results!$M50="",results!$AE50=0),"",VLOOKUP(results!J50,echelle3,2))</f>
        <v/>
      </c>
      <c r="F49" s="2" t="str">
        <f>IF(OR(results!K50="",results!$M50="",results!$AE50=0),"",VLOOKUP(results!K50,echelle3,2))</f>
        <v/>
      </c>
      <c r="G49" s="2" t="str">
        <f>IF(OR(results!L50="",results!$M50="",results!$AE50=0),"",VLOOKUP(results!L50,echelle3,2))</f>
        <v/>
      </c>
      <c r="H49" s="2" t="str">
        <f>IF(OR(results!M50="",results!$M50="",results!$AE50=0),"",VLOOKUP(results!M50,echelle2,2))</f>
        <v/>
      </c>
      <c r="I49" s="92">
        <f>results!B50</f>
        <v>0</v>
      </c>
      <c r="K49" s="2" t="str">
        <f>IF(OR(results!F50="",results!$M50="",results!$AE50=0),"",VLOOKUP(results!F50,Feuil1!$N$2:$O$48,2))</f>
        <v/>
      </c>
      <c r="L49" s="2" t="str">
        <f>IF(OR(results!Q50="",results!$M50="",results!$AE50=0),"",VLOOKUP(results!Q50,echelle3,2))</f>
        <v/>
      </c>
      <c r="M49" s="2" t="str">
        <f>IF(OR(results!R50="",results!$M50="",results!$AE50=0),"",VLOOKUP(results!R50,echelle3,2))</f>
        <v/>
      </c>
      <c r="N49" s="2" t="str">
        <f>IF(OR(results!S50="",results!$M50="",results!$AE50=0),"",VLOOKUP(results!S50,echelle3,2))</f>
        <v/>
      </c>
      <c r="O49" s="2" t="str">
        <f>IF(OR(results!T50="",results!$M50="",results!$AE50=0),"",VLOOKUP(results!T50,echelle3,2))</f>
        <v/>
      </c>
      <c r="P49" s="2" t="str">
        <f>IF(OR(results!U50="",results!$M50="",results!$AE50=0),"",VLOOKUP(results!U50,echelle3,2))</f>
        <v/>
      </c>
      <c r="Q49" s="2" t="str">
        <f>IF(OR(results!V50="",results!$M50="",results!$AE50=0),"",VLOOKUP(results!V50,echelle3,2))</f>
        <v/>
      </c>
      <c r="R49" s="2" t="str">
        <f>IF(OR(results!W50="",results!$M50="",results!$AE50=0),"",VLOOKUP(results!W50,echelle2,2))</f>
        <v/>
      </c>
      <c r="S49" s="92">
        <f>results!L50</f>
        <v>0</v>
      </c>
    </row>
    <row r="50" spans="1:19" x14ac:dyDescent="0.25">
      <c r="A50" s="2" t="str">
        <f>IF(OR(results!F51="",results!$M51="",results!$AE51=0),"",VLOOKUP(results!F51,echelle3,2))</f>
        <v/>
      </c>
      <c r="B50" s="2" t="str">
        <f>IF(OR(results!G51="",results!$M51="",results!$AE51=0),"",VLOOKUP(results!G51,echelle3,2))</f>
        <v/>
      </c>
      <c r="C50" s="2" t="str">
        <f>IF(OR(results!H51="",results!$M51="",results!$AE51=0),"",VLOOKUP(results!H51,echelle3,2))</f>
        <v/>
      </c>
      <c r="D50" s="2" t="str">
        <f>IF(OR(results!I51="",results!$M51="",results!$AE51=0),"",VLOOKUP(results!I51,echelle3,2))</f>
        <v/>
      </c>
      <c r="E50" s="2" t="str">
        <f>IF(OR(results!J51="",results!$M51="",results!$AE51=0),"",VLOOKUP(results!J51,echelle3,2))</f>
        <v/>
      </c>
      <c r="F50" s="2" t="str">
        <f>IF(OR(results!K51="",results!$M51="",results!$AE51=0),"",VLOOKUP(results!K51,echelle3,2))</f>
        <v/>
      </c>
      <c r="G50" s="2" t="str">
        <f>IF(OR(results!L51="",results!$M51="",results!$AE51=0),"",VLOOKUP(results!L51,echelle3,2))</f>
        <v/>
      </c>
      <c r="H50" s="2" t="str">
        <f>IF(OR(results!M51="",results!$M51="",results!$AE51=0),"",VLOOKUP(results!M51,echelle2,2))</f>
        <v/>
      </c>
      <c r="I50" s="92">
        <f>results!B51</f>
        <v>0</v>
      </c>
      <c r="K50" s="2" t="str">
        <f>IF(OR(results!F51="",results!$M51="",results!$AE51=0),"",VLOOKUP(results!F51,Feuil1!$N$2:$O$48,2))</f>
        <v/>
      </c>
      <c r="L50" s="2" t="str">
        <f>IF(OR(results!Q51="",results!$M51="",results!$AE51=0),"",VLOOKUP(results!Q51,echelle3,2))</f>
        <v/>
      </c>
      <c r="M50" s="2" t="str">
        <f>IF(OR(results!R51="",results!$M51="",results!$AE51=0),"",VLOOKUP(results!R51,echelle3,2))</f>
        <v/>
      </c>
      <c r="N50" s="2" t="str">
        <f>IF(OR(results!S51="",results!$M51="",results!$AE51=0),"",VLOOKUP(results!S51,echelle3,2))</f>
        <v/>
      </c>
      <c r="O50" s="2" t="str">
        <f>IF(OR(results!T51="",results!$M51="",results!$AE51=0),"",VLOOKUP(results!T51,echelle3,2))</f>
        <v/>
      </c>
      <c r="P50" s="2" t="str">
        <f>IF(OR(results!U51="",results!$M51="",results!$AE51=0),"",VLOOKUP(results!U51,echelle3,2))</f>
        <v/>
      </c>
      <c r="Q50" s="2" t="str">
        <f>IF(OR(results!V51="",results!$M51="",results!$AE51=0),"",VLOOKUP(results!V51,echelle3,2))</f>
        <v/>
      </c>
      <c r="R50" s="2" t="str">
        <f>IF(OR(results!W51="",results!$M51="",results!$AE51=0),"",VLOOKUP(results!W51,echelle2,2))</f>
        <v/>
      </c>
      <c r="S50" s="92">
        <f>results!L51</f>
        <v>0</v>
      </c>
    </row>
    <row r="51" spans="1:19" x14ac:dyDescent="0.25">
      <c r="A51" s="2" t="str">
        <f>IF(OR(results!F52="",results!$M52="",results!$AE52=0),"",VLOOKUP(results!F52,echelle3,2))</f>
        <v/>
      </c>
      <c r="B51" s="2" t="str">
        <f>IF(OR(results!G52="",results!$M52="",results!$AE52=0),"",VLOOKUP(results!G52,echelle3,2))</f>
        <v/>
      </c>
      <c r="C51" s="2" t="str">
        <f>IF(OR(results!H52="",results!$M52="",results!$AE52=0),"",VLOOKUP(results!H52,echelle3,2))</f>
        <v/>
      </c>
      <c r="D51" s="2" t="str">
        <f>IF(OR(results!I52="",results!$M52="",results!$AE52=0),"",VLOOKUP(results!I52,echelle3,2))</f>
        <v/>
      </c>
      <c r="E51" s="2" t="str">
        <f>IF(OR(results!J52="",results!$M52="",results!$AE52=0),"",VLOOKUP(results!J52,echelle3,2))</f>
        <v/>
      </c>
      <c r="F51" s="2" t="str">
        <f>IF(OR(results!K52="",results!$M52="",results!$AE52=0),"",VLOOKUP(results!K52,echelle3,2))</f>
        <v/>
      </c>
      <c r="G51" s="2" t="str">
        <f>IF(OR(results!L52="",results!$M52="",results!$AE52=0),"",VLOOKUP(results!L52,echelle3,2))</f>
        <v/>
      </c>
      <c r="H51" s="2" t="str">
        <f>IF(OR(results!M52="",results!$M52="",results!$AE52=0),"",VLOOKUP(results!M52,echelle2,2))</f>
        <v/>
      </c>
      <c r="I51" s="92">
        <f>results!B52</f>
        <v>0</v>
      </c>
      <c r="K51" s="2" t="str">
        <f>IF(OR(results!F52="",results!$M52="",results!$AE52=0),"",VLOOKUP(results!F52,Feuil1!$N$2:$O$48,2))</f>
        <v/>
      </c>
      <c r="L51" s="2" t="str">
        <f>IF(OR(results!Q52="",results!$M52="",results!$AE52=0),"",VLOOKUP(results!Q52,echelle3,2))</f>
        <v/>
      </c>
      <c r="M51" s="2" t="str">
        <f>IF(OR(results!R52="",results!$M52="",results!$AE52=0),"",VLOOKUP(results!R52,echelle3,2))</f>
        <v/>
      </c>
      <c r="N51" s="2" t="str">
        <f>IF(OR(results!S52="",results!$M52="",results!$AE52=0),"",VLOOKUP(results!S52,echelle3,2))</f>
        <v/>
      </c>
      <c r="O51" s="2" t="str">
        <f>IF(OR(results!T52="",results!$M52="",results!$AE52=0),"",VLOOKUP(results!T52,echelle3,2))</f>
        <v/>
      </c>
      <c r="P51" s="2" t="str">
        <f>IF(OR(results!U52="",results!$M52="",results!$AE52=0),"",VLOOKUP(results!U52,echelle3,2))</f>
        <v/>
      </c>
      <c r="Q51" s="2" t="str">
        <f>IF(OR(results!V52="",results!$M52="",results!$AE52=0),"",VLOOKUP(results!V52,echelle3,2))</f>
        <v/>
      </c>
      <c r="R51" s="2" t="str">
        <f>IF(OR(results!W52="",results!$M52="",results!$AE52=0),"",VLOOKUP(results!W52,echelle2,2))</f>
        <v/>
      </c>
      <c r="S51" s="92">
        <f>results!L52</f>
        <v>0</v>
      </c>
    </row>
    <row r="52" spans="1:19" x14ac:dyDescent="0.25">
      <c r="A52" s="2" t="str">
        <f>IF(OR(results!F53="",results!$M53="",results!$AE53=0),"",VLOOKUP(results!F53,echelle3,2))</f>
        <v/>
      </c>
      <c r="B52" s="2" t="str">
        <f>IF(OR(results!G53="",results!$M53="",results!$AE53=0),"",VLOOKUP(results!G53,echelle3,2))</f>
        <v/>
      </c>
      <c r="C52" s="2" t="str">
        <f>IF(OR(results!H53="",results!$M53="",results!$AE53=0),"",VLOOKUP(results!H53,echelle3,2))</f>
        <v/>
      </c>
      <c r="D52" s="2" t="str">
        <f>IF(OR(results!I53="",results!$M53="",results!$AE53=0),"",VLOOKUP(results!I53,echelle3,2))</f>
        <v/>
      </c>
      <c r="E52" s="2" t="str">
        <f>IF(OR(results!J53="",results!$M53="",results!$AE53=0),"",VLOOKUP(results!J53,echelle3,2))</f>
        <v/>
      </c>
      <c r="F52" s="2" t="str">
        <f>IF(OR(results!K53="",results!$M53="",results!$AE53=0),"",VLOOKUP(results!K53,echelle3,2))</f>
        <v/>
      </c>
      <c r="G52" s="2" t="str">
        <f>IF(OR(results!L53="",results!$M53="",results!$AE53=0),"",VLOOKUP(results!L53,echelle3,2))</f>
        <v/>
      </c>
      <c r="H52" s="2" t="str">
        <f>IF(OR(results!M53="",results!$M53="",results!$AE53=0),"",VLOOKUP(results!M53,echelle2,2))</f>
        <v/>
      </c>
      <c r="I52" s="92">
        <f>results!B53</f>
        <v>0</v>
      </c>
      <c r="K52" s="2" t="str">
        <f>IF(OR(results!F53="",results!$M53="",results!$AE53=0),"",VLOOKUP(results!F53,Feuil1!$N$2:$O$48,2))</f>
        <v/>
      </c>
      <c r="L52" s="2" t="str">
        <f>IF(OR(results!Q53="",results!$M53="",results!$AE53=0),"",VLOOKUP(results!Q53,echelle3,2))</f>
        <v/>
      </c>
      <c r="M52" s="2" t="str">
        <f>IF(OR(results!R53="",results!$M53="",results!$AE53=0),"",VLOOKUP(results!R53,echelle3,2))</f>
        <v/>
      </c>
      <c r="N52" s="2" t="str">
        <f>IF(OR(results!S53="",results!$M53="",results!$AE53=0),"",VLOOKUP(results!S53,echelle3,2))</f>
        <v/>
      </c>
      <c r="O52" s="2" t="str">
        <f>IF(OR(results!T53="",results!$M53="",results!$AE53=0),"",VLOOKUP(results!T53,echelle3,2))</f>
        <v/>
      </c>
      <c r="P52" s="2" t="str">
        <f>IF(OR(results!U53="",results!$M53="",results!$AE53=0),"",VLOOKUP(results!U53,echelle3,2))</f>
        <v/>
      </c>
      <c r="Q52" s="2" t="str">
        <f>IF(OR(results!V53="",results!$M53="",results!$AE53=0),"",VLOOKUP(results!V53,echelle3,2))</f>
        <v/>
      </c>
      <c r="R52" s="2" t="str">
        <f>IF(OR(results!W53="",results!$M53="",results!$AE53=0),"",VLOOKUP(results!W53,echelle2,2))</f>
        <v/>
      </c>
      <c r="S52" s="92">
        <f>results!L53</f>
        <v>0</v>
      </c>
    </row>
    <row r="53" spans="1:19" x14ac:dyDescent="0.25">
      <c r="A53" s="2" t="str">
        <f>IF(OR(results!F54="",results!$M54="",results!$AE54=0),"",VLOOKUP(results!F54,echelle3,2))</f>
        <v/>
      </c>
      <c r="B53" s="2" t="str">
        <f>IF(OR(results!G54="",results!$M54="",results!$AE54=0),"",VLOOKUP(results!G54,echelle3,2))</f>
        <v/>
      </c>
      <c r="C53" s="2" t="str">
        <f>IF(OR(results!H54="",results!$M54="",results!$AE54=0),"",VLOOKUP(results!H54,echelle3,2))</f>
        <v/>
      </c>
      <c r="D53" s="2" t="str">
        <f>IF(OR(results!I54="",results!$M54="",results!$AE54=0),"",VLOOKUP(results!I54,echelle3,2))</f>
        <v/>
      </c>
      <c r="E53" s="2" t="str">
        <f>IF(OR(results!J54="",results!$M54="",results!$AE54=0),"",VLOOKUP(results!J54,echelle3,2))</f>
        <v/>
      </c>
      <c r="F53" s="2" t="str">
        <f>IF(OR(results!K54="",results!$M54="",results!$AE54=0),"",VLOOKUP(results!K54,echelle3,2))</f>
        <v/>
      </c>
      <c r="G53" s="2" t="str">
        <f>IF(OR(results!L54="",results!$M54="",results!$AE54=0),"",VLOOKUP(results!L54,echelle3,2))</f>
        <v/>
      </c>
      <c r="H53" s="2" t="str">
        <f>IF(OR(results!M54="",results!$M54="",results!$AE54=0),"",VLOOKUP(results!M54,echelle2,2))</f>
        <v/>
      </c>
      <c r="I53" s="92">
        <f>results!B54</f>
        <v>0</v>
      </c>
      <c r="K53" s="2" t="str">
        <f>IF(OR(results!F54="",results!$M54="",results!$AE54=0),"",VLOOKUP(results!F54,Feuil1!$N$2:$O$48,2))</f>
        <v/>
      </c>
      <c r="L53" s="2" t="str">
        <f>IF(OR(results!Q54="",results!$M54="",results!$AE54=0),"",VLOOKUP(results!Q54,echelle3,2))</f>
        <v/>
      </c>
      <c r="M53" s="2" t="str">
        <f>IF(OR(results!R54="",results!$M54="",results!$AE54=0),"",VLOOKUP(results!R54,echelle3,2))</f>
        <v/>
      </c>
      <c r="N53" s="2" t="str">
        <f>IF(OR(results!S54="",results!$M54="",results!$AE54=0),"",VLOOKUP(results!S54,echelle3,2))</f>
        <v/>
      </c>
      <c r="O53" s="2" t="str">
        <f>IF(OR(results!T54="",results!$M54="",results!$AE54=0),"",VLOOKUP(results!T54,echelle3,2))</f>
        <v/>
      </c>
      <c r="P53" s="2" t="str">
        <f>IF(OR(results!U54="",results!$M54="",results!$AE54=0),"",VLOOKUP(results!U54,echelle3,2))</f>
        <v/>
      </c>
      <c r="Q53" s="2" t="str">
        <f>IF(OR(results!V54="",results!$M54="",results!$AE54=0),"",VLOOKUP(results!V54,echelle3,2))</f>
        <v/>
      </c>
      <c r="R53" s="2" t="str">
        <f>IF(OR(results!W54="",results!$M54="",results!$AE54=0),"",VLOOKUP(results!W54,echelle2,2))</f>
        <v/>
      </c>
      <c r="S53" s="92">
        <f>results!L54</f>
        <v>0</v>
      </c>
    </row>
    <row r="54" spans="1:19" x14ac:dyDescent="0.25">
      <c r="A54" s="2" t="str">
        <f>IF(OR(results!F55="",results!$M55="",results!$AE55=0),"",VLOOKUP(results!F55,echelle3,2))</f>
        <v/>
      </c>
      <c r="B54" s="2" t="str">
        <f>IF(OR(results!G55="",results!$M55="",results!$AE55=0),"",VLOOKUP(results!G55,echelle3,2))</f>
        <v/>
      </c>
      <c r="C54" s="2" t="str">
        <f>IF(OR(results!H55="",results!$M55="",results!$AE55=0),"",VLOOKUP(results!H55,echelle3,2))</f>
        <v/>
      </c>
      <c r="D54" s="2" t="str">
        <f>IF(OR(results!I55="",results!$M55="",results!$AE55=0),"",VLOOKUP(results!I55,echelle3,2))</f>
        <v/>
      </c>
      <c r="E54" s="2" t="str">
        <f>IF(OR(results!J55="",results!$M55="",results!$AE55=0),"",VLOOKUP(results!J55,echelle3,2))</f>
        <v/>
      </c>
      <c r="F54" s="2" t="str">
        <f>IF(OR(results!K55="",results!$M55="",results!$AE55=0),"",VLOOKUP(results!K55,echelle3,2))</f>
        <v/>
      </c>
      <c r="G54" s="2" t="str">
        <f>IF(OR(results!L55="",results!$M55="",results!$AE55=0),"",VLOOKUP(results!L55,echelle3,2))</f>
        <v/>
      </c>
      <c r="H54" s="2" t="str">
        <f>IF(OR(results!M55="",results!$M55="",results!$AE55=0),"",VLOOKUP(results!M55,echelle2,2))</f>
        <v/>
      </c>
      <c r="I54" s="92">
        <f>results!B55</f>
        <v>0</v>
      </c>
      <c r="K54" s="2" t="str">
        <f>IF(OR(results!F55="",results!$M55="",results!$AE55=0),"",VLOOKUP(results!F55,Feuil1!$N$2:$O$48,2))</f>
        <v/>
      </c>
      <c r="L54" s="2" t="str">
        <f>IF(OR(results!Q55="",results!$M55="",results!$AE55=0),"",VLOOKUP(results!Q55,echelle3,2))</f>
        <v/>
      </c>
      <c r="M54" s="2" t="str">
        <f>IF(OR(results!R55="",results!$M55="",results!$AE55=0),"",VLOOKUP(results!R55,echelle3,2))</f>
        <v/>
      </c>
      <c r="N54" s="2" t="str">
        <f>IF(OR(results!S55="",results!$M55="",results!$AE55=0),"",VLOOKUP(results!S55,echelle3,2))</f>
        <v/>
      </c>
      <c r="O54" s="2" t="str">
        <f>IF(OR(results!T55="",results!$M55="",results!$AE55=0),"",VLOOKUP(results!T55,echelle3,2))</f>
        <v/>
      </c>
      <c r="P54" s="2" t="str">
        <f>IF(OR(results!U55="",results!$M55="",results!$AE55=0),"",VLOOKUP(results!U55,echelle3,2))</f>
        <v/>
      </c>
      <c r="Q54" s="2" t="str">
        <f>IF(OR(results!V55="",results!$M55="",results!$AE55=0),"",VLOOKUP(results!V55,echelle3,2))</f>
        <v/>
      </c>
      <c r="R54" s="2" t="str">
        <f>IF(OR(results!W55="",results!$M55="",results!$AE55=0),"",VLOOKUP(results!W55,echelle2,2))</f>
        <v/>
      </c>
      <c r="S54" s="92">
        <f>results!L55</f>
        <v>0</v>
      </c>
    </row>
    <row r="55" spans="1:19" x14ac:dyDescent="0.25">
      <c r="A55" s="2" t="str">
        <f>IF(OR(results!F56="",results!$M56="",results!$AE56=0),"",VLOOKUP(results!F56,echelle3,2))</f>
        <v/>
      </c>
      <c r="B55" s="2" t="str">
        <f>IF(OR(results!G56="",results!$M56="",results!$AE56=0),"",VLOOKUP(results!G56,echelle3,2))</f>
        <v/>
      </c>
      <c r="C55" s="2" t="str">
        <f>IF(OR(results!H56="",results!$M56="",results!$AE56=0),"",VLOOKUP(results!H56,echelle3,2))</f>
        <v/>
      </c>
      <c r="D55" s="2" t="str">
        <f>IF(OR(results!I56="",results!$M56="",results!$AE56=0),"",VLOOKUP(results!I56,echelle3,2))</f>
        <v/>
      </c>
      <c r="E55" s="2" t="str">
        <f>IF(OR(results!J56="",results!$M56="",results!$AE56=0),"",VLOOKUP(results!J56,echelle3,2))</f>
        <v/>
      </c>
      <c r="F55" s="2" t="str">
        <f>IF(OR(results!K56="",results!$M56="",results!$AE56=0),"",VLOOKUP(results!K56,echelle3,2))</f>
        <v/>
      </c>
      <c r="G55" s="2" t="str">
        <f>IF(OR(results!L56="",results!$M56="",results!$AE56=0),"",VLOOKUP(results!L56,echelle3,2))</f>
        <v/>
      </c>
      <c r="H55" s="2" t="str">
        <f>IF(OR(results!M56="",results!$M56="",results!$AE56=0),"",VLOOKUP(results!M56,echelle2,2))</f>
        <v/>
      </c>
      <c r="I55" s="92">
        <f>results!B56</f>
        <v>0</v>
      </c>
      <c r="K55" s="2" t="str">
        <f>IF(OR(results!F56="",results!$M56="",results!$AE56=0),"",VLOOKUP(results!F56,Feuil1!$N$2:$O$48,2))</f>
        <v/>
      </c>
      <c r="L55" s="2" t="str">
        <f>IF(OR(results!Q56="",results!$M56="",results!$AE56=0),"",VLOOKUP(results!Q56,echelle3,2))</f>
        <v/>
      </c>
      <c r="M55" s="2" t="str">
        <f>IF(OR(results!R56="",results!$M56="",results!$AE56=0),"",VLOOKUP(results!R56,echelle3,2))</f>
        <v/>
      </c>
      <c r="N55" s="2" t="str">
        <f>IF(OR(results!S56="",results!$M56="",results!$AE56=0),"",VLOOKUP(results!S56,echelle3,2))</f>
        <v/>
      </c>
      <c r="O55" s="2" t="str">
        <f>IF(OR(results!T56="",results!$M56="",results!$AE56=0),"",VLOOKUP(results!T56,echelle3,2))</f>
        <v/>
      </c>
      <c r="P55" s="2" t="str">
        <f>IF(OR(results!U56="",results!$M56="",results!$AE56=0),"",VLOOKUP(results!U56,echelle3,2))</f>
        <v/>
      </c>
      <c r="Q55" s="2" t="str">
        <f>IF(OR(results!V56="",results!$M56="",results!$AE56=0),"",VLOOKUP(results!V56,echelle3,2))</f>
        <v/>
      </c>
      <c r="R55" s="2" t="str">
        <f>IF(OR(results!W56="",results!$M56="",results!$AE56=0),"",VLOOKUP(results!W56,echelle2,2))</f>
        <v/>
      </c>
      <c r="S55" s="92">
        <f>results!L56</f>
        <v>0</v>
      </c>
    </row>
    <row r="56" spans="1:19" x14ac:dyDescent="0.25">
      <c r="A56" s="2" t="str">
        <f>IF(OR(results!F57="",results!$M57="",results!$AE57=0),"",VLOOKUP(results!F57,echelle3,2))</f>
        <v/>
      </c>
      <c r="B56" s="2" t="str">
        <f>IF(OR(results!G57="",results!$M57="",results!$AE57=0),"",VLOOKUP(results!G57,echelle3,2))</f>
        <v/>
      </c>
      <c r="C56" s="2" t="str">
        <f>IF(OR(results!H57="",results!$M57="",results!$AE57=0),"",VLOOKUP(results!H57,echelle3,2))</f>
        <v/>
      </c>
      <c r="D56" s="2" t="str">
        <f>IF(OR(results!I57="",results!$M57="",results!$AE57=0),"",VLOOKUP(results!I57,echelle3,2))</f>
        <v/>
      </c>
      <c r="E56" s="2" t="str">
        <f>IF(OR(results!J57="",results!$M57="",results!$AE57=0),"",VLOOKUP(results!J57,echelle3,2))</f>
        <v/>
      </c>
      <c r="F56" s="2" t="str">
        <f>IF(OR(results!K57="",results!$M57="",results!$AE57=0),"",VLOOKUP(results!K57,echelle3,2))</f>
        <v/>
      </c>
      <c r="G56" s="2" t="str">
        <f>IF(OR(results!L57="",results!$M57="",results!$AE57=0),"",VLOOKUP(results!L57,echelle3,2))</f>
        <v/>
      </c>
      <c r="H56" s="2" t="str">
        <f>IF(OR(results!M57="",results!$M57="",results!$AE57=0),"",VLOOKUP(results!M57,echelle2,2))</f>
        <v/>
      </c>
      <c r="I56" s="92">
        <f>results!B57</f>
        <v>0</v>
      </c>
      <c r="K56" s="2" t="str">
        <f>IF(OR(results!F57="",results!$M57="",results!$AE57=0),"",VLOOKUP(results!F57,Feuil1!$N$2:$O$48,2))</f>
        <v/>
      </c>
      <c r="L56" s="2" t="str">
        <f>IF(OR(results!Q57="",results!$M57="",results!$AE57=0),"",VLOOKUP(results!Q57,echelle3,2))</f>
        <v/>
      </c>
      <c r="M56" s="2" t="str">
        <f>IF(OR(results!R57="",results!$M57="",results!$AE57=0),"",VLOOKUP(results!R57,echelle3,2))</f>
        <v/>
      </c>
      <c r="N56" s="2" t="str">
        <f>IF(OR(results!S57="",results!$M57="",results!$AE57=0),"",VLOOKUP(results!S57,echelle3,2))</f>
        <v/>
      </c>
      <c r="O56" s="2" t="str">
        <f>IF(OR(results!T57="",results!$M57="",results!$AE57=0),"",VLOOKUP(results!T57,echelle3,2))</f>
        <v/>
      </c>
      <c r="P56" s="2" t="str">
        <f>IF(OR(results!U57="",results!$M57="",results!$AE57=0),"",VLOOKUP(results!U57,echelle3,2))</f>
        <v/>
      </c>
      <c r="Q56" s="2" t="str">
        <f>IF(OR(results!V57="",results!$M57="",results!$AE57=0),"",VLOOKUP(results!V57,echelle3,2))</f>
        <v/>
      </c>
      <c r="R56" s="2" t="str">
        <f>IF(OR(results!W57="",results!$M57="",results!$AE57=0),"",VLOOKUP(results!W57,echelle2,2))</f>
        <v/>
      </c>
      <c r="S56" s="92">
        <f>results!L57</f>
        <v>0</v>
      </c>
    </row>
    <row r="57" spans="1:19" x14ac:dyDescent="0.25">
      <c r="A57" s="2" t="str">
        <f>IF(OR(results!F58="",results!$M58="",results!$AE58=0),"",VLOOKUP(results!F58,echelle3,2))</f>
        <v/>
      </c>
      <c r="B57" s="2" t="str">
        <f>IF(OR(results!G58="",results!$M58="",results!$AE58=0),"",VLOOKUP(results!G58,echelle3,2))</f>
        <v/>
      </c>
      <c r="C57" s="2" t="str">
        <f>IF(OR(results!H58="",results!$M58="",results!$AE58=0),"",VLOOKUP(results!H58,echelle3,2))</f>
        <v/>
      </c>
      <c r="D57" s="2" t="str">
        <f>IF(OR(results!I58="",results!$M58="",results!$AE58=0),"",VLOOKUP(results!I58,echelle3,2))</f>
        <v/>
      </c>
      <c r="E57" s="2" t="str">
        <f>IF(OR(results!J58="",results!$M58="",results!$AE58=0),"",VLOOKUP(results!J58,echelle3,2))</f>
        <v/>
      </c>
      <c r="F57" s="2" t="str">
        <f>IF(OR(results!K58="",results!$M58="",results!$AE58=0),"",VLOOKUP(results!K58,echelle3,2))</f>
        <v/>
      </c>
      <c r="G57" s="2" t="str">
        <f>IF(OR(results!L58="",results!$M58="",results!$AE58=0),"",VLOOKUP(results!L58,echelle3,2))</f>
        <v/>
      </c>
      <c r="H57" s="2" t="str">
        <f>IF(OR(results!M58="",results!$M58="",results!$AE58=0),"",VLOOKUP(results!M58,echelle2,2))</f>
        <v/>
      </c>
      <c r="I57" s="92">
        <f>results!B58</f>
        <v>0</v>
      </c>
      <c r="K57" s="2" t="str">
        <f>IF(OR(results!F58="",results!$M58="",results!$AE58=0),"",VLOOKUP(results!F58,Feuil1!$N$2:$O$48,2))</f>
        <v/>
      </c>
      <c r="L57" s="2" t="str">
        <f>IF(OR(results!Q58="",results!$M58="",results!$AE58=0),"",VLOOKUP(results!Q58,echelle3,2))</f>
        <v/>
      </c>
      <c r="M57" s="2" t="str">
        <f>IF(OR(results!R58="",results!$M58="",results!$AE58=0),"",VLOOKUP(results!R58,echelle3,2))</f>
        <v/>
      </c>
      <c r="N57" s="2" t="str">
        <f>IF(OR(results!S58="",results!$M58="",results!$AE58=0),"",VLOOKUP(results!S58,echelle3,2))</f>
        <v/>
      </c>
      <c r="O57" s="2" t="str">
        <f>IF(OR(results!T58="",results!$M58="",results!$AE58=0),"",VLOOKUP(results!T58,echelle3,2))</f>
        <v/>
      </c>
      <c r="P57" s="2" t="str">
        <f>IF(OR(results!U58="",results!$M58="",results!$AE58=0),"",VLOOKUP(results!U58,echelle3,2))</f>
        <v/>
      </c>
      <c r="Q57" s="2" t="str">
        <f>IF(OR(results!V58="",results!$M58="",results!$AE58=0),"",VLOOKUP(results!V58,echelle3,2))</f>
        <v/>
      </c>
      <c r="R57" s="2" t="str">
        <f>IF(OR(results!W58="",results!$M58="",results!$AE58=0),"",VLOOKUP(results!W58,echelle2,2))</f>
        <v/>
      </c>
      <c r="S57" s="92">
        <f>results!L58</f>
        <v>0</v>
      </c>
    </row>
    <row r="58" spans="1:19" x14ac:dyDescent="0.25">
      <c r="A58" s="2" t="str">
        <f>IF(OR(results!F59="",results!$M59="",results!$AE59=0),"",VLOOKUP(results!F59,echelle3,2))</f>
        <v/>
      </c>
      <c r="B58" s="2" t="str">
        <f>IF(OR(results!G59="",results!$M59="",results!$AE59=0),"",VLOOKUP(results!G59,echelle3,2))</f>
        <v/>
      </c>
      <c r="C58" s="2" t="str">
        <f>IF(OR(results!H59="",results!$M59="",results!$AE59=0),"",VLOOKUP(results!H59,echelle3,2))</f>
        <v/>
      </c>
      <c r="D58" s="2" t="str">
        <f>IF(OR(results!I59="",results!$M59="",results!$AE59=0),"",VLOOKUP(results!I59,echelle3,2))</f>
        <v/>
      </c>
      <c r="E58" s="2" t="str">
        <f>IF(OR(results!J59="",results!$M59="",results!$AE59=0),"",VLOOKUP(results!J59,echelle3,2))</f>
        <v/>
      </c>
      <c r="F58" s="2" t="str">
        <f>IF(OR(results!K59="",results!$M59="",results!$AE59=0),"",VLOOKUP(results!K59,echelle3,2))</f>
        <v/>
      </c>
      <c r="G58" s="2" t="str">
        <f>IF(OR(results!L59="",results!$M59="",results!$AE59=0),"",VLOOKUP(results!L59,echelle3,2))</f>
        <v/>
      </c>
      <c r="H58" s="2" t="str">
        <f>IF(OR(results!M59="",results!$M59="",results!$AE59=0),"",VLOOKUP(results!M59,echelle2,2))</f>
        <v/>
      </c>
      <c r="I58" s="92">
        <f>results!B59</f>
        <v>0</v>
      </c>
      <c r="K58" s="2" t="str">
        <f>IF(OR(results!F59="",results!$M59="",results!$AE59=0),"",VLOOKUP(results!F59,Feuil1!$N$2:$O$48,2))</f>
        <v/>
      </c>
      <c r="L58" s="2" t="str">
        <f>IF(OR(results!Q59="",results!$M59="",results!$AE59=0),"",VLOOKUP(results!Q59,echelle3,2))</f>
        <v/>
      </c>
      <c r="M58" s="2" t="str">
        <f>IF(OR(results!R59="",results!$M59="",results!$AE59=0),"",VLOOKUP(results!R59,echelle3,2))</f>
        <v/>
      </c>
      <c r="N58" s="2" t="str">
        <f>IF(OR(results!S59="",results!$M59="",results!$AE59=0),"",VLOOKUP(results!S59,echelle3,2))</f>
        <v/>
      </c>
      <c r="O58" s="2" t="str">
        <f>IF(OR(results!T59="",results!$M59="",results!$AE59=0),"",VLOOKUP(results!T59,echelle3,2))</f>
        <v/>
      </c>
      <c r="P58" s="2" t="str">
        <f>IF(OR(results!U59="",results!$M59="",results!$AE59=0),"",VLOOKUP(results!U59,echelle3,2))</f>
        <v/>
      </c>
      <c r="Q58" s="2" t="str">
        <f>IF(OR(results!V59="",results!$M59="",results!$AE59=0),"",VLOOKUP(results!V59,echelle3,2))</f>
        <v/>
      </c>
      <c r="R58" s="2" t="str">
        <f>IF(OR(results!W59="",results!$M59="",results!$AE59=0),"",VLOOKUP(results!W59,echelle2,2))</f>
        <v/>
      </c>
      <c r="S58" s="92">
        <f>results!L59</f>
        <v>0</v>
      </c>
    </row>
    <row r="59" spans="1:19" x14ac:dyDescent="0.25">
      <c r="A59" s="2" t="str">
        <f>IF(OR(results!F60="",results!$M60="",results!$AE60=0),"",VLOOKUP(results!F60,echelle3,2))</f>
        <v/>
      </c>
      <c r="B59" s="2" t="str">
        <f>IF(OR(results!G60="",results!$M60="",results!$AE60=0),"",VLOOKUP(results!G60,echelle3,2))</f>
        <v/>
      </c>
      <c r="C59" s="2" t="str">
        <f>IF(OR(results!H60="",results!$M60="",results!$AE60=0),"",VLOOKUP(results!H60,echelle3,2))</f>
        <v/>
      </c>
      <c r="D59" s="2" t="str">
        <f>IF(OR(results!I60="",results!$M60="",results!$AE60=0),"",VLOOKUP(results!I60,echelle3,2))</f>
        <v/>
      </c>
      <c r="E59" s="2" t="str">
        <f>IF(OR(results!J60="",results!$M60="",results!$AE60=0),"",VLOOKUP(results!J60,echelle3,2))</f>
        <v/>
      </c>
      <c r="F59" s="2" t="str">
        <f>IF(OR(results!K60="",results!$M60="",results!$AE60=0),"",VLOOKUP(results!K60,echelle3,2))</f>
        <v/>
      </c>
      <c r="G59" s="2" t="str">
        <f>IF(OR(results!L60="",results!$M60="",results!$AE60=0),"",VLOOKUP(results!L60,echelle3,2))</f>
        <v/>
      </c>
      <c r="H59" s="2" t="str">
        <f>IF(OR(results!M60="",results!$M60="",results!$AE60=0),"",VLOOKUP(results!M60,echelle2,2))</f>
        <v/>
      </c>
      <c r="I59" s="92">
        <f>results!B60</f>
        <v>0</v>
      </c>
      <c r="K59" s="2" t="str">
        <f>IF(OR(results!F60="",results!$M60="",results!$AE60=0),"",VLOOKUP(results!F60,Feuil1!$N$2:$O$48,2))</f>
        <v/>
      </c>
      <c r="L59" s="2" t="str">
        <f>IF(OR(results!Q60="",results!$M60="",results!$AE60=0),"",VLOOKUP(results!Q60,echelle3,2))</f>
        <v/>
      </c>
      <c r="M59" s="2" t="str">
        <f>IF(OR(results!R60="",results!$M60="",results!$AE60=0),"",VLOOKUP(results!R60,echelle3,2))</f>
        <v/>
      </c>
      <c r="N59" s="2" t="str">
        <f>IF(OR(results!S60="",results!$M60="",results!$AE60=0),"",VLOOKUP(results!S60,echelle3,2))</f>
        <v/>
      </c>
      <c r="O59" s="2" t="str">
        <f>IF(OR(results!T60="",results!$M60="",results!$AE60=0),"",VLOOKUP(results!T60,echelle3,2))</f>
        <v/>
      </c>
      <c r="P59" s="2" t="str">
        <f>IF(OR(results!U60="",results!$M60="",results!$AE60=0),"",VLOOKUP(results!U60,echelle3,2))</f>
        <v/>
      </c>
      <c r="Q59" s="2" t="str">
        <f>IF(OR(results!V60="",results!$M60="",results!$AE60=0),"",VLOOKUP(results!V60,echelle3,2))</f>
        <v/>
      </c>
      <c r="R59" s="2" t="str">
        <f>IF(OR(results!W60="",results!$M60="",results!$AE60=0),"",VLOOKUP(results!W60,echelle2,2))</f>
        <v/>
      </c>
      <c r="S59" s="92">
        <f>results!L60</f>
        <v>0</v>
      </c>
    </row>
    <row r="60" spans="1:19" x14ac:dyDescent="0.25">
      <c r="A60" s="2" t="str">
        <f>IF(OR(results!F61="",results!$M61="",results!$AE61=0),"",VLOOKUP(results!F61,echelle3,2))</f>
        <v/>
      </c>
      <c r="B60" s="2" t="str">
        <f>IF(OR(results!G61="",results!$M61="",results!$AE61=0),"",VLOOKUP(results!G61,echelle3,2))</f>
        <v/>
      </c>
      <c r="C60" s="2" t="str">
        <f>IF(OR(results!H61="",results!$M61="",results!$AE61=0),"",VLOOKUP(results!H61,echelle3,2))</f>
        <v/>
      </c>
      <c r="D60" s="2" t="str">
        <f>IF(OR(results!I61="",results!$M61="",results!$AE61=0),"",VLOOKUP(results!I61,echelle3,2))</f>
        <v/>
      </c>
      <c r="E60" s="2" t="str">
        <f>IF(OR(results!J61="",results!$M61="",results!$AE61=0),"",VLOOKUP(results!J61,echelle3,2))</f>
        <v/>
      </c>
      <c r="F60" s="2" t="str">
        <f>IF(OR(results!K61="",results!$M61="",results!$AE61=0),"",VLOOKUP(results!K61,echelle3,2))</f>
        <v/>
      </c>
      <c r="G60" s="2" t="str">
        <f>IF(OR(results!L61="",results!$M61="",results!$AE61=0),"",VLOOKUP(results!L61,echelle3,2))</f>
        <v/>
      </c>
      <c r="H60" s="2" t="str">
        <f>IF(OR(results!M61="",results!$M61="",results!$AE61=0),"",VLOOKUP(results!M61,echelle2,2))</f>
        <v/>
      </c>
      <c r="I60" s="92">
        <f>results!B61</f>
        <v>0</v>
      </c>
      <c r="K60" s="2" t="str">
        <f>IF(OR(results!F61="",results!$M61="",results!$AE61=0),"",VLOOKUP(results!F61,Feuil1!$N$2:$O$48,2))</f>
        <v/>
      </c>
      <c r="L60" s="2" t="str">
        <f>IF(OR(results!Q61="",results!$M61="",results!$AE61=0),"",VLOOKUP(results!Q61,echelle3,2))</f>
        <v/>
      </c>
      <c r="M60" s="2" t="str">
        <f>IF(OR(results!R61="",results!$M61="",results!$AE61=0),"",VLOOKUP(results!R61,echelle3,2))</f>
        <v/>
      </c>
      <c r="N60" s="2" t="str">
        <f>IF(OR(results!S61="",results!$M61="",results!$AE61=0),"",VLOOKUP(results!S61,echelle3,2))</f>
        <v/>
      </c>
      <c r="O60" s="2" t="str">
        <f>IF(OR(results!T61="",results!$M61="",results!$AE61=0),"",VLOOKUP(results!T61,echelle3,2))</f>
        <v/>
      </c>
      <c r="P60" s="2" t="str">
        <f>IF(OR(results!U61="",results!$M61="",results!$AE61=0),"",VLOOKUP(results!U61,echelle3,2))</f>
        <v/>
      </c>
      <c r="Q60" s="2" t="str">
        <f>IF(OR(results!V61="",results!$M61="",results!$AE61=0),"",VLOOKUP(results!V61,echelle3,2))</f>
        <v/>
      </c>
      <c r="R60" s="2" t="str">
        <f>IF(OR(results!W61="",results!$M61="",results!$AE61=0),"",VLOOKUP(results!W61,echelle2,2))</f>
        <v/>
      </c>
      <c r="S60" s="92">
        <f>results!L61</f>
        <v>0</v>
      </c>
    </row>
    <row r="61" spans="1:19" x14ac:dyDescent="0.25">
      <c r="A61" s="2" t="str">
        <f>IF(OR(results!F62="",results!$M62="",results!$AE62=0),"",VLOOKUP(results!F62,echelle3,2))</f>
        <v/>
      </c>
      <c r="B61" s="2" t="str">
        <f>IF(OR(results!G62="",results!$M62="",results!$AE62=0),"",VLOOKUP(results!G62,echelle3,2))</f>
        <v/>
      </c>
      <c r="C61" s="2" t="str">
        <f>IF(OR(results!H62="",results!$M62="",results!$AE62=0),"",VLOOKUP(results!H62,echelle3,2))</f>
        <v/>
      </c>
      <c r="D61" s="2" t="str">
        <f>IF(OR(results!I62="",results!$M62="",results!$AE62=0),"",VLOOKUP(results!I62,echelle3,2))</f>
        <v/>
      </c>
      <c r="E61" s="2" t="str">
        <f>IF(OR(results!J62="",results!$M62="",results!$AE62=0),"",VLOOKUP(results!J62,echelle3,2))</f>
        <v/>
      </c>
      <c r="F61" s="2" t="str">
        <f>IF(OR(results!K62="",results!$M62="",results!$AE62=0),"",VLOOKUP(results!K62,echelle3,2))</f>
        <v/>
      </c>
      <c r="G61" s="2" t="str">
        <f>IF(OR(results!L62="",results!$M62="",results!$AE62=0),"",VLOOKUP(results!L62,echelle3,2))</f>
        <v/>
      </c>
      <c r="H61" s="2" t="str">
        <f>IF(OR(results!M62="",results!$M62="",results!$AE62=0),"",VLOOKUP(results!M62,echelle2,2))</f>
        <v/>
      </c>
      <c r="I61" s="92">
        <f>results!B62</f>
        <v>0</v>
      </c>
      <c r="K61" s="2" t="str">
        <f>IF(OR(results!F62="",results!$M62="",results!$AE62=0),"",VLOOKUP(results!F62,Feuil1!$N$2:$O$48,2))</f>
        <v/>
      </c>
      <c r="L61" s="2" t="str">
        <f>IF(OR(results!Q62="",results!$M62="",results!$AE62=0),"",VLOOKUP(results!Q62,echelle3,2))</f>
        <v/>
      </c>
      <c r="M61" s="2" t="str">
        <f>IF(OR(results!R62="",results!$M62="",results!$AE62=0),"",VLOOKUP(results!R62,echelle3,2))</f>
        <v/>
      </c>
      <c r="N61" s="2" t="str">
        <f>IF(OR(results!S62="",results!$M62="",results!$AE62=0),"",VLOOKUP(results!S62,echelle3,2))</f>
        <v/>
      </c>
      <c r="O61" s="2" t="str">
        <f>IF(OR(results!T62="",results!$M62="",results!$AE62=0),"",VLOOKUP(results!T62,echelle3,2))</f>
        <v/>
      </c>
      <c r="P61" s="2" t="str">
        <f>IF(OR(results!U62="",results!$M62="",results!$AE62=0),"",VLOOKUP(results!U62,echelle3,2))</f>
        <v/>
      </c>
      <c r="Q61" s="2" t="str">
        <f>IF(OR(results!V62="",results!$M62="",results!$AE62=0),"",VLOOKUP(results!V62,echelle3,2))</f>
        <v/>
      </c>
      <c r="R61" s="2" t="str">
        <f>IF(OR(results!W62="",results!$M62="",results!$AE62=0),"",VLOOKUP(results!W62,echelle2,2))</f>
        <v/>
      </c>
      <c r="S61" s="92">
        <f>results!L62</f>
        <v>0</v>
      </c>
    </row>
    <row r="62" spans="1:19" x14ac:dyDescent="0.25">
      <c r="A62" s="2" t="str">
        <f>IF(OR(results!F63="",results!$M63="",results!$AE63=0),"",VLOOKUP(results!F63,echelle3,2))</f>
        <v/>
      </c>
      <c r="B62" s="2" t="str">
        <f>IF(OR(results!G63="",results!$M63="",results!$AE63=0),"",VLOOKUP(results!G63,echelle3,2))</f>
        <v/>
      </c>
      <c r="C62" s="2" t="str">
        <f>IF(OR(results!H63="",results!$M63="",results!$AE63=0),"",VLOOKUP(results!H63,echelle3,2))</f>
        <v/>
      </c>
      <c r="D62" s="2" t="str">
        <f>IF(OR(results!I63="",results!$M63="",results!$AE63=0),"",VLOOKUP(results!I63,echelle3,2))</f>
        <v/>
      </c>
      <c r="E62" s="2" t="str">
        <f>IF(OR(results!J63="",results!$M63="",results!$AE63=0),"",VLOOKUP(results!J63,echelle3,2))</f>
        <v/>
      </c>
      <c r="F62" s="2" t="str">
        <f>IF(OR(results!K63="",results!$M63="",results!$AE63=0),"",VLOOKUP(results!K63,echelle3,2))</f>
        <v/>
      </c>
      <c r="G62" s="2" t="str">
        <f>IF(OR(results!L63="",results!$M63="",results!$AE63=0),"",VLOOKUP(results!L63,echelle3,2))</f>
        <v/>
      </c>
      <c r="H62" s="2" t="str">
        <f>IF(OR(results!M63="",results!$M63="",results!$AE63=0),"",VLOOKUP(results!M63,echelle2,2))</f>
        <v/>
      </c>
      <c r="I62" s="92">
        <f>results!B63</f>
        <v>0</v>
      </c>
      <c r="K62" s="2" t="str">
        <f>IF(OR(results!F63="",results!$M63="",results!$AE63=0),"",VLOOKUP(results!F63,Feuil1!$N$2:$O$48,2))</f>
        <v/>
      </c>
      <c r="L62" s="2" t="str">
        <f>IF(OR(results!Q63="",results!$M63="",results!$AE63=0),"",VLOOKUP(results!Q63,echelle3,2))</f>
        <v/>
      </c>
      <c r="M62" s="2" t="str">
        <f>IF(OR(results!R63="",results!$M63="",results!$AE63=0),"",VLOOKUP(results!R63,echelle3,2))</f>
        <v/>
      </c>
      <c r="N62" s="2" t="str">
        <f>IF(OR(results!S63="",results!$M63="",results!$AE63=0),"",VLOOKUP(results!S63,echelle3,2))</f>
        <v/>
      </c>
      <c r="O62" s="2" t="str">
        <f>IF(OR(results!T63="",results!$M63="",results!$AE63=0),"",VLOOKUP(results!T63,echelle3,2))</f>
        <v/>
      </c>
      <c r="P62" s="2" t="str">
        <f>IF(OR(results!U63="",results!$M63="",results!$AE63=0),"",VLOOKUP(results!U63,echelle3,2))</f>
        <v/>
      </c>
      <c r="Q62" s="2" t="str">
        <f>IF(OR(results!V63="",results!$M63="",results!$AE63=0),"",VLOOKUP(results!V63,echelle3,2))</f>
        <v/>
      </c>
      <c r="R62" s="2" t="str">
        <f>IF(OR(results!W63="",results!$M63="",results!$AE63=0),"",VLOOKUP(results!W63,echelle2,2))</f>
        <v/>
      </c>
      <c r="S62" s="92">
        <f>results!L63</f>
        <v>0</v>
      </c>
    </row>
    <row r="63" spans="1:19" x14ac:dyDescent="0.25">
      <c r="A63" s="2" t="str">
        <f>IF(OR(results!F64="",results!$M64="",results!$AE64=0),"",VLOOKUP(results!F64,echelle3,2))</f>
        <v/>
      </c>
      <c r="B63" s="2" t="str">
        <f>IF(OR(results!G64="",results!$M64="",results!$AE64=0),"",VLOOKUP(results!G64,echelle3,2))</f>
        <v/>
      </c>
      <c r="C63" s="2" t="str">
        <f>IF(OR(results!H64="",results!$M64="",results!$AE64=0),"",VLOOKUP(results!H64,echelle3,2))</f>
        <v/>
      </c>
      <c r="D63" s="2" t="str">
        <f>IF(OR(results!I64="",results!$M64="",results!$AE64=0),"",VLOOKUP(results!I64,echelle3,2))</f>
        <v/>
      </c>
      <c r="E63" s="2" t="str">
        <f>IF(OR(results!J64="",results!$M64="",results!$AE64=0),"",VLOOKUP(results!J64,echelle3,2))</f>
        <v/>
      </c>
      <c r="F63" s="2" t="str">
        <f>IF(OR(results!K64="",results!$M64="",results!$AE64=0),"",VLOOKUP(results!K64,echelle3,2))</f>
        <v/>
      </c>
      <c r="G63" s="2" t="str">
        <f>IF(OR(results!L64="",results!$M64="",results!$AE64=0),"",VLOOKUP(results!L64,echelle3,2))</f>
        <v/>
      </c>
      <c r="H63" s="2" t="str">
        <f>IF(OR(results!M64="",results!$M64="",results!$AE64=0),"",VLOOKUP(results!M64,echelle2,2))</f>
        <v/>
      </c>
      <c r="I63" s="92">
        <f>results!B64</f>
        <v>0</v>
      </c>
      <c r="K63" s="2" t="str">
        <f>IF(OR(results!F64="",results!$M64="",results!$AE64=0),"",VLOOKUP(results!F64,Feuil1!$N$2:$O$48,2))</f>
        <v/>
      </c>
      <c r="L63" s="2" t="str">
        <f>IF(OR(results!Q64="",results!$M64="",results!$AE64=0),"",VLOOKUP(results!Q64,echelle3,2))</f>
        <v/>
      </c>
      <c r="M63" s="2" t="str">
        <f>IF(OR(results!R64="",results!$M64="",results!$AE64=0),"",VLOOKUP(results!R64,echelle3,2))</f>
        <v/>
      </c>
      <c r="N63" s="2" t="str">
        <f>IF(OR(results!S64="",results!$M64="",results!$AE64=0),"",VLOOKUP(results!S64,echelle3,2))</f>
        <v/>
      </c>
      <c r="O63" s="2" t="str">
        <f>IF(OR(results!T64="",results!$M64="",results!$AE64=0),"",VLOOKUP(results!T64,echelle3,2))</f>
        <v/>
      </c>
      <c r="P63" s="2" t="str">
        <f>IF(OR(results!U64="",results!$M64="",results!$AE64=0),"",VLOOKUP(results!U64,echelle3,2))</f>
        <v/>
      </c>
      <c r="Q63" s="2" t="str">
        <f>IF(OR(results!V64="",results!$M64="",results!$AE64=0),"",VLOOKUP(results!V64,echelle3,2))</f>
        <v/>
      </c>
      <c r="R63" s="2" t="str">
        <f>IF(OR(results!W64="",results!$M64="",results!$AE64=0),"",VLOOKUP(results!W64,echelle2,2))</f>
        <v/>
      </c>
      <c r="S63" s="92">
        <f>results!L64</f>
        <v>0</v>
      </c>
    </row>
    <row r="64" spans="1:19" x14ac:dyDescent="0.25">
      <c r="A64" s="2" t="str">
        <f>IF(OR(results!F65="",results!$M65="",results!$AE65=0),"",VLOOKUP(results!F65,echelle3,2))</f>
        <v/>
      </c>
      <c r="B64" s="2" t="str">
        <f>IF(OR(results!G65="",results!$M65="",results!$AE65=0),"",VLOOKUP(results!G65,echelle3,2))</f>
        <v/>
      </c>
      <c r="C64" s="2" t="str">
        <f>IF(OR(results!H65="",results!$M65="",results!$AE65=0),"",VLOOKUP(results!H65,echelle3,2))</f>
        <v/>
      </c>
      <c r="D64" s="2" t="str">
        <f>IF(OR(results!I65="",results!$M65="",results!$AE65=0),"",VLOOKUP(results!I65,echelle3,2))</f>
        <v/>
      </c>
      <c r="E64" s="2" t="str">
        <f>IF(OR(results!J65="",results!$M65="",results!$AE65=0),"",VLOOKUP(results!J65,echelle3,2))</f>
        <v/>
      </c>
      <c r="F64" s="2" t="str">
        <f>IF(OR(results!K65="",results!$M65="",results!$AE65=0),"",VLOOKUP(results!K65,echelle3,2))</f>
        <v/>
      </c>
      <c r="G64" s="2" t="str">
        <f>IF(OR(results!L65="",results!$M65="",results!$AE65=0),"",VLOOKUP(results!L65,echelle3,2))</f>
        <v/>
      </c>
      <c r="H64" s="2" t="str">
        <f>IF(OR(results!M65="",results!$M65="",results!$AE65=0),"",VLOOKUP(results!M65,echelle2,2))</f>
        <v/>
      </c>
      <c r="I64" s="92">
        <f>results!B65</f>
        <v>0</v>
      </c>
      <c r="K64" s="2" t="str">
        <f>IF(OR(results!F65="",results!$M65="",results!$AE65=0),"",VLOOKUP(results!F65,Feuil1!$N$2:$O$48,2))</f>
        <v/>
      </c>
      <c r="L64" s="2" t="str">
        <f>IF(OR(results!Q65="",results!$M65="",results!$AE65=0),"",VLOOKUP(results!Q65,echelle3,2))</f>
        <v/>
      </c>
      <c r="M64" s="2" t="str">
        <f>IF(OR(results!R65="",results!$M65="",results!$AE65=0),"",VLOOKUP(results!R65,echelle3,2))</f>
        <v/>
      </c>
      <c r="N64" s="2" t="str">
        <f>IF(OR(results!S65="",results!$M65="",results!$AE65=0),"",VLOOKUP(results!S65,echelle3,2))</f>
        <v/>
      </c>
      <c r="O64" s="2" t="str">
        <f>IF(OR(results!T65="",results!$M65="",results!$AE65=0),"",VLOOKUP(results!T65,echelle3,2))</f>
        <v/>
      </c>
      <c r="P64" s="2" t="str">
        <f>IF(OR(results!U65="",results!$M65="",results!$AE65=0),"",VLOOKUP(results!U65,echelle3,2))</f>
        <v/>
      </c>
      <c r="Q64" s="2" t="str">
        <f>IF(OR(results!V65="",results!$M65="",results!$AE65=0),"",VLOOKUP(results!V65,echelle3,2))</f>
        <v/>
      </c>
      <c r="R64" s="2" t="str">
        <f>IF(OR(results!W65="",results!$M65="",results!$AE65=0),"",VLOOKUP(results!W65,echelle2,2))</f>
        <v/>
      </c>
      <c r="S64" s="92">
        <f>results!L65</f>
        <v>0</v>
      </c>
    </row>
    <row r="65" spans="1:19" x14ac:dyDescent="0.25">
      <c r="A65" s="2" t="str">
        <f>IF(OR(results!F66="",results!$M66="",results!$AE66=0),"",VLOOKUP(results!F66,echelle3,2))</f>
        <v/>
      </c>
      <c r="B65" s="2" t="str">
        <f>IF(OR(results!G66="",results!$M66="",results!$AE66=0),"",VLOOKUP(results!G66,echelle3,2))</f>
        <v/>
      </c>
      <c r="C65" s="2" t="str">
        <f>IF(OR(results!H66="",results!$M66="",results!$AE66=0),"",VLOOKUP(results!H66,echelle3,2))</f>
        <v/>
      </c>
      <c r="D65" s="2" t="str">
        <f>IF(OR(results!I66="",results!$M66="",results!$AE66=0),"",VLOOKUP(results!I66,echelle3,2))</f>
        <v/>
      </c>
      <c r="E65" s="2" t="str">
        <f>IF(OR(results!J66="",results!$M66="",results!$AE66=0),"",VLOOKUP(results!J66,echelle3,2))</f>
        <v/>
      </c>
      <c r="F65" s="2" t="str">
        <f>IF(OR(results!K66="",results!$M66="",results!$AE66=0),"",VLOOKUP(results!K66,echelle3,2))</f>
        <v/>
      </c>
      <c r="G65" s="2" t="str">
        <f>IF(OR(results!L66="",results!$M66="",results!$AE66=0),"",VLOOKUP(results!L66,echelle3,2))</f>
        <v/>
      </c>
      <c r="H65" s="2" t="str">
        <f>IF(OR(results!M66="",results!$M66="",results!$AE66=0),"",VLOOKUP(results!M66,echelle2,2))</f>
        <v/>
      </c>
      <c r="I65" s="92">
        <f>results!B66</f>
        <v>0</v>
      </c>
      <c r="K65" s="2" t="str">
        <f>IF(OR(results!F66="",results!$M66="",results!$AE66=0),"",VLOOKUP(results!F66,Feuil1!$N$2:$O$48,2))</f>
        <v/>
      </c>
      <c r="L65" s="2" t="str">
        <f>IF(OR(results!Q66="",results!$M66="",results!$AE66=0),"",VLOOKUP(results!Q66,echelle3,2))</f>
        <v/>
      </c>
      <c r="M65" s="2" t="str">
        <f>IF(OR(results!R66="",results!$M66="",results!$AE66=0),"",VLOOKUP(results!R66,echelle3,2))</f>
        <v/>
      </c>
      <c r="N65" s="2" t="str">
        <f>IF(OR(results!S66="",results!$M66="",results!$AE66=0),"",VLOOKUP(results!S66,echelle3,2))</f>
        <v/>
      </c>
      <c r="O65" s="2" t="str">
        <f>IF(OR(results!T66="",results!$M66="",results!$AE66=0),"",VLOOKUP(results!T66,echelle3,2))</f>
        <v/>
      </c>
      <c r="P65" s="2" t="str">
        <f>IF(OR(results!U66="",results!$M66="",results!$AE66=0),"",VLOOKUP(results!U66,echelle3,2))</f>
        <v/>
      </c>
      <c r="Q65" s="2" t="str">
        <f>IF(OR(results!V66="",results!$M66="",results!$AE66=0),"",VLOOKUP(results!V66,echelle3,2))</f>
        <v/>
      </c>
      <c r="R65" s="2" t="str">
        <f>IF(OR(results!W66="",results!$M66="",results!$AE66=0),"",VLOOKUP(results!W66,echelle2,2))</f>
        <v/>
      </c>
      <c r="S65" s="92">
        <f>results!L66</f>
        <v>0</v>
      </c>
    </row>
    <row r="66" spans="1:19" x14ac:dyDescent="0.25">
      <c r="A66" s="2" t="str">
        <f>IF(OR(results!F67="",results!$M67="",results!$AE67=0),"",VLOOKUP(results!F67,echelle3,2))</f>
        <v/>
      </c>
      <c r="B66" s="2" t="str">
        <f>IF(OR(results!G67="",results!$M67="",results!$AE67=0),"",VLOOKUP(results!G67,echelle3,2))</f>
        <v/>
      </c>
      <c r="C66" s="2" t="str">
        <f>IF(OR(results!H67="",results!$M67="",results!$AE67=0),"",VLOOKUP(results!H67,echelle3,2))</f>
        <v/>
      </c>
      <c r="D66" s="2" t="str">
        <f>IF(OR(results!I67="",results!$M67="",results!$AE67=0),"",VLOOKUP(results!I67,echelle3,2))</f>
        <v/>
      </c>
      <c r="E66" s="2" t="str">
        <f>IF(OR(results!J67="",results!$M67="",results!$AE67=0),"",VLOOKUP(results!J67,echelle3,2))</f>
        <v/>
      </c>
      <c r="F66" s="2" t="str">
        <f>IF(OR(results!K67="",results!$M67="",results!$AE67=0),"",VLOOKUP(results!K67,echelle3,2))</f>
        <v/>
      </c>
      <c r="G66" s="2" t="str">
        <f>IF(OR(results!L67="",results!$M67="",results!$AE67=0),"",VLOOKUP(results!L67,echelle3,2))</f>
        <v/>
      </c>
      <c r="H66" s="2" t="str">
        <f>IF(OR(results!M67="",results!$M67="",results!$AE67=0),"",VLOOKUP(results!M67,echelle2,2))</f>
        <v/>
      </c>
      <c r="I66" s="92">
        <f>results!B67</f>
        <v>0</v>
      </c>
      <c r="K66" s="2" t="str">
        <f>IF(OR(results!F67="",results!$M67="",results!$AE67=0),"",VLOOKUP(results!F67,Feuil1!$N$2:$O$48,2))</f>
        <v/>
      </c>
      <c r="L66" s="2" t="str">
        <f>IF(OR(results!Q67="",results!$M67="",results!$AE67=0),"",VLOOKUP(results!Q67,echelle3,2))</f>
        <v/>
      </c>
      <c r="M66" s="2" t="str">
        <f>IF(OR(results!R67="",results!$M67="",results!$AE67=0),"",VLOOKUP(results!R67,echelle3,2))</f>
        <v/>
      </c>
      <c r="N66" s="2" t="str">
        <f>IF(OR(results!S67="",results!$M67="",results!$AE67=0),"",VLOOKUP(results!S67,echelle3,2))</f>
        <v/>
      </c>
      <c r="O66" s="2" t="str">
        <f>IF(OR(results!T67="",results!$M67="",results!$AE67=0),"",VLOOKUP(results!T67,echelle3,2))</f>
        <v/>
      </c>
      <c r="P66" s="2" t="str">
        <f>IF(OR(results!U67="",results!$M67="",results!$AE67=0),"",VLOOKUP(results!U67,echelle3,2))</f>
        <v/>
      </c>
      <c r="Q66" s="2" t="str">
        <f>IF(OR(results!V67="",results!$M67="",results!$AE67=0),"",VLOOKUP(results!V67,echelle3,2))</f>
        <v/>
      </c>
      <c r="R66" s="2" t="str">
        <f>IF(OR(results!W67="",results!$M67="",results!$AE67=0),"",VLOOKUP(results!W67,echelle2,2))</f>
        <v/>
      </c>
      <c r="S66" s="92">
        <f>results!L67</f>
        <v>0</v>
      </c>
    </row>
    <row r="67" spans="1:19" x14ac:dyDescent="0.25">
      <c r="A67" s="2" t="str">
        <f>IF(OR(results!F68="",results!$M68="",results!$AE68=0),"",VLOOKUP(results!F68,echelle3,2))</f>
        <v/>
      </c>
      <c r="B67" s="2" t="str">
        <f>IF(OR(results!G68="",results!$M68="",results!$AE68=0),"",VLOOKUP(results!G68,echelle3,2))</f>
        <v/>
      </c>
      <c r="C67" s="2" t="str">
        <f>IF(OR(results!H68="",results!$M68="",results!$AE68=0),"",VLOOKUP(results!H68,echelle3,2))</f>
        <v/>
      </c>
      <c r="D67" s="2" t="str">
        <f>IF(OR(results!I68="",results!$M68="",results!$AE68=0),"",VLOOKUP(results!I68,echelle3,2))</f>
        <v/>
      </c>
      <c r="E67" s="2" t="str">
        <f>IF(OR(results!J68="",results!$M68="",results!$AE68=0),"",VLOOKUP(results!J68,echelle3,2))</f>
        <v/>
      </c>
      <c r="F67" s="2" t="str">
        <f>IF(OR(results!K68="",results!$M68="",results!$AE68=0),"",VLOOKUP(results!K68,echelle3,2))</f>
        <v/>
      </c>
      <c r="G67" s="2" t="str">
        <f>IF(OR(results!L68="",results!$M68="",results!$AE68=0),"",VLOOKUP(results!L68,echelle3,2))</f>
        <v/>
      </c>
      <c r="H67" s="2" t="str">
        <f>IF(OR(results!M68="",results!$M68="",results!$AE68=0),"",VLOOKUP(results!M68,echelle2,2))</f>
        <v/>
      </c>
      <c r="I67" s="92">
        <f>results!B68</f>
        <v>0</v>
      </c>
      <c r="K67" s="2" t="str">
        <f>IF(OR(results!F68="",results!$M68="",results!$AE68=0),"",VLOOKUP(results!F68,Feuil1!$N$2:$O$48,2))</f>
        <v/>
      </c>
      <c r="L67" s="2" t="str">
        <f>IF(OR(results!Q68="",results!$M68="",results!$AE68=0),"",VLOOKUP(results!Q68,echelle3,2))</f>
        <v/>
      </c>
      <c r="M67" s="2" t="str">
        <f>IF(OR(results!R68="",results!$M68="",results!$AE68=0),"",VLOOKUP(results!R68,echelle3,2))</f>
        <v/>
      </c>
      <c r="N67" s="2" t="str">
        <f>IF(OR(results!S68="",results!$M68="",results!$AE68=0),"",VLOOKUP(results!S68,echelle3,2))</f>
        <v/>
      </c>
      <c r="O67" s="2" t="str">
        <f>IF(OR(results!T68="",results!$M68="",results!$AE68=0),"",VLOOKUP(results!T68,echelle3,2))</f>
        <v/>
      </c>
      <c r="P67" s="2" t="str">
        <f>IF(OR(results!U68="",results!$M68="",results!$AE68=0),"",VLOOKUP(results!U68,echelle3,2))</f>
        <v/>
      </c>
      <c r="Q67" s="2" t="str">
        <f>IF(OR(results!V68="",results!$M68="",results!$AE68=0),"",VLOOKUP(results!V68,echelle3,2))</f>
        <v/>
      </c>
      <c r="R67" s="2" t="str">
        <f>IF(OR(results!W68="",results!$M68="",results!$AE68=0),"",VLOOKUP(results!W68,echelle2,2))</f>
        <v/>
      </c>
      <c r="S67" s="92">
        <f>results!L68</f>
        <v>0</v>
      </c>
    </row>
    <row r="68" spans="1:19" x14ac:dyDescent="0.25">
      <c r="A68" s="2" t="str">
        <f>IF(OR(results!F69="",results!$M69="",results!$AE69=0),"",VLOOKUP(results!F69,echelle3,2))</f>
        <v/>
      </c>
      <c r="B68" s="2" t="str">
        <f>IF(OR(results!G69="",results!$M69="",results!$AE69=0),"",VLOOKUP(results!G69,echelle3,2))</f>
        <v/>
      </c>
      <c r="C68" s="2" t="str">
        <f>IF(OR(results!H69="",results!$M69="",results!$AE69=0),"",VLOOKUP(results!H69,echelle3,2))</f>
        <v/>
      </c>
      <c r="D68" s="2" t="str">
        <f>IF(OR(results!I69="",results!$M69="",results!$AE69=0),"",VLOOKUP(results!I69,echelle3,2))</f>
        <v/>
      </c>
      <c r="E68" s="2" t="str">
        <f>IF(OR(results!J69="",results!$M69="",results!$AE69=0),"",VLOOKUP(results!J69,echelle3,2))</f>
        <v/>
      </c>
      <c r="F68" s="2" t="str">
        <f>IF(OR(results!K69="",results!$M69="",results!$AE69=0),"",VLOOKUP(results!K69,echelle3,2))</f>
        <v/>
      </c>
      <c r="G68" s="2" t="str">
        <f>IF(OR(results!L69="",results!$M69="",results!$AE69=0),"",VLOOKUP(results!L69,echelle3,2))</f>
        <v/>
      </c>
      <c r="H68" s="2" t="str">
        <f>IF(OR(results!M69="",results!$M69="",results!$AE69=0),"",VLOOKUP(results!M69,echelle2,2))</f>
        <v/>
      </c>
      <c r="I68" s="92">
        <f>results!B69</f>
        <v>0</v>
      </c>
      <c r="K68" s="2" t="str">
        <f>IF(OR(results!F69="",results!$M69="",results!$AE69=0),"",VLOOKUP(results!F69,Feuil1!$N$2:$O$48,2))</f>
        <v/>
      </c>
      <c r="L68" s="2" t="str">
        <f>IF(OR(results!Q69="",results!$M69="",results!$AE69=0),"",VLOOKUP(results!Q69,echelle3,2))</f>
        <v/>
      </c>
      <c r="M68" s="2" t="str">
        <f>IF(OR(results!R69="",results!$M69="",results!$AE69=0),"",VLOOKUP(results!R69,echelle3,2))</f>
        <v/>
      </c>
      <c r="N68" s="2" t="str">
        <f>IF(OR(results!S69="",results!$M69="",results!$AE69=0),"",VLOOKUP(results!S69,echelle3,2))</f>
        <v/>
      </c>
      <c r="O68" s="2" t="str">
        <f>IF(OR(results!T69="",results!$M69="",results!$AE69=0),"",VLOOKUP(results!T69,echelle3,2))</f>
        <v/>
      </c>
      <c r="P68" s="2" t="str">
        <f>IF(OR(results!U69="",results!$M69="",results!$AE69=0),"",VLOOKUP(results!U69,echelle3,2))</f>
        <v/>
      </c>
      <c r="Q68" s="2" t="str">
        <f>IF(OR(results!V69="",results!$M69="",results!$AE69=0),"",VLOOKUP(results!V69,echelle3,2))</f>
        <v/>
      </c>
      <c r="R68" s="2" t="str">
        <f>IF(OR(results!W69="",results!$M69="",results!$AE69=0),"",VLOOKUP(results!W69,echelle2,2))</f>
        <v/>
      </c>
      <c r="S68" s="92">
        <f>results!L69</f>
        <v>0</v>
      </c>
    </row>
    <row r="69" spans="1:19" x14ac:dyDescent="0.25">
      <c r="A69" s="2" t="str">
        <f>IF(OR(results!F70="",results!$M70="",results!$AE70=0),"",VLOOKUP(results!F70,echelle3,2))</f>
        <v/>
      </c>
      <c r="B69" s="2" t="str">
        <f>IF(OR(results!G70="",results!$M70="",results!$AE70=0),"",VLOOKUP(results!G70,echelle3,2))</f>
        <v/>
      </c>
      <c r="C69" s="2" t="str">
        <f>IF(OR(results!H70="",results!$M70="",results!$AE70=0),"",VLOOKUP(results!H70,echelle3,2))</f>
        <v/>
      </c>
      <c r="D69" s="2" t="str">
        <f>IF(OR(results!I70="",results!$M70="",results!$AE70=0),"",VLOOKUP(results!I70,echelle3,2))</f>
        <v/>
      </c>
      <c r="E69" s="2" t="str">
        <f>IF(OR(results!J70="",results!$M70="",results!$AE70=0),"",VLOOKUP(results!J70,echelle3,2))</f>
        <v/>
      </c>
      <c r="F69" s="2" t="str">
        <f>IF(OR(results!K70="",results!$M70="",results!$AE70=0),"",VLOOKUP(results!K70,echelle3,2))</f>
        <v/>
      </c>
      <c r="G69" s="2" t="str">
        <f>IF(OR(results!L70="",results!$M70="",results!$AE70=0),"",VLOOKUP(results!L70,echelle3,2))</f>
        <v/>
      </c>
      <c r="H69" s="2" t="str">
        <f>IF(OR(results!M70="",results!$M70="",results!$AE70=0),"",VLOOKUP(results!M70,echelle2,2))</f>
        <v/>
      </c>
      <c r="I69" s="92">
        <f>results!B70</f>
        <v>0</v>
      </c>
      <c r="K69" s="2" t="str">
        <f>IF(OR(results!F70="",results!$M70="",results!$AE70=0),"",VLOOKUP(results!F70,Feuil1!$N$2:$O$48,2))</f>
        <v/>
      </c>
      <c r="L69" s="2" t="str">
        <f>IF(OR(results!Q70="",results!$M70="",results!$AE70=0),"",VLOOKUP(results!Q70,echelle3,2))</f>
        <v/>
      </c>
      <c r="M69" s="2" t="str">
        <f>IF(OR(results!R70="",results!$M70="",results!$AE70=0),"",VLOOKUP(results!R70,echelle3,2))</f>
        <v/>
      </c>
      <c r="N69" s="2" t="str">
        <f>IF(OR(results!S70="",results!$M70="",results!$AE70=0),"",VLOOKUP(results!S70,echelle3,2))</f>
        <v/>
      </c>
      <c r="O69" s="2" t="str">
        <f>IF(OR(results!T70="",results!$M70="",results!$AE70=0),"",VLOOKUP(results!T70,echelle3,2))</f>
        <v/>
      </c>
      <c r="P69" s="2" t="str">
        <f>IF(OR(results!U70="",results!$M70="",results!$AE70=0),"",VLOOKUP(results!U70,echelle3,2))</f>
        <v/>
      </c>
      <c r="Q69" s="2" t="str">
        <f>IF(OR(results!V70="",results!$M70="",results!$AE70=0),"",VLOOKUP(results!V70,echelle3,2))</f>
        <v/>
      </c>
      <c r="R69" s="2" t="str">
        <f>IF(OR(results!W70="",results!$M70="",results!$AE70=0),"",VLOOKUP(results!W70,echelle2,2))</f>
        <v/>
      </c>
      <c r="S69" s="92">
        <f>results!L70</f>
        <v>0</v>
      </c>
    </row>
    <row r="70" spans="1:19" x14ac:dyDescent="0.25">
      <c r="A70" s="2" t="str">
        <f>IF(OR(results!F71="",results!$M71="",results!$AE71=0),"",VLOOKUP(results!F71,echelle3,2))</f>
        <v/>
      </c>
      <c r="B70" s="2" t="str">
        <f>IF(OR(results!G71="",results!$M71="",results!$AE71=0),"",VLOOKUP(results!G71,echelle3,2))</f>
        <v/>
      </c>
      <c r="C70" s="2" t="str">
        <f>IF(OR(results!H71="",results!$M71="",results!$AE71=0),"",VLOOKUP(results!H71,echelle3,2))</f>
        <v/>
      </c>
      <c r="D70" s="2" t="str">
        <f>IF(OR(results!I71="",results!$M71="",results!$AE71=0),"",VLOOKUP(results!I71,echelle3,2))</f>
        <v/>
      </c>
      <c r="E70" s="2" t="str">
        <f>IF(OR(results!J71="",results!$M71="",results!$AE71=0),"",VLOOKUP(results!J71,echelle3,2))</f>
        <v/>
      </c>
      <c r="F70" s="2" t="str">
        <f>IF(OR(results!K71="",results!$M71="",results!$AE71=0),"",VLOOKUP(results!K71,echelle3,2))</f>
        <v/>
      </c>
      <c r="G70" s="2" t="str">
        <f>IF(OR(results!L71="",results!$M71="",results!$AE71=0),"",VLOOKUP(results!L71,echelle3,2))</f>
        <v/>
      </c>
      <c r="H70" s="2" t="str">
        <f>IF(OR(results!M71="",results!$M71="",results!$AE71=0),"",VLOOKUP(results!M71,echelle2,2))</f>
        <v/>
      </c>
      <c r="I70" s="92">
        <f>results!B71</f>
        <v>0</v>
      </c>
      <c r="K70" s="2" t="str">
        <f>IF(OR(results!F71="",results!$M71="",results!$AE71=0),"",VLOOKUP(results!F71,Feuil1!$N$2:$O$48,2))</f>
        <v/>
      </c>
      <c r="L70" s="2" t="str">
        <f>IF(OR(results!Q71="",results!$M71="",results!$AE71=0),"",VLOOKUP(results!Q71,echelle3,2))</f>
        <v/>
      </c>
      <c r="M70" s="2" t="str">
        <f>IF(OR(results!R71="",results!$M71="",results!$AE71=0),"",VLOOKUP(results!R71,echelle3,2))</f>
        <v/>
      </c>
      <c r="N70" s="2" t="str">
        <f>IF(OR(results!S71="",results!$M71="",results!$AE71=0),"",VLOOKUP(results!S71,echelle3,2))</f>
        <v/>
      </c>
      <c r="O70" s="2" t="str">
        <f>IF(OR(results!T71="",results!$M71="",results!$AE71=0),"",VLOOKUP(results!T71,echelle3,2))</f>
        <v/>
      </c>
      <c r="P70" s="2" t="str">
        <f>IF(OR(results!U71="",results!$M71="",results!$AE71=0),"",VLOOKUP(results!U71,echelle3,2))</f>
        <v/>
      </c>
      <c r="Q70" s="2" t="str">
        <f>IF(OR(results!V71="",results!$M71="",results!$AE71=0),"",VLOOKUP(results!V71,echelle3,2))</f>
        <v/>
      </c>
      <c r="R70" s="2" t="str">
        <f>IF(OR(results!W71="",results!$M71="",results!$AE71=0),"",VLOOKUP(results!W71,echelle2,2))</f>
        <v/>
      </c>
      <c r="S70" s="92">
        <f>results!L71</f>
        <v>0</v>
      </c>
    </row>
    <row r="71" spans="1:19" x14ac:dyDescent="0.25">
      <c r="A71" s="2" t="str">
        <f>IF(OR(results!F72="",results!$M72="",results!$AE72=0),"",VLOOKUP(results!F72,echelle3,2))</f>
        <v/>
      </c>
      <c r="B71" s="2" t="str">
        <f>IF(OR(results!G72="",results!$M72="",results!$AE72=0),"",VLOOKUP(results!G72,echelle3,2))</f>
        <v/>
      </c>
      <c r="C71" s="2" t="str">
        <f>IF(OR(results!H72="",results!$M72="",results!$AE72=0),"",VLOOKUP(results!H72,echelle3,2))</f>
        <v/>
      </c>
      <c r="D71" s="2" t="str">
        <f>IF(OR(results!I72="",results!$M72="",results!$AE72=0),"",VLOOKUP(results!I72,echelle3,2))</f>
        <v/>
      </c>
      <c r="E71" s="2" t="str">
        <f>IF(OR(results!J72="",results!$M72="",results!$AE72=0),"",VLOOKUP(results!J72,echelle3,2))</f>
        <v/>
      </c>
      <c r="F71" s="2" t="str">
        <f>IF(OR(results!K72="",results!$M72="",results!$AE72=0),"",VLOOKUP(results!K72,echelle3,2))</f>
        <v/>
      </c>
      <c r="G71" s="2" t="str">
        <f>IF(OR(results!L72="",results!$M72="",results!$AE72=0),"",VLOOKUP(results!L72,echelle3,2))</f>
        <v/>
      </c>
      <c r="H71" s="2" t="str">
        <f>IF(OR(results!M72="",results!$M72="",results!$AE72=0),"",VLOOKUP(results!M72,echelle2,2))</f>
        <v/>
      </c>
      <c r="I71" s="92">
        <f>results!B72</f>
        <v>0</v>
      </c>
      <c r="K71" s="2" t="str">
        <f>IF(OR(results!F72="",results!$M72="",results!$AE72=0),"",VLOOKUP(results!F72,Feuil1!$N$2:$O$48,2))</f>
        <v/>
      </c>
      <c r="L71" s="2" t="str">
        <f>IF(OR(results!Q72="",results!$M72="",results!$AE72=0),"",VLOOKUP(results!Q72,echelle3,2))</f>
        <v/>
      </c>
      <c r="M71" s="2" t="str">
        <f>IF(OR(results!R72="",results!$M72="",results!$AE72=0),"",VLOOKUP(results!R72,echelle3,2))</f>
        <v/>
      </c>
      <c r="N71" s="2" t="str">
        <f>IF(OR(results!S72="",results!$M72="",results!$AE72=0),"",VLOOKUP(results!S72,echelle3,2))</f>
        <v/>
      </c>
      <c r="O71" s="2" t="str">
        <f>IF(OR(results!T72="",results!$M72="",results!$AE72=0),"",VLOOKUP(results!T72,echelle3,2))</f>
        <v/>
      </c>
      <c r="P71" s="2" t="str">
        <f>IF(OR(results!U72="",results!$M72="",results!$AE72=0),"",VLOOKUP(results!U72,echelle3,2))</f>
        <v/>
      </c>
      <c r="Q71" s="2" t="str">
        <f>IF(OR(results!V72="",results!$M72="",results!$AE72=0),"",VLOOKUP(results!V72,echelle3,2))</f>
        <v/>
      </c>
      <c r="R71" s="2" t="str">
        <f>IF(OR(results!W72="",results!$M72="",results!$AE72=0),"",VLOOKUP(results!W72,echelle2,2))</f>
        <v/>
      </c>
      <c r="S71" s="92">
        <f>results!L72</f>
        <v>0</v>
      </c>
    </row>
    <row r="72" spans="1:19" x14ac:dyDescent="0.25">
      <c r="A72" s="2" t="str">
        <f>IF(OR(results!F73="",results!$M73="",results!$AE73=0),"",VLOOKUP(results!F73,echelle3,2))</f>
        <v/>
      </c>
      <c r="B72" s="2" t="str">
        <f>IF(OR(results!G73="",results!$M73="",results!$AE73=0),"",VLOOKUP(results!G73,echelle3,2))</f>
        <v/>
      </c>
      <c r="C72" s="2" t="str">
        <f>IF(OR(results!H73="",results!$M73="",results!$AE73=0),"",VLOOKUP(results!H73,echelle3,2))</f>
        <v/>
      </c>
      <c r="D72" s="2" t="str">
        <f>IF(OR(results!I73="",results!$M73="",results!$AE73=0),"",VLOOKUP(results!I73,echelle3,2))</f>
        <v/>
      </c>
      <c r="E72" s="2" t="str">
        <f>IF(OR(results!J73="",results!$M73="",results!$AE73=0),"",VLOOKUP(results!J73,echelle3,2))</f>
        <v/>
      </c>
      <c r="F72" s="2" t="str">
        <f>IF(OR(results!K73="",results!$M73="",results!$AE73=0),"",VLOOKUP(results!K73,echelle3,2))</f>
        <v/>
      </c>
      <c r="G72" s="2" t="str">
        <f>IF(OR(results!L73="",results!$M73="",results!$AE73=0),"",VLOOKUP(results!L73,echelle3,2))</f>
        <v/>
      </c>
      <c r="H72" s="2" t="str">
        <f>IF(OR(results!M73="",results!$M73="",results!$AE73=0),"",VLOOKUP(results!M73,echelle2,2))</f>
        <v/>
      </c>
      <c r="I72" s="92">
        <f>results!B73</f>
        <v>0</v>
      </c>
      <c r="K72" s="2" t="str">
        <f>IF(OR(results!F73="",results!$M73="",results!$AE73=0),"",VLOOKUP(results!F73,Feuil1!$N$2:$O$48,2))</f>
        <v/>
      </c>
      <c r="L72" s="2" t="str">
        <f>IF(OR(results!Q73="",results!$M73="",results!$AE73=0),"",VLOOKUP(results!Q73,echelle3,2))</f>
        <v/>
      </c>
      <c r="M72" s="2" t="str">
        <f>IF(OR(results!R73="",results!$M73="",results!$AE73=0),"",VLOOKUP(results!R73,echelle3,2))</f>
        <v/>
      </c>
      <c r="N72" s="2" t="str">
        <f>IF(OR(results!S73="",results!$M73="",results!$AE73=0),"",VLOOKUP(results!S73,echelle3,2))</f>
        <v/>
      </c>
      <c r="O72" s="2" t="str">
        <f>IF(OR(results!T73="",results!$M73="",results!$AE73=0),"",VLOOKUP(results!T73,echelle3,2))</f>
        <v/>
      </c>
      <c r="P72" s="2" t="str">
        <f>IF(OR(results!U73="",results!$M73="",results!$AE73=0),"",VLOOKUP(results!U73,echelle3,2))</f>
        <v/>
      </c>
      <c r="Q72" s="2" t="str">
        <f>IF(OR(results!V73="",results!$M73="",results!$AE73=0),"",VLOOKUP(results!V73,echelle3,2))</f>
        <v/>
      </c>
      <c r="R72" s="2" t="str">
        <f>IF(OR(results!W73="",results!$M73="",results!$AE73=0),"",VLOOKUP(results!W73,echelle2,2))</f>
        <v/>
      </c>
      <c r="S72" s="92">
        <f>results!L73</f>
        <v>0</v>
      </c>
    </row>
    <row r="73" spans="1:19" x14ac:dyDescent="0.25">
      <c r="A73" s="2" t="str">
        <f>IF(OR(results!F74="",results!$M74="",results!$AE74=0),"",VLOOKUP(results!F74,echelle3,2))</f>
        <v/>
      </c>
      <c r="B73" s="2" t="str">
        <f>IF(OR(results!G74="",results!$M74="",results!$AE74=0),"",VLOOKUP(results!G74,echelle3,2))</f>
        <v/>
      </c>
      <c r="C73" s="2" t="str">
        <f>IF(OR(results!H74="",results!$M74="",results!$AE74=0),"",VLOOKUP(results!H74,echelle3,2))</f>
        <v/>
      </c>
      <c r="D73" s="2" t="str">
        <f>IF(OR(results!I74="",results!$M74="",results!$AE74=0),"",VLOOKUP(results!I74,echelle3,2))</f>
        <v/>
      </c>
      <c r="E73" s="2" t="str">
        <f>IF(OR(results!J74="",results!$M74="",results!$AE74=0),"",VLOOKUP(results!J74,echelle3,2))</f>
        <v/>
      </c>
      <c r="F73" s="2" t="str">
        <f>IF(OR(results!K74="",results!$M74="",results!$AE74=0),"",VLOOKUP(results!K74,echelle3,2))</f>
        <v/>
      </c>
      <c r="G73" s="2" t="str">
        <f>IF(OR(results!L74="",results!$M74="",results!$AE74=0),"",VLOOKUP(results!L74,echelle3,2))</f>
        <v/>
      </c>
      <c r="H73" s="2" t="str">
        <f>IF(OR(results!M74="",results!$M74="",results!$AE74=0),"",VLOOKUP(results!M74,echelle2,2))</f>
        <v/>
      </c>
      <c r="I73" s="92">
        <f>results!B74</f>
        <v>0</v>
      </c>
      <c r="K73" s="2" t="str">
        <f>IF(OR(results!F74="",results!$M74="",results!$AE74=0),"",VLOOKUP(results!F74,Feuil1!$N$2:$O$48,2))</f>
        <v/>
      </c>
      <c r="L73" s="2" t="str">
        <f>IF(OR(results!Q74="",results!$M74="",results!$AE74=0),"",VLOOKUP(results!Q74,echelle3,2))</f>
        <v/>
      </c>
      <c r="M73" s="2" t="str">
        <f>IF(OR(results!R74="",results!$M74="",results!$AE74=0),"",VLOOKUP(results!R74,echelle3,2))</f>
        <v/>
      </c>
      <c r="N73" s="2" t="str">
        <f>IF(OR(results!S74="",results!$M74="",results!$AE74=0),"",VLOOKUP(results!S74,echelle3,2))</f>
        <v/>
      </c>
      <c r="O73" s="2" t="str">
        <f>IF(OR(results!T74="",results!$M74="",results!$AE74=0),"",VLOOKUP(results!T74,echelle3,2))</f>
        <v/>
      </c>
      <c r="P73" s="2" t="str">
        <f>IF(OR(results!U74="",results!$M74="",results!$AE74=0),"",VLOOKUP(results!U74,echelle3,2))</f>
        <v/>
      </c>
      <c r="Q73" s="2" t="str">
        <f>IF(OR(results!V74="",results!$M74="",results!$AE74=0),"",VLOOKUP(results!V74,echelle3,2))</f>
        <v/>
      </c>
      <c r="R73" s="2" t="str">
        <f>IF(OR(results!W74="",results!$M74="",results!$AE74=0),"",VLOOKUP(results!W74,echelle2,2))</f>
        <v/>
      </c>
      <c r="S73" s="92">
        <f>results!L74</f>
        <v>0</v>
      </c>
    </row>
    <row r="74" spans="1:19" x14ac:dyDescent="0.25">
      <c r="A74" s="2" t="str">
        <f>IF(OR(results!F75="",results!$M75="",results!$AE75=0),"",VLOOKUP(results!F75,echelle3,2))</f>
        <v/>
      </c>
      <c r="B74" s="2" t="str">
        <f>IF(OR(results!G75="",results!$M75="",results!$AE75=0),"",VLOOKUP(results!G75,echelle3,2))</f>
        <v/>
      </c>
      <c r="C74" s="2" t="str">
        <f>IF(OR(results!H75="",results!$M75="",results!$AE75=0),"",VLOOKUP(results!H75,echelle3,2))</f>
        <v/>
      </c>
      <c r="D74" s="2" t="str">
        <f>IF(OR(results!I75="",results!$M75="",results!$AE75=0),"",VLOOKUP(results!I75,echelle3,2))</f>
        <v/>
      </c>
      <c r="E74" s="2" t="str">
        <f>IF(OR(results!J75="",results!$M75="",results!$AE75=0),"",VLOOKUP(results!J75,echelle3,2))</f>
        <v/>
      </c>
      <c r="F74" s="2" t="str">
        <f>IF(OR(results!K75="",results!$M75="",results!$AE75=0),"",VLOOKUP(results!K75,echelle3,2))</f>
        <v/>
      </c>
      <c r="G74" s="2" t="str">
        <f>IF(OR(results!L75="",results!$M75="",results!$AE75=0),"",VLOOKUP(results!L75,echelle3,2))</f>
        <v/>
      </c>
      <c r="H74" s="2" t="str">
        <f>IF(OR(results!M75="",results!$M75="",results!$AE75=0),"",VLOOKUP(results!M75,echelle2,2))</f>
        <v/>
      </c>
      <c r="I74" s="92">
        <f>results!B75</f>
        <v>0</v>
      </c>
      <c r="K74" s="2" t="str">
        <f>IF(OR(results!F75="",results!$M75="",results!$AE75=0),"",VLOOKUP(results!F75,Feuil1!$N$2:$O$48,2))</f>
        <v/>
      </c>
      <c r="L74" s="2" t="str">
        <f>IF(OR(results!Q75="",results!$M75="",results!$AE75=0),"",VLOOKUP(results!Q75,echelle3,2))</f>
        <v/>
      </c>
      <c r="M74" s="2" t="str">
        <f>IF(OR(results!R75="",results!$M75="",results!$AE75=0),"",VLOOKUP(results!R75,echelle3,2))</f>
        <v/>
      </c>
      <c r="N74" s="2" t="str">
        <f>IF(OR(results!S75="",results!$M75="",results!$AE75=0),"",VLOOKUP(results!S75,echelle3,2))</f>
        <v/>
      </c>
      <c r="O74" s="2" t="str">
        <f>IF(OR(results!T75="",results!$M75="",results!$AE75=0),"",VLOOKUP(results!T75,echelle3,2))</f>
        <v/>
      </c>
      <c r="P74" s="2" t="str">
        <f>IF(OR(results!U75="",results!$M75="",results!$AE75=0),"",VLOOKUP(results!U75,echelle3,2))</f>
        <v/>
      </c>
      <c r="Q74" s="2" t="str">
        <f>IF(OR(results!V75="",results!$M75="",results!$AE75=0),"",VLOOKUP(results!V75,echelle3,2))</f>
        <v/>
      </c>
      <c r="R74" s="2" t="str">
        <f>IF(OR(results!W75="",results!$M75="",results!$AE75=0),"",VLOOKUP(results!W75,echelle2,2))</f>
        <v/>
      </c>
      <c r="S74" s="92">
        <f>results!L75</f>
        <v>0</v>
      </c>
    </row>
    <row r="75" spans="1:19" x14ac:dyDescent="0.25">
      <c r="A75" s="2" t="str">
        <f>IF(OR(results!F76="",results!$M76="",results!$AE76=0),"",VLOOKUP(results!F76,echelle3,2))</f>
        <v/>
      </c>
      <c r="B75" s="2" t="str">
        <f>IF(OR(results!G76="",results!$M76="",results!$AE76=0),"",VLOOKUP(results!G76,echelle3,2))</f>
        <v/>
      </c>
      <c r="C75" s="2" t="str">
        <f>IF(OR(results!H76="",results!$M76="",results!$AE76=0),"",VLOOKUP(results!H76,echelle3,2))</f>
        <v/>
      </c>
      <c r="D75" s="2" t="str">
        <f>IF(OR(results!I76="",results!$M76="",results!$AE76=0),"",VLOOKUP(results!I76,echelle3,2))</f>
        <v/>
      </c>
      <c r="E75" s="2" t="str">
        <f>IF(OR(results!J76="",results!$M76="",results!$AE76=0),"",VLOOKUP(results!J76,echelle3,2))</f>
        <v/>
      </c>
      <c r="F75" s="2" t="str">
        <f>IF(OR(results!K76="",results!$M76="",results!$AE76=0),"",VLOOKUP(results!K76,echelle3,2))</f>
        <v/>
      </c>
      <c r="G75" s="2" t="str">
        <f>IF(OR(results!L76="",results!$M76="",results!$AE76=0),"",VLOOKUP(results!L76,echelle3,2))</f>
        <v/>
      </c>
      <c r="H75" s="2" t="str">
        <f>IF(OR(results!M76="",results!$M76="",results!$AE76=0),"",VLOOKUP(results!M76,echelle2,2))</f>
        <v/>
      </c>
      <c r="I75" s="92">
        <f>results!B76</f>
        <v>0</v>
      </c>
      <c r="K75" s="2" t="str">
        <f>IF(OR(results!F76="",results!$M76="",results!$AE76=0),"",VLOOKUP(results!F76,Feuil1!$N$2:$O$48,2))</f>
        <v/>
      </c>
      <c r="L75" s="2" t="str">
        <f>IF(OR(results!Q76="",results!$M76="",results!$AE76=0),"",VLOOKUP(results!Q76,echelle3,2))</f>
        <v/>
      </c>
      <c r="M75" s="2" t="str">
        <f>IF(OR(results!R76="",results!$M76="",results!$AE76=0),"",VLOOKUP(results!R76,echelle3,2))</f>
        <v/>
      </c>
      <c r="N75" s="2" t="str">
        <f>IF(OR(results!S76="",results!$M76="",results!$AE76=0),"",VLOOKUP(results!S76,echelle3,2))</f>
        <v/>
      </c>
      <c r="O75" s="2" t="str">
        <f>IF(OR(results!T76="",results!$M76="",results!$AE76=0),"",VLOOKUP(results!T76,echelle3,2))</f>
        <v/>
      </c>
      <c r="P75" s="2" t="str">
        <f>IF(OR(results!U76="",results!$M76="",results!$AE76=0),"",VLOOKUP(results!U76,echelle3,2))</f>
        <v/>
      </c>
      <c r="Q75" s="2" t="str">
        <f>IF(OR(results!V76="",results!$M76="",results!$AE76=0),"",VLOOKUP(results!V76,echelle3,2))</f>
        <v/>
      </c>
      <c r="R75" s="2" t="str">
        <f>IF(OR(results!W76="",results!$M76="",results!$AE76=0),"",VLOOKUP(results!W76,echelle2,2))</f>
        <v/>
      </c>
      <c r="S75" s="92">
        <f>results!L76</f>
        <v>0</v>
      </c>
    </row>
    <row r="76" spans="1:19" x14ac:dyDescent="0.25">
      <c r="A76" s="2" t="str">
        <f>IF(OR(results!F77="",results!$M77="",results!$AE77=0),"",VLOOKUP(results!F77,echelle3,2))</f>
        <v/>
      </c>
      <c r="B76" s="2" t="str">
        <f>IF(OR(results!G77="",results!$M77="",results!$AE77=0),"",VLOOKUP(results!G77,echelle3,2))</f>
        <v/>
      </c>
      <c r="C76" s="2" t="str">
        <f>IF(OR(results!H77="",results!$M77="",results!$AE77=0),"",VLOOKUP(results!H77,echelle3,2))</f>
        <v/>
      </c>
      <c r="D76" s="2" t="str">
        <f>IF(OR(results!I77="",results!$M77="",results!$AE77=0),"",VLOOKUP(results!I77,echelle3,2))</f>
        <v/>
      </c>
      <c r="E76" s="2" t="str">
        <f>IF(OR(results!J77="",results!$M77="",results!$AE77=0),"",VLOOKUP(results!J77,echelle3,2))</f>
        <v/>
      </c>
      <c r="F76" s="2" t="str">
        <f>IF(OR(results!K77="",results!$M77="",results!$AE77=0),"",VLOOKUP(results!K77,echelle3,2))</f>
        <v/>
      </c>
      <c r="G76" s="2" t="str">
        <f>IF(OR(results!L77="",results!$M77="",results!$AE77=0),"",VLOOKUP(results!L77,echelle3,2))</f>
        <v/>
      </c>
      <c r="H76" s="2" t="str">
        <f>IF(OR(results!M77="",results!$M77="",results!$AE77=0),"",VLOOKUP(results!M77,echelle2,2))</f>
        <v/>
      </c>
      <c r="I76" s="92">
        <f>results!B77</f>
        <v>0</v>
      </c>
      <c r="K76" s="2" t="str">
        <f>IF(OR(results!F77="",results!$M77="",results!$AE77=0),"",VLOOKUP(results!F77,Feuil1!$N$2:$O$48,2))</f>
        <v/>
      </c>
      <c r="L76" s="2" t="str">
        <f>IF(OR(results!Q77="",results!$M77="",results!$AE77=0),"",VLOOKUP(results!Q77,echelle3,2))</f>
        <v/>
      </c>
      <c r="M76" s="2" t="str">
        <f>IF(OR(results!R77="",results!$M77="",results!$AE77=0),"",VLOOKUP(results!R77,echelle3,2))</f>
        <v/>
      </c>
      <c r="N76" s="2" t="str">
        <f>IF(OR(results!S77="",results!$M77="",results!$AE77=0),"",VLOOKUP(results!S77,echelle3,2))</f>
        <v/>
      </c>
      <c r="O76" s="2" t="str">
        <f>IF(OR(results!T77="",results!$M77="",results!$AE77=0),"",VLOOKUP(results!T77,echelle3,2))</f>
        <v/>
      </c>
      <c r="P76" s="2" t="str">
        <f>IF(OR(results!U77="",results!$M77="",results!$AE77=0),"",VLOOKUP(results!U77,echelle3,2))</f>
        <v/>
      </c>
      <c r="Q76" s="2" t="str">
        <f>IF(OR(results!V77="",results!$M77="",results!$AE77=0),"",VLOOKUP(results!V77,echelle3,2))</f>
        <v/>
      </c>
      <c r="R76" s="2" t="str">
        <f>IF(OR(results!W77="",results!$M77="",results!$AE77=0),"",VLOOKUP(results!W77,echelle2,2))</f>
        <v/>
      </c>
      <c r="S76" s="92">
        <f>results!L77</f>
        <v>0</v>
      </c>
    </row>
    <row r="77" spans="1:19" x14ac:dyDescent="0.25">
      <c r="A77" s="2" t="str">
        <f>IF(OR(results!F78="",results!$M78="",results!$AE78=0),"",VLOOKUP(results!F78,echelle3,2))</f>
        <v/>
      </c>
      <c r="B77" s="2" t="str">
        <f>IF(OR(results!G78="",results!$M78="",results!$AE78=0),"",VLOOKUP(results!G78,echelle3,2))</f>
        <v/>
      </c>
      <c r="C77" s="2" t="str">
        <f>IF(OR(results!H78="",results!$M78="",results!$AE78=0),"",VLOOKUP(results!H78,echelle3,2))</f>
        <v/>
      </c>
      <c r="D77" s="2" t="str">
        <f>IF(OR(results!I78="",results!$M78="",results!$AE78=0),"",VLOOKUP(results!I78,echelle3,2))</f>
        <v/>
      </c>
      <c r="E77" s="2" t="str">
        <f>IF(OR(results!J78="",results!$M78="",results!$AE78=0),"",VLOOKUP(results!J78,echelle3,2))</f>
        <v/>
      </c>
      <c r="F77" s="2" t="str">
        <f>IF(OR(results!K78="",results!$M78="",results!$AE78=0),"",VLOOKUP(results!K78,echelle3,2))</f>
        <v/>
      </c>
      <c r="G77" s="2" t="str">
        <f>IF(OR(results!L78="",results!$M78="",results!$AE78=0),"",VLOOKUP(results!L78,echelle3,2))</f>
        <v/>
      </c>
      <c r="H77" s="2" t="str">
        <f>IF(OR(results!M78="",results!$M78="",results!$AE78=0),"",VLOOKUP(results!M78,echelle2,2))</f>
        <v/>
      </c>
      <c r="I77" s="92">
        <f>results!B78</f>
        <v>0</v>
      </c>
      <c r="K77" s="2" t="str">
        <f>IF(OR(results!F78="",results!$M78="",results!$AE78=0),"",VLOOKUP(results!F78,Feuil1!$N$2:$O$48,2))</f>
        <v/>
      </c>
      <c r="L77" s="2" t="str">
        <f>IF(OR(results!Q78="",results!$M78="",results!$AE78=0),"",VLOOKUP(results!Q78,echelle3,2))</f>
        <v/>
      </c>
      <c r="M77" s="2" t="str">
        <f>IF(OR(results!R78="",results!$M78="",results!$AE78=0),"",VLOOKUP(results!R78,echelle3,2))</f>
        <v/>
      </c>
      <c r="N77" s="2" t="str">
        <f>IF(OR(results!S78="",results!$M78="",results!$AE78=0),"",VLOOKUP(results!S78,echelle3,2))</f>
        <v/>
      </c>
      <c r="O77" s="2" t="str">
        <f>IF(OR(results!T78="",results!$M78="",results!$AE78=0),"",VLOOKUP(results!T78,echelle3,2))</f>
        <v/>
      </c>
      <c r="P77" s="2" t="str">
        <f>IF(OR(results!U78="",results!$M78="",results!$AE78=0),"",VLOOKUP(results!U78,echelle3,2))</f>
        <v/>
      </c>
      <c r="Q77" s="2" t="str">
        <f>IF(OR(results!V78="",results!$M78="",results!$AE78=0),"",VLOOKUP(results!V78,echelle3,2))</f>
        <v/>
      </c>
      <c r="R77" s="2" t="str">
        <f>IF(OR(results!W78="",results!$M78="",results!$AE78=0),"",VLOOKUP(results!W78,echelle2,2))</f>
        <v/>
      </c>
      <c r="S77" s="92">
        <f>results!L78</f>
        <v>0</v>
      </c>
    </row>
    <row r="78" spans="1:19" x14ac:dyDescent="0.25">
      <c r="A78" s="2" t="str">
        <f>IF(OR(results!F79="",results!$M79="",results!$AE79=0),"",VLOOKUP(results!F79,echelle3,2))</f>
        <v/>
      </c>
      <c r="B78" s="2" t="str">
        <f>IF(OR(results!G79="",results!$M79="",results!$AE79=0),"",VLOOKUP(results!G79,echelle3,2))</f>
        <v/>
      </c>
      <c r="C78" s="2" t="str">
        <f>IF(OR(results!H79="",results!$M79="",results!$AE79=0),"",VLOOKUP(results!H79,echelle3,2))</f>
        <v/>
      </c>
      <c r="D78" s="2" t="str">
        <f>IF(OR(results!I79="",results!$M79="",results!$AE79=0),"",VLOOKUP(results!I79,echelle3,2))</f>
        <v/>
      </c>
      <c r="E78" s="2" t="str">
        <f>IF(OR(results!J79="",results!$M79="",results!$AE79=0),"",VLOOKUP(results!J79,echelle3,2))</f>
        <v/>
      </c>
      <c r="F78" s="2" t="str">
        <f>IF(OR(results!K79="",results!$M79="",results!$AE79=0),"",VLOOKUP(results!K79,echelle3,2))</f>
        <v/>
      </c>
      <c r="G78" s="2" t="str">
        <f>IF(OR(results!L79="",results!$M79="",results!$AE79=0),"",VLOOKUP(results!L79,echelle3,2))</f>
        <v/>
      </c>
      <c r="H78" s="2" t="str">
        <f>IF(OR(results!M79="",results!$M79="",results!$AE79=0),"",VLOOKUP(results!M79,echelle2,2))</f>
        <v/>
      </c>
      <c r="I78" s="92">
        <f>results!B79</f>
        <v>0</v>
      </c>
      <c r="K78" s="2" t="str">
        <f>IF(OR(results!F79="",results!$M79="",results!$AE79=0),"",VLOOKUP(results!F79,Feuil1!$N$2:$O$48,2))</f>
        <v/>
      </c>
      <c r="L78" s="2" t="str">
        <f>IF(OR(results!Q79="",results!$M79="",results!$AE79=0),"",VLOOKUP(results!Q79,echelle3,2))</f>
        <v/>
      </c>
      <c r="M78" s="2" t="str">
        <f>IF(OR(results!R79="",results!$M79="",results!$AE79=0),"",VLOOKUP(results!R79,echelle3,2))</f>
        <v/>
      </c>
      <c r="N78" s="2" t="str">
        <f>IF(OR(results!S79="",results!$M79="",results!$AE79=0),"",VLOOKUP(results!S79,echelle3,2))</f>
        <v/>
      </c>
      <c r="O78" s="2" t="str">
        <f>IF(OR(results!T79="",results!$M79="",results!$AE79=0),"",VLOOKUP(results!T79,echelle3,2))</f>
        <v/>
      </c>
      <c r="P78" s="2" t="str">
        <f>IF(OR(results!U79="",results!$M79="",results!$AE79=0),"",VLOOKUP(results!U79,echelle3,2))</f>
        <v/>
      </c>
      <c r="Q78" s="2" t="str">
        <f>IF(OR(results!V79="",results!$M79="",results!$AE79=0),"",VLOOKUP(results!V79,echelle3,2))</f>
        <v/>
      </c>
      <c r="R78" s="2" t="str">
        <f>IF(OR(results!W79="",results!$M79="",results!$AE79=0),"",VLOOKUP(results!W79,echelle2,2))</f>
        <v/>
      </c>
      <c r="S78" s="92">
        <f>results!L79</f>
        <v>0</v>
      </c>
    </row>
    <row r="79" spans="1:19" x14ac:dyDescent="0.25">
      <c r="A79" s="2" t="str">
        <f>IF(OR(results!F80="",results!$M80="",results!$AE80=0),"",VLOOKUP(results!F80,echelle3,2))</f>
        <v/>
      </c>
      <c r="B79" s="2" t="str">
        <f>IF(OR(results!G80="",results!$M80="",results!$AE80=0),"",VLOOKUP(results!G80,echelle3,2))</f>
        <v/>
      </c>
      <c r="C79" s="2" t="str">
        <f>IF(OR(results!H80="",results!$M80="",results!$AE80=0),"",VLOOKUP(results!H80,echelle3,2))</f>
        <v/>
      </c>
      <c r="D79" s="2" t="str">
        <f>IF(OR(results!I80="",results!$M80="",results!$AE80=0),"",VLOOKUP(results!I80,echelle3,2))</f>
        <v/>
      </c>
      <c r="E79" s="2" t="str">
        <f>IF(OR(results!J80="",results!$M80="",results!$AE80=0),"",VLOOKUP(results!J80,echelle3,2))</f>
        <v/>
      </c>
      <c r="F79" s="2" t="str">
        <f>IF(OR(results!K80="",results!$M80="",results!$AE80=0),"",VLOOKUP(results!K80,echelle3,2))</f>
        <v/>
      </c>
      <c r="G79" s="2" t="str">
        <f>IF(OR(results!L80="",results!$M80="",results!$AE80=0),"",VLOOKUP(results!L80,echelle3,2))</f>
        <v/>
      </c>
      <c r="H79" s="2" t="str">
        <f>IF(OR(results!M80="",results!$M80="",results!$AE80=0),"",VLOOKUP(results!M80,echelle2,2))</f>
        <v/>
      </c>
      <c r="I79" s="92">
        <f>results!B80</f>
        <v>0</v>
      </c>
      <c r="K79" s="2" t="str">
        <f>IF(OR(results!F80="",results!$M80="",results!$AE80=0),"",VLOOKUP(results!F80,Feuil1!$N$2:$O$48,2))</f>
        <v/>
      </c>
      <c r="L79" s="2" t="str">
        <f>IF(OR(results!Q80="",results!$M80="",results!$AE80=0),"",VLOOKUP(results!Q80,echelle3,2))</f>
        <v/>
      </c>
      <c r="M79" s="2" t="str">
        <f>IF(OR(results!R80="",results!$M80="",results!$AE80=0),"",VLOOKUP(results!R80,echelle3,2))</f>
        <v/>
      </c>
      <c r="N79" s="2" t="str">
        <f>IF(OR(results!S80="",results!$M80="",results!$AE80=0),"",VLOOKUP(results!S80,echelle3,2))</f>
        <v/>
      </c>
      <c r="O79" s="2" t="str">
        <f>IF(OR(results!T80="",results!$M80="",results!$AE80=0),"",VLOOKUP(results!T80,echelle3,2))</f>
        <v/>
      </c>
      <c r="P79" s="2" t="str">
        <f>IF(OR(results!U80="",results!$M80="",results!$AE80=0),"",VLOOKUP(results!U80,echelle3,2))</f>
        <v/>
      </c>
      <c r="Q79" s="2" t="str">
        <f>IF(OR(results!V80="",results!$M80="",results!$AE80=0),"",VLOOKUP(results!V80,echelle3,2))</f>
        <v/>
      </c>
      <c r="R79" s="2" t="str">
        <f>IF(OR(results!W80="",results!$M80="",results!$AE80=0),"",VLOOKUP(results!W80,echelle2,2))</f>
        <v/>
      </c>
      <c r="S79" s="92">
        <f>results!L80</f>
        <v>0</v>
      </c>
    </row>
    <row r="80" spans="1:19" x14ac:dyDescent="0.25">
      <c r="A80" s="2" t="str">
        <f>IF(OR(results!F81="",results!$M81="",results!$AE81=0),"",VLOOKUP(results!F81,echelle3,2))</f>
        <v/>
      </c>
      <c r="B80" s="2" t="str">
        <f>IF(OR(results!G81="",results!$M81="",results!$AE81=0),"",VLOOKUP(results!G81,echelle3,2))</f>
        <v/>
      </c>
      <c r="C80" s="2" t="str">
        <f>IF(OR(results!H81="",results!$M81="",results!$AE81=0),"",VLOOKUP(results!H81,echelle3,2))</f>
        <v/>
      </c>
      <c r="D80" s="2" t="str">
        <f>IF(OR(results!I81="",results!$M81="",results!$AE81=0),"",VLOOKUP(results!I81,echelle3,2))</f>
        <v/>
      </c>
      <c r="E80" s="2" t="str">
        <f>IF(OR(results!J81="",results!$M81="",results!$AE81=0),"",VLOOKUP(results!J81,echelle3,2))</f>
        <v/>
      </c>
      <c r="F80" s="2" t="str">
        <f>IF(OR(results!K81="",results!$M81="",results!$AE81=0),"",VLOOKUP(results!K81,echelle3,2))</f>
        <v/>
      </c>
      <c r="G80" s="2" t="str">
        <f>IF(OR(results!L81="",results!$M81="",results!$AE81=0),"",VLOOKUP(results!L81,echelle3,2))</f>
        <v/>
      </c>
      <c r="H80" s="2" t="str">
        <f>IF(OR(results!M81="",results!$M81="",results!$AE81=0),"",VLOOKUP(results!M81,echelle2,2))</f>
        <v/>
      </c>
      <c r="I80" s="92">
        <f>results!B81</f>
        <v>0</v>
      </c>
      <c r="K80" s="2" t="str">
        <f>IF(OR(results!F81="",results!$M81="",results!$AE81=0),"",VLOOKUP(results!F81,Feuil1!$N$2:$O$48,2))</f>
        <v/>
      </c>
      <c r="L80" s="2" t="str">
        <f>IF(OR(results!Q81="",results!$M81="",results!$AE81=0),"",VLOOKUP(results!Q81,echelle3,2))</f>
        <v/>
      </c>
      <c r="M80" s="2" t="str">
        <f>IF(OR(results!R81="",results!$M81="",results!$AE81=0),"",VLOOKUP(results!R81,echelle3,2))</f>
        <v/>
      </c>
      <c r="N80" s="2" t="str">
        <f>IF(OR(results!S81="",results!$M81="",results!$AE81=0),"",VLOOKUP(results!S81,echelle3,2))</f>
        <v/>
      </c>
      <c r="O80" s="2" t="str">
        <f>IF(OR(results!T81="",results!$M81="",results!$AE81=0),"",VLOOKUP(results!T81,echelle3,2))</f>
        <v/>
      </c>
      <c r="P80" s="2" t="str">
        <f>IF(OR(results!U81="",results!$M81="",results!$AE81=0),"",VLOOKUP(results!U81,echelle3,2))</f>
        <v/>
      </c>
      <c r="Q80" s="2" t="str">
        <f>IF(OR(results!V81="",results!$M81="",results!$AE81=0),"",VLOOKUP(results!V81,echelle3,2))</f>
        <v/>
      </c>
      <c r="R80" s="2" t="str">
        <f>IF(OR(results!W81="",results!$M81="",results!$AE81=0),"",VLOOKUP(results!W81,echelle2,2))</f>
        <v/>
      </c>
      <c r="S80" s="92">
        <f>results!L81</f>
        <v>0</v>
      </c>
    </row>
    <row r="81" spans="1:19" x14ac:dyDescent="0.25">
      <c r="A81" s="2" t="str">
        <f>IF(OR(results!F82="",results!$M82="",results!$AE82=0),"",VLOOKUP(results!F82,echelle3,2))</f>
        <v/>
      </c>
      <c r="B81" s="2" t="str">
        <f>IF(OR(results!G82="",results!$M82="",results!$AE82=0),"",VLOOKUP(results!G82,echelle3,2))</f>
        <v/>
      </c>
      <c r="C81" s="2" t="str">
        <f>IF(OR(results!H82="",results!$M82="",results!$AE82=0),"",VLOOKUP(results!H82,echelle3,2))</f>
        <v/>
      </c>
      <c r="D81" s="2" t="str">
        <f>IF(OR(results!I82="",results!$M82="",results!$AE82=0),"",VLOOKUP(results!I82,echelle3,2))</f>
        <v/>
      </c>
      <c r="E81" s="2" t="str">
        <f>IF(OR(results!J82="",results!$M82="",results!$AE82=0),"",VLOOKUP(results!J82,echelle3,2))</f>
        <v/>
      </c>
      <c r="F81" s="2" t="str">
        <f>IF(OR(results!K82="",results!$M82="",results!$AE82=0),"",VLOOKUP(results!K82,echelle3,2))</f>
        <v/>
      </c>
      <c r="G81" s="2" t="str">
        <f>IF(OR(results!L82="",results!$M82="",results!$AE82=0),"",VLOOKUP(results!L82,echelle3,2))</f>
        <v/>
      </c>
      <c r="H81" s="2" t="str">
        <f>IF(OR(results!M82="",results!$M82="",results!$AE82=0),"",VLOOKUP(results!M82,echelle2,2))</f>
        <v/>
      </c>
      <c r="I81" s="92">
        <f>results!B82</f>
        <v>0</v>
      </c>
      <c r="K81" s="2" t="str">
        <f>IF(OR(results!F82="",results!$M82="",results!$AE82=0),"",VLOOKUP(results!F82,Feuil1!$N$2:$O$48,2))</f>
        <v/>
      </c>
      <c r="L81" s="2" t="str">
        <f>IF(OR(results!Q82="",results!$M82="",results!$AE82=0),"",VLOOKUP(results!Q82,echelle3,2))</f>
        <v/>
      </c>
      <c r="M81" s="2" t="str">
        <f>IF(OR(results!R82="",results!$M82="",results!$AE82=0),"",VLOOKUP(results!R82,echelle3,2))</f>
        <v/>
      </c>
      <c r="N81" s="2" t="str">
        <f>IF(OR(results!S82="",results!$M82="",results!$AE82=0),"",VLOOKUP(results!S82,echelle3,2))</f>
        <v/>
      </c>
      <c r="O81" s="2" t="str">
        <f>IF(OR(results!T82="",results!$M82="",results!$AE82=0),"",VLOOKUP(results!T82,echelle3,2))</f>
        <v/>
      </c>
      <c r="P81" s="2" t="str">
        <f>IF(OR(results!U82="",results!$M82="",results!$AE82=0),"",VLOOKUP(results!U82,echelle3,2))</f>
        <v/>
      </c>
      <c r="Q81" s="2" t="str">
        <f>IF(OR(results!V82="",results!$M82="",results!$AE82=0),"",VLOOKUP(results!V82,echelle3,2))</f>
        <v/>
      </c>
      <c r="R81" s="2" t="str">
        <f>IF(OR(results!W82="",results!$M82="",results!$AE82=0),"",VLOOKUP(results!W82,echelle2,2))</f>
        <v/>
      </c>
      <c r="S81" s="92">
        <f>results!L82</f>
        <v>0</v>
      </c>
    </row>
    <row r="82" spans="1:19" x14ac:dyDescent="0.25">
      <c r="A82" s="2" t="str">
        <f>IF(OR(results!F83="",results!$M83="",results!$AE83=0),"",VLOOKUP(results!F83,echelle3,2))</f>
        <v/>
      </c>
      <c r="B82" s="2" t="str">
        <f>IF(OR(results!G83="",results!$M83="",results!$AE83=0),"",VLOOKUP(results!G83,echelle3,2))</f>
        <v/>
      </c>
      <c r="C82" s="2" t="str">
        <f>IF(OR(results!H83="",results!$M83="",results!$AE83=0),"",VLOOKUP(results!H83,echelle3,2))</f>
        <v/>
      </c>
      <c r="D82" s="2" t="str">
        <f>IF(OR(results!I83="",results!$M83="",results!$AE83=0),"",VLOOKUP(results!I83,echelle3,2))</f>
        <v/>
      </c>
      <c r="E82" s="2" t="str">
        <f>IF(OR(results!J83="",results!$M83="",results!$AE83=0),"",VLOOKUP(results!J83,echelle3,2))</f>
        <v/>
      </c>
      <c r="F82" s="2" t="str">
        <f>IF(OR(results!K83="",results!$M83="",results!$AE83=0),"",VLOOKUP(results!K83,echelle3,2))</f>
        <v/>
      </c>
      <c r="G82" s="2" t="str">
        <f>IF(OR(results!L83="",results!$M83="",results!$AE83=0),"",VLOOKUP(results!L83,echelle3,2))</f>
        <v/>
      </c>
      <c r="H82" s="2" t="str">
        <f>IF(OR(results!M83="",results!$M83="",results!$AE83=0),"",VLOOKUP(results!M83,echelle2,2))</f>
        <v/>
      </c>
      <c r="I82" s="92">
        <f>results!B83</f>
        <v>0</v>
      </c>
      <c r="K82" s="2" t="str">
        <f>IF(OR(results!F83="",results!$M83="",results!$AE83=0),"",VLOOKUP(results!F83,Feuil1!$N$2:$O$48,2))</f>
        <v/>
      </c>
      <c r="L82" s="2" t="str">
        <f>IF(OR(results!Q83="",results!$M83="",results!$AE83=0),"",VLOOKUP(results!Q83,echelle3,2))</f>
        <v/>
      </c>
      <c r="M82" s="2" t="str">
        <f>IF(OR(results!R83="",results!$M83="",results!$AE83=0),"",VLOOKUP(results!R83,echelle3,2))</f>
        <v/>
      </c>
      <c r="N82" s="2" t="str">
        <f>IF(OR(results!S83="",results!$M83="",results!$AE83=0),"",VLOOKUP(results!S83,echelle3,2))</f>
        <v/>
      </c>
      <c r="O82" s="2" t="str">
        <f>IF(OR(results!T83="",results!$M83="",results!$AE83=0),"",VLOOKUP(results!T83,echelle3,2))</f>
        <v/>
      </c>
      <c r="P82" s="2" t="str">
        <f>IF(OR(results!U83="",results!$M83="",results!$AE83=0),"",VLOOKUP(results!U83,echelle3,2))</f>
        <v/>
      </c>
      <c r="Q82" s="2" t="str">
        <f>IF(OR(results!V83="",results!$M83="",results!$AE83=0),"",VLOOKUP(results!V83,echelle3,2))</f>
        <v/>
      </c>
      <c r="R82" s="2" t="str">
        <f>IF(OR(results!W83="",results!$M83="",results!$AE83=0),"",VLOOKUP(results!W83,echelle2,2))</f>
        <v/>
      </c>
      <c r="S82" s="92">
        <f>results!L83</f>
        <v>0</v>
      </c>
    </row>
    <row r="83" spans="1:19" x14ac:dyDescent="0.25">
      <c r="A83" s="2" t="str">
        <f>IF(OR(results!F84="",results!$M84="",results!$AE84=0),"",VLOOKUP(results!F84,echelle3,2))</f>
        <v/>
      </c>
      <c r="B83" s="2" t="str">
        <f>IF(OR(results!G84="",results!$M84="",results!$AE84=0),"",VLOOKUP(results!G84,echelle3,2))</f>
        <v/>
      </c>
      <c r="C83" s="2" t="str">
        <f>IF(OR(results!H84="",results!$M84="",results!$AE84=0),"",VLOOKUP(results!H84,echelle3,2))</f>
        <v/>
      </c>
      <c r="D83" s="2" t="str">
        <f>IF(OR(results!I84="",results!$M84="",results!$AE84=0),"",VLOOKUP(results!I84,echelle3,2))</f>
        <v/>
      </c>
      <c r="E83" s="2" t="str">
        <f>IF(OR(results!J84="",results!$M84="",results!$AE84=0),"",VLOOKUP(results!J84,echelle3,2))</f>
        <v/>
      </c>
      <c r="F83" s="2" t="str">
        <f>IF(OR(results!K84="",results!$M84="",results!$AE84=0),"",VLOOKUP(results!K84,echelle3,2))</f>
        <v/>
      </c>
      <c r="G83" s="2" t="str">
        <f>IF(OR(results!L84="",results!$M84="",results!$AE84=0),"",VLOOKUP(results!L84,echelle3,2))</f>
        <v/>
      </c>
      <c r="H83" s="2" t="str">
        <f>IF(OR(results!M84="",results!$M84="",results!$AE84=0),"",VLOOKUP(results!M84,echelle2,2))</f>
        <v/>
      </c>
      <c r="I83" s="92">
        <f>results!B84</f>
        <v>0</v>
      </c>
      <c r="K83" s="2" t="str">
        <f>IF(OR(results!F84="",results!$M84="",results!$AE84=0),"",VLOOKUP(results!F84,Feuil1!$N$2:$O$48,2))</f>
        <v/>
      </c>
      <c r="L83" s="2" t="str">
        <f>IF(OR(results!Q84="",results!$M84="",results!$AE84=0),"",VLOOKUP(results!Q84,echelle3,2))</f>
        <v/>
      </c>
      <c r="M83" s="2" t="str">
        <f>IF(OR(results!R84="",results!$M84="",results!$AE84=0),"",VLOOKUP(results!R84,echelle3,2))</f>
        <v/>
      </c>
      <c r="N83" s="2" t="str">
        <f>IF(OR(results!S84="",results!$M84="",results!$AE84=0),"",VLOOKUP(results!S84,echelle3,2))</f>
        <v/>
      </c>
      <c r="O83" s="2" t="str">
        <f>IF(OR(results!T84="",results!$M84="",results!$AE84=0),"",VLOOKUP(results!T84,echelle3,2))</f>
        <v/>
      </c>
      <c r="P83" s="2" t="str">
        <f>IF(OR(results!U84="",results!$M84="",results!$AE84=0),"",VLOOKUP(results!U84,echelle3,2))</f>
        <v/>
      </c>
      <c r="Q83" s="2" t="str">
        <f>IF(OR(results!V84="",results!$M84="",results!$AE84=0),"",VLOOKUP(results!V84,echelle3,2))</f>
        <v/>
      </c>
      <c r="R83" s="2" t="str">
        <f>IF(OR(results!W84="",results!$M84="",results!$AE84=0),"",VLOOKUP(results!W84,echelle2,2))</f>
        <v/>
      </c>
      <c r="S83" s="92">
        <f>results!L84</f>
        <v>0</v>
      </c>
    </row>
    <row r="84" spans="1:19" x14ac:dyDescent="0.25">
      <c r="A84" s="2" t="str">
        <f>IF(OR(results!F85="",results!$M85="",results!$AE85=0),"",VLOOKUP(results!F85,echelle3,2))</f>
        <v/>
      </c>
      <c r="B84" s="2" t="str">
        <f>IF(OR(results!G85="",results!$M85="",results!$AE85=0),"",VLOOKUP(results!G85,echelle3,2))</f>
        <v/>
      </c>
      <c r="C84" s="2" t="str">
        <f>IF(OR(results!H85="",results!$M85="",results!$AE85=0),"",VLOOKUP(results!H85,echelle3,2))</f>
        <v/>
      </c>
      <c r="D84" s="2" t="str">
        <f>IF(OR(results!I85="",results!$M85="",results!$AE85=0),"",VLOOKUP(results!I85,echelle3,2))</f>
        <v/>
      </c>
      <c r="E84" s="2" t="str">
        <f>IF(OR(results!J85="",results!$M85="",results!$AE85=0),"",VLOOKUP(results!J85,echelle3,2))</f>
        <v/>
      </c>
      <c r="F84" s="2" t="str">
        <f>IF(OR(results!K85="",results!$M85="",results!$AE85=0),"",VLOOKUP(results!K85,echelle3,2))</f>
        <v/>
      </c>
      <c r="G84" s="2" t="str">
        <f>IF(OR(results!L85="",results!$M85="",results!$AE85=0),"",VLOOKUP(results!L85,echelle3,2))</f>
        <v/>
      </c>
      <c r="H84" s="2" t="str">
        <f>IF(OR(results!M85="",results!$M85="",results!$AE85=0),"",VLOOKUP(results!M85,echelle2,2))</f>
        <v/>
      </c>
      <c r="I84" s="92">
        <f>results!B85</f>
        <v>0</v>
      </c>
      <c r="K84" s="2" t="str">
        <f>IF(OR(results!F85="",results!$M85="",results!$AE85=0),"",VLOOKUP(results!F85,Feuil1!$N$2:$O$48,2))</f>
        <v/>
      </c>
      <c r="L84" s="2" t="str">
        <f>IF(OR(results!Q85="",results!$M85="",results!$AE85=0),"",VLOOKUP(results!Q85,echelle3,2))</f>
        <v/>
      </c>
      <c r="M84" s="2" t="str">
        <f>IF(OR(results!R85="",results!$M85="",results!$AE85=0),"",VLOOKUP(results!R85,echelle3,2))</f>
        <v/>
      </c>
      <c r="N84" s="2" t="str">
        <f>IF(OR(results!S85="",results!$M85="",results!$AE85=0),"",VLOOKUP(results!S85,echelle3,2))</f>
        <v/>
      </c>
      <c r="O84" s="2" t="str">
        <f>IF(OR(results!T85="",results!$M85="",results!$AE85=0),"",VLOOKUP(results!T85,echelle3,2))</f>
        <v/>
      </c>
      <c r="P84" s="2" t="str">
        <f>IF(OR(results!U85="",results!$M85="",results!$AE85=0),"",VLOOKUP(results!U85,echelle3,2))</f>
        <v/>
      </c>
      <c r="Q84" s="2" t="str">
        <f>IF(OR(results!V85="",results!$M85="",results!$AE85=0),"",VLOOKUP(results!V85,echelle3,2))</f>
        <v/>
      </c>
      <c r="R84" s="2" t="str">
        <f>IF(OR(results!W85="",results!$M85="",results!$AE85=0),"",VLOOKUP(results!W85,echelle2,2))</f>
        <v/>
      </c>
      <c r="S84" s="92">
        <f>results!L85</f>
        <v>0</v>
      </c>
    </row>
    <row r="85" spans="1:19" x14ac:dyDescent="0.25">
      <c r="A85" s="2" t="str">
        <f>IF(OR(results!F86="",results!$M86="",results!$AE86=0),"",VLOOKUP(results!F86,echelle3,2))</f>
        <v/>
      </c>
      <c r="B85" s="2" t="str">
        <f>IF(OR(results!G86="",results!$M86="",results!$AE86=0),"",VLOOKUP(results!G86,echelle3,2))</f>
        <v/>
      </c>
      <c r="C85" s="2" t="str">
        <f>IF(OR(results!H86="",results!$M86="",results!$AE86=0),"",VLOOKUP(results!H86,echelle3,2))</f>
        <v/>
      </c>
      <c r="D85" s="2" t="str">
        <f>IF(OR(results!I86="",results!$M86="",results!$AE86=0),"",VLOOKUP(results!I86,echelle3,2))</f>
        <v/>
      </c>
      <c r="E85" s="2" t="str">
        <f>IF(OR(results!J86="",results!$M86="",results!$AE86=0),"",VLOOKUP(results!J86,echelle3,2))</f>
        <v/>
      </c>
      <c r="F85" s="2" t="str">
        <f>IF(OR(results!K86="",results!$M86="",results!$AE86=0),"",VLOOKUP(results!K86,echelle3,2))</f>
        <v/>
      </c>
      <c r="G85" s="2" t="str">
        <f>IF(OR(results!L86="",results!$M86="",results!$AE86=0),"",VLOOKUP(results!L86,echelle3,2))</f>
        <v/>
      </c>
      <c r="H85" s="2" t="str">
        <f>IF(OR(results!M86="",results!$M86="",results!$AE86=0),"",VLOOKUP(results!M86,echelle2,2))</f>
        <v/>
      </c>
      <c r="I85" s="92">
        <f>results!B86</f>
        <v>0</v>
      </c>
      <c r="K85" s="2" t="str">
        <f>IF(OR(results!F86="",results!$M86="",results!$AE86=0),"",VLOOKUP(results!F86,Feuil1!$N$2:$O$48,2))</f>
        <v/>
      </c>
      <c r="L85" s="2" t="str">
        <f>IF(OR(results!Q86="",results!$M86="",results!$AE86=0),"",VLOOKUP(results!Q86,echelle3,2))</f>
        <v/>
      </c>
      <c r="M85" s="2" t="str">
        <f>IF(OR(results!R86="",results!$M86="",results!$AE86=0),"",VLOOKUP(results!R86,echelle3,2))</f>
        <v/>
      </c>
      <c r="N85" s="2" t="str">
        <f>IF(OR(results!S86="",results!$M86="",results!$AE86=0),"",VLOOKUP(results!S86,echelle3,2))</f>
        <v/>
      </c>
      <c r="O85" s="2" t="str">
        <f>IF(OR(results!T86="",results!$M86="",results!$AE86=0),"",VLOOKUP(results!T86,echelle3,2))</f>
        <v/>
      </c>
      <c r="P85" s="2" t="str">
        <f>IF(OR(results!U86="",results!$M86="",results!$AE86=0),"",VLOOKUP(results!U86,echelle3,2))</f>
        <v/>
      </c>
      <c r="Q85" s="2" t="str">
        <f>IF(OR(results!V86="",results!$M86="",results!$AE86=0),"",VLOOKUP(results!V86,echelle3,2))</f>
        <v/>
      </c>
      <c r="R85" s="2" t="str">
        <f>IF(OR(results!W86="",results!$M86="",results!$AE86=0),"",VLOOKUP(results!W86,echelle2,2))</f>
        <v/>
      </c>
      <c r="S85" s="92">
        <f>results!L86</f>
        <v>0</v>
      </c>
    </row>
    <row r="86" spans="1:19" x14ac:dyDescent="0.25">
      <c r="A86" s="2" t="str">
        <f>IF(OR(results!F87="",results!$M87="",results!$AE87=0),"",VLOOKUP(results!F87,echelle3,2))</f>
        <v/>
      </c>
      <c r="B86" s="2" t="str">
        <f>IF(OR(results!G87="",results!$M87="",results!$AE87=0),"",VLOOKUP(results!G87,echelle3,2))</f>
        <v/>
      </c>
      <c r="C86" s="2" t="str">
        <f>IF(OR(results!H87="",results!$M87="",results!$AE87=0),"",VLOOKUP(results!H87,echelle3,2))</f>
        <v/>
      </c>
      <c r="D86" s="2" t="str">
        <f>IF(OR(results!I87="",results!$M87="",results!$AE87=0),"",VLOOKUP(results!I87,echelle3,2))</f>
        <v/>
      </c>
      <c r="E86" s="2" t="str">
        <f>IF(OR(results!J87="",results!$M87="",results!$AE87=0),"",VLOOKUP(results!J87,echelle3,2))</f>
        <v/>
      </c>
      <c r="F86" s="2" t="str">
        <f>IF(OR(results!K87="",results!$M87="",results!$AE87=0),"",VLOOKUP(results!K87,echelle3,2))</f>
        <v/>
      </c>
      <c r="G86" s="2" t="str">
        <f>IF(OR(results!L87="",results!$M87="",results!$AE87=0),"",VLOOKUP(results!L87,echelle3,2))</f>
        <v/>
      </c>
      <c r="H86" s="2" t="str">
        <f>IF(OR(results!M87="",results!$M87="",results!$AE87=0),"",VLOOKUP(results!M87,echelle2,2))</f>
        <v/>
      </c>
      <c r="I86" s="92">
        <f>results!B87</f>
        <v>0</v>
      </c>
      <c r="K86" s="2" t="str">
        <f>IF(OR(results!F87="",results!$M87="",results!$AE87=0),"",VLOOKUP(results!F87,Feuil1!$N$2:$O$48,2))</f>
        <v/>
      </c>
      <c r="L86" s="2" t="str">
        <f>IF(OR(results!Q87="",results!$M87="",results!$AE87=0),"",VLOOKUP(results!Q87,echelle3,2))</f>
        <v/>
      </c>
      <c r="M86" s="2" t="str">
        <f>IF(OR(results!R87="",results!$M87="",results!$AE87=0),"",VLOOKUP(results!R87,echelle3,2))</f>
        <v/>
      </c>
      <c r="N86" s="2" t="str">
        <f>IF(OR(results!S87="",results!$M87="",results!$AE87=0),"",VLOOKUP(results!S87,echelle3,2))</f>
        <v/>
      </c>
      <c r="O86" s="2" t="str">
        <f>IF(OR(results!T87="",results!$M87="",results!$AE87=0),"",VLOOKUP(results!T87,echelle3,2))</f>
        <v/>
      </c>
      <c r="P86" s="2" t="str">
        <f>IF(OR(results!U87="",results!$M87="",results!$AE87=0),"",VLOOKUP(results!U87,echelle3,2))</f>
        <v/>
      </c>
      <c r="Q86" s="2" t="str">
        <f>IF(OR(results!V87="",results!$M87="",results!$AE87=0),"",VLOOKUP(results!V87,echelle3,2))</f>
        <v/>
      </c>
      <c r="R86" s="2" t="str">
        <f>IF(OR(results!W87="",results!$M87="",results!$AE87=0),"",VLOOKUP(results!W87,echelle2,2))</f>
        <v/>
      </c>
      <c r="S86" s="92">
        <f>results!L87</f>
        <v>0</v>
      </c>
    </row>
    <row r="87" spans="1:19" x14ac:dyDescent="0.25">
      <c r="A87" s="2" t="str">
        <f>IF(OR(results!F88="",results!$M88="",results!$AE88=0),"",VLOOKUP(results!F88,echelle3,2))</f>
        <v/>
      </c>
      <c r="B87" s="2" t="str">
        <f>IF(OR(results!G88="",results!$M88="",results!$AE88=0),"",VLOOKUP(results!G88,echelle3,2))</f>
        <v/>
      </c>
      <c r="C87" s="2" t="str">
        <f>IF(OR(results!H88="",results!$M88="",results!$AE88=0),"",VLOOKUP(results!H88,echelle3,2))</f>
        <v/>
      </c>
      <c r="D87" s="2" t="str">
        <f>IF(OR(results!I88="",results!$M88="",results!$AE88=0),"",VLOOKUP(results!I88,echelle3,2))</f>
        <v/>
      </c>
      <c r="E87" s="2" t="str">
        <f>IF(OR(results!J88="",results!$M88="",results!$AE88=0),"",VLOOKUP(results!J88,echelle3,2))</f>
        <v/>
      </c>
      <c r="F87" s="2" t="str">
        <f>IF(OR(results!K88="",results!$M88="",results!$AE88=0),"",VLOOKUP(results!K88,echelle3,2))</f>
        <v/>
      </c>
      <c r="G87" s="2" t="str">
        <f>IF(OR(results!L88="",results!$M88="",results!$AE88=0),"",VLOOKUP(results!L88,echelle3,2))</f>
        <v/>
      </c>
      <c r="H87" s="2" t="str">
        <f>IF(OR(results!M88="",results!$M88="",results!$AE88=0),"",VLOOKUP(results!M88,echelle2,2))</f>
        <v/>
      </c>
      <c r="I87" s="92">
        <f>results!B88</f>
        <v>0</v>
      </c>
      <c r="K87" s="2" t="str">
        <f>IF(OR(results!F88="",results!$M88="",results!$AE88=0),"",VLOOKUP(results!F88,Feuil1!$N$2:$O$48,2))</f>
        <v/>
      </c>
      <c r="L87" s="2" t="str">
        <f>IF(OR(results!Q88="",results!$M88="",results!$AE88=0),"",VLOOKUP(results!Q88,echelle3,2))</f>
        <v/>
      </c>
      <c r="M87" s="2" t="str">
        <f>IF(OR(results!R88="",results!$M88="",results!$AE88=0),"",VLOOKUP(results!R88,echelle3,2))</f>
        <v/>
      </c>
      <c r="N87" s="2" t="str">
        <f>IF(OR(results!S88="",results!$M88="",results!$AE88=0),"",VLOOKUP(results!S88,echelle3,2))</f>
        <v/>
      </c>
      <c r="O87" s="2" t="str">
        <f>IF(OR(results!T88="",results!$M88="",results!$AE88=0),"",VLOOKUP(results!T88,echelle3,2))</f>
        <v/>
      </c>
      <c r="P87" s="2" t="str">
        <f>IF(OR(results!U88="",results!$M88="",results!$AE88=0),"",VLOOKUP(results!U88,echelle3,2))</f>
        <v/>
      </c>
      <c r="Q87" s="2" t="str">
        <f>IF(OR(results!V88="",results!$M88="",results!$AE88=0),"",VLOOKUP(results!V88,echelle3,2))</f>
        <v/>
      </c>
      <c r="R87" s="2" t="str">
        <f>IF(OR(results!W88="",results!$M88="",results!$AE88=0),"",VLOOKUP(results!W88,echelle2,2))</f>
        <v/>
      </c>
      <c r="S87" s="92">
        <f>results!L88</f>
        <v>0</v>
      </c>
    </row>
    <row r="88" spans="1:19" x14ac:dyDescent="0.25">
      <c r="A88" s="2" t="str">
        <f>IF(OR(results!F89="",results!$M89="",results!$AE89=0),"",VLOOKUP(results!F89,echelle3,2))</f>
        <v/>
      </c>
      <c r="B88" s="2" t="str">
        <f>IF(OR(results!G89="",results!$M89="",results!$AE89=0),"",VLOOKUP(results!G89,echelle3,2))</f>
        <v/>
      </c>
      <c r="C88" s="2" t="str">
        <f>IF(OR(results!H89="",results!$M89="",results!$AE89=0),"",VLOOKUP(results!H89,echelle3,2))</f>
        <v/>
      </c>
      <c r="D88" s="2" t="str">
        <f>IF(OR(results!I89="",results!$M89="",results!$AE89=0),"",VLOOKUP(results!I89,echelle3,2))</f>
        <v/>
      </c>
      <c r="E88" s="2" t="str">
        <f>IF(OR(results!J89="",results!$M89="",results!$AE89=0),"",VLOOKUP(results!J89,echelle3,2))</f>
        <v/>
      </c>
      <c r="F88" s="2" t="str">
        <f>IF(OR(results!K89="",results!$M89="",results!$AE89=0),"",VLOOKUP(results!K89,echelle3,2))</f>
        <v/>
      </c>
      <c r="G88" s="2" t="str">
        <f>IF(OR(results!L89="",results!$M89="",results!$AE89=0),"",VLOOKUP(results!L89,echelle3,2))</f>
        <v/>
      </c>
      <c r="H88" s="2" t="str">
        <f>IF(OR(results!M89="",results!$M89="",results!$AE89=0),"",VLOOKUP(results!M89,echelle2,2))</f>
        <v/>
      </c>
      <c r="I88" s="92">
        <f>results!B89</f>
        <v>0</v>
      </c>
      <c r="K88" s="2" t="str">
        <f>IF(OR(results!F89="",results!$M89="",results!$AE89=0),"",VLOOKUP(results!F89,Feuil1!$N$2:$O$48,2))</f>
        <v/>
      </c>
      <c r="L88" s="2" t="str">
        <f>IF(OR(results!Q89="",results!$M89="",results!$AE89=0),"",VLOOKUP(results!Q89,echelle3,2))</f>
        <v/>
      </c>
      <c r="M88" s="2" t="str">
        <f>IF(OR(results!R89="",results!$M89="",results!$AE89=0),"",VLOOKUP(results!R89,echelle3,2))</f>
        <v/>
      </c>
      <c r="N88" s="2" t="str">
        <f>IF(OR(results!S89="",results!$M89="",results!$AE89=0),"",VLOOKUP(results!S89,echelle3,2))</f>
        <v/>
      </c>
      <c r="O88" s="2" t="str">
        <f>IF(OR(results!T89="",results!$M89="",results!$AE89=0),"",VLOOKUP(results!T89,echelle3,2))</f>
        <v/>
      </c>
      <c r="P88" s="2" t="str">
        <f>IF(OR(results!U89="",results!$M89="",results!$AE89=0),"",VLOOKUP(results!U89,echelle3,2))</f>
        <v/>
      </c>
      <c r="Q88" s="2" t="str">
        <f>IF(OR(results!V89="",results!$M89="",results!$AE89=0),"",VLOOKUP(results!V89,echelle3,2))</f>
        <v/>
      </c>
      <c r="R88" s="2" t="str">
        <f>IF(OR(results!W89="",results!$M89="",results!$AE89=0),"",VLOOKUP(results!W89,echelle2,2))</f>
        <v/>
      </c>
      <c r="S88" s="92">
        <f>results!L89</f>
        <v>0</v>
      </c>
    </row>
    <row r="89" spans="1:19" x14ac:dyDescent="0.25">
      <c r="A89" s="2" t="str">
        <f>IF(OR(results!F90="",results!$M90="",results!$AE90=0),"",VLOOKUP(results!F90,echelle3,2))</f>
        <v/>
      </c>
      <c r="B89" s="2" t="str">
        <f>IF(OR(results!G90="",results!$M90="",results!$AE90=0),"",VLOOKUP(results!G90,echelle3,2))</f>
        <v/>
      </c>
      <c r="C89" s="2" t="str">
        <f>IF(OR(results!H90="",results!$M90="",results!$AE90=0),"",VLOOKUP(results!H90,echelle3,2))</f>
        <v/>
      </c>
      <c r="D89" s="2" t="str">
        <f>IF(OR(results!I90="",results!$M90="",results!$AE90=0),"",VLOOKUP(results!I90,echelle3,2))</f>
        <v/>
      </c>
      <c r="E89" s="2" t="str">
        <f>IF(OR(results!J90="",results!$M90="",results!$AE90=0),"",VLOOKUP(results!J90,echelle3,2))</f>
        <v/>
      </c>
      <c r="F89" s="2" t="str">
        <f>IF(OR(results!K90="",results!$M90="",results!$AE90=0),"",VLOOKUP(results!K90,echelle3,2))</f>
        <v/>
      </c>
      <c r="G89" s="2" t="str">
        <f>IF(OR(results!L90="",results!$M90="",results!$AE90=0),"",VLOOKUP(results!L90,echelle3,2))</f>
        <v/>
      </c>
      <c r="H89" s="2" t="str">
        <f>IF(OR(results!M90="",results!$M90="",results!$AE90=0),"",VLOOKUP(results!M90,echelle2,2))</f>
        <v/>
      </c>
      <c r="I89" s="92">
        <f>results!B90</f>
        <v>0</v>
      </c>
      <c r="K89" s="2" t="str">
        <f>IF(OR(results!F90="",results!$M90="",results!$AE90=0),"",VLOOKUP(results!F90,Feuil1!$N$2:$O$48,2))</f>
        <v/>
      </c>
      <c r="L89" s="2" t="str">
        <f>IF(OR(results!Q90="",results!$M90="",results!$AE90=0),"",VLOOKUP(results!Q90,echelle3,2))</f>
        <v/>
      </c>
      <c r="M89" s="2" t="str">
        <f>IF(OR(results!R90="",results!$M90="",results!$AE90=0),"",VLOOKUP(results!R90,echelle3,2))</f>
        <v/>
      </c>
      <c r="N89" s="2" t="str">
        <f>IF(OR(results!S90="",results!$M90="",results!$AE90=0),"",VLOOKUP(results!S90,echelle3,2))</f>
        <v/>
      </c>
      <c r="O89" s="2" t="str">
        <f>IF(OR(results!T90="",results!$M90="",results!$AE90=0),"",VLOOKUP(results!T90,echelle3,2))</f>
        <v/>
      </c>
      <c r="P89" s="2" t="str">
        <f>IF(OR(results!U90="",results!$M90="",results!$AE90=0),"",VLOOKUP(results!U90,echelle3,2))</f>
        <v/>
      </c>
      <c r="Q89" s="2" t="str">
        <f>IF(OR(results!V90="",results!$M90="",results!$AE90=0),"",VLOOKUP(results!V90,echelle3,2))</f>
        <v/>
      </c>
      <c r="R89" s="2" t="str">
        <f>IF(OR(results!W90="",results!$M90="",results!$AE90=0),"",VLOOKUP(results!W90,echelle2,2))</f>
        <v/>
      </c>
      <c r="S89" s="92">
        <f>results!L90</f>
        <v>0</v>
      </c>
    </row>
    <row r="90" spans="1:19" x14ac:dyDescent="0.25">
      <c r="A90" s="2" t="str">
        <f>IF(OR(results!F91="",results!$M91="",results!$AE91=0),"",VLOOKUP(results!F91,echelle3,2))</f>
        <v/>
      </c>
      <c r="B90" s="2" t="str">
        <f>IF(OR(results!G91="",results!$M91="",results!$AE91=0),"",VLOOKUP(results!G91,echelle3,2))</f>
        <v/>
      </c>
      <c r="C90" s="2" t="str">
        <f>IF(OR(results!H91="",results!$M91="",results!$AE91=0),"",VLOOKUP(results!H91,echelle3,2))</f>
        <v/>
      </c>
      <c r="D90" s="2" t="str">
        <f>IF(OR(results!I91="",results!$M91="",results!$AE91=0),"",VLOOKUP(results!I91,echelle3,2))</f>
        <v/>
      </c>
      <c r="E90" s="2" t="str">
        <f>IF(OR(results!J91="",results!$M91="",results!$AE91=0),"",VLOOKUP(results!J91,echelle3,2))</f>
        <v/>
      </c>
      <c r="F90" s="2" t="str">
        <f>IF(OR(results!K91="",results!$M91="",results!$AE91=0),"",VLOOKUP(results!K91,echelle3,2))</f>
        <v/>
      </c>
      <c r="G90" s="2" t="str">
        <f>IF(OR(results!L91="",results!$M91="",results!$AE91=0),"",VLOOKUP(results!L91,echelle3,2))</f>
        <v/>
      </c>
      <c r="H90" s="2" t="str">
        <f>IF(OR(results!M91="",results!$M91="",results!$AE91=0),"",VLOOKUP(results!M91,echelle2,2))</f>
        <v/>
      </c>
      <c r="I90" s="92">
        <f>results!B91</f>
        <v>0</v>
      </c>
      <c r="K90" s="2" t="str">
        <f>IF(OR(results!F91="",results!$M91="",results!$AE91=0),"",VLOOKUP(results!F91,Feuil1!$N$2:$O$48,2))</f>
        <v/>
      </c>
      <c r="L90" s="2" t="str">
        <f>IF(OR(results!Q91="",results!$M91="",results!$AE91=0),"",VLOOKUP(results!Q91,echelle3,2))</f>
        <v/>
      </c>
      <c r="M90" s="2" t="str">
        <f>IF(OR(results!R91="",results!$M91="",results!$AE91=0),"",VLOOKUP(results!R91,echelle3,2))</f>
        <v/>
      </c>
      <c r="N90" s="2" t="str">
        <f>IF(OR(results!S91="",results!$M91="",results!$AE91=0),"",VLOOKUP(results!S91,echelle3,2))</f>
        <v/>
      </c>
      <c r="O90" s="2" t="str">
        <f>IF(OR(results!T91="",results!$M91="",results!$AE91=0),"",VLOOKUP(results!T91,echelle3,2))</f>
        <v/>
      </c>
      <c r="P90" s="2" t="str">
        <f>IF(OR(results!U91="",results!$M91="",results!$AE91=0),"",VLOOKUP(results!U91,echelle3,2))</f>
        <v/>
      </c>
      <c r="Q90" s="2" t="str">
        <f>IF(OR(results!V91="",results!$M91="",results!$AE91=0),"",VLOOKUP(results!V91,echelle3,2))</f>
        <v/>
      </c>
      <c r="R90" s="2" t="str">
        <f>IF(OR(results!W91="",results!$M91="",results!$AE91=0),"",VLOOKUP(results!W91,echelle2,2))</f>
        <v/>
      </c>
      <c r="S90" s="92">
        <f>results!L91</f>
        <v>0</v>
      </c>
    </row>
    <row r="91" spans="1:19" x14ac:dyDescent="0.25">
      <c r="A91" s="2" t="str">
        <f>IF(OR(results!F92="",results!$M92="",results!$AE92=0),"",VLOOKUP(results!F92,echelle3,2))</f>
        <v/>
      </c>
      <c r="B91" s="2" t="str">
        <f>IF(OR(results!G92="",results!$M92="",results!$AE92=0),"",VLOOKUP(results!G92,echelle3,2))</f>
        <v/>
      </c>
      <c r="C91" s="2" t="str">
        <f>IF(OR(results!H92="",results!$M92="",results!$AE92=0),"",VLOOKUP(results!H92,echelle3,2))</f>
        <v/>
      </c>
      <c r="D91" s="2" t="str">
        <f>IF(OR(results!I92="",results!$M92="",results!$AE92=0),"",VLOOKUP(results!I92,echelle3,2))</f>
        <v/>
      </c>
      <c r="E91" s="2" t="str">
        <f>IF(OR(results!J92="",results!$M92="",results!$AE92=0),"",VLOOKUP(results!J92,echelle3,2))</f>
        <v/>
      </c>
      <c r="F91" s="2" t="str">
        <f>IF(OR(results!K92="",results!$M92="",results!$AE92=0),"",VLOOKUP(results!K92,echelle3,2))</f>
        <v/>
      </c>
      <c r="G91" s="2" t="str">
        <f>IF(OR(results!L92="",results!$M92="",results!$AE92=0),"",VLOOKUP(results!L92,echelle3,2))</f>
        <v/>
      </c>
      <c r="H91" s="2" t="str">
        <f>IF(OR(results!M92="",results!$M92="",results!$AE92=0),"",VLOOKUP(results!M92,echelle2,2))</f>
        <v/>
      </c>
      <c r="I91" s="92">
        <f>results!B92</f>
        <v>0</v>
      </c>
      <c r="K91" s="2" t="str">
        <f>IF(OR(results!F92="",results!$M92="",results!$AE92=0),"",VLOOKUP(results!F92,Feuil1!$N$2:$O$48,2))</f>
        <v/>
      </c>
      <c r="L91" s="2" t="str">
        <f>IF(OR(results!Q92="",results!$M92="",results!$AE92=0),"",VLOOKUP(results!Q92,echelle3,2))</f>
        <v/>
      </c>
      <c r="M91" s="2" t="str">
        <f>IF(OR(results!R92="",results!$M92="",results!$AE92=0),"",VLOOKUP(results!R92,echelle3,2))</f>
        <v/>
      </c>
      <c r="N91" s="2" t="str">
        <f>IF(OR(results!S92="",results!$M92="",results!$AE92=0),"",VLOOKUP(results!S92,echelle3,2))</f>
        <v/>
      </c>
      <c r="O91" s="2" t="str">
        <f>IF(OR(results!T92="",results!$M92="",results!$AE92=0),"",VLOOKUP(results!T92,echelle3,2))</f>
        <v/>
      </c>
      <c r="P91" s="2" t="str">
        <f>IF(OR(results!U92="",results!$M92="",results!$AE92=0),"",VLOOKUP(results!U92,echelle3,2))</f>
        <v/>
      </c>
      <c r="Q91" s="2" t="str">
        <f>IF(OR(results!V92="",results!$M92="",results!$AE92=0),"",VLOOKUP(results!V92,echelle3,2))</f>
        <v/>
      </c>
      <c r="R91" s="2" t="str">
        <f>IF(OR(results!W92="",results!$M92="",results!$AE92=0),"",VLOOKUP(results!W92,echelle2,2))</f>
        <v/>
      </c>
      <c r="S91" s="92">
        <f>results!L92</f>
        <v>0</v>
      </c>
    </row>
    <row r="92" spans="1:19" x14ac:dyDescent="0.25">
      <c r="A92" s="2" t="str">
        <f>IF(OR(results!F93="",results!$M93="",results!$AE93=0),"",VLOOKUP(results!F93,echelle3,2))</f>
        <v/>
      </c>
      <c r="B92" s="2" t="str">
        <f>IF(OR(results!G93="",results!$M93="",results!$AE93=0),"",VLOOKUP(results!G93,echelle3,2))</f>
        <v/>
      </c>
      <c r="C92" s="2" t="str">
        <f>IF(OR(results!H93="",results!$M93="",results!$AE93=0),"",VLOOKUP(results!H93,echelle3,2))</f>
        <v/>
      </c>
      <c r="D92" s="2" t="str">
        <f>IF(OR(results!I93="",results!$M93="",results!$AE93=0),"",VLOOKUP(results!I93,echelle3,2))</f>
        <v/>
      </c>
      <c r="E92" s="2" t="str">
        <f>IF(OR(results!J93="",results!$M93="",results!$AE93=0),"",VLOOKUP(results!J93,echelle3,2))</f>
        <v/>
      </c>
      <c r="F92" s="2" t="str">
        <f>IF(OR(results!K93="",results!$M93="",results!$AE93=0),"",VLOOKUP(results!K93,echelle3,2))</f>
        <v/>
      </c>
      <c r="G92" s="2" t="str">
        <f>IF(OR(results!L93="",results!$M93="",results!$AE93=0),"",VLOOKUP(results!L93,echelle3,2))</f>
        <v/>
      </c>
      <c r="H92" s="2" t="str">
        <f>IF(OR(results!M93="",results!$M93="",results!$AE93=0),"",VLOOKUP(results!M93,echelle2,2))</f>
        <v/>
      </c>
      <c r="I92" s="92">
        <f>results!B93</f>
        <v>0</v>
      </c>
      <c r="K92" s="2" t="str">
        <f>IF(OR(results!F93="",results!$M93="",results!$AE93=0),"",VLOOKUP(results!F93,Feuil1!$N$2:$O$48,2))</f>
        <v/>
      </c>
      <c r="L92" s="2" t="str">
        <f>IF(OR(results!Q93="",results!$M93="",results!$AE93=0),"",VLOOKUP(results!Q93,echelle3,2))</f>
        <v/>
      </c>
      <c r="M92" s="2" t="str">
        <f>IF(OR(results!R93="",results!$M93="",results!$AE93=0),"",VLOOKUP(results!R93,echelle3,2))</f>
        <v/>
      </c>
      <c r="N92" s="2" t="str">
        <f>IF(OR(results!S93="",results!$M93="",results!$AE93=0),"",VLOOKUP(results!S93,echelle3,2))</f>
        <v/>
      </c>
      <c r="O92" s="2" t="str">
        <f>IF(OR(results!T93="",results!$M93="",results!$AE93=0),"",VLOOKUP(results!T93,echelle3,2))</f>
        <v/>
      </c>
      <c r="P92" s="2" t="str">
        <f>IF(OR(results!U93="",results!$M93="",results!$AE93=0),"",VLOOKUP(results!U93,echelle3,2))</f>
        <v/>
      </c>
      <c r="Q92" s="2" t="str">
        <f>IF(OR(results!V93="",results!$M93="",results!$AE93=0),"",VLOOKUP(results!V93,echelle3,2))</f>
        <v/>
      </c>
      <c r="R92" s="2" t="str">
        <f>IF(OR(results!W93="",results!$M93="",results!$AE93=0),"",VLOOKUP(results!W93,echelle2,2))</f>
        <v/>
      </c>
      <c r="S92" s="92">
        <f>results!L93</f>
        <v>0</v>
      </c>
    </row>
    <row r="93" spans="1:19" x14ac:dyDescent="0.25">
      <c r="A93" s="2" t="str">
        <f>IF(OR(results!F94="",results!$M94="",results!$AE94=0),"",VLOOKUP(results!F94,echelle3,2))</f>
        <v/>
      </c>
      <c r="B93" s="2" t="str">
        <f>IF(OR(results!G94="",results!$M94="",results!$AE94=0),"",VLOOKUP(results!G94,echelle3,2))</f>
        <v/>
      </c>
      <c r="C93" s="2" t="str">
        <f>IF(OR(results!H94="",results!$M94="",results!$AE94=0),"",VLOOKUP(results!H94,echelle3,2))</f>
        <v/>
      </c>
      <c r="D93" s="2" t="str">
        <f>IF(OR(results!I94="",results!$M94="",results!$AE94=0),"",VLOOKUP(results!I94,echelle3,2))</f>
        <v/>
      </c>
      <c r="E93" s="2" t="str">
        <f>IF(OR(results!J94="",results!$M94="",results!$AE94=0),"",VLOOKUP(results!J94,echelle3,2))</f>
        <v/>
      </c>
      <c r="F93" s="2" t="str">
        <f>IF(OR(results!K94="",results!$M94="",results!$AE94=0),"",VLOOKUP(results!K94,echelle3,2))</f>
        <v/>
      </c>
      <c r="G93" s="2" t="str">
        <f>IF(OR(results!L94="",results!$M94="",results!$AE94=0),"",VLOOKUP(results!L94,echelle3,2))</f>
        <v/>
      </c>
      <c r="H93" s="2" t="str">
        <f>IF(OR(results!M94="",results!$M94="",results!$AE94=0),"",VLOOKUP(results!M94,echelle2,2))</f>
        <v/>
      </c>
      <c r="I93" s="92">
        <f>results!B94</f>
        <v>0</v>
      </c>
      <c r="K93" s="2" t="str">
        <f>IF(OR(results!F94="",results!$M94="",results!$AE94=0),"",VLOOKUP(results!F94,Feuil1!$N$2:$O$48,2))</f>
        <v/>
      </c>
      <c r="L93" s="2" t="str">
        <f>IF(OR(results!Q94="",results!$M94="",results!$AE94=0),"",VLOOKUP(results!Q94,echelle3,2))</f>
        <v/>
      </c>
      <c r="M93" s="2" t="str">
        <f>IF(OR(results!R94="",results!$M94="",results!$AE94=0),"",VLOOKUP(results!R94,echelle3,2))</f>
        <v/>
      </c>
      <c r="N93" s="2" t="str">
        <f>IF(OR(results!S94="",results!$M94="",results!$AE94=0),"",VLOOKUP(results!S94,echelle3,2))</f>
        <v/>
      </c>
      <c r="O93" s="2" t="str">
        <f>IF(OR(results!T94="",results!$M94="",results!$AE94=0),"",VLOOKUP(results!T94,echelle3,2))</f>
        <v/>
      </c>
      <c r="P93" s="2" t="str">
        <f>IF(OR(results!U94="",results!$M94="",results!$AE94=0),"",VLOOKUP(results!U94,echelle3,2))</f>
        <v/>
      </c>
      <c r="Q93" s="2" t="str">
        <f>IF(OR(results!V94="",results!$M94="",results!$AE94=0),"",VLOOKUP(results!V94,echelle3,2))</f>
        <v/>
      </c>
      <c r="R93" s="2" t="str">
        <f>IF(OR(results!W94="",results!$M94="",results!$AE94=0),"",VLOOKUP(results!W94,echelle2,2))</f>
        <v/>
      </c>
      <c r="S93" s="92">
        <f>results!L94</f>
        <v>0</v>
      </c>
    </row>
    <row r="94" spans="1:19" x14ac:dyDescent="0.25">
      <c r="A94" s="2" t="str">
        <f>IF(OR(results!F95="",results!$M95="",results!$AE95=0),"",VLOOKUP(results!F95,echelle3,2))</f>
        <v/>
      </c>
      <c r="B94" s="2" t="str">
        <f>IF(OR(results!G95="",results!$M95="",results!$AE95=0),"",VLOOKUP(results!G95,echelle3,2))</f>
        <v/>
      </c>
      <c r="C94" s="2" t="str">
        <f>IF(OR(results!H95="",results!$M95="",results!$AE95=0),"",VLOOKUP(results!H95,echelle3,2))</f>
        <v/>
      </c>
      <c r="D94" s="2" t="str">
        <f>IF(OR(results!I95="",results!$M95="",results!$AE95=0),"",VLOOKUP(results!I95,echelle3,2))</f>
        <v/>
      </c>
      <c r="E94" s="2" t="str">
        <f>IF(OR(results!J95="",results!$M95="",results!$AE95=0),"",VLOOKUP(results!J95,echelle3,2))</f>
        <v/>
      </c>
      <c r="F94" s="2" t="str">
        <f>IF(OR(results!K95="",results!$M95="",results!$AE95=0),"",VLOOKUP(results!K95,echelle3,2))</f>
        <v/>
      </c>
      <c r="G94" s="2" t="str">
        <f>IF(OR(results!L95="",results!$M95="",results!$AE95=0),"",VLOOKUP(results!L95,echelle3,2))</f>
        <v/>
      </c>
      <c r="H94" s="2" t="str">
        <f>IF(OR(results!M95="",results!$M95="",results!$AE95=0),"",VLOOKUP(results!M95,echelle2,2))</f>
        <v/>
      </c>
      <c r="I94" s="92">
        <f>results!B95</f>
        <v>0</v>
      </c>
      <c r="K94" s="2" t="str">
        <f>IF(OR(results!F95="",results!$M95="",results!$AE95=0),"",VLOOKUP(results!F95,Feuil1!$N$2:$O$48,2))</f>
        <v/>
      </c>
      <c r="L94" s="2" t="str">
        <f>IF(OR(results!Q95="",results!$M95="",results!$AE95=0),"",VLOOKUP(results!Q95,echelle3,2))</f>
        <v/>
      </c>
      <c r="M94" s="2" t="str">
        <f>IF(OR(results!R95="",results!$M95="",results!$AE95=0),"",VLOOKUP(results!R95,echelle3,2))</f>
        <v/>
      </c>
      <c r="N94" s="2" t="str">
        <f>IF(OR(results!S95="",results!$M95="",results!$AE95=0),"",VLOOKUP(results!S95,echelle3,2))</f>
        <v/>
      </c>
      <c r="O94" s="2" t="str">
        <f>IF(OR(results!T95="",results!$M95="",results!$AE95=0),"",VLOOKUP(results!T95,echelle3,2))</f>
        <v/>
      </c>
      <c r="P94" s="2" t="str">
        <f>IF(OR(results!U95="",results!$M95="",results!$AE95=0),"",VLOOKUP(results!U95,echelle3,2))</f>
        <v/>
      </c>
      <c r="Q94" s="2" t="str">
        <f>IF(OR(results!V95="",results!$M95="",results!$AE95=0),"",VLOOKUP(results!V95,echelle3,2))</f>
        <v/>
      </c>
      <c r="R94" s="2" t="str">
        <f>IF(OR(results!W95="",results!$M95="",results!$AE95=0),"",VLOOKUP(results!W95,echelle2,2))</f>
        <v/>
      </c>
      <c r="S94" s="92">
        <f>results!L95</f>
        <v>0</v>
      </c>
    </row>
    <row r="95" spans="1:19" x14ac:dyDescent="0.25">
      <c r="A95" s="2" t="str">
        <f>IF(OR(results!F96="",results!$M96="",results!$AE96=0),"",VLOOKUP(results!F96,echelle3,2))</f>
        <v/>
      </c>
      <c r="B95" s="2" t="str">
        <f>IF(OR(results!G96="",results!$M96="",results!$AE96=0),"",VLOOKUP(results!G96,echelle3,2))</f>
        <v/>
      </c>
      <c r="C95" s="2" t="str">
        <f>IF(OR(results!H96="",results!$M96="",results!$AE96=0),"",VLOOKUP(results!H96,echelle3,2))</f>
        <v/>
      </c>
      <c r="D95" s="2" t="str">
        <f>IF(OR(results!I96="",results!$M96="",results!$AE96=0),"",VLOOKUP(results!I96,echelle3,2))</f>
        <v/>
      </c>
      <c r="E95" s="2" t="str">
        <f>IF(OR(results!J96="",results!$M96="",results!$AE96=0),"",VLOOKUP(results!J96,echelle3,2))</f>
        <v/>
      </c>
      <c r="F95" s="2" t="str">
        <f>IF(OR(results!K96="",results!$M96="",results!$AE96=0),"",VLOOKUP(results!K96,echelle3,2))</f>
        <v/>
      </c>
      <c r="G95" s="2" t="str">
        <f>IF(OR(results!L96="",results!$M96="",results!$AE96=0),"",VLOOKUP(results!L96,echelle3,2))</f>
        <v/>
      </c>
      <c r="H95" s="2" t="str">
        <f>IF(OR(results!M96="",results!$M96="",results!$AE96=0),"",VLOOKUP(results!M96,echelle2,2))</f>
        <v/>
      </c>
      <c r="I95" s="92">
        <f>results!B96</f>
        <v>0</v>
      </c>
      <c r="K95" s="2" t="str">
        <f>IF(OR(results!F96="",results!$M96="",results!$AE96=0),"",VLOOKUP(results!F96,Feuil1!$N$2:$O$48,2))</f>
        <v/>
      </c>
      <c r="L95" s="2" t="str">
        <f>IF(OR(results!Q96="",results!$M96="",results!$AE96=0),"",VLOOKUP(results!Q96,echelle3,2))</f>
        <v/>
      </c>
      <c r="M95" s="2" t="str">
        <f>IF(OR(results!R96="",results!$M96="",results!$AE96=0),"",VLOOKUP(results!R96,echelle3,2))</f>
        <v/>
      </c>
      <c r="N95" s="2" t="str">
        <f>IF(OR(results!S96="",results!$M96="",results!$AE96=0),"",VLOOKUP(results!S96,echelle3,2))</f>
        <v/>
      </c>
      <c r="O95" s="2" t="str">
        <f>IF(OR(results!T96="",results!$M96="",results!$AE96=0),"",VLOOKUP(results!T96,echelle3,2))</f>
        <v/>
      </c>
      <c r="P95" s="2" t="str">
        <f>IF(OR(results!U96="",results!$M96="",results!$AE96=0),"",VLOOKUP(results!U96,echelle3,2))</f>
        <v/>
      </c>
      <c r="Q95" s="2" t="str">
        <f>IF(OR(results!V96="",results!$M96="",results!$AE96=0),"",VLOOKUP(results!V96,echelle3,2))</f>
        <v/>
      </c>
      <c r="R95" s="2" t="str">
        <f>IF(OR(results!W96="",results!$M96="",results!$AE96=0),"",VLOOKUP(results!W96,echelle2,2))</f>
        <v/>
      </c>
      <c r="S95" s="92">
        <f>results!L96</f>
        <v>0</v>
      </c>
    </row>
    <row r="96" spans="1:19" x14ac:dyDescent="0.25">
      <c r="A96" s="2" t="str">
        <f>IF(OR(results!F97="",results!$M97="",results!$AE97=0),"",VLOOKUP(results!F97,echelle3,2))</f>
        <v/>
      </c>
      <c r="B96" s="2" t="str">
        <f>IF(OR(results!G97="",results!$M97="",results!$AE97=0),"",VLOOKUP(results!G97,echelle3,2))</f>
        <v/>
      </c>
      <c r="C96" s="2" t="str">
        <f>IF(OR(results!H97="",results!$M97="",results!$AE97=0),"",VLOOKUP(results!H97,echelle3,2))</f>
        <v/>
      </c>
      <c r="D96" s="2" t="str">
        <f>IF(OR(results!I97="",results!$M97="",results!$AE97=0),"",VLOOKUP(results!I97,echelle3,2))</f>
        <v/>
      </c>
      <c r="E96" s="2" t="str">
        <f>IF(OR(results!J97="",results!$M97="",results!$AE97=0),"",VLOOKUP(results!J97,echelle3,2))</f>
        <v/>
      </c>
      <c r="F96" s="2" t="str">
        <f>IF(OR(results!K97="",results!$M97="",results!$AE97=0),"",VLOOKUP(results!K97,echelle3,2))</f>
        <v/>
      </c>
      <c r="G96" s="2" t="str">
        <f>IF(OR(results!L97="",results!$M97="",results!$AE97=0),"",VLOOKUP(results!L97,echelle3,2))</f>
        <v/>
      </c>
      <c r="H96" s="2" t="str">
        <f>IF(OR(results!M97="",results!$M97="",results!$AE97=0),"",VLOOKUP(results!M97,echelle2,2))</f>
        <v/>
      </c>
      <c r="I96" s="92">
        <f>results!B97</f>
        <v>0</v>
      </c>
      <c r="K96" s="2" t="str">
        <f>IF(OR(results!F97="",results!$M97="",results!$AE97=0),"",VLOOKUP(results!F97,Feuil1!$N$2:$O$48,2))</f>
        <v/>
      </c>
      <c r="L96" s="2" t="str">
        <f>IF(OR(results!Q97="",results!$M97="",results!$AE97=0),"",VLOOKUP(results!Q97,echelle3,2))</f>
        <v/>
      </c>
      <c r="M96" s="2" t="str">
        <f>IF(OR(results!R97="",results!$M97="",results!$AE97=0),"",VLOOKUP(results!R97,echelle3,2))</f>
        <v/>
      </c>
      <c r="N96" s="2" t="str">
        <f>IF(OR(results!S97="",results!$M97="",results!$AE97=0),"",VLOOKUP(results!S97,echelle3,2))</f>
        <v/>
      </c>
      <c r="O96" s="2" t="str">
        <f>IF(OR(results!T97="",results!$M97="",results!$AE97=0),"",VLOOKUP(results!T97,echelle3,2))</f>
        <v/>
      </c>
      <c r="P96" s="2" t="str">
        <f>IF(OR(results!U97="",results!$M97="",results!$AE97=0),"",VLOOKUP(results!U97,echelle3,2))</f>
        <v/>
      </c>
      <c r="Q96" s="2" t="str">
        <f>IF(OR(results!V97="",results!$M97="",results!$AE97=0),"",VLOOKUP(results!V97,echelle3,2))</f>
        <v/>
      </c>
      <c r="R96" s="2" t="str">
        <f>IF(OR(results!W97="",results!$M97="",results!$AE97=0),"",VLOOKUP(results!W97,echelle2,2))</f>
        <v/>
      </c>
      <c r="S96" s="92">
        <f>results!L97</f>
        <v>0</v>
      </c>
    </row>
    <row r="97" spans="1:19" x14ac:dyDescent="0.25">
      <c r="A97" s="2" t="str">
        <f>IF(OR(results!F98="",results!$M98="",results!$AE98=0),"",VLOOKUP(results!F98,echelle3,2))</f>
        <v/>
      </c>
      <c r="B97" s="2" t="str">
        <f>IF(OR(results!G98="",results!$M98="",results!$AE98=0),"",VLOOKUP(results!G98,echelle3,2))</f>
        <v/>
      </c>
      <c r="C97" s="2" t="str">
        <f>IF(OR(results!H98="",results!$M98="",results!$AE98=0),"",VLOOKUP(results!H98,echelle3,2))</f>
        <v/>
      </c>
      <c r="D97" s="2" t="str">
        <f>IF(OR(results!I98="",results!$M98="",results!$AE98=0),"",VLOOKUP(results!I98,echelle3,2))</f>
        <v/>
      </c>
      <c r="E97" s="2" t="str">
        <f>IF(OR(results!J98="",results!$M98="",results!$AE98=0),"",VLOOKUP(results!J98,echelle3,2))</f>
        <v/>
      </c>
      <c r="F97" s="2" t="str">
        <f>IF(OR(results!K98="",results!$M98="",results!$AE98=0),"",VLOOKUP(results!K98,echelle3,2))</f>
        <v/>
      </c>
      <c r="G97" s="2" t="str">
        <f>IF(OR(results!L98="",results!$M98="",results!$AE98=0),"",VLOOKUP(results!L98,echelle3,2))</f>
        <v/>
      </c>
      <c r="H97" s="2" t="str">
        <f>IF(OR(results!M98="",results!$M98="",results!$AE98=0),"",VLOOKUP(results!M98,echelle2,2))</f>
        <v/>
      </c>
      <c r="I97" s="92">
        <f>results!B98</f>
        <v>0</v>
      </c>
      <c r="K97" s="2" t="str">
        <f>IF(OR(results!F98="",results!$M98="",results!$AE98=0),"",VLOOKUP(results!F98,Feuil1!$N$2:$O$48,2))</f>
        <v/>
      </c>
      <c r="L97" s="2" t="str">
        <f>IF(OR(results!Q98="",results!$M98="",results!$AE98=0),"",VLOOKUP(results!Q98,echelle3,2))</f>
        <v/>
      </c>
      <c r="M97" s="2" t="str">
        <f>IF(OR(results!R98="",results!$M98="",results!$AE98=0),"",VLOOKUP(results!R98,echelle3,2))</f>
        <v/>
      </c>
      <c r="N97" s="2" t="str">
        <f>IF(OR(results!S98="",results!$M98="",results!$AE98=0),"",VLOOKUP(results!S98,echelle3,2))</f>
        <v/>
      </c>
      <c r="O97" s="2" t="str">
        <f>IF(OR(results!T98="",results!$M98="",results!$AE98=0),"",VLOOKUP(results!T98,echelle3,2))</f>
        <v/>
      </c>
      <c r="P97" s="2" t="str">
        <f>IF(OR(results!U98="",results!$M98="",results!$AE98=0),"",VLOOKUP(results!U98,echelle3,2))</f>
        <v/>
      </c>
      <c r="Q97" s="2" t="str">
        <f>IF(OR(results!V98="",results!$M98="",results!$AE98=0),"",VLOOKUP(results!V98,echelle3,2))</f>
        <v/>
      </c>
      <c r="R97" s="2" t="str">
        <f>IF(OR(results!W98="",results!$M98="",results!$AE98=0),"",VLOOKUP(results!W98,echelle2,2))</f>
        <v/>
      </c>
      <c r="S97" s="92">
        <f>results!L98</f>
        <v>0</v>
      </c>
    </row>
    <row r="98" spans="1:19" x14ac:dyDescent="0.25">
      <c r="A98" s="2" t="str">
        <f>IF(OR(results!F99="",results!$M99="",results!$AE99=0),"",VLOOKUP(results!F99,echelle3,2))</f>
        <v/>
      </c>
      <c r="B98" s="2" t="str">
        <f>IF(OR(results!G99="",results!$M99="",results!$AE99=0),"",VLOOKUP(results!G99,echelle3,2))</f>
        <v/>
      </c>
      <c r="C98" s="2" t="str">
        <f>IF(OR(results!H99="",results!$M99="",results!$AE99=0),"",VLOOKUP(results!H99,echelle3,2))</f>
        <v/>
      </c>
      <c r="D98" s="2" t="str">
        <f>IF(OR(results!I99="",results!$M99="",results!$AE99=0),"",VLOOKUP(results!I99,echelle3,2))</f>
        <v/>
      </c>
      <c r="E98" s="2" t="str">
        <f>IF(OR(results!J99="",results!$M99="",results!$AE99=0),"",VLOOKUP(results!J99,echelle3,2))</f>
        <v/>
      </c>
      <c r="F98" s="2" t="str">
        <f>IF(OR(results!K99="",results!$M99="",results!$AE99=0),"",VLOOKUP(results!K99,echelle3,2))</f>
        <v/>
      </c>
      <c r="G98" s="2" t="str">
        <f>IF(OR(results!L99="",results!$M99="",results!$AE99=0),"",VLOOKUP(results!L99,echelle3,2))</f>
        <v/>
      </c>
      <c r="H98" s="2" t="str">
        <f>IF(OR(results!M99="",results!$M99="",results!$AE99=0),"",VLOOKUP(results!M99,echelle2,2))</f>
        <v/>
      </c>
      <c r="I98" s="92">
        <f>results!B99</f>
        <v>0</v>
      </c>
      <c r="K98" s="2" t="str">
        <f>IF(OR(results!F99="",results!$M99="",results!$AE99=0),"",VLOOKUP(results!F99,Feuil1!$N$2:$O$48,2))</f>
        <v/>
      </c>
      <c r="L98" s="2" t="str">
        <f>IF(OR(results!Q99="",results!$M99="",results!$AE99=0),"",VLOOKUP(results!Q99,echelle3,2))</f>
        <v/>
      </c>
      <c r="M98" s="2" t="str">
        <f>IF(OR(results!R99="",results!$M99="",results!$AE99=0),"",VLOOKUP(results!R99,echelle3,2))</f>
        <v/>
      </c>
      <c r="N98" s="2" t="str">
        <f>IF(OR(results!S99="",results!$M99="",results!$AE99=0),"",VLOOKUP(results!S99,echelle3,2))</f>
        <v/>
      </c>
      <c r="O98" s="2" t="str">
        <f>IF(OR(results!T99="",results!$M99="",results!$AE99=0),"",VLOOKUP(results!T99,echelle3,2))</f>
        <v/>
      </c>
      <c r="P98" s="2" t="str">
        <f>IF(OR(results!U99="",results!$M99="",results!$AE99=0),"",VLOOKUP(results!U99,echelle3,2))</f>
        <v/>
      </c>
      <c r="Q98" s="2" t="str">
        <f>IF(OR(results!V99="",results!$M99="",results!$AE99=0),"",VLOOKUP(results!V99,echelle3,2))</f>
        <v/>
      </c>
      <c r="R98" s="2" t="str">
        <f>IF(OR(results!W99="",results!$M99="",results!$AE99=0),"",VLOOKUP(results!W99,echelle2,2))</f>
        <v/>
      </c>
      <c r="S98" s="92">
        <f>results!L99</f>
        <v>0</v>
      </c>
    </row>
    <row r="99" spans="1:19" x14ac:dyDescent="0.25">
      <c r="A99" s="2" t="str">
        <f>IF(OR(results!F100="",results!$M100="",results!$AE100=0),"",VLOOKUP(results!F100,echelle3,2))</f>
        <v/>
      </c>
      <c r="B99" s="2" t="str">
        <f>IF(OR(results!G100="",results!$M100="",results!$AE100=0),"",VLOOKUP(results!G100,echelle3,2))</f>
        <v/>
      </c>
      <c r="C99" s="2" t="str">
        <f>IF(OR(results!H100="",results!$M100="",results!$AE100=0),"",VLOOKUP(results!H100,echelle3,2))</f>
        <v/>
      </c>
      <c r="D99" s="2" t="str">
        <f>IF(OR(results!I100="",results!$M100="",results!$AE100=0),"",VLOOKUP(results!I100,echelle3,2))</f>
        <v/>
      </c>
      <c r="E99" s="2" t="str">
        <f>IF(OR(results!J100="",results!$M100="",results!$AE100=0),"",VLOOKUP(results!J100,echelle3,2))</f>
        <v/>
      </c>
      <c r="F99" s="2" t="str">
        <f>IF(OR(results!K100="",results!$M100="",results!$AE100=0),"",VLOOKUP(results!K100,echelle3,2))</f>
        <v/>
      </c>
      <c r="G99" s="2" t="str">
        <f>IF(OR(results!L100="",results!$M100="",results!$AE100=0),"",VLOOKUP(results!L100,echelle3,2))</f>
        <v/>
      </c>
      <c r="H99" s="2" t="str">
        <f>IF(OR(results!M100="",results!$M100="",results!$AE100=0),"",VLOOKUP(results!M100,echelle2,2))</f>
        <v/>
      </c>
      <c r="I99" s="92">
        <f>results!B100</f>
        <v>0</v>
      </c>
      <c r="K99" s="2" t="str">
        <f>IF(OR(results!F100="",results!$M100="",results!$AE100=0),"",VLOOKUP(results!F100,Feuil1!$N$2:$O$48,2))</f>
        <v/>
      </c>
      <c r="L99" s="2" t="str">
        <f>IF(OR(results!Q100="",results!$M100="",results!$AE100=0),"",VLOOKUP(results!Q100,echelle3,2))</f>
        <v/>
      </c>
      <c r="M99" s="2" t="str">
        <f>IF(OR(results!R100="",results!$M100="",results!$AE100=0),"",VLOOKUP(results!R100,echelle3,2))</f>
        <v/>
      </c>
      <c r="N99" s="2" t="str">
        <f>IF(OR(results!S100="",results!$M100="",results!$AE100=0),"",VLOOKUP(results!S100,echelle3,2))</f>
        <v/>
      </c>
      <c r="O99" s="2" t="str">
        <f>IF(OR(results!T100="",results!$M100="",results!$AE100=0),"",VLOOKUP(results!T100,echelle3,2))</f>
        <v/>
      </c>
      <c r="P99" s="2" t="str">
        <f>IF(OR(results!U100="",results!$M100="",results!$AE100=0),"",VLOOKUP(results!U100,echelle3,2))</f>
        <v/>
      </c>
      <c r="Q99" s="2" t="str">
        <f>IF(OR(results!V100="",results!$M100="",results!$AE100=0),"",VLOOKUP(results!V100,echelle3,2))</f>
        <v/>
      </c>
      <c r="R99" s="2" t="str">
        <f>IF(OR(results!W100="",results!$M100="",results!$AE100=0),"",VLOOKUP(results!W100,echelle2,2))</f>
        <v/>
      </c>
      <c r="S99" s="92">
        <f>results!L100</f>
        <v>0</v>
      </c>
    </row>
    <row r="100" spans="1:19" x14ac:dyDescent="0.25">
      <c r="A100" s="2" t="str">
        <f>IF(OR(results!F101="",results!$M101="",results!$AE101=0),"",VLOOKUP(results!F101,echelle3,2))</f>
        <v/>
      </c>
      <c r="B100" s="2" t="str">
        <f>IF(OR(results!G101="",results!$M101="",results!$AE101=0),"",VLOOKUP(results!G101,echelle3,2))</f>
        <v/>
      </c>
      <c r="C100" s="2" t="str">
        <f>IF(OR(results!H101="",results!$M101="",results!$AE101=0),"",VLOOKUP(results!H101,echelle3,2))</f>
        <v/>
      </c>
      <c r="D100" s="2" t="str">
        <f>IF(OR(results!I101="",results!$M101="",results!$AE101=0),"",VLOOKUP(results!I101,echelle3,2))</f>
        <v/>
      </c>
      <c r="E100" s="2" t="str">
        <f>IF(OR(results!J101="",results!$M101="",results!$AE101=0),"",VLOOKUP(results!J101,echelle3,2))</f>
        <v/>
      </c>
      <c r="F100" s="2" t="str">
        <f>IF(OR(results!K101="",results!$M101="",results!$AE101=0),"",VLOOKUP(results!K101,echelle3,2))</f>
        <v/>
      </c>
      <c r="G100" s="2" t="str">
        <f>IF(OR(results!L101="",results!$M101="",results!$AE101=0),"",VLOOKUP(results!L101,echelle3,2))</f>
        <v/>
      </c>
      <c r="H100" s="2" t="str">
        <f>IF(OR(results!M101="",results!$M101="",results!$AE101=0),"",VLOOKUP(results!M101,echelle2,2))</f>
        <v/>
      </c>
      <c r="I100" s="92">
        <f>results!B101</f>
        <v>0</v>
      </c>
      <c r="K100" s="2" t="str">
        <f>IF(OR(results!F101="",results!$M101="",results!$AE101=0),"",VLOOKUP(results!F101,Feuil1!$N$2:$O$48,2))</f>
        <v/>
      </c>
      <c r="L100" s="2" t="str">
        <f>IF(OR(results!Q101="",results!$M101="",results!$AE101=0),"",VLOOKUP(results!Q101,echelle3,2))</f>
        <v/>
      </c>
      <c r="M100" s="2" t="str">
        <f>IF(OR(results!R101="",results!$M101="",results!$AE101=0),"",VLOOKUP(results!R101,echelle3,2))</f>
        <v/>
      </c>
      <c r="N100" s="2" t="str">
        <f>IF(OR(results!S101="",results!$M101="",results!$AE101=0),"",VLOOKUP(results!S101,echelle3,2))</f>
        <v/>
      </c>
      <c r="O100" s="2" t="str">
        <f>IF(OR(results!T101="",results!$M101="",results!$AE101=0),"",VLOOKUP(results!T101,echelle3,2))</f>
        <v/>
      </c>
      <c r="P100" s="2" t="str">
        <f>IF(OR(results!U101="",results!$M101="",results!$AE101=0),"",VLOOKUP(results!U101,echelle3,2))</f>
        <v/>
      </c>
      <c r="Q100" s="2" t="str">
        <f>IF(OR(results!V101="",results!$M101="",results!$AE101=0),"",VLOOKUP(results!V101,echelle3,2))</f>
        <v/>
      </c>
      <c r="R100" s="2" t="str">
        <f>IF(OR(results!W101="",results!$M101="",results!$AE101=0),"",VLOOKUP(results!W101,echelle2,2))</f>
        <v/>
      </c>
      <c r="S100" s="92">
        <f>results!L101</f>
        <v>0</v>
      </c>
    </row>
    <row r="101" spans="1:19" x14ac:dyDescent="0.25">
      <c r="A101" s="2" t="str">
        <f>IF(OR(results!F102="",results!$M102="",results!$AE102=0),"",VLOOKUP(results!F102,echelle3,2))</f>
        <v/>
      </c>
      <c r="B101" s="2" t="str">
        <f>IF(OR(results!G102="",results!$M102="",results!$AE102=0),"",VLOOKUP(results!G102,echelle3,2))</f>
        <v/>
      </c>
      <c r="C101" s="2" t="str">
        <f>IF(OR(results!H102="",results!$M102="",results!$AE102=0),"",VLOOKUP(results!H102,echelle3,2))</f>
        <v/>
      </c>
      <c r="D101" s="2" t="str">
        <f>IF(OR(results!I102="",results!$M102="",results!$AE102=0),"",VLOOKUP(results!I102,echelle3,2))</f>
        <v/>
      </c>
      <c r="E101" s="2" t="str">
        <f>IF(OR(results!J102="",results!$M102="",results!$AE102=0),"",VLOOKUP(results!J102,echelle3,2))</f>
        <v/>
      </c>
      <c r="F101" s="2" t="str">
        <f>IF(OR(results!K102="",results!$M102="",results!$AE102=0),"",VLOOKUP(results!K102,echelle3,2))</f>
        <v/>
      </c>
      <c r="G101" s="2" t="str">
        <f>IF(OR(results!L102="",results!$M102="",results!$AE102=0),"",VLOOKUP(results!L102,echelle3,2))</f>
        <v/>
      </c>
      <c r="H101" s="2" t="str">
        <f>IF(OR(results!M102="",results!$M102="",results!$AE102=0),"",VLOOKUP(results!M102,echelle2,2))</f>
        <v/>
      </c>
      <c r="I101" s="92">
        <f>results!B102</f>
        <v>0</v>
      </c>
      <c r="K101" s="2" t="str">
        <f>IF(OR(results!F102="",results!$M102="",results!$AE102=0),"",VLOOKUP(results!F102,Feuil1!$N$2:$O$48,2))</f>
        <v/>
      </c>
      <c r="L101" s="2" t="str">
        <f>IF(OR(results!Q102="",results!$M102="",results!$AE102=0),"",VLOOKUP(results!Q102,echelle3,2))</f>
        <v/>
      </c>
      <c r="M101" s="2" t="str">
        <f>IF(OR(results!R102="",results!$M102="",results!$AE102=0),"",VLOOKUP(results!R102,echelle3,2))</f>
        <v/>
      </c>
      <c r="N101" s="2" t="str">
        <f>IF(OR(results!S102="",results!$M102="",results!$AE102=0),"",VLOOKUP(results!S102,echelle3,2))</f>
        <v/>
      </c>
      <c r="O101" s="2" t="str">
        <f>IF(OR(results!T102="",results!$M102="",results!$AE102=0),"",VLOOKUP(results!T102,echelle3,2))</f>
        <v/>
      </c>
      <c r="P101" s="2" t="str">
        <f>IF(OR(results!U102="",results!$M102="",results!$AE102=0),"",VLOOKUP(results!U102,echelle3,2))</f>
        <v/>
      </c>
      <c r="Q101" s="2" t="str">
        <f>IF(OR(results!V102="",results!$M102="",results!$AE102=0),"",VLOOKUP(results!V102,echelle3,2))</f>
        <v/>
      </c>
      <c r="R101" s="2" t="str">
        <f>IF(OR(results!W102="",results!$M102="",results!$AE102=0),"",VLOOKUP(results!W102,echelle2,2))</f>
        <v/>
      </c>
      <c r="S101" s="92">
        <f>results!L102</f>
        <v>0</v>
      </c>
    </row>
    <row r="102" spans="1:19" x14ac:dyDescent="0.25">
      <c r="A102" s="2" t="str">
        <f>IF(OR(results!F103="",results!$M103="",results!$AE103=0),"",VLOOKUP(results!F103,echelle3,2))</f>
        <v/>
      </c>
      <c r="B102" s="2" t="str">
        <f>IF(OR(results!G103="",results!$M103="",results!$AE103=0),"",VLOOKUP(results!G103,echelle3,2))</f>
        <v/>
      </c>
      <c r="C102" s="2" t="str">
        <f>IF(OR(results!H103="",results!$M103="",results!$AE103=0),"",VLOOKUP(results!H103,echelle3,2))</f>
        <v/>
      </c>
      <c r="D102" s="2" t="str">
        <f>IF(OR(results!I103="",results!$M103="",results!$AE103=0),"",VLOOKUP(results!I103,echelle3,2))</f>
        <v/>
      </c>
      <c r="E102" s="2" t="str">
        <f>IF(OR(results!J103="",results!$M103="",results!$AE103=0),"",VLOOKUP(results!J103,echelle3,2))</f>
        <v/>
      </c>
      <c r="F102" s="2" t="str">
        <f>IF(OR(results!K103="",results!$M103="",results!$AE103=0),"",VLOOKUP(results!K103,echelle3,2))</f>
        <v/>
      </c>
      <c r="G102" s="2" t="str">
        <f>IF(OR(results!L103="",results!$M103="",results!$AE103=0),"",VLOOKUP(results!L103,echelle3,2))</f>
        <v/>
      </c>
      <c r="H102" s="2" t="str">
        <f>IF(OR(results!M103="",results!$M103="",results!$AE103=0),"",VLOOKUP(results!M103,echelle2,2))</f>
        <v/>
      </c>
      <c r="I102" s="92">
        <f>results!B103</f>
        <v>0</v>
      </c>
      <c r="K102" s="2" t="str">
        <f>IF(OR(results!F103="",results!$M103="",results!$AE103=0),"",VLOOKUP(results!F103,Feuil1!$N$2:$O$48,2))</f>
        <v/>
      </c>
      <c r="L102" s="2" t="str">
        <f>IF(OR(results!Q103="",results!$M103="",results!$AE103=0),"",VLOOKUP(results!Q103,echelle3,2))</f>
        <v/>
      </c>
      <c r="M102" s="2" t="str">
        <f>IF(OR(results!R103="",results!$M103="",results!$AE103=0),"",VLOOKUP(results!R103,echelle3,2))</f>
        <v/>
      </c>
      <c r="N102" s="2" t="str">
        <f>IF(OR(results!S103="",results!$M103="",results!$AE103=0),"",VLOOKUP(results!S103,echelle3,2))</f>
        <v/>
      </c>
      <c r="O102" s="2" t="str">
        <f>IF(OR(results!T103="",results!$M103="",results!$AE103=0),"",VLOOKUP(results!T103,echelle3,2))</f>
        <v/>
      </c>
      <c r="P102" s="2" t="str">
        <f>IF(OR(results!U103="",results!$M103="",results!$AE103=0),"",VLOOKUP(results!U103,echelle3,2))</f>
        <v/>
      </c>
      <c r="Q102" s="2" t="str">
        <f>IF(OR(results!V103="",results!$M103="",results!$AE103=0),"",VLOOKUP(results!V103,echelle3,2))</f>
        <v/>
      </c>
      <c r="R102" s="2" t="str">
        <f>IF(OR(results!W103="",results!$M103="",results!$AE103=0),"",VLOOKUP(results!W103,echelle2,2))</f>
        <v/>
      </c>
      <c r="S102" s="92">
        <f>results!L103</f>
        <v>0</v>
      </c>
    </row>
    <row r="103" spans="1:19" x14ac:dyDescent="0.25">
      <c r="A103" s="2" t="str">
        <f>IF(OR(results!F104="",results!$M104="",results!$AE104=0),"",VLOOKUP(results!F104,echelle3,2))</f>
        <v/>
      </c>
      <c r="B103" s="2" t="str">
        <f>IF(OR(results!G104="",results!$M104="",results!$AE104=0),"",VLOOKUP(results!G104,echelle3,2))</f>
        <v/>
      </c>
      <c r="C103" s="2" t="str">
        <f>IF(OR(results!H104="",results!$M104="",results!$AE104=0),"",VLOOKUP(results!H104,echelle3,2))</f>
        <v/>
      </c>
      <c r="D103" s="2" t="str">
        <f>IF(OR(results!I104="",results!$M104="",results!$AE104=0),"",VLOOKUP(results!I104,echelle3,2))</f>
        <v/>
      </c>
      <c r="E103" s="2" t="str">
        <f>IF(OR(results!J104="",results!$M104="",results!$AE104=0),"",VLOOKUP(results!J104,echelle3,2))</f>
        <v/>
      </c>
      <c r="F103" s="2" t="str">
        <f>IF(OR(results!K104="",results!$M104="",results!$AE104=0),"",VLOOKUP(results!K104,echelle3,2))</f>
        <v/>
      </c>
      <c r="G103" s="2" t="str">
        <f>IF(OR(results!L104="",results!$M104="",results!$AE104=0),"",VLOOKUP(results!L104,echelle3,2))</f>
        <v/>
      </c>
      <c r="H103" s="2" t="str">
        <f>IF(OR(results!M104="",results!$M104="",results!$AE104=0),"",VLOOKUP(results!M104,echelle2,2))</f>
        <v/>
      </c>
      <c r="I103" s="92">
        <f>results!B104</f>
        <v>0</v>
      </c>
      <c r="K103" s="2" t="str">
        <f>IF(OR(results!F104="",results!$M104="",results!$AE104=0),"",VLOOKUP(results!F104,Feuil1!$N$2:$O$48,2))</f>
        <v/>
      </c>
      <c r="L103" s="2" t="str">
        <f>IF(OR(results!Q104="",results!$M104="",results!$AE104=0),"",VLOOKUP(results!Q104,echelle3,2))</f>
        <v/>
      </c>
      <c r="M103" s="2" t="str">
        <f>IF(OR(results!R104="",results!$M104="",results!$AE104=0),"",VLOOKUP(results!R104,echelle3,2))</f>
        <v/>
      </c>
      <c r="N103" s="2" t="str">
        <f>IF(OR(results!S104="",results!$M104="",results!$AE104=0),"",VLOOKUP(results!S104,echelle3,2))</f>
        <v/>
      </c>
      <c r="O103" s="2" t="str">
        <f>IF(OR(results!T104="",results!$M104="",results!$AE104=0),"",VLOOKUP(results!T104,echelle3,2))</f>
        <v/>
      </c>
      <c r="P103" s="2" t="str">
        <f>IF(OR(results!U104="",results!$M104="",results!$AE104=0),"",VLOOKUP(results!U104,echelle3,2))</f>
        <v/>
      </c>
      <c r="Q103" s="2" t="str">
        <f>IF(OR(results!V104="",results!$M104="",results!$AE104=0),"",VLOOKUP(results!V104,echelle3,2))</f>
        <v/>
      </c>
      <c r="R103" s="2" t="str">
        <f>IF(OR(results!W104="",results!$M104="",results!$AE104=0),"",VLOOKUP(results!W104,echelle2,2))</f>
        <v/>
      </c>
      <c r="S103" s="92">
        <f>results!L104</f>
        <v>0</v>
      </c>
    </row>
    <row r="104" spans="1:19" x14ac:dyDescent="0.25">
      <c r="A104" s="2" t="str">
        <f>IF(OR(results!F105="",results!$M105="",results!$AE105=0),"",VLOOKUP(results!F105,echelle3,2))</f>
        <v/>
      </c>
      <c r="B104" s="2" t="str">
        <f>IF(OR(results!G105="",results!$M105="",results!$AE105=0),"",VLOOKUP(results!G105,echelle3,2))</f>
        <v/>
      </c>
      <c r="C104" s="2" t="str">
        <f>IF(OR(results!H105="",results!$M105="",results!$AE105=0),"",VLOOKUP(results!H105,echelle3,2))</f>
        <v/>
      </c>
      <c r="D104" s="2" t="str">
        <f>IF(OR(results!I105="",results!$M105="",results!$AE105=0),"",VLOOKUP(results!I105,echelle3,2))</f>
        <v/>
      </c>
      <c r="E104" s="2" t="str">
        <f>IF(OR(results!J105="",results!$M105="",results!$AE105=0),"",VLOOKUP(results!J105,echelle3,2))</f>
        <v/>
      </c>
      <c r="F104" s="2" t="str">
        <f>IF(OR(results!K105="",results!$M105="",results!$AE105=0),"",VLOOKUP(results!K105,echelle3,2))</f>
        <v/>
      </c>
      <c r="G104" s="2" t="str">
        <f>IF(OR(results!L105="",results!$M105="",results!$AE105=0),"",VLOOKUP(results!L105,echelle3,2))</f>
        <v/>
      </c>
      <c r="H104" s="2" t="str">
        <f>IF(OR(results!M105="",results!$M105="",results!$AE105=0),"",VLOOKUP(results!M105,echelle2,2))</f>
        <v/>
      </c>
      <c r="I104" s="92">
        <f>results!B105</f>
        <v>0</v>
      </c>
      <c r="K104" s="2" t="str">
        <f>IF(OR(results!F105="",results!$M105="",results!$AE105=0),"",VLOOKUP(results!F105,Feuil1!$N$2:$O$48,2))</f>
        <v/>
      </c>
      <c r="L104" s="2" t="str">
        <f>IF(OR(results!Q105="",results!$M105="",results!$AE105=0),"",VLOOKUP(results!Q105,echelle3,2))</f>
        <v/>
      </c>
      <c r="M104" s="2" t="str">
        <f>IF(OR(results!R105="",results!$M105="",results!$AE105=0),"",VLOOKUP(results!R105,echelle3,2))</f>
        <v/>
      </c>
      <c r="N104" s="2" t="str">
        <f>IF(OR(results!S105="",results!$M105="",results!$AE105=0),"",VLOOKUP(results!S105,echelle3,2))</f>
        <v/>
      </c>
      <c r="O104" s="2" t="str">
        <f>IF(OR(results!T105="",results!$M105="",results!$AE105=0),"",VLOOKUP(results!T105,echelle3,2))</f>
        <v/>
      </c>
      <c r="P104" s="2" t="str">
        <f>IF(OR(results!U105="",results!$M105="",results!$AE105=0),"",VLOOKUP(results!U105,echelle3,2))</f>
        <v/>
      </c>
      <c r="Q104" s="2" t="str">
        <f>IF(OR(results!V105="",results!$M105="",results!$AE105=0),"",VLOOKUP(results!V105,echelle3,2))</f>
        <v/>
      </c>
      <c r="R104" s="2" t="str">
        <f>IF(OR(results!W105="",results!$M105="",results!$AE105=0),"",VLOOKUP(results!W105,echelle2,2))</f>
        <v/>
      </c>
      <c r="S104" s="92">
        <f>results!L105</f>
        <v>0</v>
      </c>
    </row>
    <row r="105" spans="1:19" x14ac:dyDescent="0.25">
      <c r="A105" s="2" t="str">
        <f>IF(OR(results!F106="",results!$M106="",results!$AE106=0),"",VLOOKUP(results!F106,echelle3,2))</f>
        <v/>
      </c>
      <c r="B105" s="2" t="str">
        <f>IF(OR(results!G106="",results!$M106="",results!$AE106=0),"",VLOOKUP(results!G106,echelle3,2))</f>
        <v/>
      </c>
      <c r="C105" s="2" t="str">
        <f>IF(OR(results!H106="",results!$M106="",results!$AE106=0),"",VLOOKUP(results!H106,echelle3,2))</f>
        <v/>
      </c>
      <c r="D105" s="2" t="str">
        <f>IF(OR(results!I106="",results!$M106="",results!$AE106=0),"",VLOOKUP(results!I106,echelle3,2))</f>
        <v/>
      </c>
      <c r="E105" s="2" t="str">
        <f>IF(OR(results!J106="",results!$M106="",results!$AE106=0),"",VLOOKUP(results!J106,echelle3,2))</f>
        <v/>
      </c>
      <c r="F105" s="2" t="str">
        <f>IF(OR(results!K106="",results!$M106="",results!$AE106=0),"",VLOOKUP(results!K106,echelle3,2))</f>
        <v/>
      </c>
      <c r="G105" s="2" t="str">
        <f>IF(OR(results!L106="",results!$M106="",results!$AE106=0),"",VLOOKUP(results!L106,echelle3,2))</f>
        <v/>
      </c>
      <c r="H105" s="2" t="str">
        <f>IF(OR(results!M106="",results!$M106="",results!$AE106=0),"",VLOOKUP(results!M106,echelle2,2))</f>
        <v/>
      </c>
      <c r="I105" s="92">
        <f>results!B106</f>
        <v>0</v>
      </c>
      <c r="K105" s="2" t="str">
        <f>IF(OR(results!F106="",results!$M106="",results!$AE106=0),"",VLOOKUP(results!F106,Feuil1!$N$2:$O$48,2))</f>
        <v/>
      </c>
      <c r="L105" s="2" t="str">
        <f>IF(OR(results!Q106="",results!$M106="",results!$AE106=0),"",VLOOKUP(results!Q106,echelle3,2))</f>
        <v/>
      </c>
      <c r="M105" s="2" t="str">
        <f>IF(OR(results!R106="",results!$M106="",results!$AE106=0),"",VLOOKUP(results!R106,echelle3,2))</f>
        <v/>
      </c>
      <c r="N105" s="2" t="str">
        <f>IF(OR(results!S106="",results!$M106="",results!$AE106=0),"",VLOOKUP(results!S106,echelle3,2))</f>
        <v/>
      </c>
      <c r="O105" s="2" t="str">
        <f>IF(OR(results!T106="",results!$M106="",results!$AE106=0),"",VLOOKUP(results!T106,echelle3,2))</f>
        <v/>
      </c>
      <c r="P105" s="2" t="str">
        <f>IF(OR(results!U106="",results!$M106="",results!$AE106=0),"",VLOOKUP(results!U106,echelle3,2))</f>
        <v/>
      </c>
      <c r="Q105" s="2" t="str">
        <f>IF(OR(results!V106="",results!$M106="",results!$AE106=0),"",VLOOKUP(results!V106,echelle3,2))</f>
        <v/>
      </c>
      <c r="R105" s="2" t="str">
        <f>IF(OR(results!W106="",results!$M106="",results!$AE106=0),"",VLOOKUP(results!W106,echelle2,2))</f>
        <v/>
      </c>
      <c r="S105" s="92">
        <f>results!L106</f>
        <v>0</v>
      </c>
    </row>
    <row r="106" spans="1:19" x14ac:dyDescent="0.25">
      <c r="A106" s="2" t="str">
        <f>IF(OR(results!F107="",results!$M107="",results!$AE107=0),"",VLOOKUP(results!F107,echelle3,2))</f>
        <v/>
      </c>
      <c r="B106" s="2" t="str">
        <f>IF(OR(results!G107="",results!$M107="",results!$AE107=0),"",VLOOKUP(results!G107,echelle3,2))</f>
        <v/>
      </c>
      <c r="C106" s="2" t="str">
        <f>IF(OR(results!H107="",results!$M107="",results!$AE107=0),"",VLOOKUP(results!H107,echelle3,2))</f>
        <v/>
      </c>
      <c r="D106" s="2" t="str">
        <f>IF(OR(results!I107="",results!$M107="",results!$AE107=0),"",VLOOKUP(results!I107,echelle3,2))</f>
        <v/>
      </c>
      <c r="E106" s="2" t="str">
        <f>IF(OR(results!J107="",results!$M107="",results!$AE107=0),"",VLOOKUP(results!J107,echelle3,2))</f>
        <v/>
      </c>
      <c r="F106" s="2" t="str">
        <f>IF(OR(results!K107="",results!$M107="",results!$AE107=0),"",VLOOKUP(results!K107,echelle3,2))</f>
        <v/>
      </c>
      <c r="G106" s="2" t="str">
        <f>IF(OR(results!L107="",results!$M107="",results!$AE107=0),"",VLOOKUP(results!L107,echelle3,2))</f>
        <v/>
      </c>
      <c r="H106" s="2" t="str">
        <f>IF(OR(results!M107="",results!$M107="",results!$AE107=0),"",VLOOKUP(results!M107,echelle2,2))</f>
        <v/>
      </c>
      <c r="I106" s="92">
        <f>results!B107</f>
        <v>0</v>
      </c>
      <c r="K106" s="2" t="str">
        <f>IF(OR(results!F107="",results!$M107="",results!$AE107=0),"",VLOOKUP(results!F107,Feuil1!$N$2:$O$48,2))</f>
        <v/>
      </c>
      <c r="L106" s="2" t="str">
        <f>IF(OR(results!Q107="",results!$M107="",results!$AE107=0),"",VLOOKUP(results!Q107,echelle3,2))</f>
        <v/>
      </c>
      <c r="M106" s="2" t="str">
        <f>IF(OR(results!R107="",results!$M107="",results!$AE107=0),"",VLOOKUP(results!R107,echelle3,2))</f>
        <v/>
      </c>
      <c r="N106" s="2" t="str">
        <f>IF(OR(results!S107="",results!$M107="",results!$AE107=0),"",VLOOKUP(results!S107,echelle3,2))</f>
        <v/>
      </c>
      <c r="O106" s="2" t="str">
        <f>IF(OR(results!T107="",results!$M107="",results!$AE107=0),"",VLOOKUP(results!T107,echelle3,2))</f>
        <v/>
      </c>
      <c r="P106" s="2" t="str">
        <f>IF(OR(results!U107="",results!$M107="",results!$AE107=0),"",VLOOKUP(results!U107,echelle3,2))</f>
        <v/>
      </c>
      <c r="Q106" s="2" t="str">
        <f>IF(OR(results!V107="",results!$M107="",results!$AE107=0),"",VLOOKUP(results!V107,echelle3,2))</f>
        <v/>
      </c>
      <c r="R106" s="2" t="str">
        <f>IF(OR(results!W107="",results!$M107="",results!$AE107=0),"",VLOOKUP(results!W107,echelle2,2))</f>
        <v/>
      </c>
      <c r="S106" s="92">
        <f>results!L107</f>
        <v>0</v>
      </c>
    </row>
    <row r="107" spans="1:19" x14ac:dyDescent="0.25">
      <c r="A107" s="2" t="str">
        <f>IF(OR(results!F108="",results!$M108="",results!$AE108=0),"",VLOOKUP(results!F108,echelle3,2))</f>
        <v/>
      </c>
      <c r="B107" s="2" t="str">
        <f>IF(OR(results!G108="",results!$M108="",results!$AE108=0),"",VLOOKUP(results!G108,echelle3,2))</f>
        <v/>
      </c>
      <c r="C107" s="2" t="str">
        <f>IF(OR(results!H108="",results!$M108="",results!$AE108=0),"",VLOOKUP(results!H108,echelle3,2))</f>
        <v/>
      </c>
      <c r="D107" s="2" t="str">
        <f>IF(OR(results!I108="",results!$M108="",results!$AE108=0),"",VLOOKUP(results!I108,echelle3,2))</f>
        <v/>
      </c>
      <c r="E107" s="2" t="str">
        <f>IF(OR(results!J108="",results!$M108="",results!$AE108=0),"",VLOOKUP(results!J108,echelle3,2))</f>
        <v/>
      </c>
      <c r="F107" s="2" t="str">
        <f>IF(OR(results!K108="",results!$M108="",results!$AE108=0),"",VLOOKUP(results!K108,echelle3,2))</f>
        <v/>
      </c>
      <c r="G107" s="2" t="str">
        <f>IF(OR(results!L108="",results!$M108="",results!$AE108=0),"",VLOOKUP(results!L108,echelle3,2))</f>
        <v/>
      </c>
      <c r="H107" s="2" t="str">
        <f>IF(OR(results!M108="",results!$M108="",results!$AE108=0),"",VLOOKUP(results!M108,echelle2,2))</f>
        <v/>
      </c>
      <c r="I107" s="92">
        <f>results!B108</f>
        <v>0</v>
      </c>
      <c r="K107" s="2" t="str">
        <f>IF(OR(results!F108="",results!$M108="",results!$AE108=0),"",VLOOKUP(results!F108,Feuil1!$N$2:$O$48,2))</f>
        <v/>
      </c>
      <c r="L107" s="2" t="str">
        <f>IF(OR(results!Q108="",results!$M108="",results!$AE108=0),"",VLOOKUP(results!Q108,echelle3,2))</f>
        <v/>
      </c>
      <c r="M107" s="2" t="str">
        <f>IF(OR(results!R108="",results!$M108="",results!$AE108=0),"",VLOOKUP(results!R108,echelle3,2))</f>
        <v/>
      </c>
      <c r="N107" s="2" t="str">
        <f>IF(OR(results!S108="",results!$M108="",results!$AE108=0),"",VLOOKUP(results!S108,echelle3,2))</f>
        <v/>
      </c>
      <c r="O107" s="2" t="str">
        <f>IF(OR(results!T108="",results!$M108="",results!$AE108=0),"",VLOOKUP(results!T108,echelle3,2))</f>
        <v/>
      </c>
      <c r="P107" s="2" t="str">
        <f>IF(OR(results!U108="",results!$M108="",results!$AE108=0),"",VLOOKUP(results!U108,echelle3,2))</f>
        <v/>
      </c>
      <c r="Q107" s="2" t="str">
        <f>IF(OR(results!V108="",results!$M108="",results!$AE108=0),"",VLOOKUP(results!V108,echelle3,2))</f>
        <v/>
      </c>
      <c r="R107" s="2" t="str">
        <f>IF(OR(results!W108="",results!$M108="",results!$AE108=0),"",VLOOKUP(results!W108,echelle2,2))</f>
        <v/>
      </c>
      <c r="S107" s="92">
        <f>results!L108</f>
        <v>0</v>
      </c>
    </row>
    <row r="108" spans="1:19" x14ac:dyDescent="0.25">
      <c r="A108" s="2" t="str">
        <f>IF(OR(results!F109="",results!$M109="",results!$AE109=0),"",VLOOKUP(results!F109,echelle3,2))</f>
        <v/>
      </c>
      <c r="B108" s="2" t="str">
        <f>IF(OR(results!G109="",results!$M109="",results!$AE109=0),"",VLOOKUP(results!G109,echelle3,2))</f>
        <v/>
      </c>
      <c r="C108" s="2" t="str">
        <f>IF(OR(results!H109="",results!$M109="",results!$AE109=0),"",VLOOKUP(results!H109,echelle3,2))</f>
        <v/>
      </c>
      <c r="D108" s="2" t="str">
        <f>IF(OR(results!I109="",results!$M109="",results!$AE109=0),"",VLOOKUP(results!I109,echelle3,2))</f>
        <v/>
      </c>
      <c r="E108" s="2" t="str">
        <f>IF(OR(results!J109="",results!$M109="",results!$AE109=0),"",VLOOKUP(results!J109,echelle3,2))</f>
        <v/>
      </c>
      <c r="F108" s="2" t="str">
        <f>IF(OR(results!K109="",results!$M109="",results!$AE109=0),"",VLOOKUP(results!K109,echelle3,2))</f>
        <v/>
      </c>
      <c r="G108" s="2" t="str">
        <f>IF(OR(results!L109="",results!$M109="",results!$AE109=0),"",VLOOKUP(results!L109,echelle3,2))</f>
        <v/>
      </c>
      <c r="H108" s="2" t="str">
        <f>IF(OR(results!M109="",results!$M109="",results!$AE109=0),"",VLOOKUP(results!M109,echelle2,2))</f>
        <v/>
      </c>
      <c r="I108" s="92">
        <f>results!B109</f>
        <v>0</v>
      </c>
      <c r="K108" s="2" t="str">
        <f>IF(OR(results!F109="",results!$M109="",results!$AE109=0),"",VLOOKUP(results!F109,Feuil1!$N$2:$O$48,2))</f>
        <v/>
      </c>
      <c r="L108" s="2" t="str">
        <f>IF(OR(results!Q109="",results!$M109="",results!$AE109=0),"",VLOOKUP(results!Q109,echelle3,2))</f>
        <v/>
      </c>
      <c r="M108" s="2" t="str">
        <f>IF(OR(results!R109="",results!$M109="",results!$AE109=0),"",VLOOKUP(results!R109,echelle3,2))</f>
        <v/>
      </c>
      <c r="N108" s="2" t="str">
        <f>IF(OR(results!S109="",results!$M109="",results!$AE109=0),"",VLOOKUP(results!S109,echelle3,2))</f>
        <v/>
      </c>
      <c r="O108" s="2" t="str">
        <f>IF(OR(results!T109="",results!$M109="",results!$AE109=0),"",VLOOKUP(results!T109,echelle3,2))</f>
        <v/>
      </c>
      <c r="P108" s="2" t="str">
        <f>IF(OR(results!U109="",results!$M109="",results!$AE109=0),"",VLOOKUP(results!U109,echelle3,2))</f>
        <v/>
      </c>
      <c r="Q108" s="2" t="str">
        <f>IF(OR(results!V109="",results!$M109="",results!$AE109=0),"",VLOOKUP(results!V109,echelle3,2))</f>
        <v/>
      </c>
      <c r="R108" s="2" t="str">
        <f>IF(OR(results!W109="",results!$M109="",results!$AE109=0),"",VLOOKUP(results!W109,echelle2,2))</f>
        <v/>
      </c>
      <c r="S108" s="92">
        <f>results!L109</f>
        <v>0</v>
      </c>
    </row>
    <row r="109" spans="1:19" x14ac:dyDescent="0.25">
      <c r="A109" s="2" t="str">
        <f>IF(OR(results!F110="",results!$M110="",results!$AE110=0),"",VLOOKUP(results!F110,echelle3,2))</f>
        <v/>
      </c>
      <c r="B109" s="2" t="str">
        <f>IF(OR(results!G110="",results!$M110="",results!$AE110=0),"",VLOOKUP(results!G110,echelle3,2))</f>
        <v/>
      </c>
      <c r="C109" s="2" t="str">
        <f>IF(OR(results!H110="",results!$M110="",results!$AE110=0),"",VLOOKUP(results!H110,echelle3,2))</f>
        <v/>
      </c>
      <c r="D109" s="2" t="str">
        <f>IF(OR(results!I110="",results!$M110="",results!$AE110=0),"",VLOOKUP(results!I110,echelle3,2))</f>
        <v/>
      </c>
      <c r="E109" s="2" t="str">
        <f>IF(OR(results!J110="",results!$M110="",results!$AE110=0),"",VLOOKUP(results!J110,echelle3,2))</f>
        <v/>
      </c>
      <c r="F109" s="2" t="str">
        <f>IF(OR(results!K110="",results!$M110="",results!$AE110=0),"",VLOOKUP(results!K110,echelle3,2))</f>
        <v/>
      </c>
      <c r="G109" s="2" t="str">
        <f>IF(OR(results!L110="",results!$M110="",results!$AE110=0),"",VLOOKUP(results!L110,echelle3,2))</f>
        <v/>
      </c>
      <c r="H109" s="2" t="str">
        <f>IF(OR(results!M110="",results!$M110="",results!$AE110=0),"",VLOOKUP(results!M110,echelle2,2))</f>
        <v/>
      </c>
      <c r="I109" s="92">
        <f>results!B110</f>
        <v>0</v>
      </c>
      <c r="K109" s="2" t="str">
        <f>IF(OR(results!F110="",results!$M110="",results!$AE110=0),"",VLOOKUP(results!F110,Feuil1!$N$2:$O$48,2))</f>
        <v/>
      </c>
      <c r="L109" s="2" t="str">
        <f>IF(OR(results!Q110="",results!$M110="",results!$AE110=0),"",VLOOKUP(results!Q110,echelle3,2))</f>
        <v/>
      </c>
      <c r="M109" s="2" t="str">
        <f>IF(OR(results!R110="",results!$M110="",results!$AE110=0),"",VLOOKUP(results!R110,echelle3,2))</f>
        <v/>
      </c>
      <c r="N109" s="2" t="str">
        <f>IF(OR(results!S110="",results!$M110="",results!$AE110=0),"",VLOOKUP(results!S110,echelle3,2))</f>
        <v/>
      </c>
      <c r="O109" s="2" t="str">
        <f>IF(OR(results!T110="",results!$M110="",results!$AE110=0),"",VLOOKUP(results!T110,echelle3,2))</f>
        <v/>
      </c>
      <c r="P109" s="2" t="str">
        <f>IF(OR(results!U110="",results!$M110="",results!$AE110=0),"",VLOOKUP(results!U110,echelle3,2))</f>
        <v/>
      </c>
      <c r="Q109" s="2" t="str">
        <f>IF(OR(results!V110="",results!$M110="",results!$AE110=0),"",VLOOKUP(results!V110,echelle3,2))</f>
        <v/>
      </c>
      <c r="R109" s="2" t="str">
        <f>IF(OR(results!W110="",results!$M110="",results!$AE110=0),"",VLOOKUP(results!W110,echelle2,2))</f>
        <v/>
      </c>
      <c r="S109" s="92">
        <f>results!L110</f>
        <v>0</v>
      </c>
    </row>
    <row r="110" spans="1:19" x14ac:dyDescent="0.25">
      <c r="A110" s="2" t="str">
        <f>IF(OR(results!F111="",results!$M111="",results!$AE111=0),"",VLOOKUP(results!F111,echelle3,2))</f>
        <v/>
      </c>
      <c r="B110" s="2" t="str">
        <f>IF(OR(results!G111="",results!$M111="",results!$AE111=0),"",VLOOKUP(results!G111,echelle3,2))</f>
        <v/>
      </c>
      <c r="C110" s="2" t="str">
        <f>IF(OR(results!H111="",results!$M111="",results!$AE111=0),"",VLOOKUP(results!H111,echelle3,2))</f>
        <v/>
      </c>
      <c r="D110" s="2" t="str">
        <f>IF(OR(results!I111="",results!$M111="",results!$AE111=0),"",VLOOKUP(results!I111,echelle3,2))</f>
        <v/>
      </c>
      <c r="E110" s="2" t="str">
        <f>IF(OR(results!J111="",results!$M111="",results!$AE111=0),"",VLOOKUP(results!J111,echelle3,2))</f>
        <v/>
      </c>
      <c r="F110" s="2" t="str">
        <f>IF(OR(results!K111="",results!$M111="",results!$AE111=0),"",VLOOKUP(results!K111,echelle3,2))</f>
        <v/>
      </c>
      <c r="G110" s="2" t="str">
        <f>IF(OR(results!L111="",results!$M111="",results!$AE111=0),"",VLOOKUP(results!L111,echelle3,2))</f>
        <v/>
      </c>
      <c r="H110" s="2" t="str">
        <f>IF(OR(results!M111="",results!$M111="",results!$AE111=0),"",VLOOKUP(results!M111,echelle2,2))</f>
        <v/>
      </c>
      <c r="I110" s="92">
        <f>results!B111</f>
        <v>0</v>
      </c>
      <c r="K110" s="2" t="str">
        <f>IF(OR(results!F111="",results!$M111="",results!$AE111=0),"",VLOOKUP(results!F111,Feuil1!$N$2:$O$48,2))</f>
        <v/>
      </c>
      <c r="L110" s="2" t="str">
        <f>IF(OR(results!Q111="",results!$M111="",results!$AE111=0),"",VLOOKUP(results!Q111,echelle3,2))</f>
        <v/>
      </c>
      <c r="M110" s="2" t="str">
        <f>IF(OR(results!R111="",results!$M111="",results!$AE111=0),"",VLOOKUP(results!R111,echelle3,2))</f>
        <v/>
      </c>
      <c r="N110" s="2" t="str">
        <f>IF(OR(results!S111="",results!$M111="",results!$AE111=0),"",VLOOKUP(results!S111,echelle3,2))</f>
        <v/>
      </c>
      <c r="O110" s="2" t="str">
        <f>IF(OR(results!T111="",results!$M111="",results!$AE111=0),"",VLOOKUP(results!T111,echelle3,2))</f>
        <v/>
      </c>
      <c r="P110" s="2" t="str">
        <f>IF(OR(results!U111="",results!$M111="",results!$AE111=0),"",VLOOKUP(results!U111,echelle3,2))</f>
        <v/>
      </c>
      <c r="Q110" s="2" t="str">
        <f>IF(OR(results!V111="",results!$M111="",results!$AE111=0),"",VLOOKUP(results!V111,echelle3,2))</f>
        <v/>
      </c>
      <c r="R110" s="2" t="str">
        <f>IF(OR(results!W111="",results!$M111="",results!$AE111=0),"",VLOOKUP(results!W111,echelle2,2))</f>
        <v/>
      </c>
      <c r="S110" s="92">
        <f>results!L111</f>
        <v>0</v>
      </c>
    </row>
    <row r="111" spans="1:19" x14ac:dyDescent="0.25">
      <c r="A111" s="2" t="str">
        <f>IF(OR(results!F112="",results!$M112="",results!$AE112=0),"",VLOOKUP(results!F112,echelle3,2))</f>
        <v/>
      </c>
      <c r="B111" s="2" t="str">
        <f>IF(OR(results!G112="",results!$M112="",results!$AE112=0),"",VLOOKUP(results!G112,echelle3,2))</f>
        <v/>
      </c>
      <c r="C111" s="2" t="str">
        <f>IF(OR(results!H112="",results!$M112="",results!$AE112=0),"",VLOOKUP(results!H112,echelle3,2))</f>
        <v/>
      </c>
      <c r="D111" s="2" t="str">
        <f>IF(OR(results!I112="",results!$M112="",results!$AE112=0),"",VLOOKUP(results!I112,echelle3,2))</f>
        <v/>
      </c>
      <c r="E111" s="2" t="str">
        <f>IF(OR(results!J112="",results!$M112="",results!$AE112=0),"",VLOOKUP(results!J112,echelle3,2))</f>
        <v/>
      </c>
      <c r="F111" s="2" t="str">
        <f>IF(OR(results!K112="",results!$M112="",results!$AE112=0),"",VLOOKUP(results!K112,echelle3,2))</f>
        <v/>
      </c>
      <c r="G111" s="2" t="str">
        <f>IF(OR(results!L112="",results!$M112="",results!$AE112=0),"",VLOOKUP(results!L112,echelle3,2))</f>
        <v/>
      </c>
      <c r="H111" s="2" t="str">
        <f>IF(OR(results!M112="",results!$M112="",results!$AE112=0),"",VLOOKUP(results!M112,echelle2,2))</f>
        <v/>
      </c>
      <c r="I111" s="92">
        <f>results!B112</f>
        <v>0</v>
      </c>
      <c r="K111" s="2" t="str">
        <f>IF(OR(results!F112="",results!$M112="",results!$AE112=0),"",VLOOKUP(results!F112,Feuil1!$N$2:$O$48,2))</f>
        <v/>
      </c>
      <c r="L111" s="2" t="str">
        <f>IF(OR(results!Q112="",results!$M112="",results!$AE112=0),"",VLOOKUP(results!Q112,echelle3,2))</f>
        <v/>
      </c>
      <c r="M111" s="2" t="str">
        <f>IF(OR(results!R112="",results!$M112="",results!$AE112=0),"",VLOOKUP(results!R112,echelle3,2))</f>
        <v/>
      </c>
      <c r="N111" s="2" t="str">
        <f>IF(OR(results!S112="",results!$M112="",results!$AE112=0),"",VLOOKUP(results!S112,echelle3,2))</f>
        <v/>
      </c>
      <c r="O111" s="2" t="str">
        <f>IF(OR(results!T112="",results!$M112="",results!$AE112=0),"",VLOOKUP(results!T112,echelle3,2))</f>
        <v/>
      </c>
      <c r="P111" s="2" t="str">
        <f>IF(OR(results!U112="",results!$M112="",results!$AE112=0),"",VLOOKUP(results!U112,echelle3,2))</f>
        <v/>
      </c>
      <c r="Q111" s="2" t="str">
        <f>IF(OR(results!V112="",results!$M112="",results!$AE112=0),"",VLOOKUP(results!V112,echelle3,2))</f>
        <v/>
      </c>
      <c r="R111" s="2" t="str">
        <f>IF(OR(results!W112="",results!$M112="",results!$AE112=0),"",VLOOKUP(results!W112,echelle2,2))</f>
        <v/>
      </c>
      <c r="S111" s="92">
        <f>results!L112</f>
        <v>0</v>
      </c>
    </row>
    <row r="112" spans="1:19" x14ac:dyDescent="0.25">
      <c r="A112" s="2" t="str">
        <f>IF(OR(results!F113="",results!$M113="",results!$AE113=0),"",VLOOKUP(results!F113,echelle3,2))</f>
        <v/>
      </c>
      <c r="B112" s="2" t="str">
        <f>IF(OR(results!G113="",results!$M113="",results!$AE113=0),"",VLOOKUP(results!G113,echelle3,2))</f>
        <v/>
      </c>
      <c r="C112" s="2" t="str">
        <f>IF(OR(results!H113="",results!$M113="",results!$AE113=0),"",VLOOKUP(results!H113,echelle3,2))</f>
        <v/>
      </c>
      <c r="D112" s="2" t="str">
        <f>IF(OR(results!I113="",results!$M113="",results!$AE113=0),"",VLOOKUP(results!I113,echelle3,2))</f>
        <v/>
      </c>
      <c r="E112" s="2" t="str">
        <f>IF(OR(results!J113="",results!$M113="",results!$AE113=0),"",VLOOKUP(results!J113,echelle3,2))</f>
        <v/>
      </c>
      <c r="F112" s="2" t="str">
        <f>IF(OR(results!K113="",results!$M113="",results!$AE113=0),"",VLOOKUP(results!K113,echelle3,2))</f>
        <v/>
      </c>
      <c r="G112" s="2" t="str">
        <f>IF(OR(results!L113="",results!$M113="",results!$AE113=0),"",VLOOKUP(results!L113,echelle3,2))</f>
        <v/>
      </c>
      <c r="H112" s="2" t="str">
        <f>IF(OR(results!M113="",results!$M113="",results!$AE113=0),"",VLOOKUP(results!M113,echelle2,2))</f>
        <v/>
      </c>
      <c r="I112" s="92">
        <f>results!B113</f>
        <v>0</v>
      </c>
      <c r="K112" s="2" t="str">
        <f>IF(OR(results!F113="",results!$M113="",results!$AE113=0),"",VLOOKUP(results!F113,Feuil1!$N$2:$O$48,2))</f>
        <v/>
      </c>
      <c r="L112" s="2" t="str">
        <f>IF(OR(results!Q113="",results!$M113="",results!$AE113=0),"",VLOOKUP(results!Q113,echelle3,2))</f>
        <v/>
      </c>
      <c r="M112" s="2" t="str">
        <f>IF(OR(results!R113="",results!$M113="",results!$AE113=0),"",VLOOKUP(results!R113,echelle3,2))</f>
        <v/>
      </c>
      <c r="N112" s="2" t="str">
        <f>IF(OR(results!S113="",results!$M113="",results!$AE113=0),"",VLOOKUP(results!S113,echelle3,2))</f>
        <v/>
      </c>
      <c r="O112" s="2" t="str">
        <f>IF(OR(results!T113="",results!$M113="",results!$AE113=0),"",VLOOKUP(results!T113,echelle3,2))</f>
        <v/>
      </c>
      <c r="P112" s="2" t="str">
        <f>IF(OR(results!U113="",results!$M113="",results!$AE113=0),"",VLOOKUP(results!U113,echelle3,2))</f>
        <v/>
      </c>
      <c r="Q112" s="2" t="str">
        <f>IF(OR(results!V113="",results!$M113="",results!$AE113=0),"",VLOOKUP(results!V113,echelle3,2))</f>
        <v/>
      </c>
      <c r="R112" s="2" t="str">
        <f>IF(OR(results!W113="",results!$M113="",results!$AE113=0),"",VLOOKUP(results!W113,echelle2,2))</f>
        <v/>
      </c>
      <c r="S112" s="92">
        <f>results!L113</f>
        <v>0</v>
      </c>
    </row>
    <row r="113" spans="1:19" x14ac:dyDescent="0.25">
      <c r="A113" s="2" t="str">
        <f>IF(OR(results!F114="",results!$M114="",results!$AE114=0),"",VLOOKUP(results!F114,echelle3,2))</f>
        <v/>
      </c>
      <c r="B113" s="2" t="str">
        <f>IF(OR(results!G114="",results!$M114="",results!$AE114=0),"",VLOOKUP(results!G114,echelle3,2))</f>
        <v/>
      </c>
      <c r="C113" s="2" t="str">
        <f>IF(OR(results!H114="",results!$M114="",results!$AE114=0),"",VLOOKUP(results!H114,echelle3,2))</f>
        <v/>
      </c>
      <c r="D113" s="2" t="str">
        <f>IF(OR(results!I114="",results!$M114="",results!$AE114=0),"",VLOOKUP(results!I114,echelle3,2))</f>
        <v/>
      </c>
      <c r="E113" s="2" t="str">
        <f>IF(OR(results!J114="",results!$M114="",results!$AE114=0),"",VLOOKUP(results!J114,echelle3,2))</f>
        <v/>
      </c>
      <c r="F113" s="2" t="str">
        <f>IF(OR(results!K114="",results!$M114="",results!$AE114=0),"",VLOOKUP(results!K114,echelle3,2))</f>
        <v/>
      </c>
      <c r="G113" s="2" t="str">
        <f>IF(OR(results!L114="",results!$M114="",results!$AE114=0),"",VLOOKUP(results!L114,echelle3,2))</f>
        <v/>
      </c>
      <c r="H113" s="2" t="str">
        <f>IF(OR(results!M114="",results!$M114="",results!$AE114=0),"",VLOOKUP(results!M114,echelle2,2))</f>
        <v/>
      </c>
      <c r="I113" s="92">
        <f>results!B114</f>
        <v>0</v>
      </c>
      <c r="K113" s="2" t="str">
        <f>IF(OR(results!F114="",results!$M114="",results!$AE114=0),"",VLOOKUP(results!F114,Feuil1!$N$2:$O$48,2))</f>
        <v/>
      </c>
      <c r="L113" s="2" t="str">
        <f>IF(OR(results!Q114="",results!$M114="",results!$AE114=0),"",VLOOKUP(results!Q114,echelle3,2))</f>
        <v/>
      </c>
      <c r="M113" s="2" t="str">
        <f>IF(OR(results!R114="",results!$M114="",results!$AE114=0),"",VLOOKUP(results!R114,echelle3,2))</f>
        <v/>
      </c>
      <c r="N113" s="2" t="str">
        <f>IF(OR(results!S114="",results!$M114="",results!$AE114=0),"",VLOOKUP(results!S114,echelle3,2))</f>
        <v/>
      </c>
      <c r="O113" s="2" t="str">
        <f>IF(OR(results!T114="",results!$M114="",results!$AE114=0),"",VLOOKUP(results!T114,echelle3,2))</f>
        <v/>
      </c>
      <c r="P113" s="2" t="str">
        <f>IF(OR(results!U114="",results!$M114="",results!$AE114=0),"",VLOOKUP(results!U114,echelle3,2))</f>
        <v/>
      </c>
      <c r="Q113" s="2" t="str">
        <f>IF(OR(results!V114="",results!$M114="",results!$AE114=0),"",VLOOKUP(results!V114,echelle3,2))</f>
        <v/>
      </c>
      <c r="R113" s="2" t="str">
        <f>IF(OR(results!W114="",results!$M114="",results!$AE114=0),"",VLOOKUP(results!W114,echelle2,2))</f>
        <v/>
      </c>
      <c r="S113" s="92">
        <f>results!L114</f>
        <v>0</v>
      </c>
    </row>
    <row r="114" spans="1:19" x14ac:dyDescent="0.25">
      <c r="A114" s="2" t="str">
        <f>IF(OR(results!F115="",results!$M115="",results!$AE115=0),"",VLOOKUP(results!F115,echelle3,2))</f>
        <v/>
      </c>
      <c r="B114" s="2" t="str">
        <f>IF(OR(results!G115="",results!$M115="",results!$AE115=0),"",VLOOKUP(results!G115,echelle3,2))</f>
        <v/>
      </c>
      <c r="C114" s="2" t="str">
        <f>IF(OR(results!H115="",results!$M115="",results!$AE115=0),"",VLOOKUP(results!H115,echelle3,2))</f>
        <v/>
      </c>
      <c r="D114" s="2" t="str">
        <f>IF(OR(results!I115="",results!$M115="",results!$AE115=0),"",VLOOKUP(results!I115,echelle3,2))</f>
        <v/>
      </c>
      <c r="E114" s="2" t="str">
        <f>IF(OR(results!J115="",results!$M115="",results!$AE115=0),"",VLOOKUP(results!J115,echelle3,2))</f>
        <v/>
      </c>
      <c r="F114" s="2" t="str">
        <f>IF(OR(results!K115="",results!$M115="",results!$AE115=0),"",VLOOKUP(results!K115,echelle3,2))</f>
        <v/>
      </c>
      <c r="G114" s="2" t="str">
        <f>IF(OR(results!L115="",results!$M115="",results!$AE115=0),"",VLOOKUP(results!L115,echelle3,2))</f>
        <v/>
      </c>
      <c r="H114" s="2" t="str">
        <f>IF(OR(results!M115="",results!$M115="",results!$AE115=0),"",VLOOKUP(results!M115,echelle2,2))</f>
        <v/>
      </c>
      <c r="I114" s="92">
        <f>results!B115</f>
        <v>0</v>
      </c>
      <c r="K114" s="2" t="str">
        <f>IF(OR(results!F115="",results!$M115="",results!$AE115=0),"",VLOOKUP(results!F115,Feuil1!$N$2:$O$48,2))</f>
        <v/>
      </c>
      <c r="L114" s="2" t="str">
        <f>IF(OR(results!Q115="",results!$M115="",results!$AE115=0),"",VLOOKUP(results!Q115,echelle3,2))</f>
        <v/>
      </c>
      <c r="M114" s="2" t="str">
        <f>IF(OR(results!R115="",results!$M115="",results!$AE115=0),"",VLOOKUP(results!R115,echelle3,2))</f>
        <v/>
      </c>
      <c r="N114" s="2" t="str">
        <f>IF(OR(results!S115="",results!$M115="",results!$AE115=0),"",VLOOKUP(results!S115,echelle3,2))</f>
        <v/>
      </c>
      <c r="O114" s="2" t="str">
        <f>IF(OR(results!T115="",results!$M115="",results!$AE115=0),"",VLOOKUP(results!T115,echelle3,2))</f>
        <v/>
      </c>
      <c r="P114" s="2" t="str">
        <f>IF(OR(results!U115="",results!$M115="",results!$AE115=0),"",VLOOKUP(results!U115,echelle3,2))</f>
        <v/>
      </c>
      <c r="Q114" s="2" t="str">
        <f>IF(OR(results!V115="",results!$M115="",results!$AE115=0),"",VLOOKUP(results!V115,echelle3,2))</f>
        <v/>
      </c>
      <c r="R114" s="2" t="str">
        <f>IF(OR(results!W115="",results!$M115="",results!$AE115=0),"",VLOOKUP(results!W115,echelle2,2))</f>
        <v/>
      </c>
      <c r="S114" s="92">
        <f>results!L115</f>
        <v>0</v>
      </c>
    </row>
    <row r="115" spans="1:19" x14ac:dyDescent="0.25">
      <c r="A115" s="2" t="str">
        <f>IF(OR(results!F116="",results!$M116="",results!$AE116=0),"",VLOOKUP(results!F116,echelle3,2))</f>
        <v/>
      </c>
      <c r="B115" s="2" t="str">
        <f>IF(OR(results!G116="",results!$M116="",results!$AE116=0),"",VLOOKUP(results!G116,echelle3,2))</f>
        <v/>
      </c>
      <c r="C115" s="2" t="str">
        <f>IF(OR(results!H116="",results!$M116="",results!$AE116=0),"",VLOOKUP(results!H116,echelle3,2))</f>
        <v/>
      </c>
      <c r="D115" s="2" t="str">
        <f>IF(OR(results!I116="",results!$M116="",results!$AE116=0),"",VLOOKUP(results!I116,echelle3,2))</f>
        <v/>
      </c>
      <c r="E115" s="2" t="str">
        <f>IF(OR(results!J116="",results!$M116="",results!$AE116=0),"",VLOOKUP(results!J116,echelle3,2))</f>
        <v/>
      </c>
      <c r="F115" s="2" t="str">
        <f>IF(OR(results!K116="",results!$M116="",results!$AE116=0),"",VLOOKUP(results!K116,echelle3,2))</f>
        <v/>
      </c>
      <c r="G115" s="2" t="str">
        <f>IF(OR(results!L116="",results!$M116="",results!$AE116=0),"",VLOOKUP(results!L116,echelle3,2))</f>
        <v/>
      </c>
      <c r="H115" s="2" t="str">
        <f>IF(OR(results!M116="",results!$M116="",results!$AE116=0),"",VLOOKUP(results!M116,echelle2,2))</f>
        <v/>
      </c>
      <c r="I115" s="92">
        <f>results!B116</f>
        <v>0</v>
      </c>
      <c r="K115" s="2" t="str">
        <f>IF(OR(results!F116="",results!$M116="",results!$AE116=0),"",VLOOKUP(results!F116,Feuil1!$N$2:$O$48,2))</f>
        <v/>
      </c>
      <c r="L115" s="2" t="str">
        <f>IF(OR(results!Q116="",results!$M116="",results!$AE116=0),"",VLOOKUP(results!Q116,echelle3,2))</f>
        <v/>
      </c>
      <c r="M115" s="2" t="str">
        <f>IF(OR(results!R116="",results!$M116="",results!$AE116=0),"",VLOOKUP(results!R116,echelle3,2))</f>
        <v/>
      </c>
      <c r="N115" s="2" t="str">
        <f>IF(OR(results!S116="",results!$M116="",results!$AE116=0),"",VLOOKUP(results!S116,echelle3,2))</f>
        <v/>
      </c>
      <c r="O115" s="2" t="str">
        <f>IF(OR(results!T116="",results!$M116="",results!$AE116=0),"",VLOOKUP(results!T116,echelle3,2))</f>
        <v/>
      </c>
      <c r="P115" s="2" t="str">
        <f>IF(OR(results!U116="",results!$M116="",results!$AE116=0),"",VLOOKUP(results!U116,echelle3,2))</f>
        <v/>
      </c>
      <c r="Q115" s="2" t="str">
        <f>IF(OR(results!V116="",results!$M116="",results!$AE116=0),"",VLOOKUP(results!V116,echelle3,2))</f>
        <v/>
      </c>
      <c r="R115" s="2" t="str">
        <f>IF(OR(results!W116="",results!$M116="",results!$AE116=0),"",VLOOKUP(results!W116,echelle2,2))</f>
        <v/>
      </c>
      <c r="S115" s="92">
        <f>results!L116</f>
        <v>0</v>
      </c>
    </row>
    <row r="116" spans="1:19" x14ac:dyDescent="0.25">
      <c r="A116" s="2" t="str">
        <f>IF(OR(results!F117="",results!$M117="",results!$AE117=0),"",VLOOKUP(results!F117,echelle3,2))</f>
        <v/>
      </c>
      <c r="B116" s="2" t="str">
        <f>IF(OR(results!G117="",results!$M117="",results!$AE117=0),"",VLOOKUP(results!G117,echelle3,2))</f>
        <v/>
      </c>
      <c r="C116" s="2" t="str">
        <f>IF(OR(results!H117="",results!$M117="",results!$AE117=0),"",VLOOKUP(results!H117,echelle3,2))</f>
        <v/>
      </c>
      <c r="D116" s="2" t="str">
        <f>IF(OR(results!I117="",results!$M117="",results!$AE117=0),"",VLOOKUP(results!I117,echelle3,2))</f>
        <v/>
      </c>
      <c r="E116" s="2" t="str">
        <f>IF(OR(results!J117="",results!$M117="",results!$AE117=0),"",VLOOKUP(results!J117,echelle3,2))</f>
        <v/>
      </c>
      <c r="F116" s="2" t="str">
        <f>IF(OR(results!K117="",results!$M117="",results!$AE117=0),"",VLOOKUP(results!K117,echelle3,2))</f>
        <v/>
      </c>
      <c r="G116" s="2" t="str">
        <f>IF(OR(results!L117="",results!$M117="",results!$AE117=0),"",VLOOKUP(results!L117,echelle3,2))</f>
        <v/>
      </c>
      <c r="H116" s="2" t="str">
        <f>IF(OR(results!M117="",results!$M117="",results!$AE117=0),"",VLOOKUP(results!M117,echelle2,2))</f>
        <v/>
      </c>
      <c r="I116" s="92">
        <f>results!B117</f>
        <v>0</v>
      </c>
      <c r="K116" s="2" t="str">
        <f>IF(OR(results!F117="",results!$M117="",results!$AE117=0),"",VLOOKUP(results!F117,Feuil1!$N$2:$O$48,2))</f>
        <v/>
      </c>
      <c r="L116" s="2" t="str">
        <f>IF(OR(results!Q117="",results!$M117="",results!$AE117=0),"",VLOOKUP(results!Q117,echelle3,2))</f>
        <v/>
      </c>
      <c r="M116" s="2" t="str">
        <f>IF(OR(results!R117="",results!$M117="",results!$AE117=0),"",VLOOKUP(results!R117,echelle3,2))</f>
        <v/>
      </c>
      <c r="N116" s="2" t="str">
        <f>IF(OR(results!S117="",results!$M117="",results!$AE117=0),"",VLOOKUP(results!S117,echelle3,2))</f>
        <v/>
      </c>
      <c r="O116" s="2" t="str">
        <f>IF(OR(results!T117="",results!$M117="",results!$AE117=0),"",VLOOKUP(results!T117,echelle3,2))</f>
        <v/>
      </c>
      <c r="P116" s="2" t="str">
        <f>IF(OR(results!U117="",results!$M117="",results!$AE117=0),"",VLOOKUP(results!U117,echelle3,2))</f>
        <v/>
      </c>
      <c r="Q116" s="2" t="str">
        <f>IF(OR(results!V117="",results!$M117="",results!$AE117=0),"",VLOOKUP(results!V117,echelle3,2))</f>
        <v/>
      </c>
      <c r="R116" s="2" t="str">
        <f>IF(OR(results!W117="",results!$M117="",results!$AE117=0),"",VLOOKUP(results!W117,echelle2,2))</f>
        <v/>
      </c>
      <c r="S116" s="92">
        <f>results!L117</f>
        <v>0</v>
      </c>
    </row>
    <row r="117" spans="1:19" x14ac:dyDescent="0.25">
      <c r="A117" s="2" t="str">
        <f>IF(OR(results!F118="",results!$M118="",results!$AE118=0),"",VLOOKUP(results!F118,echelle3,2))</f>
        <v/>
      </c>
      <c r="B117" s="2" t="str">
        <f>IF(OR(results!G118="",results!$M118="",results!$AE118=0),"",VLOOKUP(results!G118,echelle3,2))</f>
        <v/>
      </c>
      <c r="C117" s="2" t="str">
        <f>IF(OR(results!H118="",results!$M118="",results!$AE118=0),"",VLOOKUP(results!H118,echelle3,2))</f>
        <v/>
      </c>
      <c r="D117" s="2" t="str">
        <f>IF(OR(results!I118="",results!$M118="",results!$AE118=0),"",VLOOKUP(results!I118,echelle3,2))</f>
        <v/>
      </c>
      <c r="E117" s="2" t="str">
        <f>IF(OR(results!J118="",results!$M118="",results!$AE118=0),"",VLOOKUP(results!J118,echelle3,2))</f>
        <v/>
      </c>
      <c r="F117" s="2" t="str">
        <f>IF(OR(results!K118="",results!$M118="",results!$AE118=0),"",VLOOKUP(results!K118,echelle3,2))</f>
        <v/>
      </c>
      <c r="G117" s="2" t="str">
        <f>IF(OR(results!L118="",results!$M118="",results!$AE118=0),"",VLOOKUP(results!L118,echelle3,2))</f>
        <v/>
      </c>
      <c r="H117" s="2" t="str">
        <f>IF(OR(results!M118="",results!$M118="",results!$AE118=0),"",VLOOKUP(results!M118,echelle2,2))</f>
        <v/>
      </c>
      <c r="I117" s="92">
        <f>results!B118</f>
        <v>0</v>
      </c>
      <c r="K117" s="2" t="str">
        <f>IF(OR(results!F118="",results!$M118="",results!$AE118=0),"",VLOOKUP(results!F118,Feuil1!$N$2:$O$48,2))</f>
        <v/>
      </c>
      <c r="L117" s="2" t="str">
        <f>IF(OR(results!Q118="",results!$M118="",results!$AE118=0),"",VLOOKUP(results!Q118,echelle3,2))</f>
        <v/>
      </c>
      <c r="M117" s="2" t="str">
        <f>IF(OR(results!R118="",results!$M118="",results!$AE118=0),"",VLOOKUP(results!R118,echelle3,2))</f>
        <v/>
      </c>
      <c r="N117" s="2" t="str">
        <f>IF(OR(results!S118="",results!$M118="",results!$AE118=0),"",VLOOKUP(results!S118,echelle3,2))</f>
        <v/>
      </c>
      <c r="O117" s="2" t="str">
        <f>IF(OR(results!T118="",results!$M118="",results!$AE118=0),"",VLOOKUP(results!T118,echelle3,2))</f>
        <v/>
      </c>
      <c r="P117" s="2" t="str">
        <f>IF(OR(results!U118="",results!$M118="",results!$AE118=0),"",VLOOKUP(results!U118,echelle3,2))</f>
        <v/>
      </c>
      <c r="Q117" s="2" t="str">
        <f>IF(OR(results!V118="",results!$M118="",results!$AE118=0),"",VLOOKUP(results!V118,echelle3,2))</f>
        <v/>
      </c>
      <c r="R117" s="2" t="str">
        <f>IF(OR(results!W118="",results!$M118="",results!$AE118=0),"",VLOOKUP(results!W118,echelle2,2))</f>
        <v/>
      </c>
      <c r="S117" s="92">
        <f>results!L118</f>
        <v>0</v>
      </c>
    </row>
    <row r="118" spans="1:19" x14ac:dyDescent="0.25">
      <c r="A118" s="2" t="str">
        <f>IF(OR(results!F119="",results!$M119="",results!$AE119=0),"",VLOOKUP(results!F119,echelle3,2))</f>
        <v/>
      </c>
      <c r="B118" s="2" t="str">
        <f>IF(OR(results!G119="",results!$M119="",results!$AE119=0),"",VLOOKUP(results!G119,echelle3,2))</f>
        <v/>
      </c>
      <c r="C118" s="2" t="str">
        <f>IF(OR(results!H119="",results!$M119="",results!$AE119=0),"",VLOOKUP(results!H119,echelle3,2))</f>
        <v/>
      </c>
      <c r="D118" s="2" t="str">
        <f>IF(OR(results!I119="",results!$M119="",results!$AE119=0),"",VLOOKUP(results!I119,echelle3,2))</f>
        <v/>
      </c>
      <c r="E118" s="2" t="str">
        <f>IF(OR(results!J119="",results!$M119="",results!$AE119=0),"",VLOOKUP(results!J119,echelle3,2))</f>
        <v/>
      </c>
      <c r="F118" s="2" t="str">
        <f>IF(OR(results!K119="",results!$M119="",results!$AE119=0),"",VLOOKUP(results!K119,echelle3,2))</f>
        <v/>
      </c>
      <c r="G118" s="2" t="str">
        <f>IF(OR(results!L119="",results!$M119="",results!$AE119=0),"",VLOOKUP(results!L119,echelle3,2))</f>
        <v/>
      </c>
      <c r="H118" s="2" t="str">
        <f>IF(OR(results!M119="",results!$M119="",results!$AE119=0),"",VLOOKUP(results!M119,echelle2,2))</f>
        <v/>
      </c>
      <c r="I118" s="92">
        <f>results!B119</f>
        <v>0</v>
      </c>
      <c r="K118" s="2" t="str">
        <f>IF(OR(results!F119="",results!$M119="",results!$AE119=0),"",VLOOKUP(results!F119,Feuil1!$N$2:$O$48,2))</f>
        <v/>
      </c>
      <c r="L118" s="2" t="str">
        <f>IF(OR(results!Q119="",results!$M119="",results!$AE119=0),"",VLOOKUP(results!Q119,echelle3,2))</f>
        <v/>
      </c>
      <c r="M118" s="2" t="str">
        <f>IF(OR(results!R119="",results!$M119="",results!$AE119=0),"",VLOOKUP(results!R119,echelle3,2))</f>
        <v/>
      </c>
      <c r="N118" s="2" t="str">
        <f>IF(OR(results!S119="",results!$M119="",results!$AE119=0),"",VLOOKUP(results!S119,echelle3,2))</f>
        <v/>
      </c>
      <c r="O118" s="2" t="str">
        <f>IF(OR(results!T119="",results!$M119="",results!$AE119=0),"",VLOOKUP(results!T119,echelle3,2))</f>
        <v/>
      </c>
      <c r="P118" s="2" t="str">
        <f>IF(OR(results!U119="",results!$M119="",results!$AE119=0),"",VLOOKUP(results!U119,echelle3,2))</f>
        <v/>
      </c>
      <c r="Q118" s="2" t="str">
        <f>IF(OR(results!V119="",results!$M119="",results!$AE119=0),"",VLOOKUP(results!V119,echelle3,2))</f>
        <v/>
      </c>
      <c r="R118" s="2" t="str">
        <f>IF(OR(results!W119="",results!$M119="",results!$AE119=0),"",VLOOKUP(results!W119,echelle2,2))</f>
        <v/>
      </c>
      <c r="S118" s="92">
        <f>results!L119</f>
        <v>0</v>
      </c>
    </row>
    <row r="119" spans="1:19" x14ac:dyDescent="0.25">
      <c r="A119" s="2" t="str">
        <f>IF(OR(results!F120="",results!$M120="",results!$AE120=0),"",VLOOKUP(results!F120,echelle3,2))</f>
        <v/>
      </c>
      <c r="B119" s="2" t="str">
        <f>IF(OR(results!G120="",results!$M120="",results!$AE120=0),"",VLOOKUP(results!G120,echelle3,2))</f>
        <v/>
      </c>
      <c r="C119" s="2" t="str">
        <f>IF(OR(results!H120="",results!$M120="",results!$AE120=0),"",VLOOKUP(results!H120,echelle3,2))</f>
        <v/>
      </c>
      <c r="D119" s="2" t="str">
        <f>IF(OR(results!I120="",results!$M120="",results!$AE120=0),"",VLOOKUP(results!I120,echelle3,2))</f>
        <v/>
      </c>
      <c r="E119" s="2" t="str">
        <f>IF(OR(results!J120="",results!$M120="",results!$AE120=0),"",VLOOKUP(results!J120,echelle3,2))</f>
        <v/>
      </c>
      <c r="F119" s="2" t="str">
        <f>IF(OR(results!K120="",results!$M120="",results!$AE120=0),"",VLOOKUP(results!K120,echelle3,2))</f>
        <v/>
      </c>
      <c r="G119" s="2" t="str">
        <f>IF(OR(results!L120="",results!$M120="",results!$AE120=0),"",VLOOKUP(results!L120,echelle3,2))</f>
        <v/>
      </c>
      <c r="H119" s="2" t="str">
        <f>IF(OR(results!M120="",results!$M120="",results!$AE120=0),"",VLOOKUP(results!M120,echelle2,2))</f>
        <v/>
      </c>
      <c r="I119" s="92">
        <f>results!B120</f>
        <v>0</v>
      </c>
      <c r="K119" s="2" t="str">
        <f>IF(OR(results!F120="",results!$M120="",results!$AE120=0),"",VLOOKUP(results!F120,Feuil1!$N$2:$O$48,2))</f>
        <v/>
      </c>
      <c r="L119" s="2" t="str">
        <f>IF(OR(results!Q120="",results!$M120="",results!$AE120=0),"",VLOOKUP(results!Q120,echelle3,2))</f>
        <v/>
      </c>
      <c r="M119" s="2" t="str">
        <f>IF(OR(results!R120="",results!$M120="",results!$AE120=0),"",VLOOKUP(results!R120,echelle3,2))</f>
        <v/>
      </c>
      <c r="N119" s="2" t="str">
        <f>IF(OR(results!S120="",results!$M120="",results!$AE120=0),"",VLOOKUP(results!S120,echelle3,2))</f>
        <v/>
      </c>
      <c r="O119" s="2" t="str">
        <f>IF(OR(results!T120="",results!$M120="",results!$AE120=0),"",VLOOKUP(results!T120,echelle3,2))</f>
        <v/>
      </c>
      <c r="P119" s="2" t="str">
        <f>IF(OR(results!U120="",results!$M120="",results!$AE120=0),"",VLOOKUP(results!U120,echelle3,2))</f>
        <v/>
      </c>
      <c r="Q119" s="2" t="str">
        <f>IF(OR(results!V120="",results!$M120="",results!$AE120=0),"",VLOOKUP(results!V120,echelle3,2))</f>
        <v/>
      </c>
      <c r="R119" s="2" t="str">
        <f>IF(OR(results!W120="",results!$M120="",results!$AE120=0),"",VLOOKUP(results!W120,echelle2,2))</f>
        <v/>
      </c>
      <c r="S119" s="92">
        <f>results!L120</f>
        <v>0</v>
      </c>
    </row>
    <row r="120" spans="1:19" x14ac:dyDescent="0.25">
      <c r="A120" s="2" t="str">
        <f>IF(OR(results!F121="",results!$M121="",results!$AE121=0),"",VLOOKUP(results!F121,echelle3,2))</f>
        <v/>
      </c>
      <c r="B120" s="2" t="str">
        <f>IF(OR(results!G121="",results!$M121="",results!$AE121=0),"",VLOOKUP(results!G121,echelle3,2))</f>
        <v/>
      </c>
      <c r="C120" s="2" t="str">
        <f>IF(OR(results!H121="",results!$M121="",results!$AE121=0),"",VLOOKUP(results!H121,echelle3,2))</f>
        <v/>
      </c>
      <c r="D120" s="2" t="str">
        <f>IF(OR(results!I121="",results!$M121="",results!$AE121=0),"",VLOOKUP(results!I121,echelle3,2))</f>
        <v/>
      </c>
      <c r="E120" s="2" t="str">
        <f>IF(OR(results!J121="",results!$M121="",results!$AE121=0),"",VLOOKUP(results!J121,echelle3,2))</f>
        <v/>
      </c>
      <c r="F120" s="2" t="str">
        <f>IF(OR(results!K121="",results!$M121="",results!$AE121=0),"",VLOOKUP(results!K121,echelle3,2))</f>
        <v/>
      </c>
      <c r="G120" s="2" t="str">
        <f>IF(OR(results!L121="",results!$M121="",results!$AE121=0),"",VLOOKUP(results!L121,echelle3,2))</f>
        <v/>
      </c>
      <c r="H120" s="2" t="str">
        <f>IF(OR(results!M121="",results!$M121="",results!$AE121=0),"",VLOOKUP(results!M121,echelle2,2))</f>
        <v/>
      </c>
      <c r="I120" s="92">
        <f>results!B121</f>
        <v>0</v>
      </c>
      <c r="K120" s="2" t="str">
        <f>IF(OR(results!F121="",results!$M121="",results!$AE121=0),"",VLOOKUP(results!F121,Feuil1!$N$2:$O$48,2))</f>
        <v/>
      </c>
      <c r="L120" s="2" t="str">
        <f>IF(OR(results!Q121="",results!$M121="",results!$AE121=0),"",VLOOKUP(results!Q121,echelle3,2))</f>
        <v/>
      </c>
      <c r="M120" s="2" t="str">
        <f>IF(OR(results!R121="",results!$M121="",results!$AE121=0),"",VLOOKUP(results!R121,echelle3,2))</f>
        <v/>
      </c>
      <c r="N120" s="2" t="str">
        <f>IF(OR(results!S121="",results!$M121="",results!$AE121=0),"",VLOOKUP(results!S121,echelle3,2))</f>
        <v/>
      </c>
      <c r="O120" s="2" t="str">
        <f>IF(OR(results!T121="",results!$M121="",results!$AE121=0),"",VLOOKUP(results!T121,echelle3,2))</f>
        <v/>
      </c>
      <c r="P120" s="2" t="str">
        <f>IF(OR(results!U121="",results!$M121="",results!$AE121=0),"",VLOOKUP(results!U121,echelle3,2))</f>
        <v/>
      </c>
      <c r="Q120" s="2" t="str">
        <f>IF(OR(results!V121="",results!$M121="",results!$AE121=0),"",VLOOKUP(results!V121,echelle3,2))</f>
        <v/>
      </c>
      <c r="R120" s="2" t="str">
        <f>IF(OR(results!W121="",results!$M121="",results!$AE121=0),"",VLOOKUP(results!W121,echelle2,2))</f>
        <v/>
      </c>
      <c r="S120" s="92">
        <f>results!L121</f>
        <v>0</v>
      </c>
    </row>
    <row r="121" spans="1:19" x14ac:dyDescent="0.25">
      <c r="A121" s="2" t="str">
        <f>IF(OR(results!F122="",results!$M122="",results!$AE122=0),"",VLOOKUP(results!F122,echelle3,2))</f>
        <v/>
      </c>
      <c r="B121" s="2" t="str">
        <f>IF(OR(results!G122="",results!$M122="",results!$AE122=0),"",VLOOKUP(results!G122,echelle3,2))</f>
        <v/>
      </c>
      <c r="C121" s="2" t="str">
        <f>IF(OR(results!H122="",results!$M122="",results!$AE122=0),"",VLOOKUP(results!H122,echelle3,2))</f>
        <v/>
      </c>
      <c r="D121" s="2" t="str">
        <f>IF(OR(results!I122="",results!$M122="",results!$AE122=0),"",VLOOKUP(results!I122,echelle3,2))</f>
        <v/>
      </c>
      <c r="E121" s="2" t="str">
        <f>IF(OR(results!J122="",results!$M122="",results!$AE122=0),"",VLOOKUP(results!J122,echelle3,2))</f>
        <v/>
      </c>
      <c r="F121" s="2" t="str">
        <f>IF(OR(results!K122="",results!$M122="",results!$AE122=0),"",VLOOKUP(results!K122,echelle3,2))</f>
        <v/>
      </c>
      <c r="G121" s="2" t="str">
        <f>IF(OR(results!L122="",results!$M122="",results!$AE122=0),"",VLOOKUP(results!L122,echelle3,2))</f>
        <v/>
      </c>
      <c r="H121" s="2" t="str">
        <f>IF(OR(results!M122="",results!$M122="",results!$AE122=0),"",VLOOKUP(results!M122,echelle2,2))</f>
        <v/>
      </c>
      <c r="I121" s="92">
        <f>results!B122</f>
        <v>0</v>
      </c>
      <c r="K121" s="2" t="str">
        <f>IF(OR(results!F122="",results!$M122="",results!$AE122=0),"",VLOOKUP(results!F122,Feuil1!$N$2:$O$48,2))</f>
        <v/>
      </c>
      <c r="L121" s="2" t="str">
        <f>IF(OR(results!Q122="",results!$M122="",results!$AE122=0),"",VLOOKUP(results!Q122,echelle3,2))</f>
        <v/>
      </c>
      <c r="M121" s="2" t="str">
        <f>IF(OR(results!R122="",results!$M122="",results!$AE122=0),"",VLOOKUP(results!R122,echelle3,2))</f>
        <v/>
      </c>
      <c r="N121" s="2" t="str">
        <f>IF(OR(results!S122="",results!$M122="",results!$AE122=0),"",VLOOKUP(results!S122,echelle3,2))</f>
        <v/>
      </c>
      <c r="O121" s="2" t="str">
        <f>IF(OR(results!T122="",results!$M122="",results!$AE122=0),"",VLOOKUP(results!T122,echelle3,2))</f>
        <v/>
      </c>
      <c r="P121" s="2" t="str">
        <f>IF(OR(results!U122="",results!$M122="",results!$AE122=0),"",VLOOKUP(results!U122,echelle3,2))</f>
        <v/>
      </c>
      <c r="Q121" s="2" t="str">
        <f>IF(OR(results!V122="",results!$M122="",results!$AE122=0),"",VLOOKUP(results!V122,echelle3,2))</f>
        <v/>
      </c>
      <c r="R121" s="2" t="str">
        <f>IF(OR(results!W122="",results!$M122="",results!$AE122=0),"",VLOOKUP(results!W122,echelle2,2))</f>
        <v/>
      </c>
      <c r="S121" s="92">
        <f>results!L122</f>
        <v>0</v>
      </c>
    </row>
    <row r="122" spans="1:19" x14ac:dyDescent="0.25">
      <c r="A122" s="2" t="str">
        <f>IF(OR(results!F123="",results!$M123="",results!$AE123=0),"",VLOOKUP(results!F123,echelle3,2))</f>
        <v/>
      </c>
      <c r="B122" s="2" t="str">
        <f>IF(OR(results!G123="",results!$M123="",results!$AE123=0),"",VLOOKUP(results!G123,echelle3,2))</f>
        <v/>
      </c>
      <c r="C122" s="2" t="str">
        <f>IF(OR(results!H123="",results!$M123="",results!$AE123=0),"",VLOOKUP(results!H123,echelle3,2))</f>
        <v/>
      </c>
      <c r="D122" s="2" t="str">
        <f>IF(OR(results!I123="",results!$M123="",results!$AE123=0),"",VLOOKUP(results!I123,echelle3,2))</f>
        <v/>
      </c>
      <c r="E122" s="2" t="str">
        <f>IF(OR(results!J123="",results!$M123="",results!$AE123=0),"",VLOOKUP(results!J123,echelle3,2))</f>
        <v/>
      </c>
      <c r="F122" s="2" t="str">
        <f>IF(OR(results!K123="",results!$M123="",results!$AE123=0),"",VLOOKUP(results!K123,echelle3,2))</f>
        <v/>
      </c>
      <c r="G122" s="2" t="str">
        <f>IF(OR(results!L123="",results!$M123="",results!$AE123=0),"",VLOOKUP(results!L123,echelle3,2))</f>
        <v/>
      </c>
      <c r="H122" s="2" t="str">
        <f>IF(OR(results!M123="",results!$M123="",results!$AE123=0),"",VLOOKUP(results!M123,echelle2,2))</f>
        <v/>
      </c>
      <c r="I122" s="92">
        <f>results!B123</f>
        <v>0</v>
      </c>
      <c r="K122" s="2" t="str">
        <f>IF(OR(results!F123="",results!$M123="",results!$AE123=0),"",VLOOKUP(results!F123,Feuil1!$N$2:$O$48,2))</f>
        <v/>
      </c>
      <c r="L122" s="2" t="str">
        <f>IF(OR(results!Q123="",results!$M123="",results!$AE123=0),"",VLOOKUP(results!Q123,echelle3,2))</f>
        <v/>
      </c>
      <c r="M122" s="2" t="str">
        <f>IF(OR(results!R123="",results!$M123="",results!$AE123=0),"",VLOOKUP(results!R123,echelle3,2))</f>
        <v/>
      </c>
      <c r="N122" s="2" t="str">
        <f>IF(OR(results!S123="",results!$M123="",results!$AE123=0),"",VLOOKUP(results!S123,echelle3,2))</f>
        <v/>
      </c>
      <c r="O122" s="2" t="str">
        <f>IF(OR(results!T123="",results!$M123="",results!$AE123=0),"",VLOOKUP(results!T123,echelle3,2))</f>
        <v/>
      </c>
      <c r="P122" s="2" t="str">
        <f>IF(OR(results!U123="",results!$M123="",results!$AE123=0),"",VLOOKUP(results!U123,echelle3,2))</f>
        <v/>
      </c>
      <c r="Q122" s="2" t="str">
        <f>IF(OR(results!V123="",results!$M123="",results!$AE123=0),"",VLOOKUP(results!V123,echelle3,2))</f>
        <v/>
      </c>
      <c r="R122" s="2" t="str">
        <f>IF(OR(results!W123="",results!$M123="",results!$AE123=0),"",VLOOKUP(results!W123,echelle2,2))</f>
        <v/>
      </c>
      <c r="S122" s="92">
        <f>results!L123</f>
        <v>0</v>
      </c>
    </row>
    <row r="123" spans="1:19" x14ac:dyDescent="0.25">
      <c r="A123" s="2" t="str">
        <f>IF(OR(results!F124="",results!$M124="",results!$AE124=0),"",VLOOKUP(results!F124,echelle3,2))</f>
        <v/>
      </c>
      <c r="B123" s="2" t="str">
        <f>IF(OR(results!G124="",results!$M124="",results!$AE124=0),"",VLOOKUP(results!G124,echelle3,2))</f>
        <v/>
      </c>
      <c r="C123" s="2" t="str">
        <f>IF(OR(results!H124="",results!$M124="",results!$AE124=0),"",VLOOKUP(results!H124,echelle3,2))</f>
        <v/>
      </c>
      <c r="D123" s="2" t="str">
        <f>IF(OR(results!I124="",results!$M124="",results!$AE124=0),"",VLOOKUP(results!I124,echelle3,2))</f>
        <v/>
      </c>
      <c r="E123" s="2" t="str">
        <f>IF(OR(results!J124="",results!$M124="",results!$AE124=0),"",VLOOKUP(results!J124,echelle3,2))</f>
        <v/>
      </c>
      <c r="F123" s="2" t="str">
        <f>IF(OR(results!K124="",results!$M124="",results!$AE124=0),"",VLOOKUP(results!K124,echelle3,2))</f>
        <v/>
      </c>
      <c r="G123" s="2" t="str">
        <f>IF(OR(results!L124="",results!$M124="",results!$AE124=0),"",VLOOKUP(results!L124,echelle3,2))</f>
        <v/>
      </c>
      <c r="H123" s="2" t="str">
        <f>IF(OR(results!M124="",results!$M124="",results!$AE124=0),"",VLOOKUP(results!M124,echelle2,2))</f>
        <v/>
      </c>
      <c r="I123" s="92">
        <f>results!B124</f>
        <v>0</v>
      </c>
      <c r="K123" s="2" t="str">
        <f>IF(OR(results!F124="",results!$M124="",results!$AE124=0),"",VLOOKUP(results!F124,Feuil1!$N$2:$O$48,2))</f>
        <v/>
      </c>
      <c r="L123" s="2" t="str">
        <f>IF(OR(results!Q124="",results!$M124="",results!$AE124=0),"",VLOOKUP(results!Q124,echelle3,2))</f>
        <v/>
      </c>
      <c r="M123" s="2" t="str">
        <f>IF(OR(results!R124="",results!$M124="",results!$AE124=0),"",VLOOKUP(results!R124,echelle3,2))</f>
        <v/>
      </c>
      <c r="N123" s="2" t="str">
        <f>IF(OR(results!S124="",results!$M124="",results!$AE124=0),"",VLOOKUP(results!S124,echelle3,2))</f>
        <v/>
      </c>
      <c r="O123" s="2" t="str">
        <f>IF(OR(results!T124="",results!$M124="",results!$AE124=0),"",VLOOKUP(results!T124,echelle3,2))</f>
        <v/>
      </c>
      <c r="P123" s="2" t="str">
        <f>IF(OR(results!U124="",results!$M124="",results!$AE124=0),"",VLOOKUP(results!U124,echelle3,2))</f>
        <v/>
      </c>
      <c r="Q123" s="2" t="str">
        <f>IF(OR(results!V124="",results!$M124="",results!$AE124=0),"",VLOOKUP(results!V124,echelle3,2))</f>
        <v/>
      </c>
      <c r="R123" s="2" t="str">
        <f>IF(OR(results!W124="",results!$M124="",results!$AE124=0),"",VLOOKUP(results!W124,echelle2,2))</f>
        <v/>
      </c>
      <c r="S123" s="92">
        <f>results!L124</f>
        <v>0</v>
      </c>
    </row>
    <row r="124" spans="1:19" x14ac:dyDescent="0.25">
      <c r="A124" s="2" t="str">
        <f>IF(OR(results!F125="",results!$M125="",results!$AE125=0),"",VLOOKUP(results!F125,echelle3,2))</f>
        <v/>
      </c>
      <c r="B124" s="2" t="str">
        <f>IF(OR(results!G125="",results!$M125="",results!$AE125=0),"",VLOOKUP(results!G125,echelle3,2))</f>
        <v/>
      </c>
      <c r="C124" s="2" t="str">
        <f>IF(OR(results!H125="",results!$M125="",results!$AE125=0),"",VLOOKUP(results!H125,echelle3,2))</f>
        <v/>
      </c>
      <c r="D124" s="2" t="str">
        <f>IF(OR(results!I125="",results!$M125="",results!$AE125=0),"",VLOOKUP(results!I125,echelle3,2))</f>
        <v/>
      </c>
      <c r="E124" s="2" t="str">
        <f>IF(OR(results!J125="",results!$M125="",results!$AE125=0),"",VLOOKUP(results!J125,echelle3,2))</f>
        <v/>
      </c>
      <c r="F124" s="2" t="str">
        <f>IF(OR(results!K125="",results!$M125="",results!$AE125=0),"",VLOOKUP(results!K125,echelle3,2))</f>
        <v/>
      </c>
      <c r="G124" s="2" t="str">
        <f>IF(OR(results!L125="",results!$M125="",results!$AE125=0),"",VLOOKUP(results!L125,echelle3,2))</f>
        <v/>
      </c>
      <c r="H124" s="2" t="str">
        <f>IF(OR(results!M125="",results!$M125="",results!$AE125=0),"",VLOOKUP(results!M125,echelle2,2))</f>
        <v/>
      </c>
      <c r="I124" s="92">
        <f>results!B125</f>
        <v>0</v>
      </c>
      <c r="K124" s="2" t="str">
        <f>IF(OR(results!F125="",results!$M125="",results!$AE125=0),"",VLOOKUP(results!F125,Feuil1!$N$2:$O$48,2))</f>
        <v/>
      </c>
      <c r="L124" s="2" t="str">
        <f>IF(OR(results!Q125="",results!$M125="",results!$AE125=0),"",VLOOKUP(results!Q125,echelle3,2))</f>
        <v/>
      </c>
      <c r="M124" s="2" t="str">
        <f>IF(OR(results!R125="",results!$M125="",results!$AE125=0),"",VLOOKUP(results!R125,echelle3,2))</f>
        <v/>
      </c>
      <c r="N124" s="2" t="str">
        <f>IF(OR(results!S125="",results!$M125="",results!$AE125=0),"",VLOOKUP(results!S125,echelle3,2))</f>
        <v/>
      </c>
      <c r="O124" s="2" t="str">
        <f>IF(OR(results!T125="",results!$M125="",results!$AE125=0),"",VLOOKUP(results!T125,echelle3,2))</f>
        <v/>
      </c>
      <c r="P124" s="2" t="str">
        <f>IF(OR(results!U125="",results!$M125="",results!$AE125=0),"",VLOOKUP(results!U125,echelle3,2))</f>
        <v/>
      </c>
      <c r="Q124" s="2" t="str">
        <f>IF(OR(results!V125="",results!$M125="",results!$AE125=0),"",VLOOKUP(results!V125,echelle3,2))</f>
        <v/>
      </c>
      <c r="R124" s="2" t="str">
        <f>IF(OR(results!W125="",results!$M125="",results!$AE125=0),"",VLOOKUP(results!W125,echelle2,2))</f>
        <v/>
      </c>
      <c r="S124" s="92">
        <f>results!L125</f>
        <v>0</v>
      </c>
    </row>
    <row r="125" spans="1:19" x14ac:dyDescent="0.25">
      <c r="A125" s="2" t="str">
        <f>IF(OR(results!F126="",results!$M126="",results!$AE126=0),"",VLOOKUP(results!F126,echelle3,2))</f>
        <v/>
      </c>
      <c r="B125" s="2" t="str">
        <f>IF(OR(results!G126="",results!$M126="",results!$AE126=0),"",VLOOKUP(results!G126,echelle3,2))</f>
        <v/>
      </c>
      <c r="C125" s="2" t="str">
        <f>IF(OR(results!H126="",results!$M126="",results!$AE126=0),"",VLOOKUP(results!H126,echelle3,2))</f>
        <v/>
      </c>
      <c r="D125" s="2" t="str">
        <f>IF(OR(results!I126="",results!$M126="",results!$AE126=0),"",VLOOKUP(results!I126,echelle3,2))</f>
        <v/>
      </c>
      <c r="E125" s="2" t="str">
        <f>IF(OR(results!J126="",results!$M126="",results!$AE126=0),"",VLOOKUP(results!J126,echelle3,2))</f>
        <v/>
      </c>
      <c r="F125" s="2" t="str">
        <f>IF(OR(results!K126="",results!$M126="",results!$AE126=0),"",VLOOKUP(results!K126,echelle3,2))</f>
        <v/>
      </c>
      <c r="G125" s="2" t="str">
        <f>IF(OR(results!L126="",results!$M126="",results!$AE126=0),"",VLOOKUP(results!L126,echelle3,2))</f>
        <v/>
      </c>
      <c r="H125" s="2" t="str">
        <f>IF(OR(results!M126="",results!$M126="",results!$AE126=0),"",VLOOKUP(results!M126,echelle2,2))</f>
        <v/>
      </c>
      <c r="I125" s="92">
        <f>results!B126</f>
        <v>0</v>
      </c>
      <c r="K125" s="2" t="str">
        <f>IF(OR(results!F126="",results!$M126="",results!$AE126=0),"",VLOOKUP(results!F126,Feuil1!$N$2:$O$48,2))</f>
        <v/>
      </c>
      <c r="L125" s="2" t="str">
        <f>IF(OR(results!Q126="",results!$M126="",results!$AE126=0),"",VLOOKUP(results!Q126,echelle3,2))</f>
        <v/>
      </c>
      <c r="M125" s="2" t="str">
        <f>IF(OR(results!R126="",results!$M126="",results!$AE126=0),"",VLOOKUP(results!R126,echelle3,2))</f>
        <v/>
      </c>
      <c r="N125" s="2" t="str">
        <f>IF(OR(results!S126="",results!$M126="",results!$AE126=0),"",VLOOKUP(results!S126,echelle3,2))</f>
        <v/>
      </c>
      <c r="O125" s="2" t="str">
        <f>IF(OR(results!T126="",results!$M126="",results!$AE126=0),"",VLOOKUP(results!T126,echelle3,2))</f>
        <v/>
      </c>
      <c r="P125" s="2" t="str">
        <f>IF(OR(results!U126="",results!$M126="",results!$AE126=0),"",VLOOKUP(results!U126,echelle3,2))</f>
        <v/>
      </c>
      <c r="Q125" s="2" t="str">
        <f>IF(OR(results!V126="",results!$M126="",results!$AE126=0),"",VLOOKUP(results!V126,echelle3,2))</f>
        <v/>
      </c>
      <c r="R125" s="2" t="str">
        <f>IF(OR(results!W126="",results!$M126="",results!$AE126=0),"",VLOOKUP(results!W126,echelle2,2))</f>
        <v/>
      </c>
      <c r="S125" s="92">
        <f>results!L126</f>
        <v>0</v>
      </c>
    </row>
    <row r="126" spans="1:19" x14ac:dyDescent="0.25">
      <c r="A126" s="2" t="str">
        <f>IF(OR(results!F127="",results!$M127="",results!$AE127=0),"",VLOOKUP(results!F127,echelle3,2))</f>
        <v/>
      </c>
      <c r="B126" s="2" t="str">
        <f>IF(OR(results!G127="",results!$M127="",results!$AE127=0),"",VLOOKUP(results!G127,echelle3,2))</f>
        <v/>
      </c>
      <c r="C126" s="2" t="str">
        <f>IF(OR(results!H127="",results!$M127="",results!$AE127=0),"",VLOOKUP(results!H127,echelle3,2))</f>
        <v/>
      </c>
      <c r="D126" s="2" t="str">
        <f>IF(OR(results!I127="",results!$M127="",results!$AE127=0),"",VLOOKUP(results!I127,echelle3,2))</f>
        <v/>
      </c>
      <c r="E126" s="2" t="str">
        <f>IF(OR(results!J127="",results!$M127="",results!$AE127=0),"",VLOOKUP(results!J127,echelle3,2))</f>
        <v/>
      </c>
      <c r="F126" s="2" t="str">
        <f>IF(OR(results!K127="",results!$M127="",results!$AE127=0),"",VLOOKUP(results!K127,echelle3,2))</f>
        <v/>
      </c>
      <c r="G126" s="2" t="str">
        <f>IF(OR(results!L127="",results!$M127="",results!$AE127=0),"",VLOOKUP(results!L127,echelle3,2))</f>
        <v/>
      </c>
      <c r="H126" s="2" t="str">
        <f>IF(OR(results!M127="",results!$M127="",results!$AE127=0),"",VLOOKUP(results!M127,echelle2,2))</f>
        <v/>
      </c>
      <c r="I126" s="92">
        <f>results!B127</f>
        <v>0</v>
      </c>
      <c r="K126" s="2" t="str">
        <f>IF(OR(results!F127="",results!$M127="",results!$AE127=0),"",VLOOKUP(results!F127,Feuil1!$N$2:$O$48,2))</f>
        <v/>
      </c>
      <c r="L126" s="2" t="str">
        <f>IF(OR(results!Q127="",results!$M127="",results!$AE127=0),"",VLOOKUP(results!Q127,echelle3,2))</f>
        <v/>
      </c>
      <c r="M126" s="2" t="str">
        <f>IF(OR(results!R127="",results!$M127="",results!$AE127=0),"",VLOOKUP(results!R127,echelle3,2))</f>
        <v/>
      </c>
      <c r="N126" s="2" t="str">
        <f>IF(OR(results!S127="",results!$M127="",results!$AE127=0),"",VLOOKUP(results!S127,echelle3,2))</f>
        <v/>
      </c>
      <c r="O126" s="2" t="str">
        <f>IF(OR(results!T127="",results!$M127="",results!$AE127=0),"",VLOOKUP(results!T127,echelle3,2))</f>
        <v/>
      </c>
      <c r="P126" s="2" t="str">
        <f>IF(OR(results!U127="",results!$M127="",results!$AE127=0),"",VLOOKUP(results!U127,echelle3,2))</f>
        <v/>
      </c>
      <c r="Q126" s="2" t="str">
        <f>IF(OR(results!V127="",results!$M127="",results!$AE127=0),"",VLOOKUP(results!V127,echelle3,2))</f>
        <v/>
      </c>
      <c r="R126" s="2" t="str">
        <f>IF(OR(results!W127="",results!$M127="",results!$AE127=0),"",VLOOKUP(results!W127,echelle2,2))</f>
        <v/>
      </c>
      <c r="S126" s="92">
        <f>results!L127</f>
        <v>0</v>
      </c>
    </row>
    <row r="127" spans="1:19" x14ac:dyDescent="0.25">
      <c r="A127" s="2" t="str">
        <f>IF(OR(results!F128="",results!$M128="",results!$AE128=0),"",VLOOKUP(results!F128,echelle3,2))</f>
        <v/>
      </c>
      <c r="B127" s="2" t="str">
        <f>IF(OR(results!G128="",results!$M128="",results!$AE128=0),"",VLOOKUP(results!G128,echelle3,2))</f>
        <v/>
      </c>
      <c r="C127" s="2" t="str">
        <f>IF(OR(results!H128="",results!$M128="",results!$AE128=0),"",VLOOKUP(results!H128,echelle3,2))</f>
        <v/>
      </c>
      <c r="D127" s="2" t="str">
        <f>IF(OR(results!I128="",results!$M128="",results!$AE128=0),"",VLOOKUP(results!I128,echelle3,2))</f>
        <v/>
      </c>
      <c r="E127" s="2" t="str">
        <f>IF(OR(results!J128="",results!$M128="",results!$AE128=0),"",VLOOKUP(results!J128,echelle3,2))</f>
        <v/>
      </c>
      <c r="F127" s="2" t="str">
        <f>IF(OR(results!K128="",results!$M128="",results!$AE128=0),"",VLOOKUP(results!K128,echelle3,2))</f>
        <v/>
      </c>
      <c r="G127" s="2" t="str">
        <f>IF(OR(results!L128="",results!$M128="",results!$AE128=0),"",VLOOKUP(results!L128,echelle3,2))</f>
        <v/>
      </c>
      <c r="H127" s="2" t="str">
        <f>IF(OR(results!M128="",results!$M128="",results!$AE128=0),"",VLOOKUP(results!M128,echelle2,2))</f>
        <v/>
      </c>
      <c r="I127" s="92">
        <f>results!B128</f>
        <v>0</v>
      </c>
      <c r="K127" s="2" t="str">
        <f>IF(OR(results!F128="",results!$M128="",results!$AE128=0),"",VLOOKUP(results!F128,Feuil1!$N$2:$O$48,2))</f>
        <v/>
      </c>
      <c r="L127" s="2" t="str">
        <f>IF(OR(results!Q128="",results!$M128="",results!$AE128=0),"",VLOOKUP(results!Q128,echelle3,2))</f>
        <v/>
      </c>
      <c r="M127" s="2" t="str">
        <f>IF(OR(results!R128="",results!$M128="",results!$AE128=0),"",VLOOKUP(results!R128,echelle3,2))</f>
        <v/>
      </c>
      <c r="N127" s="2" t="str">
        <f>IF(OR(results!S128="",results!$M128="",results!$AE128=0),"",VLOOKUP(results!S128,echelle3,2))</f>
        <v/>
      </c>
      <c r="O127" s="2" t="str">
        <f>IF(OR(results!T128="",results!$M128="",results!$AE128=0),"",VLOOKUP(results!T128,echelle3,2))</f>
        <v/>
      </c>
      <c r="P127" s="2" t="str">
        <f>IF(OR(results!U128="",results!$M128="",results!$AE128=0),"",VLOOKUP(results!U128,echelle3,2))</f>
        <v/>
      </c>
      <c r="Q127" s="2" t="str">
        <f>IF(OR(results!V128="",results!$M128="",results!$AE128=0),"",VLOOKUP(results!V128,echelle3,2))</f>
        <v/>
      </c>
      <c r="R127" s="2" t="str">
        <f>IF(OR(results!W128="",results!$M128="",results!$AE128=0),"",VLOOKUP(results!W128,echelle2,2))</f>
        <v/>
      </c>
      <c r="S127" s="92">
        <f>results!L128</f>
        <v>0</v>
      </c>
    </row>
    <row r="128" spans="1:19" x14ac:dyDescent="0.25">
      <c r="A128" s="2" t="str">
        <f>IF(OR(results!F129="",results!$M129="",results!$AE129=0),"",VLOOKUP(results!F129,echelle3,2))</f>
        <v/>
      </c>
      <c r="B128" s="2" t="str">
        <f>IF(OR(results!G129="",results!$M129="",results!$AE129=0),"",VLOOKUP(results!G129,echelle3,2))</f>
        <v/>
      </c>
      <c r="C128" s="2" t="str">
        <f>IF(OR(results!H129="",results!$M129="",results!$AE129=0),"",VLOOKUP(results!H129,echelle3,2))</f>
        <v/>
      </c>
      <c r="D128" s="2" t="str">
        <f>IF(OR(results!I129="",results!$M129="",results!$AE129=0),"",VLOOKUP(results!I129,echelle3,2))</f>
        <v/>
      </c>
      <c r="E128" s="2" t="str">
        <f>IF(OR(results!J129="",results!$M129="",results!$AE129=0),"",VLOOKUP(results!J129,echelle3,2))</f>
        <v/>
      </c>
      <c r="F128" s="2" t="str">
        <f>IF(OR(results!K129="",results!$M129="",results!$AE129=0),"",VLOOKUP(results!K129,echelle3,2))</f>
        <v/>
      </c>
      <c r="G128" s="2" t="str">
        <f>IF(OR(results!L129="",results!$M129="",results!$AE129=0),"",VLOOKUP(results!L129,echelle3,2))</f>
        <v/>
      </c>
      <c r="H128" s="2" t="str">
        <f>IF(OR(results!M129="",results!$M129="",results!$AE129=0),"",VLOOKUP(results!M129,echelle2,2))</f>
        <v/>
      </c>
      <c r="I128" s="92">
        <f>results!B129</f>
        <v>0</v>
      </c>
      <c r="K128" s="2" t="str">
        <f>IF(OR(results!F129="",results!$M129="",results!$AE129=0),"",VLOOKUP(results!F129,Feuil1!$N$2:$O$48,2))</f>
        <v/>
      </c>
      <c r="L128" s="2" t="str">
        <f>IF(OR(results!Q129="",results!$M129="",results!$AE129=0),"",VLOOKUP(results!Q129,echelle3,2))</f>
        <v/>
      </c>
      <c r="M128" s="2" t="str">
        <f>IF(OR(results!R129="",results!$M129="",results!$AE129=0),"",VLOOKUP(results!R129,echelle3,2))</f>
        <v/>
      </c>
      <c r="N128" s="2" t="str">
        <f>IF(OR(results!S129="",results!$M129="",results!$AE129=0),"",VLOOKUP(results!S129,echelle3,2))</f>
        <v/>
      </c>
      <c r="O128" s="2" t="str">
        <f>IF(OR(results!T129="",results!$M129="",results!$AE129=0),"",VLOOKUP(results!T129,echelle3,2))</f>
        <v/>
      </c>
      <c r="P128" s="2" t="str">
        <f>IF(OR(results!U129="",results!$M129="",results!$AE129=0),"",VLOOKUP(results!U129,echelle3,2))</f>
        <v/>
      </c>
      <c r="Q128" s="2" t="str">
        <f>IF(OR(results!V129="",results!$M129="",results!$AE129=0),"",VLOOKUP(results!V129,echelle3,2))</f>
        <v/>
      </c>
      <c r="R128" s="2" t="str">
        <f>IF(OR(results!W129="",results!$M129="",results!$AE129=0),"",VLOOKUP(results!W129,echelle2,2))</f>
        <v/>
      </c>
      <c r="S128" s="92">
        <f>results!L129</f>
        <v>0</v>
      </c>
    </row>
    <row r="129" spans="1:19" x14ac:dyDescent="0.25">
      <c r="A129" s="2" t="str">
        <f>IF(OR(results!F130="",results!$M130="",results!$AE130=0),"",VLOOKUP(results!F130,echelle3,2))</f>
        <v/>
      </c>
      <c r="B129" s="2" t="str">
        <f>IF(OR(results!G130="",results!$M130="",results!$AE130=0),"",VLOOKUP(results!G130,echelle3,2))</f>
        <v/>
      </c>
      <c r="C129" s="2" t="str">
        <f>IF(OR(results!H130="",results!$M130="",results!$AE130=0),"",VLOOKUP(results!H130,echelle3,2))</f>
        <v/>
      </c>
      <c r="D129" s="2" t="str">
        <f>IF(OR(results!I130="",results!$M130="",results!$AE130=0),"",VLOOKUP(results!I130,echelle3,2))</f>
        <v/>
      </c>
      <c r="E129" s="2" t="str">
        <f>IF(OR(results!J130="",results!$M130="",results!$AE130=0),"",VLOOKUP(results!J130,echelle3,2))</f>
        <v/>
      </c>
      <c r="F129" s="2" t="str">
        <f>IF(OR(results!K130="",results!$M130="",results!$AE130=0),"",VLOOKUP(results!K130,echelle3,2))</f>
        <v/>
      </c>
      <c r="G129" s="2" t="str">
        <f>IF(OR(results!L130="",results!$M130="",results!$AE130=0),"",VLOOKUP(results!L130,echelle3,2))</f>
        <v/>
      </c>
      <c r="H129" s="2" t="str">
        <f>IF(OR(results!M130="",results!$M130="",results!$AE130=0),"",VLOOKUP(results!M130,echelle2,2))</f>
        <v/>
      </c>
      <c r="I129" s="92">
        <f>results!B130</f>
        <v>0</v>
      </c>
      <c r="K129" s="2" t="str">
        <f>IF(OR(results!F130="",results!$M130="",results!$AE130=0),"",VLOOKUP(results!F130,Feuil1!$N$2:$O$48,2))</f>
        <v/>
      </c>
      <c r="L129" s="2" t="str">
        <f>IF(OR(results!Q130="",results!$M130="",results!$AE130=0),"",VLOOKUP(results!Q130,echelle3,2))</f>
        <v/>
      </c>
      <c r="M129" s="2" t="str">
        <f>IF(OR(results!R130="",results!$M130="",results!$AE130=0),"",VLOOKUP(results!R130,echelle3,2))</f>
        <v/>
      </c>
      <c r="N129" s="2" t="str">
        <f>IF(OR(results!S130="",results!$M130="",results!$AE130=0),"",VLOOKUP(results!S130,echelle3,2))</f>
        <v/>
      </c>
      <c r="O129" s="2" t="str">
        <f>IF(OR(results!T130="",results!$M130="",results!$AE130=0),"",VLOOKUP(results!T130,echelle3,2))</f>
        <v/>
      </c>
      <c r="P129" s="2" t="str">
        <f>IF(OR(results!U130="",results!$M130="",results!$AE130=0),"",VLOOKUP(results!U130,echelle3,2))</f>
        <v/>
      </c>
      <c r="Q129" s="2" t="str">
        <f>IF(OR(results!V130="",results!$M130="",results!$AE130=0),"",VLOOKUP(results!V130,echelle3,2))</f>
        <v/>
      </c>
      <c r="R129" s="2" t="str">
        <f>IF(OR(results!W130="",results!$M130="",results!$AE130=0),"",VLOOKUP(results!W130,echelle2,2))</f>
        <v/>
      </c>
      <c r="S129" s="92">
        <f>results!L130</f>
        <v>0</v>
      </c>
    </row>
    <row r="130" spans="1:19" x14ac:dyDescent="0.25">
      <c r="A130" s="2" t="str">
        <f>IF(OR(results!F131="",results!$M131="",results!$AE131=0),"",VLOOKUP(results!F131,echelle3,2))</f>
        <v/>
      </c>
      <c r="B130" s="2" t="str">
        <f>IF(OR(results!G131="",results!$M131="",results!$AE131=0),"",VLOOKUP(results!G131,echelle3,2))</f>
        <v/>
      </c>
      <c r="C130" s="2" t="str">
        <f>IF(OR(results!H131="",results!$M131="",results!$AE131=0),"",VLOOKUP(results!H131,echelle3,2))</f>
        <v/>
      </c>
      <c r="D130" s="2" t="str">
        <f>IF(OR(results!I131="",results!$M131="",results!$AE131=0),"",VLOOKUP(results!I131,echelle3,2))</f>
        <v/>
      </c>
      <c r="E130" s="2" t="str">
        <f>IF(OR(results!J131="",results!$M131="",results!$AE131=0),"",VLOOKUP(results!J131,echelle3,2))</f>
        <v/>
      </c>
      <c r="F130" s="2" t="str">
        <f>IF(OR(results!K131="",results!$M131="",results!$AE131=0),"",VLOOKUP(results!K131,echelle3,2))</f>
        <v/>
      </c>
      <c r="G130" s="2" t="str">
        <f>IF(OR(results!L131="",results!$M131="",results!$AE131=0),"",VLOOKUP(results!L131,echelle3,2))</f>
        <v/>
      </c>
      <c r="H130" s="2" t="str">
        <f>IF(OR(results!M131="",results!$M131="",results!$AE131=0),"",VLOOKUP(results!M131,echelle2,2))</f>
        <v/>
      </c>
      <c r="I130" s="92">
        <f>results!B131</f>
        <v>0</v>
      </c>
      <c r="K130" s="2" t="str">
        <f>IF(OR(results!F131="",results!$M131="",results!$AE131=0),"",VLOOKUP(results!F131,Feuil1!$N$2:$O$48,2))</f>
        <v/>
      </c>
      <c r="L130" s="2" t="str">
        <f>IF(OR(results!Q131="",results!$M131="",results!$AE131=0),"",VLOOKUP(results!Q131,echelle3,2))</f>
        <v/>
      </c>
      <c r="M130" s="2" t="str">
        <f>IF(OR(results!R131="",results!$M131="",results!$AE131=0),"",VLOOKUP(results!R131,echelle3,2))</f>
        <v/>
      </c>
      <c r="N130" s="2" t="str">
        <f>IF(OR(results!S131="",results!$M131="",results!$AE131=0),"",VLOOKUP(results!S131,echelle3,2))</f>
        <v/>
      </c>
      <c r="O130" s="2" t="str">
        <f>IF(OR(results!T131="",results!$M131="",results!$AE131=0),"",VLOOKUP(results!T131,echelle3,2))</f>
        <v/>
      </c>
      <c r="P130" s="2" t="str">
        <f>IF(OR(results!U131="",results!$M131="",results!$AE131=0),"",VLOOKUP(results!U131,echelle3,2))</f>
        <v/>
      </c>
      <c r="Q130" s="2" t="str">
        <f>IF(OR(results!V131="",results!$M131="",results!$AE131=0),"",VLOOKUP(results!V131,echelle3,2))</f>
        <v/>
      </c>
      <c r="R130" s="2" t="str">
        <f>IF(OR(results!W131="",results!$M131="",results!$AE131=0),"",VLOOKUP(results!W131,echelle2,2))</f>
        <v/>
      </c>
      <c r="S130" s="92">
        <f>results!L131</f>
        <v>0</v>
      </c>
    </row>
    <row r="131" spans="1:19" x14ac:dyDescent="0.25">
      <c r="A131" s="2" t="str">
        <f>IF(OR(results!F132="",results!$M132="",results!$AE132=0),"",VLOOKUP(results!F132,echelle3,2))</f>
        <v/>
      </c>
      <c r="B131" s="2" t="str">
        <f>IF(OR(results!G132="",results!$M132="",results!$AE132=0),"",VLOOKUP(results!G132,echelle3,2))</f>
        <v/>
      </c>
      <c r="C131" s="2" t="str">
        <f>IF(OR(results!H132="",results!$M132="",results!$AE132=0),"",VLOOKUP(results!H132,echelle3,2))</f>
        <v/>
      </c>
      <c r="D131" s="2" t="str">
        <f>IF(OR(results!I132="",results!$M132="",results!$AE132=0),"",VLOOKUP(results!I132,echelle3,2))</f>
        <v/>
      </c>
      <c r="E131" s="2" t="str">
        <f>IF(OR(results!J132="",results!$M132="",results!$AE132=0),"",VLOOKUP(results!J132,echelle3,2))</f>
        <v/>
      </c>
      <c r="F131" s="2" t="str">
        <f>IF(OR(results!K132="",results!$M132="",results!$AE132=0),"",VLOOKUP(results!K132,echelle3,2))</f>
        <v/>
      </c>
      <c r="G131" s="2" t="str">
        <f>IF(OR(results!L132="",results!$M132="",results!$AE132=0),"",VLOOKUP(results!L132,echelle3,2))</f>
        <v/>
      </c>
      <c r="H131" s="2" t="str">
        <f>IF(OR(results!M132="",results!$M132="",results!$AE132=0),"",VLOOKUP(results!M132,echelle2,2))</f>
        <v/>
      </c>
      <c r="I131" s="92">
        <f>results!B132</f>
        <v>0</v>
      </c>
      <c r="K131" s="2" t="str">
        <f>IF(OR(results!F132="",results!$M132="",results!$AE132=0),"",VLOOKUP(results!F132,Feuil1!$N$2:$O$48,2))</f>
        <v/>
      </c>
      <c r="L131" s="2" t="str">
        <f>IF(OR(results!Q132="",results!$M132="",results!$AE132=0),"",VLOOKUP(results!Q132,echelle3,2))</f>
        <v/>
      </c>
      <c r="M131" s="2" t="str">
        <f>IF(OR(results!R132="",results!$M132="",results!$AE132=0),"",VLOOKUP(results!R132,echelle3,2))</f>
        <v/>
      </c>
      <c r="N131" s="2" t="str">
        <f>IF(OR(results!S132="",results!$M132="",results!$AE132=0),"",VLOOKUP(results!S132,echelle3,2))</f>
        <v/>
      </c>
      <c r="O131" s="2" t="str">
        <f>IF(OR(results!T132="",results!$M132="",results!$AE132=0),"",VLOOKUP(results!T132,echelle3,2))</f>
        <v/>
      </c>
      <c r="P131" s="2" t="str">
        <f>IF(OR(results!U132="",results!$M132="",results!$AE132=0),"",VLOOKUP(results!U132,echelle3,2))</f>
        <v/>
      </c>
      <c r="Q131" s="2" t="str">
        <f>IF(OR(results!V132="",results!$M132="",results!$AE132=0),"",VLOOKUP(results!V132,echelle3,2))</f>
        <v/>
      </c>
      <c r="R131" s="2" t="str">
        <f>IF(OR(results!W132="",results!$M132="",results!$AE132=0),"",VLOOKUP(results!W132,echelle2,2))</f>
        <v/>
      </c>
      <c r="S131" s="92">
        <f>results!L132</f>
        <v>0</v>
      </c>
    </row>
    <row r="132" spans="1:19" x14ac:dyDescent="0.25">
      <c r="A132" s="2" t="str">
        <f>IF(OR(results!F133="",results!$M133="",results!$AE133=0),"",VLOOKUP(results!F133,echelle3,2))</f>
        <v/>
      </c>
      <c r="B132" s="2" t="str">
        <f>IF(OR(results!G133="",results!$M133="",results!$AE133=0),"",VLOOKUP(results!G133,echelle3,2))</f>
        <v/>
      </c>
      <c r="C132" s="2" t="str">
        <f>IF(OR(results!H133="",results!$M133="",results!$AE133=0),"",VLOOKUP(results!H133,echelle3,2))</f>
        <v/>
      </c>
      <c r="D132" s="2" t="str">
        <f>IF(OR(results!I133="",results!$M133="",results!$AE133=0),"",VLOOKUP(results!I133,echelle3,2))</f>
        <v/>
      </c>
      <c r="E132" s="2" t="str">
        <f>IF(OR(results!J133="",results!$M133="",results!$AE133=0),"",VLOOKUP(results!J133,echelle3,2))</f>
        <v/>
      </c>
      <c r="F132" s="2" t="str">
        <f>IF(OR(results!K133="",results!$M133="",results!$AE133=0),"",VLOOKUP(results!K133,echelle3,2))</f>
        <v/>
      </c>
      <c r="G132" s="2" t="str">
        <f>IF(OR(results!L133="",results!$M133="",results!$AE133=0),"",VLOOKUP(results!L133,echelle3,2))</f>
        <v/>
      </c>
      <c r="H132" s="2" t="str">
        <f>IF(OR(results!M133="",results!$M133="",results!$AE133=0),"",VLOOKUP(results!M133,echelle2,2))</f>
        <v/>
      </c>
      <c r="I132" s="92">
        <f>results!B133</f>
        <v>0</v>
      </c>
      <c r="K132" s="2" t="str">
        <f>IF(OR(results!F133="",results!$M133="",results!$AE133=0),"",VLOOKUP(results!F133,Feuil1!$N$2:$O$48,2))</f>
        <v/>
      </c>
      <c r="L132" s="2" t="str">
        <f>IF(OR(results!Q133="",results!$M133="",results!$AE133=0),"",VLOOKUP(results!Q133,echelle3,2))</f>
        <v/>
      </c>
      <c r="M132" s="2" t="str">
        <f>IF(OR(results!R133="",results!$M133="",results!$AE133=0),"",VLOOKUP(results!R133,echelle3,2))</f>
        <v/>
      </c>
      <c r="N132" s="2" t="str">
        <f>IF(OR(results!S133="",results!$M133="",results!$AE133=0),"",VLOOKUP(results!S133,echelle3,2))</f>
        <v/>
      </c>
      <c r="O132" s="2" t="str">
        <f>IF(OR(results!T133="",results!$M133="",results!$AE133=0),"",VLOOKUP(results!T133,echelle3,2))</f>
        <v/>
      </c>
      <c r="P132" s="2" t="str">
        <f>IF(OR(results!U133="",results!$M133="",results!$AE133=0),"",VLOOKUP(results!U133,echelle3,2))</f>
        <v/>
      </c>
      <c r="Q132" s="2" t="str">
        <f>IF(OR(results!V133="",results!$M133="",results!$AE133=0),"",VLOOKUP(results!V133,echelle3,2))</f>
        <v/>
      </c>
      <c r="R132" s="2" t="str">
        <f>IF(OR(results!W133="",results!$M133="",results!$AE133=0),"",VLOOKUP(results!W133,echelle2,2))</f>
        <v/>
      </c>
      <c r="S132" s="92">
        <f>results!L133</f>
        <v>0</v>
      </c>
    </row>
    <row r="133" spans="1:19" x14ac:dyDescent="0.25">
      <c r="A133" s="2" t="str">
        <f>IF(OR(results!F134="",results!$M134="",results!$AE134=0),"",VLOOKUP(results!F134,echelle3,2))</f>
        <v/>
      </c>
      <c r="B133" s="2" t="str">
        <f>IF(OR(results!G134="",results!$M134="",results!$AE134=0),"",VLOOKUP(results!G134,echelle3,2))</f>
        <v/>
      </c>
      <c r="C133" s="2" t="str">
        <f>IF(OR(results!H134="",results!$M134="",results!$AE134=0),"",VLOOKUP(results!H134,echelle3,2))</f>
        <v/>
      </c>
      <c r="D133" s="2" t="str">
        <f>IF(OR(results!I134="",results!$M134="",results!$AE134=0),"",VLOOKUP(results!I134,echelle3,2))</f>
        <v/>
      </c>
      <c r="E133" s="2" t="str">
        <f>IF(OR(results!J134="",results!$M134="",results!$AE134=0),"",VLOOKUP(results!J134,echelle3,2))</f>
        <v/>
      </c>
      <c r="F133" s="2" t="str">
        <f>IF(OR(results!K134="",results!$M134="",results!$AE134=0),"",VLOOKUP(results!K134,echelle3,2))</f>
        <v/>
      </c>
      <c r="G133" s="2" t="str">
        <f>IF(OR(results!L134="",results!$M134="",results!$AE134=0),"",VLOOKUP(results!L134,echelle3,2))</f>
        <v/>
      </c>
      <c r="H133" s="2" t="str">
        <f>IF(OR(results!M134="",results!$M134="",results!$AE134=0),"",VLOOKUP(results!M134,echelle2,2))</f>
        <v/>
      </c>
      <c r="I133" s="92">
        <f>results!B134</f>
        <v>0</v>
      </c>
      <c r="K133" s="2" t="str">
        <f>IF(OR(results!F134="",results!$M134="",results!$AE134=0),"",VLOOKUP(results!F134,Feuil1!$N$2:$O$48,2))</f>
        <v/>
      </c>
      <c r="L133" s="2" t="str">
        <f>IF(OR(results!Q134="",results!$M134="",results!$AE134=0),"",VLOOKUP(results!Q134,echelle3,2))</f>
        <v/>
      </c>
      <c r="M133" s="2" t="str">
        <f>IF(OR(results!R134="",results!$M134="",results!$AE134=0),"",VLOOKUP(results!R134,echelle3,2))</f>
        <v/>
      </c>
      <c r="N133" s="2" t="str">
        <f>IF(OR(results!S134="",results!$M134="",results!$AE134=0),"",VLOOKUP(results!S134,echelle3,2))</f>
        <v/>
      </c>
      <c r="O133" s="2" t="str">
        <f>IF(OR(results!T134="",results!$M134="",results!$AE134=0),"",VLOOKUP(results!T134,echelle3,2))</f>
        <v/>
      </c>
      <c r="P133" s="2" t="str">
        <f>IF(OR(results!U134="",results!$M134="",results!$AE134=0),"",VLOOKUP(results!U134,echelle3,2))</f>
        <v/>
      </c>
      <c r="Q133" s="2" t="str">
        <f>IF(OR(results!V134="",results!$M134="",results!$AE134=0),"",VLOOKUP(results!V134,echelle3,2))</f>
        <v/>
      </c>
      <c r="R133" s="2" t="str">
        <f>IF(OR(results!W134="",results!$M134="",results!$AE134=0),"",VLOOKUP(results!W134,echelle2,2))</f>
        <v/>
      </c>
      <c r="S133" s="92">
        <f>results!L134</f>
        <v>0</v>
      </c>
    </row>
    <row r="134" spans="1:19" x14ac:dyDescent="0.25">
      <c r="A134" s="2" t="str">
        <f>IF(OR(results!F135="",results!$M135="",results!$AE135=0),"",VLOOKUP(results!F135,echelle3,2))</f>
        <v/>
      </c>
      <c r="B134" s="2" t="str">
        <f>IF(OR(results!G135="",results!$M135="",results!$AE135=0),"",VLOOKUP(results!G135,echelle3,2))</f>
        <v/>
      </c>
      <c r="C134" s="2" t="str">
        <f>IF(OR(results!H135="",results!$M135="",results!$AE135=0),"",VLOOKUP(results!H135,echelle3,2))</f>
        <v/>
      </c>
      <c r="D134" s="2" t="str">
        <f>IF(OR(results!I135="",results!$M135="",results!$AE135=0),"",VLOOKUP(results!I135,echelle3,2))</f>
        <v/>
      </c>
      <c r="E134" s="2" t="str">
        <f>IF(OR(results!J135="",results!$M135="",results!$AE135=0),"",VLOOKUP(results!J135,echelle3,2))</f>
        <v/>
      </c>
      <c r="F134" s="2" t="str">
        <f>IF(OR(results!K135="",results!$M135="",results!$AE135=0),"",VLOOKUP(results!K135,echelle3,2))</f>
        <v/>
      </c>
      <c r="G134" s="2" t="str">
        <f>IF(OR(results!L135="",results!$M135="",results!$AE135=0),"",VLOOKUP(results!L135,echelle3,2))</f>
        <v/>
      </c>
      <c r="H134" s="2" t="str">
        <f>IF(OR(results!M135="",results!$M135="",results!$AE135=0),"",VLOOKUP(results!M135,echelle2,2))</f>
        <v/>
      </c>
      <c r="I134" s="92">
        <f>results!B135</f>
        <v>0</v>
      </c>
      <c r="K134" s="2" t="str">
        <f>IF(OR(results!F135="",results!$M135="",results!$AE135=0),"",VLOOKUP(results!F135,Feuil1!$N$2:$O$48,2))</f>
        <v/>
      </c>
      <c r="L134" s="2" t="str">
        <f>IF(OR(results!Q135="",results!$M135="",results!$AE135=0),"",VLOOKUP(results!Q135,echelle3,2))</f>
        <v/>
      </c>
      <c r="M134" s="2" t="str">
        <f>IF(OR(results!R135="",results!$M135="",results!$AE135=0),"",VLOOKUP(results!R135,echelle3,2))</f>
        <v/>
      </c>
      <c r="N134" s="2" t="str">
        <f>IF(OR(results!S135="",results!$M135="",results!$AE135=0),"",VLOOKUP(results!S135,echelle3,2))</f>
        <v/>
      </c>
      <c r="O134" s="2" t="str">
        <f>IF(OR(results!T135="",results!$M135="",results!$AE135=0),"",VLOOKUP(results!T135,echelle3,2))</f>
        <v/>
      </c>
      <c r="P134" s="2" t="str">
        <f>IF(OR(results!U135="",results!$M135="",results!$AE135=0),"",VLOOKUP(results!U135,echelle3,2))</f>
        <v/>
      </c>
      <c r="Q134" s="2" t="str">
        <f>IF(OR(results!V135="",results!$M135="",results!$AE135=0),"",VLOOKUP(results!V135,echelle3,2))</f>
        <v/>
      </c>
      <c r="R134" s="2" t="str">
        <f>IF(OR(results!W135="",results!$M135="",results!$AE135=0),"",VLOOKUP(results!W135,echelle2,2))</f>
        <v/>
      </c>
      <c r="S134" s="92">
        <f>results!L135</f>
        <v>0</v>
      </c>
    </row>
    <row r="135" spans="1:19" x14ac:dyDescent="0.25">
      <c r="A135" s="2" t="str">
        <f>IF(OR(results!F136="",results!$M136="",results!$AE136=0),"",VLOOKUP(results!F136,echelle3,2))</f>
        <v/>
      </c>
      <c r="B135" s="2" t="str">
        <f>IF(OR(results!G136="",results!$M136="",results!$AE136=0),"",VLOOKUP(results!G136,echelle3,2))</f>
        <v/>
      </c>
      <c r="C135" s="2" t="str">
        <f>IF(OR(results!H136="",results!$M136="",results!$AE136=0),"",VLOOKUP(results!H136,echelle3,2))</f>
        <v/>
      </c>
      <c r="D135" s="2" t="str">
        <f>IF(OR(results!I136="",results!$M136="",results!$AE136=0),"",VLOOKUP(results!I136,echelle3,2))</f>
        <v/>
      </c>
      <c r="E135" s="2" t="str">
        <f>IF(OR(results!J136="",results!$M136="",results!$AE136=0),"",VLOOKUP(results!J136,echelle3,2))</f>
        <v/>
      </c>
      <c r="F135" s="2" t="str">
        <f>IF(OR(results!K136="",results!$M136="",results!$AE136=0),"",VLOOKUP(results!K136,echelle3,2))</f>
        <v/>
      </c>
      <c r="G135" s="2" t="str">
        <f>IF(OR(results!L136="",results!$M136="",results!$AE136=0),"",VLOOKUP(results!L136,echelle3,2))</f>
        <v/>
      </c>
      <c r="H135" s="2" t="str">
        <f>IF(OR(results!M136="",results!$M136="",results!$AE136=0),"",VLOOKUP(results!M136,echelle2,2))</f>
        <v/>
      </c>
      <c r="I135" s="92">
        <f>results!B136</f>
        <v>0</v>
      </c>
      <c r="K135" s="2" t="str">
        <f>IF(OR(results!F136="",results!$M136="",results!$AE136=0),"",VLOOKUP(results!F136,Feuil1!$N$2:$O$48,2))</f>
        <v/>
      </c>
      <c r="L135" s="2" t="str">
        <f>IF(OR(results!Q136="",results!$M136="",results!$AE136=0),"",VLOOKUP(results!Q136,echelle3,2))</f>
        <v/>
      </c>
      <c r="M135" s="2" t="str">
        <f>IF(OR(results!R136="",results!$M136="",results!$AE136=0),"",VLOOKUP(results!R136,echelle3,2))</f>
        <v/>
      </c>
      <c r="N135" s="2" t="str">
        <f>IF(OR(results!S136="",results!$M136="",results!$AE136=0),"",VLOOKUP(results!S136,echelle3,2))</f>
        <v/>
      </c>
      <c r="O135" s="2" t="str">
        <f>IF(OR(results!T136="",results!$M136="",results!$AE136=0),"",VLOOKUP(results!T136,echelle3,2))</f>
        <v/>
      </c>
      <c r="P135" s="2" t="str">
        <f>IF(OR(results!U136="",results!$M136="",results!$AE136=0),"",VLOOKUP(results!U136,echelle3,2))</f>
        <v/>
      </c>
      <c r="Q135" s="2" t="str">
        <f>IF(OR(results!V136="",results!$M136="",results!$AE136=0),"",VLOOKUP(results!V136,echelle3,2))</f>
        <v/>
      </c>
      <c r="R135" s="2" t="str">
        <f>IF(OR(results!W136="",results!$M136="",results!$AE136=0),"",VLOOKUP(results!W136,echelle2,2))</f>
        <v/>
      </c>
      <c r="S135" s="92">
        <f>results!L136</f>
        <v>0</v>
      </c>
    </row>
    <row r="136" spans="1:19" x14ac:dyDescent="0.25">
      <c r="A136" s="2" t="str">
        <f>IF(OR(results!F137="",results!$M137="",results!$AE137=0),"",VLOOKUP(results!F137,echelle3,2))</f>
        <v/>
      </c>
      <c r="B136" s="2" t="str">
        <f>IF(OR(results!G137="",results!$M137="",results!$AE137=0),"",VLOOKUP(results!G137,echelle3,2))</f>
        <v/>
      </c>
      <c r="C136" s="2" t="str">
        <f>IF(OR(results!H137="",results!$M137="",results!$AE137=0),"",VLOOKUP(results!H137,echelle3,2))</f>
        <v/>
      </c>
      <c r="D136" s="2" t="str">
        <f>IF(OR(results!I137="",results!$M137="",results!$AE137=0),"",VLOOKUP(results!I137,echelle3,2))</f>
        <v/>
      </c>
      <c r="E136" s="2" t="str">
        <f>IF(OR(results!J137="",results!$M137="",results!$AE137=0),"",VLOOKUP(results!J137,echelle3,2))</f>
        <v/>
      </c>
      <c r="F136" s="2" t="str">
        <f>IF(OR(results!K137="",results!$M137="",results!$AE137=0),"",VLOOKUP(results!K137,echelle3,2))</f>
        <v/>
      </c>
      <c r="G136" s="2" t="str">
        <f>IF(OR(results!L137="",results!$M137="",results!$AE137=0),"",VLOOKUP(results!L137,echelle3,2))</f>
        <v/>
      </c>
      <c r="H136" s="2" t="str">
        <f>IF(OR(results!M137="",results!$M137="",results!$AE137=0),"",VLOOKUP(results!M137,echelle2,2))</f>
        <v/>
      </c>
      <c r="I136" s="92">
        <f>results!B137</f>
        <v>0</v>
      </c>
      <c r="K136" s="2" t="str">
        <f>IF(OR(results!F137="",results!$M137="",results!$AE137=0),"",VLOOKUP(results!F137,Feuil1!$N$2:$O$48,2))</f>
        <v/>
      </c>
      <c r="L136" s="2" t="str">
        <f>IF(OR(results!Q137="",results!$M137="",results!$AE137=0),"",VLOOKUP(results!Q137,echelle3,2))</f>
        <v/>
      </c>
      <c r="M136" s="2" t="str">
        <f>IF(OR(results!R137="",results!$M137="",results!$AE137=0),"",VLOOKUP(results!R137,echelle3,2))</f>
        <v/>
      </c>
      <c r="N136" s="2" t="str">
        <f>IF(OR(results!S137="",results!$M137="",results!$AE137=0),"",VLOOKUP(results!S137,echelle3,2))</f>
        <v/>
      </c>
      <c r="O136" s="2" t="str">
        <f>IF(OR(results!T137="",results!$M137="",results!$AE137=0),"",VLOOKUP(results!T137,echelle3,2))</f>
        <v/>
      </c>
      <c r="P136" s="2" t="str">
        <f>IF(OR(results!U137="",results!$M137="",results!$AE137=0),"",VLOOKUP(results!U137,echelle3,2))</f>
        <v/>
      </c>
      <c r="Q136" s="2" t="str">
        <f>IF(OR(results!V137="",results!$M137="",results!$AE137=0),"",VLOOKUP(results!V137,echelle3,2))</f>
        <v/>
      </c>
      <c r="R136" s="2" t="str">
        <f>IF(OR(results!W137="",results!$M137="",results!$AE137=0),"",VLOOKUP(results!W137,echelle2,2))</f>
        <v/>
      </c>
      <c r="S136" s="92">
        <f>results!L137</f>
        <v>0</v>
      </c>
    </row>
    <row r="137" spans="1:19" x14ac:dyDescent="0.25">
      <c r="A137" s="2" t="str">
        <f>IF(OR(results!F138="",results!$M138="",results!$AE138=0),"",VLOOKUP(results!F138,echelle3,2))</f>
        <v/>
      </c>
      <c r="B137" s="2" t="str">
        <f>IF(OR(results!G138="",results!$M138="",results!$AE138=0),"",VLOOKUP(results!G138,echelle3,2))</f>
        <v/>
      </c>
      <c r="C137" s="2" t="str">
        <f>IF(OR(results!H138="",results!$M138="",results!$AE138=0),"",VLOOKUP(results!H138,echelle3,2))</f>
        <v/>
      </c>
      <c r="D137" s="2" t="str">
        <f>IF(OR(results!I138="",results!$M138="",results!$AE138=0),"",VLOOKUP(results!I138,echelle3,2))</f>
        <v/>
      </c>
      <c r="E137" s="2" t="str">
        <f>IF(OR(results!J138="",results!$M138="",results!$AE138=0),"",VLOOKUP(results!J138,echelle3,2))</f>
        <v/>
      </c>
      <c r="F137" s="2" t="str">
        <f>IF(OR(results!K138="",results!$M138="",results!$AE138=0),"",VLOOKUP(results!K138,echelle3,2))</f>
        <v/>
      </c>
      <c r="G137" s="2" t="str">
        <f>IF(OR(results!L138="",results!$M138="",results!$AE138=0),"",VLOOKUP(results!L138,echelle3,2))</f>
        <v/>
      </c>
      <c r="H137" s="2" t="str">
        <f>IF(OR(results!M138="",results!$M138="",results!$AE138=0),"",VLOOKUP(results!M138,echelle2,2))</f>
        <v/>
      </c>
      <c r="I137" s="92">
        <f>results!B138</f>
        <v>0</v>
      </c>
      <c r="K137" s="2" t="str">
        <f>IF(OR(results!F138="",results!$M138="",results!$AE138=0),"",VLOOKUP(results!F138,Feuil1!$N$2:$O$48,2))</f>
        <v/>
      </c>
      <c r="L137" s="2" t="str">
        <f>IF(OR(results!Q138="",results!$M138="",results!$AE138=0),"",VLOOKUP(results!Q138,echelle3,2))</f>
        <v/>
      </c>
      <c r="M137" s="2" t="str">
        <f>IF(OR(results!R138="",results!$M138="",results!$AE138=0),"",VLOOKUP(results!R138,echelle3,2))</f>
        <v/>
      </c>
      <c r="N137" s="2" t="str">
        <f>IF(OR(results!S138="",results!$M138="",results!$AE138=0),"",VLOOKUP(results!S138,echelle3,2))</f>
        <v/>
      </c>
      <c r="O137" s="2" t="str">
        <f>IF(OR(results!T138="",results!$M138="",results!$AE138=0),"",VLOOKUP(results!T138,echelle3,2))</f>
        <v/>
      </c>
      <c r="P137" s="2" t="str">
        <f>IF(OR(results!U138="",results!$M138="",results!$AE138=0),"",VLOOKUP(results!U138,echelle3,2))</f>
        <v/>
      </c>
      <c r="Q137" s="2" t="str">
        <f>IF(OR(results!V138="",results!$M138="",results!$AE138=0),"",VLOOKUP(results!V138,echelle3,2))</f>
        <v/>
      </c>
      <c r="R137" s="2" t="str">
        <f>IF(OR(results!W138="",results!$M138="",results!$AE138=0),"",VLOOKUP(results!W138,echelle2,2))</f>
        <v/>
      </c>
      <c r="S137" s="92">
        <f>results!L138</f>
        <v>0</v>
      </c>
    </row>
    <row r="138" spans="1:19" x14ac:dyDescent="0.25">
      <c r="A138" s="2" t="str">
        <f>IF(OR(results!F139="",results!$M139="",results!$AE139=0),"",VLOOKUP(results!F139,echelle3,2))</f>
        <v/>
      </c>
      <c r="B138" s="2" t="str">
        <f>IF(OR(results!G139="",results!$M139="",results!$AE139=0),"",VLOOKUP(results!G139,echelle3,2))</f>
        <v/>
      </c>
      <c r="C138" s="2" t="str">
        <f>IF(OR(results!H139="",results!$M139="",results!$AE139=0),"",VLOOKUP(results!H139,echelle3,2))</f>
        <v/>
      </c>
      <c r="D138" s="2" t="str">
        <f>IF(OR(results!I139="",results!$M139="",results!$AE139=0),"",VLOOKUP(results!I139,echelle3,2))</f>
        <v/>
      </c>
      <c r="E138" s="2" t="str">
        <f>IF(OR(results!J139="",results!$M139="",results!$AE139=0),"",VLOOKUP(results!J139,echelle3,2))</f>
        <v/>
      </c>
      <c r="F138" s="2" t="str">
        <f>IF(OR(results!K139="",results!$M139="",results!$AE139=0),"",VLOOKUP(results!K139,echelle3,2))</f>
        <v/>
      </c>
      <c r="G138" s="2" t="str">
        <f>IF(OR(results!L139="",results!$M139="",results!$AE139=0),"",VLOOKUP(results!L139,echelle3,2))</f>
        <v/>
      </c>
      <c r="H138" s="2" t="str">
        <f>IF(OR(results!M139="",results!$M139="",results!$AE139=0),"",VLOOKUP(results!M139,echelle2,2))</f>
        <v/>
      </c>
      <c r="I138" s="92">
        <f>results!B139</f>
        <v>0</v>
      </c>
      <c r="K138" s="2" t="str">
        <f>IF(OR(results!F139="",results!$M139="",results!$AE139=0),"",VLOOKUP(results!F139,Feuil1!$N$2:$O$48,2))</f>
        <v/>
      </c>
      <c r="L138" s="2" t="str">
        <f>IF(OR(results!Q139="",results!$M139="",results!$AE139=0),"",VLOOKUP(results!Q139,echelle3,2))</f>
        <v/>
      </c>
      <c r="M138" s="2" t="str">
        <f>IF(OR(results!R139="",results!$M139="",results!$AE139=0),"",VLOOKUP(results!R139,echelle3,2))</f>
        <v/>
      </c>
      <c r="N138" s="2" t="str">
        <f>IF(OR(results!S139="",results!$M139="",results!$AE139=0),"",VLOOKUP(results!S139,echelle3,2))</f>
        <v/>
      </c>
      <c r="O138" s="2" t="str">
        <f>IF(OR(results!T139="",results!$M139="",results!$AE139=0),"",VLOOKUP(results!T139,echelle3,2))</f>
        <v/>
      </c>
      <c r="P138" s="2" t="str">
        <f>IF(OR(results!U139="",results!$M139="",results!$AE139=0),"",VLOOKUP(results!U139,echelle3,2))</f>
        <v/>
      </c>
      <c r="Q138" s="2" t="str">
        <f>IF(OR(results!V139="",results!$M139="",results!$AE139=0),"",VLOOKUP(results!V139,echelle3,2))</f>
        <v/>
      </c>
      <c r="R138" s="2" t="str">
        <f>IF(OR(results!W139="",results!$M139="",results!$AE139=0),"",VLOOKUP(results!W139,echelle2,2))</f>
        <v/>
      </c>
      <c r="S138" s="92">
        <f>results!L139</f>
        <v>0</v>
      </c>
    </row>
    <row r="139" spans="1:19" x14ac:dyDescent="0.25">
      <c r="A139" s="2" t="str">
        <f>IF(OR(results!F140="",results!$M140="",results!$AE140=0),"",VLOOKUP(results!F140,echelle3,2))</f>
        <v/>
      </c>
      <c r="B139" s="2" t="str">
        <f>IF(OR(results!G140="",results!$M140="",results!$AE140=0),"",VLOOKUP(results!G140,echelle3,2))</f>
        <v/>
      </c>
      <c r="C139" s="2" t="str">
        <f>IF(OR(results!H140="",results!$M140="",results!$AE140=0),"",VLOOKUP(results!H140,echelle3,2))</f>
        <v/>
      </c>
      <c r="D139" s="2" t="str">
        <f>IF(OR(results!I140="",results!$M140="",results!$AE140=0),"",VLOOKUP(results!I140,echelle3,2))</f>
        <v/>
      </c>
      <c r="E139" s="2" t="str">
        <f>IF(OR(results!J140="",results!$M140="",results!$AE140=0),"",VLOOKUP(results!J140,echelle3,2))</f>
        <v/>
      </c>
      <c r="F139" s="2" t="str">
        <f>IF(OR(results!K140="",results!$M140="",results!$AE140=0),"",VLOOKUP(results!K140,echelle3,2))</f>
        <v/>
      </c>
      <c r="G139" s="2" t="str">
        <f>IF(OR(results!L140="",results!$M140="",results!$AE140=0),"",VLOOKUP(results!L140,echelle3,2))</f>
        <v/>
      </c>
      <c r="H139" s="2" t="str">
        <f>IF(OR(results!M140="",results!$M140="",results!$AE140=0),"",VLOOKUP(results!M140,echelle2,2))</f>
        <v/>
      </c>
      <c r="I139" s="92">
        <f>results!B140</f>
        <v>0</v>
      </c>
      <c r="K139" s="2" t="str">
        <f>IF(OR(results!F140="",results!$M140="",results!$AE140=0),"",VLOOKUP(results!F140,Feuil1!$N$2:$O$48,2))</f>
        <v/>
      </c>
      <c r="L139" s="2" t="str">
        <f>IF(OR(results!Q140="",results!$M140="",results!$AE140=0),"",VLOOKUP(results!Q140,echelle3,2))</f>
        <v/>
      </c>
      <c r="M139" s="2" t="str">
        <f>IF(OR(results!R140="",results!$M140="",results!$AE140=0),"",VLOOKUP(results!R140,echelle3,2))</f>
        <v/>
      </c>
      <c r="N139" s="2" t="str">
        <f>IF(OR(results!S140="",results!$M140="",results!$AE140=0),"",VLOOKUP(results!S140,echelle3,2))</f>
        <v/>
      </c>
      <c r="O139" s="2" t="str">
        <f>IF(OR(results!T140="",results!$M140="",results!$AE140=0),"",VLOOKUP(results!T140,echelle3,2))</f>
        <v/>
      </c>
      <c r="P139" s="2" t="str">
        <f>IF(OR(results!U140="",results!$M140="",results!$AE140=0),"",VLOOKUP(results!U140,echelle3,2))</f>
        <v/>
      </c>
      <c r="Q139" s="2" t="str">
        <f>IF(OR(results!V140="",results!$M140="",results!$AE140=0),"",VLOOKUP(results!V140,echelle3,2))</f>
        <v/>
      </c>
      <c r="R139" s="2" t="str">
        <f>IF(OR(results!W140="",results!$M140="",results!$AE140=0),"",VLOOKUP(results!W140,echelle2,2))</f>
        <v/>
      </c>
      <c r="S139" s="92">
        <f>results!L140</f>
        <v>0</v>
      </c>
    </row>
    <row r="140" spans="1:19" x14ac:dyDescent="0.25">
      <c r="A140" s="2" t="str">
        <f>IF(OR(results!F141="",results!$M141="",results!$AE141=0),"",VLOOKUP(results!F141,echelle3,2))</f>
        <v/>
      </c>
      <c r="B140" s="2" t="str">
        <f>IF(OR(results!G141="",results!$M141="",results!$AE141=0),"",VLOOKUP(results!G141,echelle3,2))</f>
        <v/>
      </c>
      <c r="C140" s="2" t="str">
        <f>IF(OR(results!H141="",results!$M141="",results!$AE141=0),"",VLOOKUP(results!H141,echelle3,2))</f>
        <v/>
      </c>
      <c r="D140" s="2" t="str">
        <f>IF(OR(results!I141="",results!$M141="",results!$AE141=0),"",VLOOKUP(results!I141,echelle3,2))</f>
        <v/>
      </c>
      <c r="E140" s="2" t="str">
        <f>IF(OR(results!J141="",results!$M141="",results!$AE141=0),"",VLOOKUP(results!J141,echelle3,2))</f>
        <v/>
      </c>
      <c r="F140" s="2" t="str">
        <f>IF(OR(results!K141="",results!$M141="",results!$AE141=0),"",VLOOKUP(results!K141,echelle3,2))</f>
        <v/>
      </c>
      <c r="G140" s="2" t="str">
        <f>IF(OR(results!L141="",results!$M141="",results!$AE141=0),"",VLOOKUP(results!L141,echelle3,2))</f>
        <v/>
      </c>
      <c r="H140" s="2" t="str">
        <f>IF(OR(results!M141="",results!$M141="",results!$AE141=0),"",VLOOKUP(results!M141,echelle2,2))</f>
        <v/>
      </c>
      <c r="I140" s="92">
        <f>results!B141</f>
        <v>0</v>
      </c>
      <c r="K140" s="2" t="str">
        <f>IF(OR(results!F141="",results!$M141="",results!$AE141=0),"",VLOOKUP(results!F141,Feuil1!$N$2:$O$48,2))</f>
        <v/>
      </c>
      <c r="L140" s="2" t="str">
        <f>IF(OR(results!Q141="",results!$M141="",results!$AE141=0),"",VLOOKUP(results!Q141,echelle3,2))</f>
        <v/>
      </c>
      <c r="M140" s="2" t="str">
        <f>IF(OR(results!R141="",results!$M141="",results!$AE141=0),"",VLOOKUP(results!R141,echelle3,2))</f>
        <v/>
      </c>
      <c r="N140" s="2" t="str">
        <f>IF(OR(results!S141="",results!$M141="",results!$AE141=0),"",VLOOKUP(results!S141,echelle3,2))</f>
        <v/>
      </c>
      <c r="O140" s="2" t="str">
        <f>IF(OR(results!T141="",results!$M141="",results!$AE141=0),"",VLOOKUP(results!T141,echelle3,2))</f>
        <v/>
      </c>
      <c r="P140" s="2" t="str">
        <f>IF(OR(results!U141="",results!$M141="",results!$AE141=0),"",VLOOKUP(results!U141,echelle3,2))</f>
        <v/>
      </c>
      <c r="Q140" s="2" t="str">
        <f>IF(OR(results!V141="",results!$M141="",results!$AE141=0),"",VLOOKUP(results!V141,echelle3,2))</f>
        <v/>
      </c>
      <c r="R140" s="2" t="str">
        <f>IF(OR(results!W141="",results!$M141="",results!$AE141=0),"",VLOOKUP(results!W141,echelle2,2))</f>
        <v/>
      </c>
      <c r="S140" s="92">
        <f>results!L141</f>
        <v>0</v>
      </c>
    </row>
    <row r="141" spans="1:19" x14ac:dyDescent="0.25">
      <c r="A141" s="2" t="str">
        <f>IF(OR(results!F142="",results!$M142="",results!$AE142=0),"",VLOOKUP(results!F142,echelle3,2))</f>
        <v/>
      </c>
      <c r="B141" s="2" t="str">
        <f>IF(OR(results!G142="",results!$M142="",results!$AE142=0),"",VLOOKUP(results!G142,echelle3,2))</f>
        <v/>
      </c>
      <c r="C141" s="2" t="str">
        <f>IF(OR(results!H142="",results!$M142="",results!$AE142=0),"",VLOOKUP(results!H142,echelle3,2))</f>
        <v/>
      </c>
      <c r="D141" s="2" t="str">
        <f>IF(OR(results!I142="",results!$M142="",results!$AE142=0),"",VLOOKUP(results!I142,echelle3,2))</f>
        <v/>
      </c>
      <c r="E141" s="2" t="str">
        <f>IF(OR(results!J142="",results!$M142="",results!$AE142=0),"",VLOOKUP(results!J142,echelle3,2))</f>
        <v/>
      </c>
      <c r="F141" s="2" t="str">
        <f>IF(OR(results!K142="",results!$M142="",results!$AE142=0),"",VLOOKUP(results!K142,echelle3,2))</f>
        <v/>
      </c>
      <c r="G141" s="2" t="str">
        <f>IF(OR(results!L142="",results!$M142="",results!$AE142=0),"",VLOOKUP(results!L142,echelle3,2))</f>
        <v/>
      </c>
      <c r="H141" s="2" t="str">
        <f>IF(OR(results!M142="",results!$M142="",results!$AE142=0),"",VLOOKUP(results!M142,echelle2,2))</f>
        <v/>
      </c>
      <c r="I141" s="92">
        <f>results!B142</f>
        <v>0</v>
      </c>
      <c r="K141" s="2" t="str">
        <f>IF(OR(results!F142="",results!$M142="",results!$AE142=0),"",VLOOKUP(results!F142,Feuil1!$N$2:$O$48,2))</f>
        <v/>
      </c>
      <c r="L141" s="2" t="str">
        <f>IF(OR(results!Q142="",results!$M142="",results!$AE142=0),"",VLOOKUP(results!Q142,echelle3,2))</f>
        <v/>
      </c>
      <c r="M141" s="2" t="str">
        <f>IF(OR(results!R142="",results!$M142="",results!$AE142=0),"",VLOOKUP(results!R142,echelle3,2))</f>
        <v/>
      </c>
      <c r="N141" s="2" t="str">
        <f>IF(OR(results!S142="",results!$M142="",results!$AE142=0),"",VLOOKUP(results!S142,echelle3,2))</f>
        <v/>
      </c>
      <c r="O141" s="2" t="str">
        <f>IF(OR(results!T142="",results!$M142="",results!$AE142=0),"",VLOOKUP(results!T142,echelle3,2))</f>
        <v/>
      </c>
      <c r="P141" s="2" t="str">
        <f>IF(OR(results!U142="",results!$M142="",results!$AE142=0),"",VLOOKUP(results!U142,echelle3,2))</f>
        <v/>
      </c>
      <c r="Q141" s="2" t="str">
        <f>IF(OR(results!V142="",results!$M142="",results!$AE142=0),"",VLOOKUP(results!V142,echelle3,2))</f>
        <v/>
      </c>
      <c r="R141" s="2" t="str">
        <f>IF(OR(results!W142="",results!$M142="",results!$AE142=0),"",VLOOKUP(results!W142,echelle2,2))</f>
        <v/>
      </c>
      <c r="S141" s="92">
        <f>results!L142</f>
        <v>0</v>
      </c>
    </row>
    <row r="142" spans="1:19" x14ac:dyDescent="0.25">
      <c r="A142" s="2" t="str">
        <f>IF(OR(results!F143="",results!$M143="",results!$AE143=0),"",VLOOKUP(results!F143,echelle3,2))</f>
        <v/>
      </c>
      <c r="B142" s="2" t="str">
        <f>IF(OR(results!G143="",results!$M143="",results!$AE143=0),"",VLOOKUP(results!G143,echelle3,2))</f>
        <v/>
      </c>
      <c r="C142" s="2" t="str">
        <f>IF(OR(results!H143="",results!$M143="",results!$AE143=0),"",VLOOKUP(results!H143,echelle3,2))</f>
        <v/>
      </c>
      <c r="D142" s="2" t="str">
        <f>IF(OR(results!I143="",results!$M143="",results!$AE143=0),"",VLOOKUP(results!I143,echelle3,2))</f>
        <v/>
      </c>
      <c r="E142" s="2" t="str">
        <f>IF(OR(results!J143="",results!$M143="",results!$AE143=0),"",VLOOKUP(results!J143,echelle3,2))</f>
        <v/>
      </c>
      <c r="F142" s="2" t="str">
        <f>IF(OR(results!K143="",results!$M143="",results!$AE143=0),"",VLOOKUP(results!K143,echelle3,2))</f>
        <v/>
      </c>
      <c r="G142" s="2" t="str">
        <f>IF(OR(results!L143="",results!$M143="",results!$AE143=0),"",VLOOKUP(results!L143,echelle3,2))</f>
        <v/>
      </c>
      <c r="H142" s="2" t="str">
        <f>IF(OR(results!M143="",results!$M143="",results!$AE143=0),"",VLOOKUP(results!M143,echelle2,2))</f>
        <v/>
      </c>
      <c r="I142" s="92">
        <f>results!B143</f>
        <v>0</v>
      </c>
      <c r="K142" s="2" t="str">
        <f>IF(OR(results!F143="",results!$M143="",results!$AE143=0),"",VLOOKUP(results!F143,Feuil1!$N$2:$O$48,2))</f>
        <v/>
      </c>
      <c r="L142" s="2" t="str">
        <f>IF(OR(results!Q143="",results!$M143="",results!$AE143=0),"",VLOOKUP(results!Q143,echelle3,2))</f>
        <v/>
      </c>
      <c r="M142" s="2" t="str">
        <f>IF(OR(results!R143="",results!$M143="",results!$AE143=0),"",VLOOKUP(results!R143,echelle3,2))</f>
        <v/>
      </c>
      <c r="N142" s="2" t="str">
        <f>IF(OR(results!S143="",results!$M143="",results!$AE143=0),"",VLOOKUP(results!S143,echelle3,2))</f>
        <v/>
      </c>
      <c r="O142" s="2" t="str">
        <f>IF(OR(results!T143="",results!$M143="",results!$AE143=0),"",VLOOKUP(results!T143,echelle3,2))</f>
        <v/>
      </c>
      <c r="P142" s="2" t="str">
        <f>IF(OR(results!U143="",results!$M143="",results!$AE143=0),"",VLOOKUP(results!U143,echelle3,2))</f>
        <v/>
      </c>
      <c r="Q142" s="2" t="str">
        <f>IF(OR(results!V143="",results!$M143="",results!$AE143=0),"",VLOOKUP(results!V143,echelle3,2))</f>
        <v/>
      </c>
      <c r="R142" s="2" t="str">
        <f>IF(OR(results!W143="",results!$M143="",results!$AE143=0),"",VLOOKUP(results!W143,echelle2,2))</f>
        <v/>
      </c>
      <c r="S142" s="92">
        <f>results!L143</f>
        <v>0</v>
      </c>
    </row>
    <row r="143" spans="1:19" x14ac:dyDescent="0.25">
      <c r="A143" s="2" t="str">
        <f>IF(OR(results!F144="",results!$M144="",results!$AE144=0),"",VLOOKUP(results!F144,echelle3,2))</f>
        <v/>
      </c>
      <c r="B143" s="2" t="str">
        <f>IF(OR(results!G144="",results!$M144="",results!$AE144=0),"",VLOOKUP(results!G144,echelle3,2))</f>
        <v/>
      </c>
      <c r="C143" s="2" t="str">
        <f>IF(OR(results!H144="",results!$M144="",results!$AE144=0),"",VLOOKUP(results!H144,echelle3,2))</f>
        <v/>
      </c>
      <c r="D143" s="2" t="str">
        <f>IF(OR(results!I144="",results!$M144="",results!$AE144=0),"",VLOOKUP(results!I144,echelle3,2))</f>
        <v/>
      </c>
      <c r="E143" s="2" t="str">
        <f>IF(OR(results!J144="",results!$M144="",results!$AE144=0),"",VLOOKUP(results!J144,echelle3,2))</f>
        <v/>
      </c>
      <c r="F143" s="2" t="str">
        <f>IF(OR(results!K144="",results!$M144="",results!$AE144=0),"",VLOOKUP(results!K144,echelle3,2))</f>
        <v/>
      </c>
      <c r="G143" s="2" t="str">
        <f>IF(OR(results!L144="",results!$M144="",results!$AE144=0),"",VLOOKUP(results!L144,echelle3,2))</f>
        <v/>
      </c>
      <c r="H143" s="2" t="str">
        <f>IF(OR(results!M144="",results!$M144="",results!$AE144=0),"",VLOOKUP(results!M144,echelle2,2))</f>
        <v/>
      </c>
      <c r="I143" s="92">
        <f>results!B144</f>
        <v>0</v>
      </c>
      <c r="K143" s="2" t="str">
        <f>IF(OR(results!F144="",results!$M144="",results!$AE144=0),"",VLOOKUP(results!F144,Feuil1!$N$2:$O$48,2))</f>
        <v/>
      </c>
      <c r="L143" s="2" t="str">
        <f>IF(OR(results!Q144="",results!$M144="",results!$AE144=0),"",VLOOKUP(results!Q144,echelle3,2))</f>
        <v/>
      </c>
      <c r="M143" s="2" t="str">
        <f>IF(OR(results!R144="",results!$M144="",results!$AE144=0),"",VLOOKUP(results!R144,echelle3,2))</f>
        <v/>
      </c>
      <c r="N143" s="2" t="str">
        <f>IF(OR(results!S144="",results!$M144="",results!$AE144=0),"",VLOOKUP(results!S144,echelle3,2))</f>
        <v/>
      </c>
      <c r="O143" s="2" t="str">
        <f>IF(OR(results!T144="",results!$M144="",results!$AE144=0),"",VLOOKUP(results!T144,echelle3,2))</f>
        <v/>
      </c>
      <c r="P143" s="2" t="str">
        <f>IF(OR(results!U144="",results!$M144="",results!$AE144=0),"",VLOOKUP(results!U144,echelle3,2))</f>
        <v/>
      </c>
      <c r="Q143" s="2" t="str">
        <f>IF(OR(results!V144="",results!$M144="",results!$AE144=0),"",VLOOKUP(results!V144,echelle3,2))</f>
        <v/>
      </c>
      <c r="R143" s="2" t="str">
        <f>IF(OR(results!W144="",results!$M144="",results!$AE144=0),"",VLOOKUP(results!W144,echelle2,2))</f>
        <v/>
      </c>
      <c r="S143" s="92">
        <f>results!L144</f>
        <v>0</v>
      </c>
    </row>
    <row r="144" spans="1:19" x14ac:dyDescent="0.25">
      <c r="A144" s="2" t="str">
        <f>IF(OR(results!F145="",results!$M145="",results!$AE145=0),"",VLOOKUP(results!F145,echelle3,2))</f>
        <v/>
      </c>
      <c r="B144" s="2" t="str">
        <f>IF(OR(results!G145="",results!$M145="",results!$AE145=0),"",VLOOKUP(results!G145,echelle3,2))</f>
        <v/>
      </c>
      <c r="C144" s="2" t="str">
        <f>IF(OR(results!H145="",results!$M145="",results!$AE145=0),"",VLOOKUP(results!H145,echelle3,2))</f>
        <v/>
      </c>
      <c r="D144" s="2" t="str">
        <f>IF(OR(results!I145="",results!$M145="",results!$AE145=0),"",VLOOKUP(results!I145,echelle3,2))</f>
        <v/>
      </c>
      <c r="E144" s="2" t="str">
        <f>IF(OR(results!J145="",results!$M145="",results!$AE145=0),"",VLOOKUP(results!J145,echelle3,2))</f>
        <v/>
      </c>
      <c r="F144" s="2" t="str">
        <f>IF(OR(results!K145="",results!$M145="",results!$AE145=0),"",VLOOKUP(results!K145,echelle3,2))</f>
        <v/>
      </c>
      <c r="G144" s="2" t="str">
        <f>IF(OR(results!L145="",results!$M145="",results!$AE145=0),"",VLOOKUP(results!L145,echelle3,2))</f>
        <v/>
      </c>
      <c r="H144" s="2" t="str">
        <f>IF(OR(results!M145="",results!$M145="",results!$AE145=0),"",VLOOKUP(results!M145,echelle2,2))</f>
        <v/>
      </c>
      <c r="I144" s="92">
        <f>results!B145</f>
        <v>0</v>
      </c>
      <c r="K144" s="2" t="str">
        <f>IF(OR(results!F145="",results!$M145="",results!$AE145=0),"",VLOOKUP(results!F145,Feuil1!$N$2:$O$48,2))</f>
        <v/>
      </c>
      <c r="L144" s="2" t="str">
        <f>IF(OR(results!Q145="",results!$M145="",results!$AE145=0),"",VLOOKUP(results!Q145,echelle3,2))</f>
        <v/>
      </c>
      <c r="M144" s="2" t="str">
        <f>IF(OR(results!R145="",results!$M145="",results!$AE145=0),"",VLOOKUP(results!R145,echelle3,2))</f>
        <v/>
      </c>
      <c r="N144" s="2" t="str">
        <f>IF(OR(results!S145="",results!$M145="",results!$AE145=0),"",VLOOKUP(results!S145,echelle3,2))</f>
        <v/>
      </c>
      <c r="O144" s="2" t="str">
        <f>IF(OR(results!T145="",results!$M145="",results!$AE145=0),"",VLOOKUP(results!T145,echelle3,2))</f>
        <v/>
      </c>
      <c r="P144" s="2" t="str">
        <f>IF(OR(results!U145="",results!$M145="",results!$AE145=0),"",VLOOKUP(results!U145,echelle3,2))</f>
        <v/>
      </c>
      <c r="Q144" s="2" t="str">
        <f>IF(OR(results!V145="",results!$M145="",results!$AE145=0),"",VLOOKUP(results!V145,echelle3,2))</f>
        <v/>
      </c>
      <c r="R144" s="2" t="str">
        <f>IF(OR(results!W145="",results!$M145="",results!$AE145=0),"",VLOOKUP(results!W145,echelle2,2))</f>
        <v/>
      </c>
      <c r="S144" s="92">
        <f>results!L145</f>
        <v>0</v>
      </c>
    </row>
    <row r="145" spans="1:19" x14ac:dyDescent="0.25">
      <c r="A145" s="2" t="str">
        <f>IF(OR(results!F146="",results!$M146="",results!$AE146=0),"",VLOOKUP(results!F146,echelle3,2))</f>
        <v/>
      </c>
      <c r="B145" s="2" t="str">
        <f>IF(OR(results!G146="",results!$M146="",results!$AE146=0),"",VLOOKUP(results!G146,echelle3,2))</f>
        <v/>
      </c>
      <c r="C145" s="2" t="str">
        <f>IF(OR(results!H146="",results!$M146="",results!$AE146=0),"",VLOOKUP(results!H146,echelle3,2))</f>
        <v/>
      </c>
      <c r="D145" s="2" t="str">
        <f>IF(OR(results!I146="",results!$M146="",results!$AE146=0),"",VLOOKUP(results!I146,echelle3,2))</f>
        <v/>
      </c>
      <c r="E145" s="2" t="str">
        <f>IF(OR(results!J146="",results!$M146="",results!$AE146=0),"",VLOOKUP(results!J146,echelle3,2))</f>
        <v/>
      </c>
      <c r="F145" s="2" t="str">
        <f>IF(OR(results!K146="",results!$M146="",results!$AE146=0),"",VLOOKUP(results!K146,echelle3,2))</f>
        <v/>
      </c>
      <c r="G145" s="2" t="str">
        <f>IF(OR(results!L146="",results!$M146="",results!$AE146=0),"",VLOOKUP(results!L146,echelle3,2))</f>
        <v/>
      </c>
      <c r="H145" s="2" t="str">
        <f>IF(OR(results!M146="",results!$M146="",results!$AE146=0),"",VLOOKUP(results!M146,echelle2,2))</f>
        <v/>
      </c>
      <c r="I145" s="92">
        <f>results!B146</f>
        <v>0</v>
      </c>
      <c r="K145" s="2" t="str">
        <f>IF(OR(results!F146="",results!$M146="",results!$AE146=0),"",VLOOKUP(results!F146,Feuil1!$N$2:$O$48,2))</f>
        <v/>
      </c>
      <c r="L145" s="2" t="str">
        <f>IF(OR(results!Q146="",results!$M146="",results!$AE146=0),"",VLOOKUP(results!Q146,echelle3,2))</f>
        <v/>
      </c>
      <c r="M145" s="2" t="str">
        <f>IF(OR(results!R146="",results!$M146="",results!$AE146=0),"",VLOOKUP(results!R146,echelle3,2))</f>
        <v/>
      </c>
      <c r="N145" s="2" t="str">
        <f>IF(OR(results!S146="",results!$M146="",results!$AE146=0),"",VLOOKUP(results!S146,echelle3,2))</f>
        <v/>
      </c>
      <c r="O145" s="2" t="str">
        <f>IF(OR(results!T146="",results!$M146="",results!$AE146=0),"",VLOOKUP(results!T146,echelle3,2))</f>
        <v/>
      </c>
      <c r="P145" s="2" t="str">
        <f>IF(OR(results!U146="",results!$M146="",results!$AE146=0),"",VLOOKUP(results!U146,echelle3,2))</f>
        <v/>
      </c>
      <c r="Q145" s="2" t="str">
        <f>IF(OR(results!V146="",results!$M146="",results!$AE146=0),"",VLOOKUP(results!V146,echelle3,2))</f>
        <v/>
      </c>
      <c r="R145" s="2" t="str">
        <f>IF(OR(results!W146="",results!$M146="",results!$AE146=0),"",VLOOKUP(results!W146,echelle2,2))</f>
        <v/>
      </c>
      <c r="S145" s="92">
        <f>results!L146</f>
        <v>0</v>
      </c>
    </row>
    <row r="146" spans="1:19" x14ac:dyDescent="0.25">
      <c r="A146" s="2" t="str">
        <f>IF(OR(results!F147="",results!$M147="",results!$AE147=0),"",VLOOKUP(results!F147,echelle3,2))</f>
        <v/>
      </c>
      <c r="B146" s="2" t="str">
        <f>IF(OR(results!G147="",results!$M147="",results!$AE147=0),"",VLOOKUP(results!G147,echelle3,2))</f>
        <v/>
      </c>
      <c r="C146" s="2" t="str">
        <f>IF(OR(results!H147="",results!$M147="",results!$AE147=0),"",VLOOKUP(results!H147,echelle3,2))</f>
        <v/>
      </c>
      <c r="D146" s="2" t="str">
        <f>IF(OR(results!I147="",results!$M147="",results!$AE147=0),"",VLOOKUP(results!I147,echelle3,2))</f>
        <v/>
      </c>
      <c r="E146" s="2" t="str">
        <f>IF(OR(results!J147="",results!$M147="",results!$AE147=0),"",VLOOKUP(results!J147,echelle3,2))</f>
        <v/>
      </c>
      <c r="F146" s="2" t="str">
        <f>IF(OR(results!K147="",results!$M147="",results!$AE147=0),"",VLOOKUP(results!K147,echelle3,2))</f>
        <v/>
      </c>
      <c r="G146" s="2" t="str">
        <f>IF(OR(results!L147="",results!$M147="",results!$AE147=0),"",VLOOKUP(results!L147,echelle3,2))</f>
        <v/>
      </c>
      <c r="H146" s="2" t="str">
        <f>IF(OR(results!M147="",results!$M147="",results!$AE147=0),"",VLOOKUP(results!M147,echelle2,2))</f>
        <v/>
      </c>
      <c r="I146" s="92">
        <f>results!B147</f>
        <v>0</v>
      </c>
      <c r="K146" s="2" t="str">
        <f>IF(OR(results!F147="",results!$M147="",results!$AE147=0),"",VLOOKUP(results!F147,Feuil1!$N$2:$O$48,2))</f>
        <v/>
      </c>
      <c r="L146" s="2" t="str">
        <f>IF(OR(results!Q147="",results!$M147="",results!$AE147=0),"",VLOOKUP(results!Q147,echelle3,2))</f>
        <v/>
      </c>
      <c r="M146" s="2" t="str">
        <f>IF(OR(results!R147="",results!$M147="",results!$AE147=0),"",VLOOKUP(results!R147,echelle3,2))</f>
        <v/>
      </c>
      <c r="N146" s="2" t="str">
        <f>IF(OR(results!S147="",results!$M147="",results!$AE147=0),"",VLOOKUP(results!S147,echelle3,2))</f>
        <v/>
      </c>
      <c r="O146" s="2" t="str">
        <f>IF(OR(results!T147="",results!$M147="",results!$AE147=0),"",VLOOKUP(results!T147,echelle3,2))</f>
        <v/>
      </c>
      <c r="P146" s="2" t="str">
        <f>IF(OR(results!U147="",results!$M147="",results!$AE147=0),"",VLOOKUP(results!U147,echelle3,2))</f>
        <v/>
      </c>
      <c r="Q146" s="2" t="str">
        <f>IF(OR(results!V147="",results!$M147="",results!$AE147=0),"",VLOOKUP(results!V147,echelle3,2))</f>
        <v/>
      </c>
      <c r="R146" s="2" t="str">
        <f>IF(OR(results!W147="",results!$M147="",results!$AE147=0),"",VLOOKUP(results!W147,echelle2,2))</f>
        <v/>
      </c>
      <c r="S146" s="92">
        <f>results!L147</f>
        <v>0</v>
      </c>
    </row>
    <row r="147" spans="1:19" x14ac:dyDescent="0.25">
      <c r="A147" s="2" t="str">
        <f>IF(OR(results!F148="",results!$M148="",results!$AE148=0),"",VLOOKUP(results!F148,echelle3,2))</f>
        <v/>
      </c>
      <c r="B147" s="2" t="str">
        <f>IF(OR(results!G148="",results!$M148="",results!$AE148=0),"",VLOOKUP(results!G148,echelle3,2))</f>
        <v/>
      </c>
      <c r="C147" s="2" t="str">
        <f>IF(OR(results!H148="",results!$M148="",results!$AE148=0),"",VLOOKUP(results!H148,echelle3,2))</f>
        <v/>
      </c>
      <c r="D147" s="2" t="str">
        <f>IF(OR(results!I148="",results!$M148="",results!$AE148=0),"",VLOOKUP(results!I148,echelle3,2))</f>
        <v/>
      </c>
      <c r="E147" s="2" t="str">
        <f>IF(OR(results!J148="",results!$M148="",results!$AE148=0),"",VLOOKUP(results!J148,echelle3,2))</f>
        <v/>
      </c>
      <c r="F147" s="2" t="str">
        <f>IF(OR(results!K148="",results!$M148="",results!$AE148=0),"",VLOOKUP(results!K148,echelle3,2))</f>
        <v/>
      </c>
      <c r="G147" s="2" t="str">
        <f>IF(OR(results!L148="",results!$M148="",results!$AE148=0),"",VLOOKUP(results!L148,echelle3,2))</f>
        <v/>
      </c>
      <c r="H147" s="2" t="str">
        <f>IF(OR(results!M148="",results!$M148="",results!$AE148=0),"",VLOOKUP(results!M148,echelle2,2))</f>
        <v/>
      </c>
      <c r="I147" s="92">
        <f>results!B148</f>
        <v>0</v>
      </c>
      <c r="K147" s="2" t="str">
        <f>IF(OR(results!F148="",results!$M148="",results!$AE148=0),"",VLOOKUP(results!F148,Feuil1!$N$2:$O$48,2))</f>
        <v/>
      </c>
      <c r="L147" s="2" t="str">
        <f>IF(OR(results!Q148="",results!$M148="",results!$AE148=0),"",VLOOKUP(results!Q148,echelle3,2))</f>
        <v/>
      </c>
      <c r="M147" s="2" t="str">
        <f>IF(OR(results!R148="",results!$M148="",results!$AE148=0),"",VLOOKUP(results!R148,echelle3,2))</f>
        <v/>
      </c>
      <c r="N147" s="2" t="str">
        <f>IF(OR(results!S148="",results!$M148="",results!$AE148=0),"",VLOOKUP(results!S148,echelle3,2))</f>
        <v/>
      </c>
      <c r="O147" s="2" t="str">
        <f>IF(OR(results!T148="",results!$M148="",results!$AE148=0),"",VLOOKUP(results!T148,echelle3,2))</f>
        <v/>
      </c>
      <c r="P147" s="2" t="str">
        <f>IF(OR(results!U148="",results!$M148="",results!$AE148=0),"",VLOOKUP(results!U148,echelle3,2))</f>
        <v/>
      </c>
      <c r="Q147" s="2" t="str">
        <f>IF(OR(results!V148="",results!$M148="",results!$AE148=0),"",VLOOKUP(results!V148,echelle3,2))</f>
        <v/>
      </c>
      <c r="R147" s="2" t="str">
        <f>IF(OR(results!W148="",results!$M148="",results!$AE148=0),"",VLOOKUP(results!W148,echelle2,2))</f>
        <v/>
      </c>
      <c r="S147" s="92">
        <f>results!L148</f>
        <v>0</v>
      </c>
    </row>
    <row r="148" spans="1:19" x14ac:dyDescent="0.25">
      <c r="A148" s="2" t="str">
        <f>IF(OR(results!F149="",results!$M149="",results!$AE149=0),"",VLOOKUP(results!F149,echelle3,2))</f>
        <v/>
      </c>
      <c r="B148" s="2" t="str">
        <f>IF(OR(results!G149="",results!$M149="",results!$AE149=0),"",VLOOKUP(results!G149,echelle3,2))</f>
        <v/>
      </c>
      <c r="C148" s="2" t="str">
        <f>IF(OR(results!H149="",results!$M149="",results!$AE149=0),"",VLOOKUP(results!H149,echelle3,2))</f>
        <v/>
      </c>
      <c r="D148" s="2" t="str">
        <f>IF(OR(results!I149="",results!$M149="",results!$AE149=0),"",VLOOKUP(results!I149,echelle3,2))</f>
        <v/>
      </c>
      <c r="E148" s="2" t="str">
        <f>IF(OR(results!J149="",results!$M149="",results!$AE149=0),"",VLOOKUP(results!J149,echelle3,2))</f>
        <v/>
      </c>
      <c r="F148" s="2" t="str">
        <f>IF(OR(results!K149="",results!$M149="",results!$AE149=0),"",VLOOKUP(results!K149,echelle3,2))</f>
        <v/>
      </c>
      <c r="G148" s="2" t="str">
        <f>IF(OR(results!L149="",results!$M149="",results!$AE149=0),"",VLOOKUP(results!L149,echelle3,2))</f>
        <v/>
      </c>
      <c r="H148" s="2" t="str">
        <f>IF(OR(results!M149="",results!$M149="",results!$AE149=0),"",VLOOKUP(results!M149,echelle2,2))</f>
        <v/>
      </c>
      <c r="I148" s="92">
        <f>results!B149</f>
        <v>0</v>
      </c>
      <c r="K148" s="2" t="str">
        <f>IF(OR(results!F149="",results!$M149="",results!$AE149=0),"",VLOOKUP(results!F149,Feuil1!$N$2:$O$48,2))</f>
        <v/>
      </c>
      <c r="L148" s="2" t="str">
        <f>IF(OR(results!Q149="",results!$M149="",results!$AE149=0),"",VLOOKUP(results!Q149,echelle3,2))</f>
        <v/>
      </c>
      <c r="M148" s="2" t="str">
        <f>IF(OR(results!R149="",results!$M149="",results!$AE149=0),"",VLOOKUP(results!R149,echelle3,2))</f>
        <v/>
      </c>
      <c r="N148" s="2" t="str">
        <f>IF(OR(results!S149="",results!$M149="",results!$AE149=0),"",VLOOKUP(results!S149,echelle3,2))</f>
        <v/>
      </c>
      <c r="O148" s="2" t="str">
        <f>IF(OR(results!T149="",results!$M149="",results!$AE149=0),"",VLOOKUP(results!T149,echelle3,2))</f>
        <v/>
      </c>
      <c r="P148" s="2" t="str">
        <f>IF(OR(results!U149="",results!$M149="",results!$AE149=0),"",VLOOKUP(results!U149,echelle3,2))</f>
        <v/>
      </c>
      <c r="Q148" s="2" t="str">
        <f>IF(OR(results!V149="",results!$M149="",results!$AE149=0),"",VLOOKUP(results!V149,echelle3,2))</f>
        <v/>
      </c>
      <c r="R148" s="2" t="str">
        <f>IF(OR(results!W149="",results!$M149="",results!$AE149=0),"",VLOOKUP(results!W149,echelle2,2))</f>
        <v/>
      </c>
      <c r="S148" s="92">
        <f>results!L149</f>
        <v>0</v>
      </c>
    </row>
    <row r="149" spans="1:19" x14ac:dyDescent="0.25">
      <c r="A149" s="2" t="str">
        <f>IF(OR(results!F150="",results!$M150="",results!$AE150=0),"",VLOOKUP(results!F150,echelle3,2))</f>
        <v/>
      </c>
      <c r="B149" s="2" t="str">
        <f>IF(OR(results!G150="",results!$M150="",results!$AE150=0),"",VLOOKUP(results!G150,echelle3,2))</f>
        <v/>
      </c>
      <c r="C149" s="2" t="str">
        <f>IF(OR(results!H150="",results!$M150="",results!$AE150=0),"",VLOOKUP(results!H150,echelle3,2))</f>
        <v/>
      </c>
      <c r="D149" s="2" t="str">
        <f>IF(OR(results!I150="",results!$M150="",results!$AE150=0),"",VLOOKUP(results!I150,echelle3,2))</f>
        <v/>
      </c>
      <c r="E149" s="2" t="str">
        <f>IF(OR(results!J150="",results!$M150="",results!$AE150=0),"",VLOOKUP(results!J150,echelle3,2))</f>
        <v/>
      </c>
      <c r="F149" s="2" t="str">
        <f>IF(OR(results!K150="",results!$M150="",results!$AE150=0),"",VLOOKUP(results!K150,echelle3,2))</f>
        <v/>
      </c>
      <c r="G149" s="2" t="str">
        <f>IF(OR(results!L150="",results!$M150="",results!$AE150=0),"",VLOOKUP(results!L150,echelle3,2))</f>
        <v/>
      </c>
      <c r="H149" s="2" t="str">
        <f>IF(OR(results!M150="",results!$M150="",results!$AE150=0),"",VLOOKUP(results!M150,echelle2,2))</f>
        <v/>
      </c>
      <c r="I149" s="92">
        <f>results!B150</f>
        <v>0</v>
      </c>
      <c r="K149" s="2" t="str">
        <f>IF(OR(results!F150="",results!$M150="",results!$AE150=0),"",VLOOKUP(results!F150,Feuil1!$N$2:$O$48,2))</f>
        <v/>
      </c>
      <c r="L149" s="2" t="str">
        <f>IF(OR(results!Q150="",results!$M150="",results!$AE150=0),"",VLOOKUP(results!Q150,echelle3,2))</f>
        <v/>
      </c>
      <c r="M149" s="2" t="str">
        <f>IF(OR(results!R150="",results!$M150="",results!$AE150=0),"",VLOOKUP(results!R150,echelle3,2))</f>
        <v/>
      </c>
      <c r="N149" s="2" t="str">
        <f>IF(OR(results!S150="",results!$M150="",results!$AE150=0),"",VLOOKUP(results!S150,echelle3,2))</f>
        <v/>
      </c>
      <c r="O149" s="2" t="str">
        <f>IF(OR(results!T150="",results!$M150="",results!$AE150=0),"",VLOOKUP(results!T150,echelle3,2))</f>
        <v/>
      </c>
      <c r="P149" s="2" t="str">
        <f>IF(OR(results!U150="",results!$M150="",results!$AE150=0),"",VLOOKUP(results!U150,echelle3,2))</f>
        <v/>
      </c>
      <c r="Q149" s="2" t="str">
        <f>IF(OR(results!V150="",results!$M150="",results!$AE150=0),"",VLOOKUP(results!V150,echelle3,2))</f>
        <v/>
      </c>
      <c r="R149" s="2" t="str">
        <f>IF(OR(results!W150="",results!$M150="",results!$AE150=0),"",VLOOKUP(results!W150,echelle2,2))</f>
        <v/>
      </c>
      <c r="S149" s="92">
        <f>results!L150</f>
        <v>0</v>
      </c>
    </row>
    <row r="150" spans="1:19" x14ac:dyDescent="0.25">
      <c r="A150" s="2" t="str">
        <f>IF(OR(results!F151="",results!$M151="",results!$AE151=0),"",VLOOKUP(results!F151,echelle3,2))</f>
        <v/>
      </c>
      <c r="B150" s="2" t="str">
        <f>IF(OR(results!G151="",results!$M151="",results!$AE151=0),"",VLOOKUP(results!G151,echelle3,2))</f>
        <v/>
      </c>
      <c r="C150" s="2" t="str">
        <f>IF(OR(results!H151="",results!$M151="",results!$AE151=0),"",VLOOKUP(results!H151,echelle3,2))</f>
        <v/>
      </c>
      <c r="D150" s="2" t="str">
        <f>IF(OR(results!I151="",results!$M151="",results!$AE151=0),"",VLOOKUP(results!I151,echelle3,2))</f>
        <v/>
      </c>
      <c r="E150" s="2" t="str">
        <f>IF(OR(results!J151="",results!$M151="",results!$AE151=0),"",VLOOKUP(results!J151,echelle3,2))</f>
        <v/>
      </c>
      <c r="F150" s="2" t="str">
        <f>IF(OR(results!K151="",results!$M151="",results!$AE151=0),"",VLOOKUP(results!K151,echelle3,2))</f>
        <v/>
      </c>
      <c r="G150" s="2" t="str">
        <f>IF(OR(results!L151="",results!$M151="",results!$AE151=0),"",VLOOKUP(results!L151,echelle3,2))</f>
        <v/>
      </c>
      <c r="H150" s="2" t="str">
        <f>IF(OR(results!M151="",results!$M151="",results!$AE151=0),"",VLOOKUP(results!M151,echelle2,2))</f>
        <v/>
      </c>
      <c r="I150" s="92">
        <f>results!B151</f>
        <v>0</v>
      </c>
      <c r="K150" s="2" t="str">
        <f>IF(OR(results!F151="",results!$M151="",results!$AE151=0),"",VLOOKUP(results!F151,Feuil1!$N$2:$O$48,2))</f>
        <v/>
      </c>
      <c r="L150" s="2" t="str">
        <f>IF(OR(results!Q151="",results!$M151="",results!$AE151=0),"",VLOOKUP(results!Q151,echelle3,2))</f>
        <v/>
      </c>
      <c r="M150" s="2" t="str">
        <f>IF(OR(results!R151="",results!$M151="",results!$AE151=0),"",VLOOKUP(results!R151,echelle3,2))</f>
        <v/>
      </c>
      <c r="N150" s="2" t="str">
        <f>IF(OR(results!S151="",results!$M151="",results!$AE151=0),"",VLOOKUP(results!S151,echelle3,2))</f>
        <v/>
      </c>
      <c r="O150" s="2" t="str">
        <f>IF(OR(results!T151="",results!$M151="",results!$AE151=0),"",VLOOKUP(results!T151,echelle3,2))</f>
        <v/>
      </c>
      <c r="P150" s="2" t="str">
        <f>IF(OR(results!U151="",results!$M151="",results!$AE151=0),"",VLOOKUP(results!U151,echelle3,2))</f>
        <v/>
      </c>
      <c r="Q150" s="2" t="str">
        <f>IF(OR(results!V151="",results!$M151="",results!$AE151=0),"",VLOOKUP(results!V151,echelle3,2))</f>
        <v/>
      </c>
      <c r="R150" s="2" t="str">
        <f>IF(OR(results!W151="",results!$M151="",results!$AE151=0),"",VLOOKUP(results!W151,echelle2,2))</f>
        <v/>
      </c>
      <c r="S150" s="92">
        <f>results!L151</f>
        <v>0</v>
      </c>
    </row>
    <row r="151" spans="1:19" x14ac:dyDescent="0.25">
      <c r="A151" s="2" t="str">
        <f>IF(OR(results!F152="",results!$M152="",results!$AE152=0),"",VLOOKUP(results!F152,echelle3,2))</f>
        <v/>
      </c>
      <c r="B151" s="2" t="str">
        <f>IF(OR(results!G152="",results!$M152="",results!$AE152=0),"",VLOOKUP(results!G152,echelle3,2))</f>
        <v/>
      </c>
      <c r="C151" s="2" t="str">
        <f>IF(OR(results!H152="",results!$M152="",results!$AE152=0),"",VLOOKUP(results!H152,echelle3,2))</f>
        <v/>
      </c>
      <c r="D151" s="2" t="str">
        <f>IF(OR(results!I152="",results!$M152="",results!$AE152=0),"",VLOOKUP(results!I152,echelle3,2))</f>
        <v/>
      </c>
      <c r="E151" s="2" t="str">
        <f>IF(OR(results!J152="",results!$M152="",results!$AE152=0),"",VLOOKUP(results!J152,echelle3,2))</f>
        <v/>
      </c>
      <c r="F151" s="2" t="str">
        <f>IF(OR(results!K152="",results!$M152="",results!$AE152=0),"",VLOOKUP(results!K152,echelle3,2))</f>
        <v/>
      </c>
      <c r="G151" s="2" t="str">
        <f>IF(OR(results!L152="",results!$M152="",results!$AE152=0),"",VLOOKUP(results!L152,echelle3,2))</f>
        <v/>
      </c>
      <c r="H151" s="2" t="str">
        <f>IF(OR(results!M152="",results!$M152="",results!$AE152=0),"",VLOOKUP(results!M152,echelle2,2))</f>
        <v/>
      </c>
      <c r="I151" s="92">
        <f>results!B152</f>
        <v>0</v>
      </c>
      <c r="K151" s="2" t="str">
        <f>IF(OR(results!F152="",results!$M152="",results!$AE152=0),"",VLOOKUP(results!F152,Feuil1!$N$2:$O$48,2))</f>
        <v/>
      </c>
      <c r="L151" s="2" t="str">
        <f>IF(OR(results!Q152="",results!$M152="",results!$AE152=0),"",VLOOKUP(results!Q152,echelle3,2))</f>
        <v/>
      </c>
      <c r="M151" s="2" t="str">
        <f>IF(OR(results!R152="",results!$M152="",results!$AE152=0),"",VLOOKUP(results!R152,echelle3,2))</f>
        <v/>
      </c>
      <c r="N151" s="2" t="str">
        <f>IF(OR(results!S152="",results!$M152="",results!$AE152=0),"",VLOOKUP(results!S152,echelle3,2))</f>
        <v/>
      </c>
      <c r="O151" s="2" t="str">
        <f>IF(OR(results!T152="",results!$M152="",results!$AE152=0),"",VLOOKUP(results!T152,echelle3,2))</f>
        <v/>
      </c>
      <c r="P151" s="2" t="str">
        <f>IF(OR(results!U152="",results!$M152="",results!$AE152=0),"",VLOOKUP(results!U152,echelle3,2))</f>
        <v/>
      </c>
      <c r="Q151" s="2" t="str">
        <f>IF(OR(results!V152="",results!$M152="",results!$AE152=0),"",VLOOKUP(results!V152,echelle3,2))</f>
        <v/>
      </c>
      <c r="R151" s="2" t="str">
        <f>IF(OR(results!W152="",results!$M152="",results!$AE152=0),"",VLOOKUP(results!W152,echelle2,2))</f>
        <v/>
      </c>
      <c r="S151" s="92">
        <f>results!L152</f>
        <v>0</v>
      </c>
    </row>
    <row r="152" spans="1:19" x14ac:dyDescent="0.25">
      <c r="A152" s="2" t="str">
        <f>IF(OR(results!F153="",results!$M153="",results!$AE153=0),"",VLOOKUP(results!F153,echelle3,2))</f>
        <v/>
      </c>
      <c r="B152" s="2" t="str">
        <f>IF(OR(results!G153="",results!$M153="",results!$AE153=0),"",VLOOKUP(results!G153,echelle3,2))</f>
        <v/>
      </c>
      <c r="C152" s="2" t="str">
        <f>IF(OR(results!H153="",results!$M153="",results!$AE153=0),"",VLOOKUP(results!H153,echelle3,2))</f>
        <v/>
      </c>
      <c r="D152" s="2" t="str">
        <f>IF(OR(results!I153="",results!$M153="",results!$AE153=0),"",VLOOKUP(results!I153,echelle3,2))</f>
        <v/>
      </c>
      <c r="E152" s="2" t="str">
        <f>IF(OR(results!J153="",results!$M153="",results!$AE153=0),"",VLOOKUP(results!J153,echelle3,2))</f>
        <v/>
      </c>
      <c r="F152" s="2" t="str">
        <f>IF(OR(results!K153="",results!$M153="",results!$AE153=0),"",VLOOKUP(results!K153,echelle3,2))</f>
        <v/>
      </c>
      <c r="G152" s="2" t="str">
        <f>IF(OR(results!L153="",results!$M153="",results!$AE153=0),"",VLOOKUP(results!L153,echelle3,2))</f>
        <v/>
      </c>
      <c r="H152" s="2" t="str">
        <f>IF(OR(results!M153="",results!$M153="",results!$AE153=0),"",VLOOKUP(results!M153,echelle2,2))</f>
        <v/>
      </c>
      <c r="I152" s="92">
        <f>results!B153</f>
        <v>0</v>
      </c>
      <c r="K152" s="2" t="str">
        <f>IF(OR(results!F153="",results!$M153="",results!$AE153=0),"",VLOOKUP(results!F153,Feuil1!$N$2:$O$48,2))</f>
        <v/>
      </c>
      <c r="L152" s="2" t="str">
        <f>IF(OR(results!Q153="",results!$M153="",results!$AE153=0),"",VLOOKUP(results!Q153,echelle3,2))</f>
        <v/>
      </c>
      <c r="M152" s="2" t="str">
        <f>IF(OR(results!R153="",results!$M153="",results!$AE153=0),"",VLOOKUP(results!R153,echelle3,2))</f>
        <v/>
      </c>
      <c r="N152" s="2" t="str">
        <f>IF(OR(results!S153="",results!$M153="",results!$AE153=0),"",VLOOKUP(results!S153,echelle3,2))</f>
        <v/>
      </c>
      <c r="O152" s="2" t="str">
        <f>IF(OR(results!T153="",results!$M153="",results!$AE153=0),"",VLOOKUP(results!T153,echelle3,2))</f>
        <v/>
      </c>
      <c r="P152" s="2" t="str">
        <f>IF(OR(results!U153="",results!$M153="",results!$AE153=0),"",VLOOKUP(results!U153,echelle3,2))</f>
        <v/>
      </c>
      <c r="Q152" s="2" t="str">
        <f>IF(OR(results!V153="",results!$M153="",results!$AE153=0),"",VLOOKUP(results!V153,echelle3,2))</f>
        <v/>
      </c>
      <c r="R152" s="2" t="str">
        <f>IF(OR(results!W153="",results!$M153="",results!$AE153=0),"",VLOOKUP(results!W153,echelle2,2))</f>
        <v/>
      </c>
      <c r="S152" s="92">
        <f>results!L153</f>
        <v>0</v>
      </c>
    </row>
    <row r="153" spans="1:19" x14ac:dyDescent="0.25">
      <c r="A153" s="2" t="str">
        <f>IF(OR(results!F154="",results!$M154="",results!$AE154=0),"",VLOOKUP(results!F154,echelle3,2))</f>
        <v/>
      </c>
      <c r="B153" s="2" t="str">
        <f>IF(OR(results!G154="",results!$M154="",results!$AE154=0),"",VLOOKUP(results!G154,echelle3,2))</f>
        <v/>
      </c>
      <c r="C153" s="2" t="str">
        <f>IF(OR(results!H154="",results!$M154="",results!$AE154=0),"",VLOOKUP(results!H154,echelle3,2))</f>
        <v/>
      </c>
      <c r="D153" s="2" t="str">
        <f>IF(OR(results!I154="",results!$M154="",results!$AE154=0),"",VLOOKUP(results!I154,echelle3,2))</f>
        <v/>
      </c>
      <c r="E153" s="2" t="str">
        <f>IF(OR(results!J154="",results!$M154="",results!$AE154=0),"",VLOOKUP(results!J154,echelle3,2))</f>
        <v/>
      </c>
      <c r="F153" s="2" t="str">
        <f>IF(OR(results!K154="",results!$M154="",results!$AE154=0),"",VLOOKUP(results!K154,echelle3,2))</f>
        <v/>
      </c>
      <c r="G153" s="2" t="str">
        <f>IF(OR(results!L154="",results!$M154="",results!$AE154=0),"",VLOOKUP(results!L154,echelle3,2))</f>
        <v/>
      </c>
      <c r="H153" s="2" t="str">
        <f>IF(OR(results!M154="",results!$M154="",results!$AE154=0),"",VLOOKUP(results!M154,echelle2,2))</f>
        <v/>
      </c>
      <c r="I153" s="92">
        <f>results!B154</f>
        <v>0</v>
      </c>
      <c r="K153" s="2" t="str">
        <f>IF(OR(results!F154="",results!$M154="",results!$AE154=0),"",VLOOKUP(results!F154,Feuil1!$N$2:$O$48,2))</f>
        <v/>
      </c>
      <c r="L153" s="2" t="str">
        <f>IF(OR(results!Q154="",results!$M154="",results!$AE154=0),"",VLOOKUP(results!Q154,echelle3,2))</f>
        <v/>
      </c>
      <c r="M153" s="2" t="str">
        <f>IF(OR(results!R154="",results!$M154="",results!$AE154=0),"",VLOOKUP(results!R154,echelle3,2))</f>
        <v/>
      </c>
      <c r="N153" s="2" t="str">
        <f>IF(OR(results!S154="",results!$M154="",results!$AE154=0),"",VLOOKUP(results!S154,echelle3,2))</f>
        <v/>
      </c>
      <c r="O153" s="2" t="str">
        <f>IF(OR(results!T154="",results!$M154="",results!$AE154=0),"",VLOOKUP(results!T154,echelle3,2))</f>
        <v/>
      </c>
      <c r="P153" s="2" t="str">
        <f>IF(OR(results!U154="",results!$M154="",results!$AE154=0),"",VLOOKUP(results!U154,echelle3,2))</f>
        <v/>
      </c>
      <c r="Q153" s="2" t="str">
        <f>IF(OR(results!V154="",results!$M154="",results!$AE154=0),"",VLOOKUP(results!V154,echelle3,2))</f>
        <v/>
      </c>
      <c r="R153" s="2" t="str">
        <f>IF(OR(results!W154="",results!$M154="",results!$AE154=0),"",VLOOKUP(results!W154,echelle2,2))</f>
        <v/>
      </c>
      <c r="S153" s="92">
        <f>results!L154</f>
        <v>0</v>
      </c>
    </row>
    <row r="154" spans="1:19" x14ac:dyDescent="0.25">
      <c r="A154" s="2" t="str">
        <f>IF(OR(results!F155="",results!$M155="",results!$AE155=0),"",VLOOKUP(results!F155,echelle3,2))</f>
        <v/>
      </c>
      <c r="B154" s="2" t="str">
        <f>IF(OR(results!G155="",results!$M155="",results!$AE155=0),"",VLOOKUP(results!G155,echelle3,2))</f>
        <v/>
      </c>
      <c r="C154" s="2" t="str">
        <f>IF(OR(results!H155="",results!$M155="",results!$AE155=0),"",VLOOKUP(results!H155,echelle3,2))</f>
        <v/>
      </c>
      <c r="D154" s="2" t="str">
        <f>IF(OR(results!I155="",results!$M155="",results!$AE155=0),"",VLOOKUP(results!I155,echelle3,2))</f>
        <v/>
      </c>
      <c r="E154" s="2" t="str">
        <f>IF(OR(results!J155="",results!$M155="",results!$AE155=0),"",VLOOKUP(results!J155,echelle3,2))</f>
        <v/>
      </c>
      <c r="F154" s="2" t="str">
        <f>IF(OR(results!K155="",results!$M155="",results!$AE155=0),"",VLOOKUP(results!K155,echelle3,2))</f>
        <v/>
      </c>
      <c r="G154" s="2" t="str">
        <f>IF(OR(results!L155="",results!$M155="",results!$AE155=0),"",VLOOKUP(results!L155,echelle3,2))</f>
        <v/>
      </c>
      <c r="H154" s="2" t="str">
        <f>IF(OR(results!M155="",results!$M155="",results!$AE155=0),"",VLOOKUP(results!M155,echelle2,2))</f>
        <v/>
      </c>
      <c r="I154" s="92">
        <f>results!B155</f>
        <v>0</v>
      </c>
      <c r="K154" s="2" t="str">
        <f>IF(OR(results!F155="",results!$M155="",results!$AE155=0),"",VLOOKUP(results!F155,Feuil1!$N$2:$O$48,2))</f>
        <v/>
      </c>
      <c r="L154" s="2" t="str">
        <f>IF(OR(results!Q155="",results!$M155="",results!$AE155=0),"",VLOOKUP(results!Q155,echelle3,2))</f>
        <v/>
      </c>
      <c r="M154" s="2" t="str">
        <f>IF(OR(results!R155="",results!$M155="",results!$AE155=0),"",VLOOKUP(results!R155,echelle3,2))</f>
        <v/>
      </c>
      <c r="N154" s="2" t="str">
        <f>IF(OR(results!S155="",results!$M155="",results!$AE155=0),"",VLOOKUP(results!S155,echelle3,2))</f>
        <v/>
      </c>
      <c r="O154" s="2" t="str">
        <f>IF(OR(results!T155="",results!$M155="",results!$AE155=0),"",VLOOKUP(results!T155,echelle3,2))</f>
        <v/>
      </c>
      <c r="P154" s="2" t="str">
        <f>IF(OR(results!U155="",results!$M155="",results!$AE155=0),"",VLOOKUP(results!U155,echelle3,2))</f>
        <v/>
      </c>
      <c r="Q154" s="2" t="str">
        <f>IF(OR(results!V155="",results!$M155="",results!$AE155=0),"",VLOOKUP(results!V155,echelle3,2))</f>
        <v/>
      </c>
      <c r="R154" s="2" t="str">
        <f>IF(OR(results!W155="",results!$M155="",results!$AE155=0),"",VLOOKUP(results!W155,echelle2,2))</f>
        <v/>
      </c>
      <c r="S154" s="92">
        <f>results!L155</f>
        <v>0</v>
      </c>
    </row>
    <row r="155" spans="1:19" x14ac:dyDescent="0.25">
      <c r="A155" s="2" t="str">
        <f>IF(OR(results!F156="",results!$M156="",results!$AE156=0),"",VLOOKUP(results!F156,echelle3,2))</f>
        <v/>
      </c>
      <c r="B155" s="2" t="str">
        <f>IF(OR(results!G156="",results!$M156="",results!$AE156=0),"",VLOOKUP(results!G156,echelle3,2))</f>
        <v/>
      </c>
      <c r="C155" s="2" t="str">
        <f>IF(OR(results!H156="",results!$M156="",results!$AE156=0),"",VLOOKUP(results!H156,echelle3,2))</f>
        <v/>
      </c>
      <c r="D155" s="2" t="str">
        <f>IF(OR(results!I156="",results!$M156="",results!$AE156=0),"",VLOOKUP(results!I156,echelle3,2))</f>
        <v/>
      </c>
      <c r="E155" s="2" t="str">
        <f>IF(OR(results!J156="",results!$M156="",results!$AE156=0),"",VLOOKUP(results!J156,echelle3,2))</f>
        <v/>
      </c>
      <c r="F155" s="2" t="str">
        <f>IF(OR(results!K156="",results!$M156="",results!$AE156=0),"",VLOOKUP(results!K156,echelle3,2))</f>
        <v/>
      </c>
      <c r="G155" s="2" t="str">
        <f>IF(OR(results!L156="",results!$M156="",results!$AE156=0),"",VLOOKUP(results!L156,echelle3,2))</f>
        <v/>
      </c>
      <c r="H155" s="2" t="str">
        <f>IF(OR(results!M156="",results!$M156="",results!$AE156=0),"",VLOOKUP(results!M156,echelle2,2))</f>
        <v/>
      </c>
      <c r="I155" s="92">
        <f>results!B156</f>
        <v>0</v>
      </c>
      <c r="K155" s="2" t="str">
        <f>IF(OR(results!F156="",results!$M156="",results!$AE156=0),"",VLOOKUP(results!F156,Feuil1!$N$2:$O$48,2))</f>
        <v/>
      </c>
      <c r="L155" s="2" t="str">
        <f>IF(OR(results!Q156="",results!$M156="",results!$AE156=0),"",VLOOKUP(results!Q156,echelle3,2))</f>
        <v/>
      </c>
      <c r="M155" s="2" t="str">
        <f>IF(OR(results!R156="",results!$M156="",results!$AE156=0),"",VLOOKUP(results!R156,echelle3,2))</f>
        <v/>
      </c>
      <c r="N155" s="2" t="str">
        <f>IF(OR(results!S156="",results!$M156="",results!$AE156=0),"",VLOOKUP(results!S156,echelle3,2))</f>
        <v/>
      </c>
      <c r="O155" s="2" t="str">
        <f>IF(OR(results!T156="",results!$M156="",results!$AE156=0),"",VLOOKUP(results!T156,echelle3,2))</f>
        <v/>
      </c>
      <c r="P155" s="2" t="str">
        <f>IF(OR(results!U156="",results!$M156="",results!$AE156=0),"",VLOOKUP(results!U156,echelle3,2))</f>
        <v/>
      </c>
      <c r="Q155" s="2" t="str">
        <f>IF(OR(results!V156="",results!$M156="",results!$AE156=0),"",VLOOKUP(results!V156,echelle3,2))</f>
        <v/>
      </c>
      <c r="R155" s="2" t="str">
        <f>IF(OR(results!W156="",results!$M156="",results!$AE156=0),"",VLOOKUP(results!W156,echelle2,2))</f>
        <v/>
      </c>
      <c r="S155" s="92">
        <f>results!L156</f>
        <v>0</v>
      </c>
    </row>
    <row r="156" spans="1:19" x14ac:dyDescent="0.25">
      <c r="A156" s="2" t="str">
        <f>IF(OR(results!F157="",results!$M157="",results!$AE157=0),"",VLOOKUP(results!F157,echelle3,2))</f>
        <v/>
      </c>
      <c r="B156" s="2" t="str">
        <f>IF(OR(results!G157="",results!$M157="",results!$AE157=0),"",VLOOKUP(results!G157,echelle3,2))</f>
        <v/>
      </c>
      <c r="C156" s="2" t="str">
        <f>IF(OR(results!H157="",results!$M157="",results!$AE157=0),"",VLOOKUP(results!H157,echelle3,2))</f>
        <v/>
      </c>
      <c r="D156" s="2" t="str">
        <f>IF(OR(results!I157="",results!$M157="",results!$AE157=0),"",VLOOKUP(results!I157,echelle3,2))</f>
        <v/>
      </c>
      <c r="E156" s="2" t="str">
        <f>IF(OR(results!J157="",results!$M157="",results!$AE157=0),"",VLOOKUP(results!J157,echelle3,2))</f>
        <v/>
      </c>
      <c r="F156" s="2" t="str">
        <f>IF(OR(results!K157="",results!$M157="",results!$AE157=0),"",VLOOKUP(results!K157,echelle3,2))</f>
        <v/>
      </c>
      <c r="G156" s="2" t="str">
        <f>IF(OR(results!L157="",results!$M157="",results!$AE157=0),"",VLOOKUP(results!L157,echelle3,2))</f>
        <v/>
      </c>
      <c r="H156" s="2" t="str">
        <f>IF(OR(results!M157="",results!$M157="",results!$AE157=0),"",VLOOKUP(results!M157,echelle2,2))</f>
        <v/>
      </c>
      <c r="I156" s="92">
        <f>results!B157</f>
        <v>0</v>
      </c>
      <c r="K156" s="2" t="str">
        <f>IF(OR(results!F157="",results!$M157="",results!$AE157=0),"",VLOOKUP(results!F157,Feuil1!$N$2:$O$48,2))</f>
        <v/>
      </c>
      <c r="L156" s="2" t="str">
        <f>IF(OR(results!Q157="",results!$M157="",results!$AE157=0),"",VLOOKUP(results!Q157,echelle3,2))</f>
        <v/>
      </c>
      <c r="M156" s="2" t="str">
        <f>IF(OR(results!R157="",results!$M157="",results!$AE157=0),"",VLOOKUP(results!R157,echelle3,2))</f>
        <v/>
      </c>
      <c r="N156" s="2" t="str">
        <f>IF(OR(results!S157="",results!$M157="",results!$AE157=0),"",VLOOKUP(results!S157,echelle3,2))</f>
        <v/>
      </c>
      <c r="O156" s="2" t="str">
        <f>IF(OR(results!T157="",results!$M157="",results!$AE157=0),"",VLOOKUP(results!T157,echelle3,2))</f>
        <v/>
      </c>
      <c r="P156" s="2" t="str">
        <f>IF(OR(results!U157="",results!$M157="",results!$AE157=0),"",VLOOKUP(results!U157,echelle3,2))</f>
        <v/>
      </c>
      <c r="Q156" s="2" t="str">
        <f>IF(OR(results!V157="",results!$M157="",results!$AE157=0),"",VLOOKUP(results!V157,echelle3,2))</f>
        <v/>
      </c>
      <c r="R156" s="2" t="str">
        <f>IF(OR(results!W157="",results!$M157="",results!$AE157=0),"",VLOOKUP(results!W157,echelle2,2))</f>
        <v/>
      </c>
      <c r="S156" s="92">
        <f>results!L157</f>
        <v>0</v>
      </c>
    </row>
    <row r="157" spans="1:19" x14ac:dyDescent="0.25">
      <c r="A157" s="2" t="str">
        <f>IF(OR(results!F158="",results!$M158="",results!$AE158=0),"",VLOOKUP(results!F158,echelle3,2))</f>
        <v/>
      </c>
      <c r="B157" s="2" t="str">
        <f>IF(OR(results!G158="",results!$M158="",results!$AE158=0),"",VLOOKUP(results!G158,echelle3,2))</f>
        <v/>
      </c>
      <c r="C157" s="2" t="str">
        <f>IF(OR(results!H158="",results!$M158="",results!$AE158=0),"",VLOOKUP(results!H158,echelle3,2))</f>
        <v/>
      </c>
      <c r="D157" s="2" t="str">
        <f>IF(OR(results!I158="",results!$M158="",results!$AE158=0),"",VLOOKUP(results!I158,echelle3,2))</f>
        <v/>
      </c>
      <c r="E157" s="2" t="str">
        <f>IF(OR(results!J158="",results!$M158="",results!$AE158=0),"",VLOOKUP(results!J158,echelle3,2))</f>
        <v/>
      </c>
      <c r="F157" s="2" t="str">
        <f>IF(OR(results!K158="",results!$M158="",results!$AE158=0),"",VLOOKUP(results!K158,echelle3,2))</f>
        <v/>
      </c>
      <c r="G157" s="2" t="str">
        <f>IF(OR(results!L158="",results!$M158="",results!$AE158=0),"",VLOOKUP(results!L158,echelle3,2))</f>
        <v/>
      </c>
      <c r="H157" s="2" t="str">
        <f>IF(OR(results!M158="",results!$M158="",results!$AE158=0),"",VLOOKUP(results!M158,echelle2,2))</f>
        <v/>
      </c>
      <c r="I157" s="92">
        <f>results!B158</f>
        <v>0</v>
      </c>
      <c r="K157" s="2" t="str">
        <f>IF(OR(results!F158="",results!$M158="",results!$AE158=0),"",VLOOKUP(results!F158,Feuil1!$N$2:$O$48,2))</f>
        <v/>
      </c>
      <c r="L157" s="2" t="str">
        <f>IF(OR(results!Q158="",results!$M158="",results!$AE158=0),"",VLOOKUP(results!Q158,echelle3,2))</f>
        <v/>
      </c>
      <c r="M157" s="2" t="str">
        <f>IF(OR(results!R158="",results!$M158="",results!$AE158=0),"",VLOOKUP(results!R158,echelle3,2))</f>
        <v/>
      </c>
      <c r="N157" s="2" t="str">
        <f>IF(OR(results!S158="",results!$M158="",results!$AE158=0),"",VLOOKUP(results!S158,echelle3,2))</f>
        <v/>
      </c>
      <c r="O157" s="2" t="str">
        <f>IF(OR(results!T158="",results!$M158="",results!$AE158=0),"",VLOOKUP(results!T158,echelle3,2))</f>
        <v/>
      </c>
      <c r="P157" s="2" t="str">
        <f>IF(OR(results!U158="",results!$M158="",results!$AE158=0),"",VLOOKUP(results!U158,echelle3,2))</f>
        <v/>
      </c>
      <c r="Q157" s="2" t="str">
        <f>IF(OR(results!V158="",results!$M158="",results!$AE158=0),"",VLOOKUP(results!V158,echelle3,2))</f>
        <v/>
      </c>
      <c r="R157" s="2" t="str">
        <f>IF(OR(results!W158="",results!$M158="",results!$AE158=0),"",VLOOKUP(results!W158,echelle2,2))</f>
        <v/>
      </c>
      <c r="S157" s="92">
        <f>results!L158</f>
        <v>0</v>
      </c>
    </row>
    <row r="158" spans="1:19" x14ac:dyDescent="0.25">
      <c r="A158" s="2" t="str">
        <f>IF(OR(results!F159="",results!$M159="",results!$AE159=0),"",VLOOKUP(results!F159,echelle3,2))</f>
        <v/>
      </c>
      <c r="B158" s="2" t="str">
        <f>IF(OR(results!G159="",results!$M159="",results!$AE159=0),"",VLOOKUP(results!G159,echelle3,2))</f>
        <v/>
      </c>
      <c r="C158" s="2" t="str">
        <f>IF(OR(results!H159="",results!$M159="",results!$AE159=0),"",VLOOKUP(results!H159,echelle3,2))</f>
        <v/>
      </c>
      <c r="D158" s="2" t="str">
        <f>IF(OR(results!I159="",results!$M159="",results!$AE159=0),"",VLOOKUP(results!I159,echelle3,2))</f>
        <v/>
      </c>
      <c r="E158" s="2" t="str">
        <f>IF(OR(results!J159="",results!$M159="",results!$AE159=0),"",VLOOKUP(results!J159,echelle3,2))</f>
        <v/>
      </c>
      <c r="F158" s="2" t="str">
        <f>IF(OR(results!K159="",results!$M159="",results!$AE159=0),"",VLOOKUP(results!K159,echelle3,2))</f>
        <v/>
      </c>
      <c r="G158" s="2" t="str">
        <f>IF(OR(results!L159="",results!$M159="",results!$AE159=0),"",VLOOKUP(results!L159,echelle3,2))</f>
        <v/>
      </c>
      <c r="H158" s="2" t="str">
        <f>IF(OR(results!M159="",results!$M159="",results!$AE159=0),"",VLOOKUP(results!M159,echelle2,2))</f>
        <v/>
      </c>
      <c r="I158" s="92">
        <f>results!B159</f>
        <v>0</v>
      </c>
      <c r="K158" s="2" t="str">
        <f>IF(OR(results!F159="",results!$M159="",results!$AE159=0),"",VLOOKUP(results!F159,Feuil1!$N$2:$O$48,2))</f>
        <v/>
      </c>
      <c r="L158" s="2" t="str">
        <f>IF(OR(results!Q159="",results!$M159="",results!$AE159=0),"",VLOOKUP(results!Q159,echelle3,2))</f>
        <v/>
      </c>
      <c r="M158" s="2" t="str">
        <f>IF(OR(results!R159="",results!$M159="",results!$AE159=0),"",VLOOKUP(results!R159,echelle3,2))</f>
        <v/>
      </c>
      <c r="N158" s="2" t="str">
        <f>IF(OR(results!S159="",results!$M159="",results!$AE159=0),"",VLOOKUP(results!S159,echelle3,2))</f>
        <v/>
      </c>
      <c r="O158" s="2" t="str">
        <f>IF(OR(results!T159="",results!$M159="",results!$AE159=0),"",VLOOKUP(results!T159,echelle3,2))</f>
        <v/>
      </c>
      <c r="P158" s="2" t="str">
        <f>IF(OR(results!U159="",results!$M159="",results!$AE159=0),"",VLOOKUP(results!U159,echelle3,2))</f>
        <v/>
      </c>
      <c r="Q158" s="2" t="str">
        <f>IF(OR(results!V159="",results!$M159="",results!$AE159=0),"",VLOOKUP(results!V159,echelle3,2))</f>
        <v/>
      </c>
      <c r="R158" s="2" t="str">
        <f>IF(OR(results!W159="",results!$M159="",results!$AE159=0),"",VLOOKUP(results!W159,echelle2,2))</f>
        <v/>
      </c>
      <c r="S158" s="92">
        <f>results!L159</f>
        <v>0</v>
      </c>
    </row>
    <row r="159" spans="1:19" x14ac:dyDescent="0.25">
      <c r="A159" s="2" t="str">
        <f>IF(OR(results!F160="",results!$M160="",results!$AE160=0),"",VLOOKUP(results!F160,echelle3,2))</f>
        <v/>
      </c>
      <c r="B159" s="2" t="str">
        <f>IF(OR(results!G160="",results!$M160="",results!$AE160=0),"",VLOOKUP(results!G160,echelle3,2))</f>
        <v/>
      </c>
      <c r="C159" s="2" t="str">
        <f>IF(OR(results!H160="",results!$M160="",results!$AE160=0),"",VLOOKUP(results!H160,echelle3,2))</f>
        <v/>
      </c>
      <c r="D159" s="2" t="str">
        <f>IF(OR(results!I160="",results!$M160="",results!$AE160=0),"",VLOOKUP(results!I160,echelle3,2))</f>
        <v/>
      </c>
      <c r="E159" s="2" t="str">
        <f>IF(OR(results!J160="",results!$M160="",results!$AE160=0),"",VLOOKUP(results!J160,echelle3,2))</f>
        <v/>
      </c>
      <c r="F159" s="2" t="str">
        <f>IF(OR(results!K160="",results!$M160="",results!$AE160=0),"",VLOOKUP(results!K160,echelle3,2))</f>
        <v/>
      </c>
      <c r="G159" s="2" t="str">
        <f>IF(OR(results!L160="",results!$M160="",results!$AE160=0),"",VLOOKUP(results!L160,echelle3,2))</f>
        <v/>
      </c>
      <c r="H159" s="2" t="str">
        <f>IF(OR(results!M160="",results!$M160="",results!$AE160=0),"",VLOOKUP(results!M160,echelle2,2))</f>
        <v/>
      </c>
      <c r="I159" s="92">
        <f>results!B160</f>
        <v>0</v>
      </c>
      <c r="K159" s="2" t="str">
        <f>IF(OR(results!F160="",results!$M160="",results!$AE160=0),"",VLOOKUP(results!F160,Feuil1!$N$2:$O$48,2))</f>
        <v/>
      </c>
      <c r="L159" s="2" t="str">
        <f>IF(OR(results!Q160="",results!$M160="",results!$AE160=0),"",VLOOKUP(results!Q160,echelle3,2))</f>
        <v/>
      </c>
      <c r="M159" s="2" t="str">
        <f>IF(OR(results!R160="",results!$M160="",results!$AE160=0),"",VLOOKUP(results!R160,echelle3,2))</f>
        <v/>
      </c>
      <c r="N159" s="2" t="str">
        <f>IF(OR(results!S160="",results!$M160="",results!$AE160=0),"",VLOOKUP(results!S160,echelle3,2))</f>
        <v/>
      </c>
      <c r="O159" s="2" t="str">
        <f>IF(OR(results!T160="",results!$M160="",results!$AE160=0),"",VLOOKUP(results!T160,echelle3,2))</f>
        <v/>
      </c>
      <c r="P159" s="2" t="str">
        <f>IF(OR(results!U160="",results!$M160="",results!$AE160=0),"",VLOOKUP(results!U160,echelle3,2))</f>
        <v/>
      </c>
      <c r="Q159" s="2" t="str">
        <f>IF(OR(results!V160="",results!$M160="",results!$AE160=0),"",VLOOKUP(results!V160,echelle3,2))</f>
        <v/>
      </c>
      <c r="R159" s="2" t="str">
        <f>IF(OR(results!W160="",results!$M160="",results!$AE160=0),"",VLOOKUP(results!W160,echelle2,2))</f>
        <v/>
      </c>
      <c r="S159" s="92">
        <f>results!L160</f>
        <v>0</v>
      </c>
    </row>
    <row r="160" spans="1:19" x14ac:dyDescent="0.25">
      <c r="A160" s="2" t="str">
        <f>IF(OR(results!F161="",results!$M161="",results!$AE161=0),"",VLOOKUP(results!F161,echelle3,2))</f>
        <v/>
      </c>
      <c r="B160" s="2" t="str">
        <f>IF(OR(results!G161="",results!$M161="",results!$AE161=0),"",VLOOKUP(results!G161,echelle3,2))</f>
        <v/>
      </c>
      <c r="C160" s="2" t="str">
        <f>IF(OR(results!H161="",results!$M161="",results!$AE161=0),"",VLOOKUP(results!H161,echelle3,2))</f>
        <v/>
      </c>
      <c r="D160" s="2" t="str">
        <f>IF(OR(results!I161="",results!$M161="",results!$AE161=0),"",VLOOKUP(results!I161,echelle3,2))</f>
        <v/>
      </c>
      <c r="E160" s="2" t="str">
        <f>IF(OR(results!J161="",results!$M161="",results!$AE161=0),"",VLOOKUP(results!J161,echelle3,2))</f>
        <v/>
      </c>
      <c r="F160" s="2" t="str">
        <f>IF(OR(results!K161="",results!$M161="",results!$AE161=0),"",VLOOKUP(results!K161,echelle3,2))</f>
        <v/>
      </c>
      <c r="G160" s="2" t="str">
        <f>IF(OR(results!L161="",results!$M161="",results!$AE161=0),"",VLOOKUP(results!L161,echelle3,2))</f>
        <v/>
      </c>
      <c r="H160" s="2" t="str">
        <f>IF(OR(results!M161="",results!$M161="",results!$AE161=0),"",VLOOKUP(results!M161,echelle2,2))</f>
        <v/>
      </c>
      <c r="I160" s="92">
        <f>results!B161</f>
        <v>0</v>
      </c>
      <c r="K160" s="2" t="str">
        <f>IF(OR(results!F161="",results!$M161="",results!$AE161=0),"",VLOOKUP(results!F161,Feuil1!$N$2:$O$48,2))</f>
        <v/>
      </c>
      <c r="L160" s="2" t="str">
        <f>IF(OR(results!Q161="",results!$M161="",results!$AE161=0),"",VLOOKUP(results!Q161,echelle3,2))</f>
        <v/>
      </c>
      <c r="M160" s="2" t="str">
        <f>IF(OR(results!R161="",results!$M161="",results!$AE161=0),"",VLOOKUP(results!R161,echelle3,2))</f>
        <v/>
      </c>
      <c r="N160" s="2" t="str">
        <f>IF(OR(results!S161="",results!$M161="",results!$AE161=0),"",VLOOKUP(results!S161,echelle3,2))</f>
        <v/>
      </c>
      <c r="O160" s="2" t="str">
        <f>IF(OR(results!T161="",results!$M161="",results!$AE161=0),"",VLOOKUP(results!T161,echelle3,2))</f>
        <v/>
      </c>
      <c r="P160" s="2" t="str">
        <f>IF(OR(results!U161="",results!$M161="",results!$AE161=0),"",VLOOKUP(results!U161,echelle3,2))</f>
        <v/>
      </c>
      <c r="Q160" s="2" t="str">
        <f>IF(OR(results!V161="",results!$M161="",results!$AE161=0),"",VLOOKUP(results!V161,echelle3,2))</f>
        <v/>
      </c>
      <c r="R160" s="2" t="str">
        <f>IF(OR(results!W161="",results!$M161="",results!$AE161=0),"",VLOOKUP(results!W161,echelle2,2))</f>
        <v/>
      </c>
      <c r="S160" s="92">
        <f>results!L161</f>
        <v>0</v>
      </c>
    </row>
    <row r="161" spans="1:19" x14ac:dyDescent="0.25">
      <c r="A161" s="2" t="str">
        <f>IF(OR(results!F162="",results!$M162="",results!$AE162=0),"",VLOOKUP(results!F162,echelle3,2))</f>
        <v/>
      </c>
      <c r="B161" s="2" t="str">
        <f>IF(OR(results!G162="",results!$M162="",results!$AE162=0),"",VLOOKUP(results!G162,echelle3,2))</f>
        <v/>
      </c>
      <c r="C161" s="2" t="str">
        <f>IF(OR(results!H162="",results!$M162="",results!$AE162=0),"",VLOOKUP(results!H162,echelle3,2))</f>
        <v/>
      </c>
      <c r="D161" s="2" t="str">
        <f>IF(OR(results!I162="",results!$M162="",results!$AE162=0),"",VLOOKUP(results!I162,echelle3,2))</f>
        <v/>
      </c>
      <c r="E161" s="2" t="str">
        <f>IF(OR(results!J162="",results!$M162="",results!$AE162=0),"",VLOOKUP(results!J162,echelle3,2))</f>
        <v/>
      </c>
      <c r="F161" s="2" t="str">
        <f>IF(OR(results!K162="",results!$M162="",results!$AE162=0),"",VLOOKUP(results!K162,echelle3,2))</f>
        <v/>
      </c>
      <c r="G161" s="2" t="str">
        <f>IF(OR(results!L162="",results!$M162="",results!$AE162=0),"",VLOOKUP(results!L162,echelle3,2))</f>
        <v/>
      </c>
      <c r="H161" s="2" t="str">
        <f>IF(OR(results!M162="",results!$M162="",results!$AE162=0),"",VLOOKUP(results!M162,echelle2,2))</f>
        <v/>
      </c>
      <c r="I161" s="92">
        <f>results!B162</f>
        <v>0</v>
      </c>
      <c r="K161" s="2" t="str">
        <f>IF(OR(results!F162="",results!$M162="",results!$AE162=0),"",VLOOKUP(results!F162,Feuil1!$N$2:$O$48,2))</f>
        <v/>
      </c>
      <c r="L161" s="2" t="str">
        <f>IF(OR(results!Q162="",results!$M162="",results!$AE162=0),"",VLOOKUP(results!Q162,echelle3,2))</f>
        <v/>
      </c>
      <c r="M161" s="2" t="str">
        <f>IF(OR(results!R162="",results!$M162="",results!$AE162=0),"",VLOOKUP(results!R162,echelle3,2))</f>
        <v/>
      </c>
      <c r="N161" s="2" t="str">
        <f>IF(OR(results!S162="",results!$M162="",results!$AE162=0),"",VLOOKUP(results!S162,echelle3,2))</f>
        <v/>
      </c>
      <c r="O161" s="2" t="str">
        <f>IF(OR(results!T162="",results!$M162="",results!$AE162=0),"",VLOOKUP(results!T162,echelle3,2))</f>
        <v/>
      </c>
      <c r="P161" s="2" t="str">
        <f>IF(OR(results!U162="",results!$M162="",results!$AE162=0),"",VLOOKUP(results!U162,echelle3,2))</f>
        <v/>
      </c>
      <c r="Q161" s="2" t="str">
        <f>IF(OR(results!V162="",results!$M162="",results!$AE162=0),"",VLOOKUP(results!V162,echelle3,2))</f>
        <v/>
      </c>
      <c r="R161" s="2" t="str">
        <f>IF(OR(results!W162="",results!$M162="",results!$AE162=0),"",VLOOKUP(results!W162,echelle2,2))</f>
        <v/>
      </c>
      <c r="S161" s="92">
        <f>results!L162</f>
        <v>0</v>
      </c>
    </row>
    <row r="162" spans="1:19" x14ac:dyDescent="0.25">
      <c r="A162" s="2" t="str">
        <f>IF(OR(results!F163="",results!$M163="",results!$AE163=0),"",VLOOKUP(results!F163,echelle3,2))</f>
        <v/>
      </c>
      <c r="B162" s="2" t="str">
        <f>IF(OR(results!G163="",results!$M163="",results!$AE163=0),"",VLOOKUP(results!G163,echelle3,2))</f>
        <v/>
      </c>
      <c r="C162" s="2" t="str">
        <f>IF(OR(results!H163="",results!$M163="",results!$AE163=0),"",VLOOKUP(results!H163,echelle3,2))</f>
        <v/>
      </c>
      <c r="D162" s="2" t="str">
        <f>IF(OR(results!I163="",results!$M163="",results!$AE163=0),"",VLOOKUP(results!I163,echelle3,2))</f>
        <v/>
      </c>
      <c r="E162" s="2" t="str">
        <f>IF(OR(results!J163="",results!$M163="",results!$AE163=0),"",VLOOKUP(results!J163,echelle3,2))</f>
        <v/>
      </c>
      <c r="F162" s="2" t="str">
        <f>IF(OR(results!K163="",results!$M163="",results!$AE163=0),"",VLOOKUP(results!K163,echelle3,2))</f>
        <v/>
      </c>
      <c r="G162" s="2" t="str">
        <f>IF(OR(results!L163="",results!$M163="",results!$AE163=0),"",VLOOKUP(results!L163,echelle3,2))</f>
        <v/>
      </c>
      <c r="H162" s="2" t="str">
        <f>IF(OR(results!M163="",results!$M163="",results!$AE163=0),"",VLOOKUP(results!M163,echelle2,2))</f>
        <v/>
      </c>
      <c r="I162" s="92">
        <f>results!B163</f>
        <v>0</v>
      </c>
      <c r="K162" s="2" t="str">
        <f>IF(OR(results!F163="",results!$M163="",results!$AE163=0),"",VLOOKUP(results!F163,Feuil1!$N$2:$O$48,2))</f>
        <v/>
      </c>
      <c r="L162" s="2" t="str">
        <f>IF(OR(results!Q163="",results!$M163="",results!$AE163=0),"",VLOOKUP(results!Q163,echelle3,2))</f>
        <v/>
      </c>
      <c r="M162" s="2" t="str">
        <f>IF(OR(results!R163="",results!$M163="",results!$AE163=0),"",VLOOKUP(results!R163,echelle3,2))</f>
        <v/>
      </c>
      <c r="N162" s="2" t="str">
        <f>IF(OR(results!S163="",results!$M163="",results!$AE163=0),"",VLOOKUP(results!S163,echelle3,2))</f>
        <v/>
      </c>
      <c r="O162" s="2" t="str">
        <f>IF(OR(results!T163="",results!$M163="",results!$AE163=0),"",VLOOKUP(results!T163,echelle3,2))</f>
        <v/>
      </c>
      <c r="P162" s="2" t="str">
        <f>IF(OR(results!U163="",results!$M163="",results!$AE163=0),"",VLOOKUP(results!U163,echelle3,2))</f>
        <v/>
      </c>
      <c r="Q162" s="2" t="str">
        <f>IF(OR(results!V163="",results!$M163="",results!$AE163=0),"",VLOOKUP(results!V163,echelle3,2))</f>
        <v/>
      </c>
      <c r="R162" s="2" t="str">
        <f>IF(OR(results!W163="",results!$M163="",results!$AE163=0),"",VLOOKUP(results!W163,echelle2,2))</f>
        <v/>
      </c>
      <c r="S162" s="92">
        <f>results!L163</f>
        <v>0</v>
      </c>
    </row>
    <row r="163" spans="1:19" x14ac:dyDescent="0.25">
      <c r="A163" s="2" t="str">
        <f>IF(OR(results!F164="",results!$M164="",results!$AE164=0),"",VLOOKUP(results!F164,echelle3,2))</f>
        <v/>
      </c>
      <c r="B163" s="2" t="str">
        <f>IF(OR(results!G164="",results!$M164="",results!$AE164=0),"",VLOOKUP(results!G164,echelle3,2))</f>
        <v/>
      </c>
      <c r="C163" s="2" t="str">
        <f>IF(OR(results!H164="",results!$M164="",results!$AE164=0),"",VLOOKUP(results!H164,echelle3,2))</f>
        <v/>
      </c>
      <c r="D163" s="2" t="str">
        <f>IF(OR(results!I164="",results!$M164="",results!$AE164=0),"",VLOOKUP(results!I164,echelle3,2))</f>
        <v/>
      </c>
      <c r="E163" s="2" t="str">
        <f>IF(OR(results!J164="",results!$M164="",results!$AE164=0),"",VLOOKUP(results!J164,echelle3,2))</f>
        <v/>
      </c>
      <c r="F163" s="2" t="str">
        <f>IF(OR(results!K164="",results!$M164="",results!$AE164=0),"",VLOOKUP(results!K164,echelle3,2))</f>
        <v/>
      </c>
      <c r="G163" s="2" t="str">
        <f>IF(OR(results!L164="",results!$M164="",results!$AE164=0),"",VLOOKUP(results!L164,echelle3,2))</f>
        <v/>
      </c>
      <c r="H163" s="2" t="str">
        <f>IF(OR(results!M164="",results!$M164="",results!$AE164=0),"",VLOOKUP(results!M164,echelle2,2))</f>
        <v/>
      </c>
      <c r="I163" s="92">
        <f>results!B164</f>
        <v>0</v>
      </c>
      <c r="K163" s="2" t="str">
        <f>IF(OR(results!F164="",results!$M164="",results!$AE164=0),"",VLOOKUP(results!F164,Feuil1!$N$2:$O$48,2))</f>
        <v/>
      </c>
      <c r="L163" s="2" t="str">
        <f>IF(OR(results!Q164="",results!$M164="",results!$AE164=0),"",VLOOKUP(results!Q164,echelle3,2))</f>
        <v/>
      </c>
      <c r="M163" s="2" t="str">
        <f>IF(OR(results!R164="",results!$M164="",results!$AE164=0),"",VLOOKUP(results!R164,echelle3,2))</f>
        <v/>
      </c>
      <c r="N163" s="2" t="str">
        <f>IF(OR(results!S164="",results!$M164="",results!$AE164=0),"",VLOOKUP(results!S164,echelle3,2))</f>
        <v/>
      </c>
      <c r="O163" s="2" t="str">
        <f>IF(OR(results!T164="",results!$M164="",results!$AE164=0),"",VLOOKUP(results!T164,echelle3,2))</f>
        <v/>
      </c>
      <c r="P163" s="2" t="str">
        <f>IF(OR(results!U164="",results!$M164="",results!$AE164=0),"",VLOOKUP(results!U164,echelle3,2))</f>
        <v/>
      </c>
      <c r="Q163" s="2" t="str">
        <f>IF(OR(results!V164="",results!$M164="",results!$AE164=0),"",VLOOKUP(results!V164,echelle3,2))</f>
        <v/>
      </c>
      <c r="R163" s="2" t="str">
        <f>IF(OR(results!W164="",results!$M164="",results!$AE164=0),"",VLOOKUP(results!W164,echelle2,2))</f>
        <v/>
      </c>
      <c r="S163" s="92">
        <f>results!L164</f>
        <v>0</v>
      </c>
    </row>
    <row r="164" spans="1:19" x14ac:dyDescent="0.25">
      <c r="A164" s="2" t="str">
        <f>IF(OR(results!F165="",results!$M165="",results!$AE165=0),"",VLOOKUP(results!F165,echelle3,2))</f>
        <v/>
      </c>
      <c r="B164" s="2" t="str">
        <f>IF(OR(results!G165="",results!$M165="",results!$AE165=0),"",VLOOKUP(results!G165,echelle3,2))</f>
        <v/>
      </c>
      <c r="C164" s="2" t="str">
        <f>IF(OR(results!H165="",results!$M165="",results!$AE165=0),"",VLOOKUP(results!H165,echelle3,2))</f>
        <v/>
      </c>
      <c r="D164" s="2" t="str">
        <f>IF(OR(results!I165="",results!$M165="",results!$AE165=0),"",VLOOKUP(results!I165,echelle3,2))</f>
        <v/>
      </c>
      <c r="E164" s="2" t="str">
        <f>IF(OR(results!J165="",results!$M165="",results!$AE165=0),"",VLOOKUP(results!J165,echelle3,2))</f>
        <v/>
      </c>
      <c r="F164" s="2" t="str">
        <f>IF(OR(results!K165="",results!$M165="",results!$AE165=0),"",VLOOKUP(results!K165,echelle3,2))</f>
        <v/>
      </c>
      <c r="G164" s="2" t="str">
        <f>IF(OR(results!L165="",results!$M165="",results!$AE165=0),"",VLOOKUP(results!L165,echelle3,2))</f>
        <v/>
      </c>
      <c r="H164" s="2" t="str">
        <f>IF(OR(results!M165="",results!$M165="",results!$AE165=0),"",VLOOKUP(results!M165,echelle2,2))</f>
        <v/>
      </c>
      <c r="I164" s="92">
        <f>results!B165</f>
        <v>0</v>
      </c>
      <c r="K164" s="2" t="str">
        <f>IF(OR(results!F165="",results!$M165="",results!$AE165=0),"",VLOOKUP(results!F165,Feuil1!$N$2:$O$48,2))</f>
        <v/>
      </c>
      <c r="L164" s="2" t="str">
        <f>IF(OR(results!Q165="",results!$M165="",results!$AE165=0),"",VLOOKUP(results!Q165,echelle3,2))</f>
        <v/>
      </c>
      <c r="M164" s="2" t="str">
        <f>IF(OR(results!R165="",results!$M165="",results!$AE165=0),"",VLOOKUP(results!R165,echelle3,2))</f>
        <v/>
      </c>
      <c r="N164" s="2" t="str">
        <f>IF(OR(results!S165="",results!$M165="",results!$AE165=0),"",VLOOKUP(results!S165,echelle3,2))</f>
        <v/>
      </c>
      <c r="O164" s="2" t="str">
        <f>IF(OR(results!T165="",results!$M165="",results!$AE165=0),"",VLOOKUP(results!T165,echelle3,2))</f>
        <v/>
      </c>
      <c r="P164" s="2" t="str">
        <f>IF(OR(results!U165="",results!$M165="",results!$AE165=0),"",VLOOKUP(results!U165,echelle3,2))</f>
        <v/>
      </c>
      <c r="Q164" s="2" t="str">
        <f>IF(OR(results!V165="",results!$M165="",results!$AE165=0),"",VLOOKUP(results!V165,echelle3,2))</f>
        <v/>
      </c>
      <c r="R164" s="2" t="str">
        <f>IF(OR(results!W165="",results!$M165="",results!$AE165=0),"",VLOOKUP(results!W165,echelle2,2))</f>
        <v/>
      </c>
      <c r="S164" s="92">
        <f>results!L165</f>
        <v>0</v>
      </c>
    </row>
    <row r="165" spans="1:19" x14ac:dyDescent="0.25">
      <c r="A165" s="2" t="str">
        <f>IF(OR(results!F166="",results!$M166="",results!$AE166=0),"",VLOOKUP(results!F166,echelle3,2))</f>
        <v/>
      </c>
      <c r="B165" s="2" t="str">
        <f>IF(OR(results!G166="",results!$M166="",results!$AE166=0),"",VLOOKUP(results!G166,echelle3,2))</f>
        <v/>
      </c>
      <c r="C165" s="2" t="str">
        <f>IF(OR(results!H166="",results!$M166="",results!$AE166=0),"",VLOOKUP(results!H166,echelle3,2))</f>
        <v/>
      </c>
      <c r="D165" s="2" t="str">
        <f>IF(OR(results!I166="",results!$M166="",results!$AE166=0),"",VLOOKUP(results!I166,echelle3,2))</f>
        <v/>
      </c>
      <c r="E165" s="2" t="str">
        <f>IF(OR(results!J166="",results!$M166="",results!$AE166=0),"",VLOOKUP(results!J166,echelle3,2))</f>
        <v/>
      </c>
      <c r="F165" s="2" t="str">
        <f>IF(OR(results!K166="",results!$M166="",results!$AE166=0),"",VLOOKUP(results!K166,echelle3,2))</f>
        <v/>
      </c>
      <c r="G165" s="2" t="str">
        <f>IF(OR(results!L166="",results!$M166="",results!$AE166=0),"",VLOOKUP(results!L166,echelle3,2))</f>
        <v/>
      </c>
      <c r="H165" s="2" t="str">
        <f>IF(OR(results!M166="",results!$M166="",results!$AE166=0),"",VLOOKUP(results!M166,echelle2,2))</f>
        <v/>
      </c>
      <c r="I165" s="92">
        <f>results!B166</f>
        <v>0</v>
      </c>
      <c r="K165" s="2" t="str">
        <f>IF(OR(results!F166="",results!$M166="",results!$AE166=0),"",VLOOKUP(results!F166,Feuil1!$N$2:$O$48,2))</f>
        <v/>
      </c>
      <c r="L165" s="2" t="str">
        <f>IF(OR(results!Q166="",results!$M166="",results!$AE166=0),"",VLOOKUP(results!Q166,echelle3,2))</f>
        <v/>
      </c>
      <c r="M165" s="2" t="str">
        <f>IF(OR(results!R166="",results!$M166="",results!$AE166=0),"",VLOOKUP(results!R166,echelle3,2))</f>
        <v/>
      </c>
      <c r="N165" s="2" t="str">
        <f>IF(OR(results!S166="",results!$M166="",results!$AE166=0),"",VLOOKUP(results!S166,echelle3,2))</f>
        <v/>
      </c>
      <c r="O165" s="2" t="str">
        <f>IF(OR(results!T166="",results!$M166="",results!$AE166=0),"",VLOOKUP(results!T166,echelle3,2))</f>
        <v/>
      </c>
      <c r="P165" s="2" t="str">
        <f>IF(OR(results!U166="",results!$M166="",results!$AE166=0),"",VLOOKUP(results!U166,echelle3,2))</f>
        <v/>
      </c>
      <c r="Q165" s="2" t="str">
        <f>IF(OR(results!V166="",results!$M166="",results!$AE166=0),"",VLOOKUP(results!V166,echelle3,2))</f>
        <v/>
      </c>
      <c r="R165" s="2" t="str">
        <f>IF(OR(results!W166="",results!$M166="",results!$AE166=0),"",VLOOKUP(results!W166,echelle2,2))</f>
        <v/>
      </c>
      <c r="S165" s="92">
        <f>results!L166</f>
        <v>0</v>
      </c>
    </row>
    <row r="166" spans="1:19" x14ac:dyDescent="0.25">
      <c r="A166" s="2" t="str">
        <f>IF(OR(results!F167="",results!$M167="",results!$AE167=0),"",VLOOKUP(results!F167,echelle3,2))</f>
        <v/>
      </c>
      <c r="B166" s="2" t="str">
        <f>IF(OR(results!G167="",results!$M167="",results!$AE167=0),"",VLOOKUP(results!G167,echelle3,2))</f>
        <v/>
      </c>
      <c r="C166" s="2" t="str">
        <f>IF(OR(results!H167="",results!$M167="",results!$AE167=0),"",VLOOKUP(results!H167,echelle3,2))</f>
        <v/>
      </c>
      <c r="D166" s="2" t="str">
        <f>IF(OR(results!I167="",results!$M167="",results!$AE167=0),"",VLOOKUP(results!I167,echelle3,2))</f>
        <v/>
      </c>
      <c r="E166" s="2" t="str">
        <f>IF(OR(results!J167="",results!$M167="",results!$AE167=0),"",VLOOKUP(results!J167,echelle3,2))</f>
        <v/>
      </c>
      <c r="F166" s="2" t="str">
        <f>IF(OR(results!K167="",results!$M167="",results!$AE167=0),"",VLOOKUP(results!K167,echelle3,2))</f>
        <v/>
      </c>
      <c r="G166" s="2" t="str">
        <f>IF(OR(results!L167="",results!$M167="",results!$AE167=0),"",VLOOKUP(results!L167,echelle3,2))</f>
        <v/>
      </c>
      <c r="H166" s="2" t="str">
        <f>IF(OR(results!M167="",results!$M167="",results!$AE167=0),"",VLOOKUP(results!M167,echelle2,2))</f>
        <v/>
      </c>
      <c r="I166" s="92">
        <f>results!B167</f>
        <v>0</v>
      </c>
      <c r="K166" s="2" t="str">
        <f>IF(OR(results!F167="",results!$M167="",results!$AE167=0),"",VLOOKUP(results!F167,Feuil1!$N$2:$O$48,2))</f>
        <v/>
      </c>
      <c r="L166" s="2" t="str">
        <f>IF(OR(results!Q167="",results!$M167="",results!$AE167=0),"",VLOOKUP(results!Q167,echelle3,2))</f>
        <v/>
      </c>
      <c r="M166" s="2" t="str">
        <f>IF(OR(results!R167="",results!$M167="",results!$AE167=0),"",VLOOKUP(results!R167,echelle3,2))</f>
        <v/>
      </c>
      <c r="N166" s="2" t="str">
        <f>IF(OR(results!S167="",results!$M167="",results!$AE167=0),"",VLOOKUP(results!S167,echelle3,2))</f>
        <v/>
      </c>
      <c r="O166" s="2" t="str">
        <f>IF(OR(results!T167="",results!$M167="",results!$AE167=0),"",VLOOKUP(results!T167,echelle3,2))</f>
        <v/>
      </c>
      <c r="P166" s="2" t="str">
        <f>IF(OR(results!U167="",results!$M167="",results!$AE167=0),"",VLOOKUP(results!U167,echelle3,2))</f>
        <v/>
      </c>
      <c r="Q166" s="2" t="str">
        <f>IF(OR(results!V167="",results!$M167="",results!$AE167=0),"",VLOOKUP(results!V167,echelle3,2))</f>
        <v/>
      </c>
      <c r="R166" s="2" t="str">
        <f>IF(OR(results!W167="",results!$M167="",results!$AE167=0),"",VLOOKUP(results!W167,echelle2,2))</f>
        <v/>
      </c>
      <c r="S166" s="92">
        <f>results!L167</f>
        <v>0</v>
      </c>
    </row>
    <row r="167" spans="1:19" x14ac:dyDescent="0.25">
      <c r="A167" s="2" t="str">
        <f>IF(OR(results!F168="",results!$M168="",results!$AE168=0),"",VLOOKUP(results!F168,echelle3,2))</f>
        <v/>
      </c>
      <c r="B167" s="2" t="str">
        <f>IF(OR(results!G168="",results!$M168="",results!$AE168=0),"",VLOOKUP(results!G168,echelle3,2))</f>
        <v/>
      </c>
      <c r="C167" s="2" t="str">
        <f>IF(OR(results!H168="",results!$M168="",results!$AE168=0),"",VLOOKUP(results!H168,echelle3,2))</f>
        <v/>
      </c>
      <c r="D167" s="2" t="str">
        <f>IF(OR(results!I168="",results!$M168="",results!$AE168=0),"",VLOOKUP(results!I168,echelle3,2))</f>
        <v/>
      </c>
      <c r="E167" s="2" t="str">
        <f>IF(OR(results!J168="",results!$M168="",results!$AE168=0),"",VLOOKUP(results!J168,echelle3,2))</f>
        <v/>
      </c>
      <c r="F167" s="2" t="str">
        <f>IF(OR(results!K168="",results!$M168="",results!$AE168=0),"",VLOOKUP(results!K168,echelle3,2))</f>
        <v/>
      </c>
      <c r="G167" s="2" t="str">
        <f>IF(OR(results!L168="",results!$M168="",results!$AE168=0),"",VLOOKUP(results!L168,echelle3,2))</f>
        <v/>
      </c>
      <c r="H167" s="2" t="str">
        <f>IF(OR(results!M168="",results!$M168="",results!$AE168=0),"",VLOOKUP(results!M168,echelle2,2))</f>
        <v/>
      </c>
      <c r="I167" s="92">
        <f>results!B168</f>
        <v>0</v>
      </c>
      <c r="K167" s="2" t="str">
        <f>IF(OR(results!F168="",results!$M168="",results!$AE168=0),"",VLOOKUP(results!F168,Feuil1!$N$2:$O$48,2))</f>
        <v/>
      </c>
      <c r="L167" s="2" t="str">
        <f>IF(OR(results!Q168="",results!$M168="",results!$AE168=0),"",VLOOKUP(results!Q168,echelle3,2))</f>
        <v/>
      </c>
      <c r="M167" s="2" t="str">
        <f>IF(OR(results!R168="",results!$M168="",results!$AE168=0),"",VLOOKUP(results!R168,echelle3,2))</f>
        <v/>
      </c>
      <c r="N167" s="2" t="str">
        <f>IF(OR(results!S168="",results!$M168="",results!$AE168=0),"",VLOOKUP(results!S168,echelle3,2))</f>
        <v/>
      </c>
      <c r="O167" s="2" t="str">
        <f>IF(OR(results!T168="",results!$M168="",results!$AE168=0),"",VLOOKUP(results!T168,echelle3,2))</f>
        <v/>
      </c>
      <c r="P167" s="2" t="str">
        <f>IF(OR(results!U168="",results!$M168="",results!$AE168=0),"",VLOOKUP(results!U168,echelle3,2))</f>
        <v/>
      </c>
      <c r="Q167" s="2" t="str">
        <f>IF(OR(results!V168="",results!$M168="",results!$AE168=0),"",VLOOKUP(results!V168,echelle3,2))</f>
        <v/>
      </c>
      <c r="R167" s="2" t="str">
        <f>IF(OR(results!W168="",results!$M168="",results!$AE168=0),"",VLOOKUP(results!W168,echelle2,2))</f>
        <v/>
      </c>
      <c r="S167" s="92">
        <f>results!L168</f>
        <v>0</v>
      </c>
    </row>
    <row r="168" spans="1:19" x14ac:dyDescent="0.25">
      <c r="A168" s="2" t="str">
        <f>IF(OR(results!F169="",results!$M169="",results!$AE169=0),"",VLOOKUP(results!F169,echelle3,2))</f>
        <v/>
      </c>
      <c r="B168" s="2" t="str">
        <f>IF(OR(results!G169="",results!$M169="",results!$AE169=0),"",VLOOKUP(results!G169,echelle3,2))</f>
        <v/>
      </c>
      <c r="C168" s="2" t="str">
        <f>IF(OR(results!H169="",results!$M169="",results!$AE169=0),"",VLOOKUP(results!H169,echelle3,2))</f>
        <v/>
      </c>
      <c r="D168" s="2" t="str">
        <f>IF(OR(results!I169="",results!$M169="",results!$AE169=0),"",VLOOKUP(results!I169,echelle3,2))</f>
        <v/>
      </c>
      <c r="E168" s="2" t="str">
        <f>IF(OR(results!J169="",results!$M169="",results!$AE169=0),"",VLOOKUP(results!J169,echelle3,2))</f>
        <v/>
      </c>
      <c r="F168" s="2" t="str">
        <f>IF(OR(results!K169="",results!$M169="",results!$AE169=0),"",VLOOKUP(results!K169,echelle3,2))</f>
        <v/>
      </c>
      <c r="G168" s="2" t="str">
        <f>IF(OR(results!L169="",results!$M169="",results!$AE169=0),"",VLOOKUP(results!L169,echelle3,2))</f>
        <v/>
      </c>
      <c r="H168" s="2" t="str">
        <f>IF(OR(results!M169="",results!$M169="",results!$AE169=0),"",VLOOKUP(results!M169,echelle2,2))</f>
        <v/>
      </c>
      <c r="I168" s="92">
        <f>results!B169</f>
        <v>0</v>
      </c>
      <c r="K168" s="2" t="str">
        <f>IF(OR(results!F169="",results!$M169="",results!$AE169=0),"",VLOOKUP(results!F169,Feuil1!$N$2:$O$48,2))</f>
        <v/>
      </c>
      <c r="L168" s="2" t="str">
        <f>IF(OR(results!Q169="",results!$M169="",results!$AE169=0),"",VLOOKUP(results!Q169,echelle3,2))</f>
        <v/>
      </c>
      <c r="M168" s="2" t="str">
        <f>IF(OR(results!R169="",results!$M169="",results!$AE169=0),"",VLOOKUP(results!R169,echelle3,2))</f>
        <v/>
      </c>
      <c r="N168" s="2" t="str">
        <f>IF(OR(results!S169="",results!$M169="",results!$AE169=0),"",VLOOKUP(results!S169,echelle3,2))</f>
        <v/>
      </c>
      <c r="O168" s="2" t="str">
        <f>IF(OR(results!T169="",results!$M169="",results!$AE169=0),"",VLOOKUP(results!T169,echelle3,2))</f>
        <v/>
      </c>
      <c r="P168" s="2" t="str">
        <f>IF(OR(results!U169="",results!$M169="",results!$AE169=0),"",VLOOKUP(results!U169,echelle3,2))</f>
        <v/>
      </c>
      <c r="Q168" s="2" t="str">
        <f>IF(OR(results!V169="",results!$M169="",results!$AE169=0),"",VLOOKUP(results!V169,echelle3,2))</f>
        <v/>
      </c>
      <c r="R168" s="2" t="str">
        <f>IF(OR(results!W169="",results!$M169="",results!$AE169=0),"",VLOOKUP(results!W169,echelle2,2))</f>
        <v/>
      </c>
      <c r="S168" s="92">
        <f>results!L169</f>
        <v>0</v>
      </c>
    </row>
    <row r="169" spans="1:19" x14ac:dyDescent="0.25">
      <c r="A169" s="2" t="str">
        <f>IF(OR(results!F170="",results!$M170="",results!$AE170=0),"",VLOOKUP(results!F170,echelle3,2))</f>
        <v/>
      </c>
      <c r="B169" s="2" t="str">
        <f>IF(OR(results!G170="",results!$M170="",results!$AE170=0),"",VLOOKUP(results!G170,echelle3,2))</f>
        <v/>
      </c>
      <c r="C169" s="2" t="str">
        <f>IF(OR(results!H170="",results!$M170="",results!$AE170=0),"",VLOOKUP(results!H170,echelle3,2))</f>
        <v/>
      </c>
      <c r="D169" s="2" t="str">
        <f>IF(OR(results!I170="",results!$M170="",results!$AE170=0),"",VLOOKUP(results!I170,echelle3,2))</f>
        <v/>
      </c>
      <c r="E169" s="2" t="str">
        <f>IF(OR(results!J170="",results!$M170="",results!$AE170=0),"",VLOOKUP(results!J170,echelle3,2))</f>
        <v/>
      </c>
      <c r="F169" s="2" t="str">
        <f>IF(OR(results!K170="",results!$M170="",results!$AE170=0),"",VLOOKUP(results!K170,echelle3,2))</f>
        <v/>
      </c>
      <c r="G169" s="2" t="str">
        <f>IF(OR(results!L170="",results!$M170="",results!$AE170=0),"",VLOOKUP(results!L170,echelle3,2))</f>
        <v/>
      </c>
      <c r="H169" s="2" t="str">
        <f>IF(OR(results!M170="",results!$M170="",results!$AE170=0),"",VLOOKUP(results!M170,echelle2,2))</f>
        <v/>
      </c>
      <c r="I169" s="92">
        <f>results!B170</f>
        <v>0</v>
      </c>
      <c r="K169" s="2" t="str">
        <f>IF(OR(results!F170="",results!$M170="",results!$AE170=0),"",VLOOKUP(results!F170,Feuil1!$N$2:$O$48,2))</f>
        <v/>
      </c>
      <c r="L169" s="2" t="str">
        <f>IF(OR(results!Q170="",results!$M170="",results!$AE170=0),"",VLOOKUP(results!Q170,echelle3,2))</f>
        <v/>
      </c>
      <c r="M169" s="2" t="str">
        <f>IF(OR(results!R170="",results!$M170="",results!$AE170=0),"",VLOOKUP(results!R170,echelle3,2))</f>
        <v/>
      </c>
      <c r="N169" s="2" t="str">
        <f>IF(OR(results!S170="",results!$M170="",results!$AE170=0),"",VLOOKUP(results!S170,echelle3,2))</f>
        <v/>
      </c>
      <c r="O169" s="2" t="str">
        <f>IF(OR(results!T170="",results!$M170="",results!$AE170=0),"",VLOOKUP(results!T170,echelle3,2))</f>
        <v/>
      </c>
      <c r="P169" s="2" t="str">
        <f>IF(OR(results!U170="",results!$M170="",results!$AE170=0),"",VLOOKUP(results!U170,echelle3,2))</f>
        <v/>
      </c>
      <c r="Q169" s="2" t="str">
        <f>IF(OR(results!V170="",results!$M170="",results!$AE170=0),"",VLOOKUP(results!V170,echelle3,2))</f>
        <v/>
      </c>
      <c r="R169" s="2" t="str">
        <f>IF(OR(results!W170="",results!$M170="",results!$AE170=0),"",VLOOKUP(results!W170,echelle2,2))</f>
        <v/>
      </c>
      <c r="S169" s="92">
        <f>results!L170</f>
        <v>0</v>
      </c>
    </row>
    <row r="170" spans="1:19" x14ac:dyDescent="0.25">
      <c r="A170" s="2" t="str">
        <f>IF(OR(results!F171="",results!$M171="",results!$AE171=0),"",VLOOKUP(results!F171,echelle3,2))</f>
        <v/>
      </c>
      <c r="B170" s="2" t="str">
        <f>IF(OR(results!G171="",results!$M171="",results!$AE171=0),"",VLOOKUP(results!G171,echelle3,2))</f>
        <v/>
      </c>
      <c r="C170" s="2" t="str">
        <f>IF(OR(results!H171="",results!$M171="",results!$AE171=0),"",VLOOKUP(results!H171,echelle3,2))</f>
        <v/>
      </c>
      <c r="D170" s="2" t="str">
        <f>IF(OR(results!I171="",results!$M171="",results!$AE171=0),"",VLOOKUP(results!I171,echelle3,2))</f>
        <v/>
      </c>
      <c r="E170" s="2" t="str">
        <f>IF(OR(results!J171="",results!$M171="",results!$AE171=0),"",VLOOKUP(results!J171,echelle3,2))</f>
        <v/>
      </c>
      <c r="F170" s="2" t="str">
        <f>IF(OR(results!K171="",results!$M171="",results!$AE171=0),"",VLOOKUP(results!K171,echelle3,2))</f>
        <v/>
      </c>
      <c r="G170" s="2" t="str">
        <f>IF(OR(results!L171="",results!$M171="",results!$AE171=0),"",VLOOKUP(results!L171,echelle3,2))</f>
        <v/>
      </c>
      <c r="H170" s="2" t="str">
        <f>IF(OR(results!M171="",results!$M171="",results!$AE171=0),"",VLOOKUP(results!M171,echelle2,2))</f>
        <v/>
      </c>
      <c r="I170" s="92">
        <f>results!B171</f>
        <v>0</v>
      </c>
      <c r="K170" s="2" t="str">
        <f>IF(OR(results!F171="",results!$M171="",results!$AE171=0),"",VLOOKUP(results!F171,Feuil1!$N$2:$O$48,2))</f>
        <v/>
      </c>
      <c r="L170" s="2" t="str">
        <f>IF(OR(results!Q171="",results!$M171="",results!$AE171=0),"",VLOOKUP(results!Q171,echelle3,2))</f>
        <v/>
      </c>
      <c r="M170" s="2" t="str">
        <f>IF(OR(results!R171="",results!$M171="",results!$AE171=0),"",VLOOKUP(results!R171,echelle3,2))</f>
        <v/>
      </c>
      <c r="N170" s="2" t="str">
        <f>IF(OR(results!S171="",results!$M171="",results!$AE171=0),"",VLOOKUP(results!S171,echelle3,2))</f>
        <v/>
      </c>
      <c r="O170" s="2" t="str">
        <f>IF(OR(results!T171="",results!$M171="",results!$AE171=0),"",VLOOKUP(results!T171,echelle3,2))</f>
        <v/>
      </c>
      <c r="P170" s="2" t="str">
        <f>IF(OR(results!U171="",results!$M171="",results!$AE171=0),"",VLOOKUP(results!U171,echelle3,2))</f>
        <v/>
      </c>
      <c r="Q170" s="2" t="str">
        <f>IF(OR(results!V171="",results!$M171="",results!$AE171=0),"",VLOOKUP(results!V171,echelle3,2))</f>
        <v/>
      </c>
      <c r="R170" s="2" t="str">
        <f>IF(OR(results!W171="",results!$M171="",results!$AE171=0),"",VLOOKUP(results!W171,echelle2,2))</f>
        <v/>
      </c>
      <c r="S170" s="92">
        <f>results!L171</f>
        <v>0</v>
      </c>
    </row>
    <row r="171" spans="1:19" x14ac:dyDescent="0.25">
      <c r="A171" s="2" t="str">
        <f>IF(OR(results!F172="",results!$M172="",results!$AE172=0),"",VLOOKUP(results!F172,echelle3,2))</f>
        <v/>
      </c>
      <c r="B171" s="2" t="str">
        <f>IF(OR(results!G172="",results!$M172="",results!$AE172=0),"",VLOOKUP(results!G172,echelle3,2))</f>
        <v/>
      </c>
      <c r="C171" s="2" t="str">
        <f>IF(OR(results!H172="",results!$M172="",results!$AE172=0),"",VLOOKUP(results!H172,echelle3,2))</f>
        <v/>
      </c>
      <c r="D171" s="2" t="str">
        <f>IF(OR(results!I172="",results!$M172="",results!$AE172=0),"",VLOOKUP(results!I172,echelle3,2))</f>
        <v/>
      </c>
      <c r="E171" s="2" t="str">
        <f>IF(OR(results!J172="",results!$M172="",results!$AE172=0),"",VLOOKUP(results!J172,echelle3,2))</f>
        <v/>
      </c>
      <c r="F171" s="2" t="str">
        <f>IF(OR(results!K172="",results!$M172="",results!$AE172=0),"",VLOOKUP(results!K172,echelle3,2))</f>
        <v/>
      </c>
      <c r="G171" s="2" t="str">
        <f>IF(OR(results!L172="",results!$M172="",results!$AE172=0),"",VLOOKUP(results!L172,echelle3,2))</f>
        <v/>
      </c>
      <c r="H171" s="2" t="str">
        <f>IF(OR(results!M172="",results!$M172="",results!$AE172=0),"",VLOOKUP(results!M172,echelle2,2))</f>
        <v/>
      </c>
      <c r="I171" s="92">
        <f>results!B172</f>
        <v>0</v>
      </c>
      <c r="K171" s="2" t="str">
        <f>IF(OR(results!F172="",results!$M172="",results!$AE172=0),"",VLOOKUP(results!F172,Feuil1!$N$2:$O$48,2))</f>
        <v/>
      </c>
      <c r="L171" s="2" t="str">
        <f>IF(OR(results!Q172="",results!$M172="",results!$AE172=0),"",VLOOKUP(results!Q172,echelle3,2))</f>
        <v/>
      </c>
      <c r="M171" s="2" t="str">
        <f>IF(OR(results!R172="",results!$M172="",results!$AE172=0),"",VLOOKUP(results!R172,echelle3,2))</f>
        <v/>
      </c>
      <c r="N171" s="2" t="str">
        <f>IF(OR(results!S172="",results!$M172="",results!$AE172=0),"",VLOOKUP(results!S172,echelle3,2))</f>
        <v/>
      </c>
      <c r="O171" s="2" t="str">
        <f>IF(OR(results!T172="",results!$M172="",results!$AE172=0),"",VLOOKUP(results!T172,echelle3,2))</f>
        <v/>
      </c>
      <c r="P171" s="2" t="str">
        <f>IF(OR(results!U172="",results!$M172="",results!$AE172=0),"",VLOOKUP(results!U172,echelle3,2))</f>
        <v/>
      </c>
      <c r="Q171" s="2" t="str">
        <f>IF(OR(results!V172="",results!$M172="",results!$AE172=0),"",VLOOKUP(results!V172,echelle3,2))</f>
        <v/>
      </c>
      <c r="R171" s="2" t="str">
        <f>IF(OR(results!W172="",results!$M172="",results!$AE172=0),"",VLOOKUP(results!W172,echelle2,2))</f>
        <v/>
      </c>
      <c r="S171" s="92">
        <f>results!L172</f>
        <v>0</v>
      </c>
    </row>
    <row r="172" spans="1:19" x14ac:dyDescent="0.25">
      <c r="A172" s="2" t="str">
        <f>IF(OR(results!F173="",results!$M173="",results!$AE173=0),"",VLOOKUP(results!F173,echelle3,2))</f>
        <v/>
      </c>
      <c r="B172" s="2" t="str">
        <f>IF(OR(results!G173="",results!$M173="",results!$AE173=0),"",VLOOKUP(results!G173,echelle3,2))</f>
        <v/>
      </c>
      <c r="C172" s="2" t="str">
        <f>IF(OR(results!H173="",results!$M173="",results!$AE173=0),"",VLOOKUP(results!H173,echelle3,2))</f>
        <v/>
      </c>
      <c r="D172" s="2" t="str">
        <f>IF(OR(results!I173="",results!$M173="",results!$AE173=0),"",VLOOKUP(results!I173,echelle3,2))</f>
        <v/>
      </c>
      <c r="E172" s="2" t="str">
        <f>IF(OR(results!J173="",results!$M173="",results!$AE173=0),"",VLOOKUP(results!J173,echelle3,2))</f>
        <v/>
      </c>
      <c r="F172" s="2" t="str">
        <f>IF(OR(results!K173="",results!$M173="",results!$AE173=0),"",VLOOKUP(results!K173,echelle3,2))</f>
        <v/>
      </c>
      <c r="G172" s="2" t="str">
        <f>IF(OR(results!L173="",results!$M173="",results!$AE173=0),"",VLOOKUP(results!L173,echelle3,2))</f>
        <v/>
      </c>
      <c r="H172" s="2" t="str">
        <f>IF(OR(results!M173="",results!$M173="",results!$AE173=0),"",VLOOKUP(results!M173,echelle2,2))</f>
        <v/>
      </c>
      <c r="I172" s="92">
        <f>results!B173</f>
        <v>0</v>
      </c>
      <c r="K172" s="2" t="str">
        <f>IF(OR(results!F173="",results!$M173="",results!$AE173=0),"",VLOOKUP(results!F173,Feuil1!$N$2:$O$48,2))</f>
        <v/>
      </c>
      <c r="L172" s="2" t="str">
        <f>IF(OR(results!Q173="",results!$M173="",results!$AE173=0),"",VLOOKUP(results!Q173,echelle3,2))</f>
        <v/>
      </c>
      <c r="M172" s="2" t="str">
        <f>IF(OR(results!R173="",results!$M173="",results!$AE173=0),"",VLOOKUP(results!R173,echelle3,2))</f>
        <v/>
      </c>
      <c r="N172" s="2" t="str">
        <f>IF(OR(results!S173="",results!$M173="",results!$AE173=0),"",VLOOKUP(results!S173,echelle3,2))</f>
        <v/>
      </c>
      <c r="O172" s="2" t="str">
        <f>IF(OR(results!T173="",results!$M173="",results!$AE173=0),"",VLOOKUP(results!T173,echelle3,2))</f>
        <v/>
      </c>
      <c r="P172" s="2" t="str">
        <f>IF(OR(results!U173="",results!$M173="",results!$AE173=0),"",VLOOKUP(results!U173,echelle3,2))</f>
        <v/>
      </c>
      <c r="Q172" s="2" t="str">
        <f>IF(OR(results!V173="",results!$M173="",results!$AE173=0),"",VLOOKUP(results!V173,echelle3,2))</f>
        <v/>
      </c>
      <c r="R172" s="2" t="str">
        <f>IF(OR(results!W173="",results!$M173="",results!$AE173=0),"",VLOOKUP(results!W173,echelle2,2))</f>
        <v/>
      </c>
      <c r="S172" s="92">
        <f>results!L173</f>
        <v>0</v>
      </c>
    </row>
    <row r="173" spans="1:19" x14ac:dyDescent="0.25">
      <c r="A173" s="2" t="str">
        <f>IF(OR(results!F174="",results!$M174="",results!$AE174=0),"",VLOOKUP(results!F174,echelle3,2))</f>
        <v/>
      </c>
      <c r="B173" s="2" t="str">
        <f>IF(OR(results!G174="",results!$M174="",results!$AE174=0),"",VLOOKUP(results!G174,echelle3,2))</f>
        <v/>
      </c>
      <c r="C173" s="2" t="str">
        <f>IF(OR(results!H174="",results!$M174="",results!$AE174=0),"",VLOOKUP(results!H174,echelle3,2))</f>
        <v/>
      </c>
      <c r="D173" s="2" t="str">
        <f>IF(OR(results!I174="",results!$M174="",results!$AE174=0),"",VLOOKUP(results!I174,echelle3,2))</f>
        <v/>
      </c>
      <c r="E173" s="2" t="str">
        <f>IF(OR(results!J174="",results!$M174="",results!$AE174=0),"",VLOOKUP(results!J174,echelle3,2))</f>
        <v/>
      </c>
      <c r="F173" s="2" t="str">
        <f>IF(OR(results!K174="",results!$M174="",results!$AE174=0),"",VLOOKUP(results!K174,echelle3,2))</f>
        <v/>
      </c>
      <c r="G173" s="2" t="str">
        <f>IF(OR(results!L174="",results!$M174="",results!$AE174=0),"",VLOOKUP(results!L174,echelle3,2))</f>
        <v/>
      </c>
      <c r="H173" s="2" t="str">
        <f>IF(OR(results!M174="",results!$M174="",results!$AE174=0),"",VLOOKUP(results!M174,echelle2,2))</f>
        <v/>
      </c>
      <c r="I173" s="92">
        <f>results!B174</f>
        <v>0</v>
      </c>
      <c r="K173" s="2" t="str">
        <f>IF(OR(results!F174="",results!$M174="",results!$AE174=0),"",VLOOKUP(results!F174,Feuil1!$N$2:$O$48,2))</f>
        <v/>
      </c>
      <c r="L173" s="2" t="str">
        <f>IF(OR(results!Q174="",results!$M174="",results!$AE174=0),"",VLOOKUP(results!Q174,echelle3,2))</f>
        <v/>
      </c>
      <c r="M173" s="2" t="str">
        <f>IF(OR(results!R174="",results!$M174="",results!$AE174=0),"",VLOOKUP(results!R174,echelle3,2))</f>
        <v/>
      </c>
      <c r="N173" s="2" t="str">
        <f>IF(OR(results!S174="",results!$M174="",results!$AE174=0),"",VLOOKUP(results!S174,echelle3,2))</f>
        <v/>
      </c>
      <c r="O173" s="2" t="str">
        <f>IF(OR(results!T174="",results!$M174="",results!$AE174=0),"",VLOOKUP(results!T174,echelle3,2))</f>
        <v/>
      </c>
      <c r="P173" s="2" t="str">
        <f>IF(OR(results!U174="",results!$M174="",results!$AE174=0),"",VLOOKUP(results!U174,echelle3,2))</f>
        <v/>
      </c>
      <c r="Q173" s="2" t="str">
        <f>IF(OR(results!V174="",results!$M174="",results!$AE174=0),"",VLOOKUP(results!V174,echelle3,2))</f>
        <v/>
      </c>
      <c r="R173" s="2" t="str">
        <f>IF(OR(results!W174="",results!$M174="",results!$AE174=0),"",VLOOKUP(results!W174,echelle2,2))</f>
        <v/>
      </c>
      <c r="S173" s="92">
        <f>results!L174</f>
        <v>0</v>
      </c>
    </row>
    <row r="174" spans="1:19" x14ac:dyDescent="0.25">
      <c r="A174" s="2" t="str">
        <f>IF(OR(results!F175="",results!$M175="",results!$AE175=0),"",VLOOKUP(results!F175,echelle3,2))</f>
        <v/>
      </c>
      <c r="B174" s="2" t="str">
        <f>IF(OR(results!G175="",results!$M175="",results!$AE175=0),"",VLOOKUP(results!G175,echelle3,2))</f>
        <v/>
      </c>
      <c r="C174" s="2" t="str">
        <f>IF(OR(results!H175="",results!$M175="",results!$AE175=0),"",VLOOKUP(results!H175,echelle3,2))</f>
        <v/>
      </c>
      <c r="D174" s="2" t="str">
        <f>IF(OR(results!I175="",results!$M175="",results!$AE175=0),"",VLOOKUP(results!I175,echelle3,2))</f>
        <v/>
      </c>
      <c r="E174" s="2" t="str">
        <f>IF(OR(results!J175="",results!$M175="",results!$AE175=0),"",VLOOKUP(results!J175,echelle3,2))</f>
        <v/>
      </c>
      <c r="F174" s="2" t="str">
        <f>IF(OR(results!K175="",results!$M175="",results!$AE175=0),"",VLOOKUP(results!K175,echelle3,2))</f>
        <v/>
      </c>
      <c r="G174" s="2" t="str">
        <f>IF(OR(results!L175="",results!$M175="",results!$AE175=0),"",VLOOKUP(results!L175,echelle3,2))</f>
        <v/>
      </c>
      <c r="H174" s="2" t="str">
        <f>IF(OR(results!M175="",results!$M175="",results!$AE175=0),"",VLOOKUP(results!M175,echelle2,2))</f>
        <v/>
      </c>
      <c r="I174" s="92">
        <f>results!B175</f>
        <v>0</v>
      </c>
      <c r="K174" s="2" t="str">
        <f>IF(OR(results!F175="",results!$M175="",results!$AE175=0),"",VLOOKUP(results!F175,Feuil1!$N$2:$O$48,2))</f>
        <v/>
      </c>
      <c r="L174" s="2" t="str">
        <f>IF(OR(results!Q175="",results!$M175="",results!$AE175=0),"",VLOOKUP(results!Q175,echelle3,2))</f>
        <v/>
      </c>
      <c r="M174" s="2" t="str">
        <f>IF(OR(results!R175="",results!$M175="",results!$AE175=0),"",VLOOKUP(results!R175,echelle3,2))</f>
        <v/>
      </c>
      <c r="N174" s="2" t="str">
        <f>IF(OR(results!S175="",results!$M175="",results!$AE175=0),"",VLOOKUP(results!S175,echelle3,2))</f>
        <v/>
      </c>
      <c r="O174" s="2" t="str">
        <f>IF(OR(results!T175="",results!$M175="",results!$AE175=0),"",VLOOKUP(results!T175,echelle3,2))</f>
        <v/>
      </c>
      <c r="P174" s="2" t="str">
        <f>IF(OR(results!U175="",results!$M175="",results!$AE175=0),"",VLOOKUP(results!U175,echelle3,2))</f>
        <v/>
      </c>
      <c r="Q174" s="2" t="str">
        <f>IF(OR(results!V175="",results!$M175="",results!$AE175=0),"",VLOOKUP(results!V175,echelle3,2))</f>
        <v/>
      </c>
      <c r="R174" s="2" t="str">
        <f>IF(OR(results!W175="",results!$M175="",results!$AE175=0),"",VLOOKUP(results!W175,echelle2,2))</f>
        <v/>
      </c>
      <c r="S174" s="92">
        <f>results!L175</f>
        <v>0</v>
      </c>
    </row>
    <row r="175" spans="1:19" x14ac:dyDescent="0.25">
      <c r="A175" s="2" t="str">
        <f>IF(OR(results!F176="",results!$M176="",results!$AE176=0),"",VLOOKUP(results!F176,echelle3,2))</f>
        <v/>
      </c>
      <c r="B175" s="2" t="str">
        <f>IF(OR(results!G176="",results!$M176="",results!$AE176=0),"",VLOOKUP(results!G176,echelle3,2))</f>
        <v/>
      </c>
      <c r="C175" s="2" t="str">
        <f>IF(OR(results!H176="",results!$M176="",results!$AE176=0),"",VLOOKUP(results!H176,echelle3,2))</f>
        <v/>
      </c>
      <c r="D175" s="2" t="str">
        <f>IF(OR(results!I176="",results!$M176="",results!$AE176=0),"",VLOOKUP(results!I176,echelle3,2))</f>
        <v/>
      </c>
      <c r="E175" s="2" t="str">
        <f>IF(OR(results!J176="",results!$M176="",results!$AE176=0),"",VLOOKUP(results!J176,echelle3,2))</f>
        <v/>
      </c>
      <c r="F175" s="2" t="str">
        <f>IF(OR(results!K176="",results!$M176="",results!$AE176=0),"",VLOOKUP(results!K176,echelle3,2))</f>
        <v/>
      </c>
      <c r="G175" s="2" t="str">
        <f>IF(OR(results!L176="",results!$M176="",results!$AE176=0),"",VLOOKUP(results!L176,echelle3,2))</f>
        <v/>
      </c>
      <c r="H175" s="2" t="str">
        <f>IF(OR(results!M176="",results!$M176="",results!$AE176=0),"",VLOOKUP(results!M176,echelle2,2))</f>
        <v/>
      </c>
      <c r="I175" s="92">
        <f>results!B176</f>
        <v>0</v>
      </c>
      <c r="K175" s="2" t="str">
        <f>IF(OR(results!F176="",results!$M176="",results!$AE176=0),"",VLOOKUP(results!F176,Feuil1!$N$2:$O$48,2))</f>
        <v/>
      </c>
      <c r="L175" s="2" t="str">
        <f>IF(OR(results!Q176="",results!$M176="",results!$AE176=0),"",VLOOKUP(results!Q176,echelle3,2))</f>
        <v/>
      </c>
      <c r="M175" s="2" t="str">
        <f>IF(OR(results!R176="",results!$M176="",results!$AE176=0),"",VLOOKUP(results!R176,echelle3,2))</f>
        <v/>
      </c>
      <c r="N175" s="2" t="str">
        <f>IF(OR(results!S176="",results!$M176="",results!$AE176=0),"",VLOOKUP(results!S176,echelle3,2))</f>
        <v/>
      </c>
      <c r="O175" s="2" t="str">
        <f>IF(OR(results!T176="",results!$M176="",results!$AE176=0),"",VLOOKUP(results!T176,echelle3,2))</f>
        <v/>
      </c>
      <c r="P175" s="2" t="str">
        <f>IF(OR(results!U176="",results!$M176="",results!$AE176=0),"",VLOOKUP(results!U176,echelle3,2))</f>
        <v/>
      </c>
      <c r="Q175" s="2" t="str">
        <f>IF(OR(results!V176="",results!$M176="",results!$AE176=0),"",VLOOKUP(results!V176,echelle3,2))</f>
        <v/>
      </c>
      <c r="R175" s="2" t="str">
        <f>IF(OR(results!W176="",results!$M176="",results!$AE176=0),"",VLOOKUP(results!W176,echelle2,2))</f>
        <v/>
      </c>
      <c r="S175" s="92">
        <f>results!L176</f>
        <v>0</v>
      </c>
    </row>
    <row r="176" spans="1:19" x14ac:dyDescent="0.25">
      <c r="A176" s="2" t="str">
        <f>IF(OR(results!F177="",results!$M177="",results!$AE177=0),"",VLOOKUP(results!F177,echelle3,2))</f>
        <v/>
      </c>
      <c r="B176" s="2" t="str">
        <f>IF(OR(results!G177="",results!$M177="",results!$AE177=0),"",VLOOKUP(results!G177,echelle3,2))</f>
        <v/>
      </c>
      <c r="C176" s="2" t="str">
        <f>IF(OR(results!H177="",results!$M177="",results!$AE177=0),"",VLOOKUP(results!H177,echelle3,2))</f>
        <v/>
      </c>
      <c r="D176" s="2" t="str">
        <f>IF(OR(results!I177="",results!$M177="",results!$AE177=0),"",VLOOKUP(results!I177,echelle3,2))</f>
        <v/>
      </c>
      <c r="E176" s="2" t="str">
        <f>IF(OR(results!J177="",results!$M177="",results!$AE177=0),"",VLOOKUP(results!J177,echelle3,2))</f>
        <v/>
      </c>
      <c r="F176" s="2" t="str">
        <f>IF(OR(results!K177="",results!$M177="",results!$AE177=0),"",VLOOKUP(results!K177,echelle3,2))</f>
        <v/>
      </c>
      <c r="G176" s="2" t="str">
        <f>IF(OR(results!L177="",results!$M177="",results!$AE177=0),"",VLOOKUP(results!L177,echelle3,2))</f>
        <v/>
      </c>
      <c r="H176" s="2" t="str">
        <f>IF(OR(results!M177="",results!$M177="",results!$AE177=0),"",VLOOKUP(results!M177,echelle2,2))</f>
        <v/>
      </c>
      <c r="I176" s="92">
        <f>results!B177</f>
        <v>0</v>
      </c>
      <c r="K176" s="2" t="str">
        <f>IF(OR(results!F177="",results!$M177="",results!$AE177=0),"",VLOOKUP(results!F177,Feuil1!$N$2:$O$48,2))</f>
        <v/>
      </c>
      <c r="L176" s="2" t="str">
        <f>IF(OR(results!Q177="",results!$M177="",results!$AE177=0),"",VLOOKUP(results!Q177,echelle3,2))</f>
        <v/>
      </c>
      <c r="M176" s="2" t="str">
        <f>IF(OR(results!R177="",results!$M177="",results!$AE177=0),"",VLOOKUP(results!R177,echelle3,2))</f>
        <v/>
      </c>
      <c r="N176" s="2" t="str">
        <f>IF(OR(results!S177="",results!$M177="",results!$AE177=0),"",VLOOKUP(results!S177,echelle3,2))</f>
        <v/>
      </c>
      <c r="O176" s="2" t="str">
        <f>IF(OR(results!T177="",results!$M177="",results!$AE177=0),"",VLOOKUP(results!T177,echelle3,2))</f>
        <v/>
      </c>
      <c r="P176" s="2" t="str">
        <f>IF(OR(results!U177="",results!$M177="",results!$AE177=0),"",VLOOKUP(results!U177,echelle3,2))</f>
        <v/>
      </c>
      <c r="Q176" s="2" t="str">
        <f>IF(OR(results!V177="",results!$M177="",results!$AE177=0),"",VLOOKUP(results!V177,echelle3,2))</f>
        <v/>
      </c>
      <c r="R176" s="2" t="str">
        <f>IF(OR(results!W177="",results!$M177="",results!$AE177=0),"",VLOOKUP(results!W177,echelle2,2))</f>
        <v/>
      </c>
      <c r="S176" s="92">
        <f>results!L177</f>
        <v>0</v>
      </c>
    </row>
    <row r="177" spans="1:19" x14ac:dyDescent="0.25">
      <c r="A177" s="2" t="str">
        <f>IF(OR(results!F178="",results!$M178="",results!$AE178=0),"",VLOOKUP(results!F178,echelle3,2))</f>
        <v/>
      </c>
      <c r="B177" s="2" t="str">
        <f>IF(OR(results!G178="",results!$M178="",results!$AE178=0),"",VLOOKUP(results!G178,echelle3,2))</f>
        <v/>
      </c>
      <c r="C177" s="2" t="str">
        <f>IF(OR(results!H178="",results!$M178="",results!$AE178=0),"",VLOOKUP(results!H178,echelle3,2))</f>
        <v/>
      </c>
      <c r="D177" s="2" t="str">
        <f>IF(OR(results!I178="",results!$M178="",results!$AE178=0),"",VLOOKUP(results!I178,echelle3,2))</f>
        <v/>
      </c>
      <c r="E177" s="2" t="str">
        <f>IF(OR(results!J178="",results!$M178="",results!$AE178=0),"",VLOOKUP(results!J178,echelle3,2))</f>
        <v/>
      </c>
      <c r="F177" s="2" t="str">
        <f>IF(OR(results!K178="",results!$M178="",results!$AE178=0),"",VLOOKUP(results!K178,echelle3,2))</f>
        <v/>
      </c>
      <c r="G177" s="2" t="str">
        <f>IF(OR(results!L178="",results!$M178="",results!$AE178=0),"",VLOOKUP(results!L178,echelle3,2))</f>
        <v/>
      </c>
      <c r="H177" s="2" t="str">
        <f>IF(OR(results!M178="",results!$M178="",results!$AE178=0),"",VLOOKUP(results!M178,echelle2,2))</f>
        <v/>
      </c>
      <c r="I177" s="92">
        <f>results!B178</f>
        <v>0</v>
      </c>
      <c r="K177" s="2" t="str">
        <f>IF(OR(results!F178="",results!$M178="",results!$AE178=0),"",VLOOKUP(results!F178,Feuil1!$N$2:$O$48,2))</f>
        <v/>
      </c>
      <c r="L177" s="2" t="str">
        <f>IF(OR(results!Q178="",results!$M178="",results!$AE178=0),"",VLOOKUP(results!Q178,echelle3,2))</f>
        <v/>
      </c>
      <c r="M177" s="2" t="str">
        <f>IF(OR(results!R178="",results!$M178="",results!$AE178=0),"",VLOOKUP(results!R178,echelle3,2))</f>
        <v/>
      </c>
      <c r="N177" s="2" t="str">
        <f>IF(OR(results!S178="",results!$M178="",results!$AE178=0),"",VLOOKUP(results!S178,echelle3,2))</f>
        <v/>
      </c>
      <c r="O177" s="2" t="str">
        <f>IF(OR(results!T178="",results!$M178="",results!$AE178=0),"",VLOOKUP(results!T178,echelle3,2))</f>
        <v/>
      </c>
      <c r="P177" s="2" t="str">
        <f>IF(OR(results!U178="",results!$M178="",results!$AE178=0),"",VLOOKUP(results!U178,echelle3,2))</f>
        <v/>
      </c>
      <c r="Q177" s="2" t="str">
        <f>IF(OR(results!V178="",results!$M178="",results!$AE178=0),"",VLOOKUP(results!V178,echelle3,2))</f>
        <v/>
      </c>
      <c r="R177" s="2" t="str">
        <f>IF(OR(results!W178="",results!$M178="",results!$AE178=0),"",VLOOKUP(results!W178,echelle2,2))</f>
        <v/>
      </c>
      <c r="S177" s="92">
        <f>results!L178</f>
        <v>0</v>
      </c>
    </row>
    <row r="178" spans="1:19" x14ac:dyDescent="0.25">
      <c r="A178" s="2" t="str">
        <f>IF(OR(results!F179="",results!$M179="",results!$AE179=0),"",VLOOKUP(results!F179,echelle3,2))</f>
        <v/>
      </c>
      <c r="B178" s="2" t="str">
        <f>IF(OR(results!G179="",results!$M179="",results!$AE179=0),"",VLOOKUP(results!G179,echelle3,2))</f>
        <v/>
      </c>
      <c r="C178" s="2" t="str">
        <f>IF(OR(results!H179="",results!$M179="",results!$AE179=0),"",VLOOKUP(results!H179,echelle3,2))</f>
        <v/>
      </c>
      <c r="D178" s="2" t="str">
        <f>IF(OR(results!I179="",results!$M179="",results!$AE179=0),"",VLOOKUP(results!I179,echelle3,2))</f>
        <v/>
      </c>
      <c r="E178" s="2" t="str">
        <f>IF(OR(results!J179="",results!$M179="",results!$AE179=0),"",VLOOKUP(results!J179,echelle3,2))</f>
        <v/>
      </c>
      <c r="F178" s="2" t="str">
        <f>IF(OR(results!K179="",results!$M179="",results!$AE179=0),"",VLOOKUP(results!K179,echelle3,2))</f>
        <v/>
      </c>
      <c r="G178" s="2" t="str">
        <f>IF(OR(results!L179="",results!$M179="",results!$AE179=0),"",VLOOKUP(results!L179,echelle3,2))</f>
        <v/>
      </c>
      <c r="H178" s="2" t="str">
        <f>IF(OR(results!M179="",results!$M179="",results!$AE179=0),"",VLOOKUP(results!M179,echelle2,2))</f>
        <v/>
      </c>
      <c r="I178" s="92">
        <f>results!B179</f>
        <v>0</v>
      </c>
      <c r="K178" s="2" t="str">
        <f>IF(OR(results!F179="",results!$M179="",results!$AE179=0),"",VLOOKUP(results!F179,Feuil1!$N$2:$O$48,2))</f>
        <v/>
      </c>
      <c r="L178" s="2" t="str">
        <f>IF(OR(results!Q179="",results!$M179="",results!$AE179=0),"",VLOOKUP(results!Q179,echelle3,2))</f>
        <v/>
      </c>
      <c r="M178" s="2" t="str">
        <f>IF(OR(results!R179="",results!$M179="",results!$AE179=0),"",VLOOKUP(results!R179,echelle3,2))</f>
        <v/>
      </c>
      <c r="N178" s="2" t="str">
        <f>IF(OR(results!S179="",results!$M179="",results!$AE179=0),"",VLOOKUP(results!S179,echelle3,2))</f>
        <v/>
      </c>
      <c r="O178" s="2" t="str">
        <f>IF(OR(results!T179="",results!$M179="",results!$AE179=0),"",VLOOKUP(results!T179,echelle3,2))</f>
        <v/>
      </c>
      <c r="P178" s="2" t="str">
        <f>IF(OR(results!U179="",results!$M179="",results!$AE179=0),"",VLOOKUP(results!U179,echelle3,2))</f>
        <v/>
      </c>
      <c r="Q178" s="2" t="str">
        <f>IF(OR(results!V179="",results!$M179="",results!$AE179=0),"",VLOOKUP(results!V179,echelle3,2))</f>
        <v/>
      </c>
      <c r="R178" s="2" t="str">
        <f>IF(OR(results!W179="",results!$M179="",results!$AE179=0),"",VLOOKUP(results!W179,echelle2,2))</f>
        <v/>
      </c>
      <c r="S178" s="92">
        <f>results!L179</f>
        <v>0</v>
      </c>
    </row>
    <row r="179" spans="1:19" x14ac:dyDescent="0.25">
      <c r="A179" s="2" t="str">
        <f>IF(OR(results!F180="",results!$M180="",results!$AE180=0),"",VLOOKUP(results!F180,echelle3,2))</f>
        <v/>
      </c>
      <c r="B179" s="2" t="str">
        <f>IF(OR(results!G180="",results!$M180="",results!$AE180=0),"",VLOOKUP(results!G180,echelle3,2))</f>
        <v/>
      </c>
      <c r="C179" s="2" t="str">
        <f>IF(OR(results!H180="",results!$M180="",results!$AE180=0),"",VLOOKUP(results!H180,echelle3,2))</f>
        <v/>
      </c>
      <c r="D179" s="2" t="str">
        <f>IF(OR(results!I180="",results!$M180="",results!$AE180=0),"",VLOOKUP(results!I180,echelle3,2))</f>
        <v/>
      </c>
      <c r="E179" s="2" t="str">
        <f>IF(OR(results!J180="",results!$M180="",results!$AE180=0),"",VLOOKUP(results!J180,echelle3,2))</f>
        <v/>
      </c>
      <c r="F179" s="2" t="str">
        <f>IF(OR(results!K180="",results!$M180="",results!$AE180=0),"",VLOOKUP(results!K180,echelle3,2))</f>
        <v/>
      </c>
      <c r="G179" s="2" t="str">
        <f>IF(OR(results!L180="",results!$M180="",results!$AE180=0),"",VLOOKUP(results!L180,echelle3,2))</f>
        <v/>
      </c>
      <c r="H179" s="2" t="str">
        <f>IF(OR(results!M180="",results!$M180="",results!$AE180=0),"",VLOOKUP(results!M180,echelle2,2))</f>
        <v/>
      </c>
      <c r="I179" s="92">
        <f>results!B180</f>
        <v>0</v>
      </c>
      <c r="K179" s="2" t="str">
        <f>IF(OR(results!F180="",results!$M180="",results!$AE180=0),"",VLOOKUP(results!F180,Feuil1!$N$2:$O$48,2))</f>
        <v/>
      </c>
      <c r="L179" s="2" t="str">
        <f>IF(OR(results!Q180="",results!$M180="",results!$AE180=0),"",VLOOKUP(results!Q180,echelle3,2))</f>
        <v/>
      </c>
      <c r="M179" s="2" t="str">
        <f>IF(OR(results!R180="",results!$M180="",results!$AE180=0),"",VLOOKUP(results!R180,echelle3,2))</f>
        <v/>
      </c>
      <c r="N179" s="2" t="str">
        <f>IF(OR(results!S180="",results!$M180="",results!$AE180=0),"",VLOOKUP(results!S180,echelle3,2))</f>
        <v/>
      </c>
      <c r="O179" s="2" t="str">
        <f>IF(OR(results!T180="",results!$M180="",results!$AE180=0),"",VLOOKUP(results!T180,echelle3,2))</f>
        <v/>
      </c>
      <c r="P179" s="2" t="str">
        <f>IF(OR(results!U180="",results!$M180="",results!$AE180=0),"",VLOOKUP(results!U180,echelle3,2))</f>
        <v/>
      </c>
      <c r="Q179" s="2" t="str">
        <f>IF(OR(results!V180="",results!$M180="",results!$AE180=0),"",VLOOKUP(results!V180,echelle3,2))</f>
        <v/>
      </c>
      <c r="R179" s="2" t="str">
        <f>IF(OR(results!W180="",results!$M180="",results!$AE180=0),"",VLOOKUP(results!W180,echelle2,2))</f>
        <v/>
      </c>
      <c r="S179" s="92">
        <f>results!L180</f>
        <v>0</v>
      </c>
    </row>
    <row r="180" spans="1:19" x14ac:dyDescent="0.25">
      <c r="A180" s="2" t="str">
        <f>IF(OR(results!F181="",results!$M181="",results!$AE181=0),"",VLOOKUP(results!F181,echelle3,2))</f>
        <v/>
      </c>
      <c r="B180" s="2" t="str">
        <f>IF(OR(results!G181="",results!$M181="",results!$AE181=0),"",VLOOKUP(results!G181,echelle3,2))</f>
        <v/>
      </c>
      <c r="C180" s="2" t="str">
        <f>IF(OR(results!H181="",results!$M181="",results!$AE181=0),"",VLOOKUP(results!H181,echelle3,2))</f>
        <v/>
      </c>
      <c r="D180" s="2" t="str">
        <f>IF(OR(results!I181="",results!$M181="",results!$AE181=0),"",VLOOKUP(results!I181,echelle3,2))</f>
        <v/>
      </c>
      <c r="E180" s="2" t="str">
        <f>IF(OR(results!J181="",results!$M181="",results!$AE181=0),"",VLOOKUP(results!J181,echelle3,2))</f>
        <v/>
      </c>
      <c r="F180" s="2" t="str">
        <f>IF(OR(results!K181="",results!$M181="",results!$AE181=0),"",VLOOKUP(results!K181,echelle3,2))</f>
        <v/>
      </c>
      <c r="G180" s="2" t="str">
        <f>IF(OR(results!L181="",results!$M181="",results!$AE181=0),"",VLOOKUP(results!L181,echelle3,2))</f>
        <v/>
      </c>
      <c r="H180" s="2" t="str">
        <f>IF(OR(results!M181="",results!$M181="",results!$AE181=0),"",VLOOKUP(results!M181,echelle2,2))</f>
        <v/>
      </c>
      <c r="I180" s="92">
        <f>results!B181</f>
        <v>0</v>
      </c>
      <c r="K180" s="2" t="str">
        <f>IF(OR(results!F181="",results!$M181="",results!$AE181=0),"",VLOOKUP(results!F181,Feuil1!$N$2:$O$48,2))</f>
        <v/>
      </c>
      <c r="L180" s="2" t="str">
        <f>IF(OR(results!Q181="",results!$M181="",results!$AE181=0),"",VLOOKUP(results!Q181,echelle3,2))</f>
        <v/>
      </c>
      <c r="M180" s="2" t="str">
        <f>IF(OR(results!R181="",results!$M181="",results!$AE181=0),"",VLOOKUP(results!R181,echelle3,2))</f>
        <v/>
      </c>
      <c r="N180" s="2" t="str">
        <f>IF(OR(results!S181="",results!$M181="",results!$AE181=0),"",VLOOKUP(results!S181,echelle3,2))</f>
        <v/>
      </c>
      <c r="O180" s="2" t="str">
        <f>IF(OR(results!T181="",results!$M181="",results!$AE181=0),"",VLOOKUP(results!T181,echelle3,2))</f>
        <v/>
      </c>
      <c r="P180" s="2" t="str">
        <f>IF(OR(results!U181="",results!$M181="",results!$AE181=0),"",VLOOKUP(results!U181,echelle3,2))</f>
        <v/>
      </c>
      <c r="Q180" s="2" t="str">
        <f>IF(OR(results!V181="",results!$M181="",results!$AE181=0),"",VLOOKUP(results!V181,echelle3,2))</f>
        <v/>
      </c>
      <c r="R180" s="2" t="str">
        <f>IF(OR(results!W181="",results!$M181="",results!$AE181=0),"",VLOOKUP(results!W181,echelle2,2))</f>
        <v/>
      </c>
      <c r="S180" s="92">
        <f>results!L181</f>
        <v>0</v>
      </c>
    </row>
    <row r="181" spans="1:19" x14ac:dyDescent="0.25">
      <c r="A181" s="2" t="str">
        <f>IF(OR(results!F182="",results!$M182="",results!$AE182=0),"",VLOOKUP(results!F182,echelle3,2))</f>
        <v/>
      </c>
      <c r="B181" s="2" t="str">
        <f>IF(OR(results!G182="",results!$M182="",results!$AE182=0),"",VLOOKUP(results!G182,echelle3,2))</f>
        <v/>
      </c>
      <c r="C181" s="2" t="str">
        <f>IF(OR(results!H182="",results!$M182="",results!$AE182=0),"",VLOOKUP(results!H182,echelle3,2))</f>
        <v/>
      </c>
      <c r="D181" s="2" t="str">
        <f>IF(OR(results!I182="",results!$M182="",results!$AE182=0),"",VLOOKUP(results!I182,echelle3,2))</f>
        <v/>
      </c>
      <c r="E181" s="2" t="str">
        <f>IF(OR(results!J182="",results!$M182="",results!$AE182=0),"",VLOOKUP(results!J182,echelle3,2))</f>
        <v/>
      </c>
      <c r="F181" s="2" t="str">
        <f>IF(OR(results!K182="",results!$M182="",results!$AE182=0),"",VLOOKUP(results!K182,echelle3,2))</f>
        <v/>
      </c>
      <c r="G181" s="2" t="str">
        <f>IF(OR(results!L182="",results!$M182="",results!$AE182=0),"",VLOOKUP(results!L182,echelle3,2))</f>
        <v/>
      </c>
      <c r="H181" s="2" t="str">
        <f>IF(OR(results!M182="",results!$M182="",results!$AE182=0),"",VLOOKUP(results!M182,echelle2,2))</f>
        <v/>
      </c>
      <c r="I181" s="92">
        <f>results!B182</f>
        <v>0</v>
      </c>
      <c r="K181" s="2" t="str">
        <f>IF(OR(results!F182="",results!$M182="",results!$AE182=0),"",VLOOKUP(results!F182,Feuil1!$N$2:$O$48,2))</f>
        <v/>
      </c>
      <c r="L181" s="2" t="str">
        <f>IF(OR(results!Q182="",results!$M182="",results!$AE182=0),"",VLOOKUP(results!Q182,echelle3,2))</f>
        <v/>
      </c>
      <c r="M181" s="2" t="str">
        <f>IF(OR(results!R182="",results!$M182="",results!$AE182=0),"",VLOOKUP(results!R182,echelle3,2))</f>
        <v/>
      </c>
      <c r="N181" s="2" t="str">
        <f>IF(OR(results!S182="",results!$M182="",results!$AE182=0),"",VLOOKUP(results!S182,echelle3,2))</f>
        <v/>
      </c>
      <c r="O181" s="2" t="str">
        <f>IF(OR(results!T182="",results!$M182="",results!$AE182=0),"",VLOOKUP(results!T182,echelle3,2))</f>
        <v/>
      </c>
      <c r="P181" s="2" t="str">
        <f>IF(OR(results!U182="",results!$M182="",results!$AE182=0),"",VLOOKUP(results!U182,echelle3,2))</f>
        <v/>
      </c>
      <c r="Q181" s="2" t="str">
        <f>IF(OR(results!V182="",results!$M182="",results!$AE182=0),"",VLOOKUP(results!V182,echelle3,2))</f>
        <v/>
      </c>
      <c r="R181" s="2" t="str">
        <f>IF(OR(results!W182="",results!$M182="",results!$AE182=0),"",VLOOKUP(results!W182,echelle2,2))</f>
        <v/>
      </c>
      <c r="S181" s="92">
        <f>results!L182</f>
        <v>0</v>
      </c>
    </row>
    <row r="182" spans="1:19" x14ac:dyDescent="0.25">
      <c r="A182" s="2" t="str">
        <f>IF(OR(results!F183="",results!$M183="",results!$AE183=0),"",VLOOKUP(results!F183,echelle3,2))</f>
        <v/>
      </c>
      <c r="B182" s="2" t="str">
        <f>IF(OR(results!G183="",results!$M183="",results!$AE183=0),"",VLOOKUP(results!G183,echelle3,2))</f>
        <v/>
      </c>
      <c r="C182" s="2" t="str">
        <f>IF(OR(results!H183="",results!$M183="",results!$AE183=0),"",VLOOKUP(results!H183,echelle3,2))</f>
        <v/>
      </c>
      <c r="D182" s="2" t="str">
        <f>IF(OR(results!I183="",results!$M183="",results!$AE183=0),"",VLOOKUP(results!I183,echelle3,2))</f>
        <v/>
      </c>
      <c r="E182" s="2" t="str">
        <f>IF(OR(results!J183="",results!$M183="",results!$AE183=0),"",VLOOKUP(results!J183,echelle3,2))</f>
        <v/>
      </c>
      <c r="F182" s="2" t="str">
        <f>IF(OR(results!K183="",results!$M183="",results!$AE183=0),"",VLOOKUP(results!K183,echelle3,2))</f>
        <v/>
      </c>
      <c r="G182" s="2" t="str">
        <f>IF(OR(results!L183="",results!$M183="",results!$AE183=0),"",VLOOKUP(results!L183,echelle3,2))</f>
        <v/>
      </c>
      <c r="H182" s="2" t="str">
        <f>IF(OR(results!M183="",results!$M183="",results!$AE183=0),"",VLOOKUP(results!M183,echelle2,2))</f>
        <v/>
      </c>
      <c r="I182" s="92">
        <f>results!B183</f>
        <v>0</v>
      </c>
      <c r="K182" s="2" t="str">
        <f>IF(OR(results!F183="",results!$M183="",results!$AE183=0),"",VLOOKUP(results!F183,Feuil1!$N$2:$O$48,2))</f>
        <v/>
      </c>
      <c r="L182" s="2" t="str">
        <f>IF(OR(results!Q183="",results!$M183="",results!$AE183=0),"",VLOOKUP(results!Q183,echelle3,2))</f>
        <v/>
      </c>
      <c r="M182" s="2" t="str">
        <f>IF(OR(results!R183="",results!$M183="",results!$AE183=0),"",VLOOKUP(results!R183,echelle3,2))</f>
        <v/>
      </c>
      <c r="N182" s="2" t="str">
        <f>IF(OR(results!S183="",results!$M183="",results!$AE183=0),"",VLOOKUP(results!S183,echelle3,2))</f>
        <v/>
      </c>
      <c r="O182" s="2" t="str">
        <f>IF(OR(results!T183="",results!$M183="",results!$AE183=0),"",VLOOKUP(results!T183,echelle3,2))</f>
        <v/>
      </c>
      <c r="P182" s="2" t="str">
        <f>IF(OR(results!U183="",results!$M183="",results!$AE183=0),"",VLOOKUP(results!U183,echelle3,2))</f>
        <v/>
      </c>
      <c r="Q182" s="2" t="str">
        <f>IF(OR(results!V183="",results!$M183="",results!$AE183=0),"",VLOOKUP(results!V183,echelle3,2))</f>
        <v/>
      </c>
      <c r="R182" s="2" t="str">
        <f>IF(OR(results!W183="",results!$M183="",results!$AE183=0),"",VLOOKUP(results!W183,echelle2,2))</f>
        <v/>
      </c>
      <c r="S182" s="92">
        <f>results!L183</f>
        <v>0</v>
      </c>
    </row>
    <row r="183" spans="1:19" x14ac:dyDescent="0.25">
      <c r="A183" s="2" t="str">
        <f>IF(OR(results!F184="",results!$M184="",results!$AE184=0),"",VLOOKUP(results!F184,echelle3,2))</f>
        <v/>
      </c>
      <c r="B183" s="2" t="str">
        <f>IF(OR(results!G184="",results!$M184="",results!$AE184=0),"",VLOOKUP(results!G184,echelle3,2))</f>
        <v/>
      </c>
      <c r="C183" s="2" t="str">
        <f>IF(OR(results!H184="",results!$M184="",results!$AE184=0),"",VLOOKUP(results!H184,echelle3,2))</f>
        <v/>
      </c>
      <c r="D183" s="2" t="str">
        <f>IF(OR(results!I184="",results!$M184="",results!$AE184=0),"",VLOOKUP(results!I184,echelle3,2))</f>
        <v/>
      </c>
      <c r="E183" s="2" t="str">
        <f>IF(OR(results!J184="",results!$M184="",results!$AE184=0),"",VLOOKUP(results!J184,echelle3,2))</f>
        <v/>
      </c>
      <c r="F183" s="2" t="str">
        <f>IF(OR(results!K184="",results!$M184="",results!$AE184=0),"",VLOOKUP(results!K184,echelle3,2))</f>
        <v/>
      </c>
      <c r="G183" s="2" t="str">
        <f>IF(OR(results!L184="",results!$M184="",results!$AE184=0),"",VLOOKUP(results!L184,echelle3,2))</f>
        <v/>
      </c>
      <c r="H183" s="2" t="str">
        <f>IF(OR(results!M184="",results!$M184="",results!$AE184=0),"",VLOOKUP(results!M184,echelle2,2))</f>
        <v/>
      </c>
      <c r="I183" s="92">
        <f>results!B184</f>
        <v>0</v>
      </c>
      <c r="K183" s="2" t="str">
        <f>IF(OR(results!F184="",results!$M184="",results!$AE184=0),"",VLOOKUP(results!F184,Feuil1!$N$2:$O$48,2))</f>
        <v/>
      </c>
      <c r="L183" s="2" t="str">
        <f>IF(OR(results!Q184="",results!$M184="",results!$AE184=0),"",VLOOKUP(results!Q184,echelle3,2))</f>
        <v/>
      </c>
      <c r="M183" s="2" t="str">
        <f>IF(OR(results!R184="",results!$M184="",results!$AE184=0),"",VLOOKUP(results!R184,echelle3,2))</f>
        <v/>
      </c>
      <c r="N183" s="2" t="str">
        <f>IF(OR(results!S184="",results!$M184="",results!$AE184=0),"",VLOOKUP(results!S184,echelle3,2))</f>
        <v/>
      </c>
      <c r="O183" s="2" t="str">
        <f>IF(OR(results!T184="",results!$M184="",results!$AE184=0),"",VLOOKUP(results!T184,echelle3,2))</f>
        <v/>
      </c>
      <c r="P183" s="2" t="str">
        <f>IF(OR(results!U184="",results!$M184="",results!$AE184=0),"",VLOOKUP(results!U184,echelle3,2))</f>
        <v/>
      </c>
      <c r="Q183" s="2" t="str">
        <f>IF(OR(results!V184="",results!$M184="",results!$AE184=0),"",VLOOKUP(results!V184,echelle3,2))</f>
        <v/>
      </c>
      <c r="R183" s="2" t="str">
        <f>IF(OR(results!W184="",results!$M184="",results!$AE184=0),"",VLOOKUP(results!W184,echelle2,2))</f>
        <v/>
      </c>
      <c r="S183" s="92">
        <f>results!L184</f>
        <v>0</v>
      </c>
    </row>
    <row r="184" spans="1:19" x14ac:dyDescent="0.25">
      <c r="A184" s="2" t="str">
        <f>IF(OR(results!F185="",results!$M185="",results!$AE185=0),"",VLOOKUP(results!F185,echelle3,2))</f>
        <v/>
      </c>
      <c r="B184" s="2" t="str">
        <f>IF(OR(results!G185="",results!$M185="",results!$AE185=0),"",VLOOKUP(results!G185,echelle3,2))</f>
        <v/>
      </c>
      <c r="C184" s="2" t="str">
        <f>IF(OR(results!H185="",results!$M185="",results!$AE185=0),"",VLOOKUP(results!H185,echelle3,2))</f>
        <v/>
      </c>
      <c r="D184" s="2" t="str">
        <f>IF(OR(results!I185="",results!$M185="",results!$AE185=0),"",VLOOKUP(results!I185,echelle3,2))</f>
        <v/>
      </c>
      <c r="E184" s="2" t="str">
        <f>IF(OR(results!J185="",results!$M185="",results!$AE185=0),"",VLOOKUP(results!J185,echelle3,2))</f>
        <v/>
      </c>
      <c r="F184" s="2" t="str">
        <f>IF(OR(results!K185="",results!$M185="",results!$AE185=0),"",VLOOKUP(results!K185,echelle3,2))</f>
        <v/>
      </c>
      <c r="G184" s="2" t="str">
        <f>IF(OR(results!L185="",results!$M185="",results!$AE185=0),"",VLOOKUP(results!L185,echelle3,2))</f>
        <v/>
      </c>
      <c r="H184" s="2" t="str">
        <f>IF(OR(results!M185="",results!$M185="",results!$AE185=0),"",VLOOKUP(results!M185,echelle2,2))</f>
        <v/>
      </c>
      <c r="I184" s="92">
        <f>results!B185</f>
        <v>0</v>
      </c>
      <c r="K184" s="2" t="str">
        <f>IF(OR(results!F185="",results!$M185="",results!$AE185=0),"",VLOOKUP(results!F185,Feuil1!$N$2:$O$48,2))</f>
        <v/>
      </c>
      <c r="L184" s="2" t="str">
        <f>IF(OR(results!Q185="",results!$M185="",results!$AE185=0),"",VLOOKUP(results!Q185,echelle3,2))</f>
        <v/>
      </c>
      <c r="M184" s="2" t="str">
        <f>IF(OR(results!R185="",results!$M185="",results!$AE185=0),"",VLOOKUP(results!R185,echelle3,2))</f>
        <v/>
      </c>
      <c r="N184" s="2" t="str">
        <f>IF(OR(results!S185="",results!$M185="",results!$AE185=0),"",VLOOKUP(results!S185,echelle3,2))</f>
        <v/>
      </c>
      <c r="O184" s="2" t="str">
        <f>IF(OR(results!T185="",results!$M185="",results!$AE185=0),"",VLOOKUP(results!T185,echelle3,2))</f>
        <v/>
      </c>
      <c r="P184" s="2" t="str">
        <f>IF(OR(results!U185="",results!$M185="",results!$AE185=0),"",VLOOKUP(results!U185,echelle3,2))</f>
        <v/>
      </c>
      <c r="Q184" s="2" t="str">
        <f>IF(OR(results!V185="",results!$M185="",results!$AE185=0),"",VLOOKUP(results!V185,echelle3,2))</f>
        <v/>
      </c>
      <c r="R184" s="2" t="str">
        <f>IF(OR(results!W185="",results!$M185="",results!$AE185=0),"",VLOOKUP(results!W185,echelle2,2))</f>
        <v/>
      </c>
      <c r="S184" s="92">
        <f>results!L185</f>
        <v>0</v>
      </c>
    </row>
    <row r="185" spans="1:19" x14ac:dyDescent="0.25">
      <c r="A185" s="2" t="str">
        <f>IF(OR(results!F186="",results!$M186="",results!$AE186=0),"",VLOOKUP(results!F186,echelle3,2))</f>
        <v/>
      </c>
      <c r="B185" s="2" t="str">
        <f>IF(OR(results!G186="",results!$M186="",results!$AE186=0),"",VLOOKUP(results!G186,echelle3,2))</f>
        <v/>
      </c>
      <c r="C185" s="2" t="str">
        <f>IF(OR(results!H186="",results!$M186="",results!$AE186=0),"",VLOOKUP(results!H186,echelle3,2))</f>
        <v/>
      </c>
      <c r="D185" s="2" t="str">
        <f>IF(OR(results!I186="",results!$M186="",results!$AE186=0),"",VLOOKUP(results!I186,echelle3,2))</f>
        <v/>
      </c>
      <c r="E185" s="2" t="str">
        <f>IF(OR(results!J186="",results!$M186="",results!$AE186=0),"",VLOOKUP(results!J186,echelle3,2))</f>
        <v/>
      </c>
      <c r="F185" s="2" t="str">
        <f>IF(OR(results!K186="",results!$M186="",results!$AE186=0),"",VLOOKUP(results!K186,echelle3,2))</f>
        <v/>
      </c>
      <c r="G185" s="2" t="str">
        <f>IF(OR(results!L186="",results!$M186="",results!$AE186=0),"",VLOOKUP(results!L186,echelle3,2))</f>
        <v/>
      </c>
      <c r="H185" s="2" t="str">
        <f>IF(OR(results!M186="",results!$M186="",results!$AE186=0),"",VLOOKUP(results!M186,echelle2,2))</f>
        <v/>
      </c>
      <c r="I185" s="92">
        <f>results!B186</f>
        <v>0</v>
      </c>
      <c r="K185" s="2" t="str">
        <f>IF(OR(results!F186="",results!$M186="",results!$AE186=0),"",VLOOKUP(results!F186,Feuil1!$N$2:$O$48,2))</f>
        <v/>
      </c>
      <c r="L185" s="2" t="str">
        <f>IF(OR(results!Q186="",results!$M186="",results!$AE186=0),"",VLOOKUP(results!Q186,echelle3,2))</f>
        <v/>
      </c>
      <c r="M185" s="2" t="str">
        <f>IF(OR(results!R186="",results!$M186="",results!$AE186=0),"",VLOOKUP(results!R186,echelle3,2))</f>
        <v/>
      </c>
      <c r="N185" s="2" t="str">
        <f>IF(OR(results!S186="",results!$M186="",results!$AE186=0),"",VLOOKUP(results!S186,echelle3,2))</f>
        <v/>
      </c>
      <c r="O185" s="2" t="str">
        <f>IF(OR(results!T186="",results!$M186="",results!$AE186=0),"",VLOOKUP(results!T186,echelle3,2))</f>
        <v/>
      </c>
      <c r="P185" s="2" t="str">
        <f>IF(OR(results!U186="",results!$M186="",results!$AE186=0),"",VLOOKUP(results!U186,echelle3,2))</f>
        <v/>
      </c>
      <c r="Q185" s="2" t="str">
        <f>IF(OR(results!V186="",results!$M186="",results!$AE186=0),"",VLOOKUP(results!V186,echelle3,2))</f>
        <v/>
      </c>
      <c r="R185" s="2" t="str">
        <f>IF(OR(results!W186="",results!$M186="",results!$AE186=0),"",VLOOKUP(results!W186,echelle2,2))</f>
        <v/>
      </c>
      <c r="S185" s="92">
        <f>results!L186</f>
        <v>0</v>
      </c>
    </row>
    <row r="186" spans="1:19" x14ac:dyDescent="0.25">
      <c r="A186" s="2" t="str">
        <f>IF(OR(results!F187="",results!$M187="",results!$AE187=0),"",VLOOKUP(results!F187,echelle3,2))</f>
        <v/>
      </c>
      <c r="B186" s="2" t="str">
        <f>IF(OR(results!G187="",results!$M187="",results!$AE187=0),"",VLOOKUP(results!G187,echelle3,2))</f>
        <v/>
      </c>
      <c r="C186" s="2" t="str">
        <f>IF(OR(results!H187="",results!$M187="",results!$AE187=0),"",VLOOKUP(results!H187,echelle3,2))</f>
        <v/>
      </c>
      <c r="D186" s="2" t="str">
        <f>IF(OR(results!I187="",results!$M187="",results!$AE187=0),"",VLOOKUP(results!I187,echelle3,2))</f>
        <v/>
      </c>
      <c r="E186" s="2" t="str">
        <f>IF(OR(results!J187="",results!$M187="",results!$AE187=0),"",VLOOKUP(results!J187,echelle3,2))</f>
        <v/>
      </c>
      <c r="F186" s="2" t="str">
        <f>IF(OR(results!K187="",results!$M187="",results!$AE187=0),"",VLOOKUP(results!K187,echelle3,2))</f>
        <v/>
      </c>
      <c r="G186" s="2" t="str">
        <f>IF(OR(results!L187="",results!$M187="",results!$AE187=0),"",VLOOKUP(results!L187,echelle3,2))</f>
        <v/>
      </c>
      <c r="H186" s="2" t="str">
        <f>IF(OR(results!M187="",results!$M187="",results!$AE187=0),"",VLOOKUP(results!M187,echelle2,2))</f>
        <v/>
      </c>
      <c r="I186" s="92">
        <f>results!B187</f>
        <v>0</v>
      </c>
      <c r="K186" s="2" t="str">
        <f>IF(OR(results!F187="",results!$M187="",results!$AE187=0),"",VLOOKUP(results!F187,Feuil1!$N$2:$O$48,2))</f>
        <v/>
      </c>
      <c r="L186" s="2" t="str">
        <f>IF(OR(results!Q187="",results!$M187="",results!$AE187=0),"",VLOOKUP(results!Q187,echelle3,2))</f>
        <v/>
      </c>
      <c r="M186" s="2" t="str">
        <f>IF(OR(results!R187="",results!$M187="",results!$AE187=0),"",VLOOKUP(results!R187,echelle3,2))</f>
        <v/>
      </c>
      <c r="N186" s="2" t="str">
        <f>IF(OR(results!S187="",results!$M187="",results!$AE187=0),"",VLOOKUP(results!S187,echelle3,2))</f>
        <v/>
      </c>
      <c r="O186" s="2" t="str">
        <f>IF(OR(results!T187="",results!$M187="",results!$AE187=0),"",VLOOKUP(results!T187,echelle3,2))</f>
        <v/>
      </c>
      <c r="P186" s="2" t="str">
        <f>IF(OR(results!U187="",results!$M187="",results!$AE187=0),"",VLOOKUP(results!U187,echelle3,2))</f>
        <v/>
      </c>
      <c r="Q186" s="2" t="str">
        <f>IF(OR(results!V187="",results!$M187="",results!$AE187=0),"",VLOOKUP(results!V187,echelle3,2))</f>
        <v/>
      </c>
      <c r="R186" s="2" t="str">
        <f>IF(OR(results!W187="",results!$M187="",results!$AE187=0),"",VLOOKUP(results!W187,echelle2,2))</f>
        <v/>
      </c>
      <c r="S186" s="92">
        <f>results!L187</f>
        <v>0</v>
      </c>
    </row>
    <row r="187" spans="1:19" x14ac:dyDescent="0.25">
      <c r="A187" s="2" t="str">
        <f>IF(OR(results!F188="",results!$M188="",results!$AE188=0),"",VLOOKUP(results!F188,echelle3,2))</f>
        <v/>
      </c>
      <c r="B187" s="2" t="str">
        <f>IF(OR(results!G188="",results!$M188="",results!$AE188=0),"",VLOOKUP(results!G188,echelle3,2))</f>
        <v/>
      </c>
      <c r="C187" s="2" t="str">
        <f>IF(OR(results!H188="",results!$M188="",results!$AE188=0),"",VLOOKUP(results!H188,echelle3,2))</f>
        <v/>
      </c>
      <c r="D187" s="2" t="str">
        <f>IF(OR(results!I188="",results!$M188="",results!$AE188=0),"",VLOOKUP(results!I188,echelle3,2))</f>
        <v/>
      </c>
      <c r="E187" s="2" t="str">
        <f>IF(OR(results!J188="",results!$M188="",results!$AE188=0),"",VLOOKUP(results!J188,echelle3,2))</f>
        <v/>
      </c>
      <c r="F187" s="2" t="str">
        <f>IF(OR(results!K188="",results!$M188="",results!$AE188=0),"",VLOOKUP(results!K188,echelle3,2))</f>
        <v/>
      </c>
      <c r="G187" s="2" t="str">
        <f>IF(OR(results!L188="",results!$M188="",results!$AE188=0),"",VLOOKUP(results!L188,echelle3,2))</f>
        <v/>
      </c>
      <c r="H187" s="2" t="str">
        <f>IF(OR(results!M188="",results!$M188="",results!$AE188=0),"",VLOOKUP(results!M188,echelle2,2))</f>
        <v/>
      </c>
      <c r="I187" s="92">
        <f>results!B188</f>
        <v>0</v>
      </c>
      <c r="K187" s="2" t="str">
        <f>IF(OR(results!F188="",results!$M188="",results!$AE188=0),"",VLOOKUP(results!F188,Feuil1!$N$2:$O$48,2))</f>
        <v/>
      </c>
      <c r="L187" s="2" t="str">
        <f>IF(OR(results!Q188="",results!$M188="",results!$AE188=0),"",VLOOKUP(results!Q188,echelle3,2))</f>
        <v/>
      </c>
      <c r="M187" s="2" t="str">
        <f>IF(OR(results!R188="",results!$M188="",results!$AE188=0),"",VLOOKUP(results!R188,echelle3,2))</f>
        <v/>
      </c>
      <c r="N187" s="2" t="str">
        <f>IF(OR(results!S188="",results!$M188="",results!$AE188=0),"",VLOOKUP(results!S188,echelle3,2))</f>
        <v/>
      </c>
      <c r="O187" s="2" t="str">
        <f>IF(OR(results!T188="",results!$M188="",results!$AE188=0),"",VLOOKUP(results!T188,echelle3,2))</f>
        <v/>
      </c>
      <c r="P187" s="2" t="str">
        <f>IF(OR(results!U188="",results!$M188="",results!$AE188=0),"",VLOOKUP(results!U188,echelle3,2))</f>
        <v/>
      </c>
      <c r="Q187" s="2" t="str">
        <f>IF(OR(results!V188="",results!$M188="",results!$AE188=0),"",VLOOKUP(results!V188,echelle3,2))</f>
        <v/>
      </c>
      <c r="R187" s="2" t="str">
        <f>IF(OR(results!W188="",results!$M188="",results!$AE188=0),"",VLOOKUP(results!W188,echelle2,2))</f>
        <v/>
      </c>
      <c r="S187" s="92">
        <f>results!L188</f>
        <v>0</v>
      </c>
    </row>
    <row r="188" spans="1:19" x14ac:dyDescent="0.25">
      <c r="A188" s="2" t="str">
        <f>IF(OR(results!F189="",results!$M189="",results!$AE189=0),"",VLOOKUP(results!F189,echelle3,2))</f>
        <v/>
      </c>
      <c r="B188" s="2" t="str">
        <f>IF(OR(results!G189="",results!$M189="",results!$AE189=0),"",VLOOKUP(results!G189,echelle3,2))</f>
        <v/>
      </c>
      <c r="C188" s="2" t="str">
        <f>IF(OR(results!H189="",results!$M189="",results!$AE189=0),"",VLOOKUP(results!H189,echelle3,2))</f>
        <v/>
      </c>
      <c r="D188" s="2" t="str">
        <f>IF(OR(results!I189="",results!$M189="",results!$AE189=0),"",VLOOKUP(results!I189,echelle3,2))</f>
        <v/>
      </c>
      <c r="E188" s="2" t="str">
        <f>IF(OR(results!J189="",results!$M189="",results!$AE189=0),"",VLOOKUP(results!J189,echelle3,2))</f>
        <v/>
      </c>
      <c r="F188" s="2" t="str">
        <f>IF(OR(results!K189="",results!$M189="",results!$AE189=0),"",VLOOKUP(results!K189,echelle3,2))</f>
        <v/>
      </c>
      <c r="G188" s="2" t="str">
        <f>IF(OR(results!L189="",results!$M189="",results!$AE189=0),"",VLOOKUP(results!L189,echelle3,2))</f>
        <v/>
      </c>
      <c r="H188" s="2" t="str">
        <f>IF(OR(results!M189="",results!$M189="",results!$AE189=0),"",VLOOKUP(results!M189,echelle2,2))</f>
        <v/>
      </c>
      <c r="I188" s="92">
        <f>results!B189</f>
        <v>0</v>
      </c>
      <c r="K188" s="2" t="str">
        <f>IF(OR(results!F189="",results!$M189="",results!$AE189=0),"",VLOOKUP(results!F189,Feuil1!$N$2:$O$48,2))</f>
        <v/>
      </c>
      <c r="L188" s="2" t="str">
        <f>IF(OR(results!Q189="",results!$M189="",results!$AE189=0),"",VLOOKUP(results!Q189,echelle3,2))</f>
        <v/>
      </c>
      <c r="M188" s="2" t="str">
        <f>IF(OR(results!R189="",results!$M189="",results!$AE189=0),"",VLOOKUP(results!R189,echelle3,2))</f>
        <v/>
      </c>
      <c r="N188" s="2" t="str">
        <f>IF(OR(results!S189="",results!$M189="",results!$AE189=0),"",VLOOKUP(results!S189,echelle3,2))</f>
        <v/>
      </c>
      <c r="O188" s="2" t="str">
        <f>IF(OR(results!T189="",results!$M189="",results!$AE189=0),"",VLOOKUP(results!T189,echelle3,2))</f>
        <v/>
      </c>
      <c r="P188" s="2" t="str">
        <f>IF(OR(results!U189="",results!$M189="",results!$AE189=0),"",VLOOKUP(results!U189,echelle3,2))</f>
        <v/>
      </c>
      <c r="Q188" s="2" t="str">
        <f>IF(OR(results!V189="",results!$M189="",results!$AE189=0),"",VLOOKUP(results!V189,echelle3,2))</f>
        <v/>
      </c>
      <c r="R188" s="2" t="str">
        <f>IF(OR(results!W189="",results!$M189="",results!$AE189=0),"",VLOOKUP(results!W189,echelle2,2))</f>
        <v/>
      </c>
      <c r="S188" s="92">
        <f>results!L189</f>
        <v>0</v>
      </c>
    </row>
    <row r="189" spans="1:19" x14ac:dyDescent="0.25">
      <c r="A189" s="2" t="str">
        <f>IF(OR(results!F190="",results!$M190="",results!$AE190=0),"",VLOOKUP(results!F190,echelle3,2))</f>
        <v/>
      </c>
      <c r="B189" s="2" t="str">
        <f>IF(OR(results!G190="",results!$M190="",results!$AE190=0),"",VLOOKUP(results!G190,echelle3,2))</f>
        <v/>
      </c>
      <c r="C189" s="2" t="str">
        <f>IF(OR(results!H190="",results!$M190="",results!$AE190=0),"",VLOOKUP(results!H190,echelle3,2))</f>
        <v/>
      </c>
      <c r="D189" s="2" t="str">
        <f>IF(OR(results!I190="",results!$M190="",results!$AE190=0),"",VLOOKUP(results!I190,echelle3,2))</f>
        <v/>
      </c>
      <c r="E189" s="2" t="str">
        <f>IF(OR(results!J190="",results!$M190="",results!$AE190=0),"",VLOOKUP(results!J190,echelle3,2))</f>
        <v/>
      </c>
      <c r="F189" s="2" t="str">
        <f>IF(OR(results!K190="",results!$M190="",results!$AE190=0),"",VLOOKUP(results!K190,echelle3,2))</f>
        <v/>
      </c>
      <c r="G189" s="2" t="str">
        <f>IF(OR(results!L190="",results!$M190="",results!$AE190=0),"",VLOOKUP(results!L190,echelle3,2))</f>
        <v/>
      </c>
      <c r="H189" s="2" t="str">
        <f>IF(OR(results!M190="",results!$M190="",results!$AE190=0),"",VLOOKUP(results!M190,echelle2,2))</f>
        <v/>
      </c>
      <c r="I189" s="92">
        <f>results!B190</f>
        <v>0</v>
      </c>
      <c r="K189" s="2" t="str">
        <f>IF(OR(results!F190="",results!$M190="",results!$AE190=0),"",VLOOKUP(results!F190,Feuil1!$N$2:$O$48,2))</f>
        <v/>
      </c>
      <c r="L189" s="2" t="str">
        <f>IF(OR(results!Q190="",results!$M190="",results!$AE190=0),"",VLOOKUP(results!Q190,echelle3,2))</f>
        <v/>
      </c>
      <c r="M189" s="2" t="str">
        <f>IF(OR(results!R190="",results!$M190="",results!$AE190=0),"",VLOOKUP(results!R190,echelle3,2))</f>
        <v/>
      </c>
      <c r="N189" s="2" t="str">
        <f>IF(OR(results!S190="",results!$M190="",results!$AE190=0),"",VLOOKUP(results!S190,echelle3,2))</f>
        <v/>
      </c>
      <c r="O189" s="2" t="str">
        <f>IF(OR(results!T190="",results!$M190="",results!$AE190=0),"",VLOOKUP(results!T190,echelle3,2))</f>
        <v/>
      </c>
      <c r="P189" s="2" t="str">
        <f>IF(OR(results!U190="",results!$M190="",results!$AE190=0),"",VLOOKUP(results!U190,echelle3,2))</f>
        <v/>
      </c>
      <c r="Q189" s="2" t="str">
        <f>IF(OR(results!V190="",results!$M190="",results!$AE190=0),"",VLOOKUP(results!V190,echelle3,2))</f>
        <v/>
      </c>
      <c r="R189" s="2" t="str">
        <f>IF(OR(results!W190="",results!$M190="",results!$AE190=0),"",VLOOKUP(results!W190,echelle2,2))</f>
        <v/>
      </c>
      <c r="S189" s="92">
        <f>results!L190</f>
        <v>0</v>
      </c>
    </row>
    <row r="190" spans="1:19" x14ac:dyDescent="0.25">
      <c r="A190" s="2" t="str">
        <f>IF(OR(results!F191="",results!$M191="",results!$AE191=0),"",VLOOKUP(results!F191,echelle3,2))</f>
        <v/>
      </c>
      <c r="B190" s="2" t="str">
        <f>IF(OR(results!G191="",results!$M191="",results!$AE191=0),"",VLOOKUP(results!G191,echelle3,2))</f>
        <v/>
      </c>
      <c r="C190" s="2" t="str">
        <f>IF(OR(results!H191="",results!$M191="",results!$AE191=0),"",VLOOKUP(results!H191,echelle3,2))</f>
        <v/>
      </c>
      <c r="D190" s="2" t="str">
        <f>IF(OR(results!I191="",results!$M191="",results!$AE191=0),"",VLOOKUP(results!I191,echelle3,2))</f>
        <v/>
      </c>
      <c r="E190" s="2" t="str">
        <f>IF(OR(results!J191="",results!$M191="",results!$AE191=0),"",VLOOKUP(results!J191,echelle3,2))</f>
        <v/>
      </c>
      <c r="F190" s="2" t="str">
        <f>IF(OR(results!K191="",results!$M191="",results!$AE191=0),"",VLOOKUP(results!K191,echelle3,2))</f>
        <v/>
      </c>
      <c r="G190" s="2" t="str">
        <f>IF(OR(results!L191="",results!$M191="",results!$AE191=0),"",VLOOKUP(results!L191,echelle3,2))</f>
        <v/>
      </c>
      <c r="H190" s="2" t="str">
        <f>IF(OR(results!M191="",results!$M191="",results!$AE191=0),"",VLOOKUP(results!M191,echelle2,2))</f>
        <v/>
      </c>
      <c r="I190" s="92">
        <f>results!B191</f>
        <v>0</v>
      </c>
      <c r="K190" s="2" t="str">
        <f>IF(OR(results!F191="",results!$M191="",results!$AE191=0),"",VLOOKUP(results!F191,Feuil1!$N$2:$O$48,2))</f>
        <v/>
      </c>
      <c r="L190" s="2" t="str">
        <f>IF(OR(results!Q191="",results!$M191="",results!$AE191=0),"",VLOOKUP(results!Q191,echelle3,2))</f>
        <v/>
      </c>
      <c r="M190" s="2" t="str">
        <f>IF(OR(results!R191="",results!$M191="",results!$AE191=0),"",VLOOKUP(results!R191,echelle3,2))</f>
        <v/>
      </c>
      <c r="N190" s="2" t="str">
        <f>IF(OR(results!S191="",results!$M191="",results!$AE191=0),"",VLOOKUP(results!S191,echelle3,2))</f>
        <v/>
      </c>
      <c r="O190" s="2" t="str">
        <f>IF(OR(results!T191="",results!$M191="",results!$AE191=0),"",VLOOKUP(results!T191,echelle3,2))</f>
        <v/>
      </c>
      <c r="P190" s="2" t="str">
        <f>IF(OR(results!U191="",results!$M191="",results!$AE191=0),"",VLOOKUP(results!U191,echelle3,2))</f>
        <v/>
      </c>
      <c r="Q190" s="2" t="str">
        <f>IF(OR(results!V191="",results!$M191="",results!$AE191=0),"",VLOOKUP(results!V191,echelle3,2))</f>
        <v/>
      </c>
      <c r="R190" s="2" t="str">
        <f>IF(OR(results!W191="",results!$M191="",results!$AE191=0),"",VLOOKUP(results!W191,echelle2,2))</f>
        <v/>
      </c>
      <c r="S190" s="92">
        <f>results!L191</f>
        <v>0</v>
      </c>
    </row>
    <row r="191" spans="1:19" x14ac:dyDescent="0.25">
      <c r="A191" s="2" t="str">
        <f>IF(OR(results!F192="",results!$M192="",results!$AE192=0),"",VLOOKUP(results!F192,echelle3,2))</f>
        <v/>
      </c>
      <c r="B191" s="2" t="str">
        <f>IF(OR(results!G192="",results!$M192="",results!$AE192=0),"",VLOOKUP(results!G192,echelle3,2))</f>
        <v/>
      </c>
      <c r="C191" s="2" t="str">
        <f>IF(OR(results!H192="",results!$M192="",results!$AE192=0),"",VLOOKUP(results!H192,echelle3,2))</f>
        <v/>
      </c>
      <c r="D191" s="2" t="str">
        <f>IF(OR(results!I192="",results!$M192="",results!$AE192=0),"",VLOOKUP(results!I192,echelle3,2))</f>
        <v/>
      </c>
      <c r="E191" s="2" t="str">
        <f>IF(OR(results!J192="",results!$M192="",results!$AE192=0),"",VLOOKUP(results!J192,echelle3,2))</f>
        <v/>
      </c>
      <c r="F191" s="2" t="str">
        <f>IF(OR(results!K192="",results!$M192="",results!$AE192=0),"",VLOOKUP(results!K192,echelle3,2))</f>
        <v/>
      </c>
      <c r="G191" s="2" t="str">
        <f>IF(OR(results!L192="",results!$M192="",results!$AE192=0),"",VLOOKUP(results!L192,echelle3,2))</f>
        <v/>
      </c>
      <c r="H191" s="2" t="str">
        <f>IF(OR(results!M192="",results!$M192="",results!$AE192=0),"",VLOOKUP(results!M192,echelle2,2))</f>
        <v/>
      </c>
      <c r="I191" s="92">
        <f>results!B192</f>
        <v>0</v>
      </c>
      <c r="K191" s="2" t="str">
        <f>IF(OR(results!F192="",results!$M192="",results!$AE192=0),"",VLOOKUP(results!F192,Feuil1!$N$2:$O$48,2))</f>
        <v/>
      </c>
      <c r="L191" s="2" t="str">
        <f>IF(OR(results!Q192="",results!$M192="",results!$AE192=0),"",VLOOKUP(results!Q192,echelle3,2))</f>
        <v/>
      </c>
      <c r="M191" s="2" t="str">
        <f>IF(OR(results!R192="",results!$M192="",results!$AE192=0),"",VLOOKUP(results!R192,echelle3,2))</f>
        <v/>
      </c>
      <c r="N191" s="2" t="str">
        <f>IF(OR(results!S192="",results!$M192="",results!$AE192=0),"",VLOOKUP(results!S192,echelle3,2))</f>
        <v/>
      </c>
      <c r="O191" s="2" t="str">
        <f>IF(OR(results!T192="",results!$M192="",results!$AE192=0),"",VLOOKUP(results!T192,echelle3,2))</f>
        <v/>
      </c>
      <c r="P191" s="2" t="str">
        <f>IF(OR(results!U192="",results!$M192="",results!$AE192=0),"",VLOOKUP(results!U192,echelle3,2))</f>
        <v/>
      </c>
      <c r="Q191" s="2" t="str">
        <f>IF(OR(results!V192="",results!$M192="",results!$AE192=0),"",VLOOKUP(results!V192,echelle3,2))</f>
        <v/>
      </c>
      <c r="R191" s="2" t="str">
        <f>IF(OR(results!W192="",results!$M192="",results!$AE192=0),"",VLOOKUP(results!W192,echelle2,2))</f>
        <v/>
      </c>
      <c r="S191" s="92">
        <f>results!L192</f>
        <v>0</v>
      </c>
    </row>
    <row r="192" spans="1:19" x14ac:dyDescent="0.25">
      <c r="A192" s="2" t="str">
        <f>IF(OR(results!F193="",results!$M193="",results!$AE193=0),"",VLOOKUP(results!F193,echelle3,2))</f>
        <v/>
      </c>
      <c r="B192" s="2" t="str">
        <f>IF(OR(results!G193="",results!$M193="",results!$AE193=0),"",VLOOKUP(results!G193,echelle3,2))</f>
        <v/>
      </c>
      <c r="C192" s="2" t="str">
        <f>IF(OR(results!H193="",results!$M193="",results!$AE193=0),"",VLOOKUP(results!H193,echelle3,2))</f>
        <v/>
      </c>
      <c r="D192" s="2" t="str">
        <f>IF(OR(results!I193="",results!$M193="",results!$AE193=0),"",VLOOKUP(results!I193,echelle3,2))</f>
        <v/>
      </c>
      <c r="E192" s="2" t="str">
        <f>IF(OR(results!J193="",results!$M193="",results!$AE193=0),"",VLOOKUP(results!J193,echelle3,2))</f>
        <v/>
      </c>
      <c r="F192" s="2" t="str">
        <f>IF(OR(results!K193="",results!$M193="",results!$AE193=0),"",VLOOKUP(results!K193,echelle3,2))</f>
        <v/>
      </c>
      <c r="G192" s="2" t="str">
        <f>IF(OR(results!L193="",results!$M193="",results!$AE193=0),"",VLOOKUP(results!L193,echelle3,2))</f>
        <v/>
      </c>
      <c r="H192" s="2" t="str">
        <f>IF(OR(results!M193="",results!$M193="",results!$AE193=0),"",VLOOKUP(results!M193,echelle2,2))</f>
        <v/>
      </c>
      <c r="I192" s="92">
        <f>results!B193</f>
        <v>0</v>
      </c>
      <c r="K192" s="2" t="str">
        <f>IF(OR(results!F193="",results!$M193="",results!$AE193=0),"",VLOOKUP(results!F193,Feuil1!$N$2:$O$48,2))</f>
        <v/>
      </c>
      <c r="L192" s="2" t="str">
        <f>IF(OR(results!Q193="",results!$M193="",results!$AE193=0),"",VLOOKUP(results!Q193,echelle3,2))</f>
        <v/>
      </c>
      <c r="M192" s="2" t="str">
        <f>IF(OR(results!R193="",results!$M193="",results!$AE193=0),"",VLOOKUP(results!R193,echelle3,2))</f>
        <v/>
      </c>
      <c r="N192" s="2" t="str">
        <f>IF(OR(results!S193="",results!$M193="",results!$AE193=0),"",VLOOKUP(results!S193,echelle3,2))</f>
        <v/>
      </c>
      <c r="O192" s="2" t="str">
        <f>IF(OR(results!T193="",results!$M193="",results!$AE193=0),"",VLOOKUP(results!T193,echelle3,2))</f>
        <v/>
      </c>
      <c r="P192" s="2" t="str">
        <f>IF(OR(results!U193="",results!$M193="",results!$AE193=0),"",VLOOKUP(results!U193,echelle3,2))</f>
        <v/>
      </c>
      <c r="Q192" s="2" t="str">
        <f>IF(OR(results!V193="",results!$M193="",results!$AE193=0),"",VLOOKUP(results!V193,echelle3,2))</f>
        <v/>
      </c>
      <c r="R192" s="2" t="str">
        <f>IF(OR(results!W193="",results!$M193="",results!$AE193=0),"",VLOOKUP(results!W193,echelle2,2))</f>
        <v/>
      </c>
      <c r="S192" s="92">
        <f>results!L193</f>
        <v>0</v>
      </c>
    </row>
    <row r="193" spans="1:19" x14ac:dyDescent="0.25">
      <c r="A193" s="2" t="str">
        <f>IF(OR(results!F194="",results!$M194="",results!$AE194=0),"",VLOOKUP(results!F194,echelle3,2))</f>
        <v/>
      </c>
      <c r="B193" s="2" t="str">
        <f>IF(OR(results!G194="",results!$M194="",results!$AE194=0),"",VLOOKUP(results!G194,echelle3,2))</f>
        <v/>
      </c>
      <c r="C193" s="2" t="str">
        <f>IF(OR(results!H194="",results!$M194="",results!$AE194=0),"",VLOOKUP(results!H194,echelle3,2))</f>
        <v/>
      </c>
      <c r="D193" s="2" t="str">
        <f>IF(OR(results!I194="",results!$M194="",results!$AE194=0),"",VLOOKUP(results!I194,echelle3,2))</f>
        <v/>
      </c>
      <c r="E193" s="2" t="str">
        <f>IF(OR(results!J194="",results!$M194="",results!$AE194=0),"",VLOOKUP(results!J194,echelle3,2))</f>
        <v/>
      </c>
      <c r="F193" s="2" t="str">
        <f>IF(OR(results!K194="",results!$M194="",results!$AE194=0),"",VLOOKUP(results!K194,echelle3,2))</f>
        <v/>
      </c>
      <c r="G193" s="2" t="str">
        <f>IF(OR(results!L194="",results!$M194="",results!$AE194=0),"",VLOOKUP(results!L194,echelle3,2))</f>
        <v/>
      </c>
      <c r="H193" s="2" t="str">
        <f>IF(OR(results!M194="",results!$M194="",results!$AE194=0),"",VLOOKUP(results!M194,echelle2,2))</f>
        <v/>
      </c>
      <c r="I193" s="92">
        <f>results!B194</f>
        <v>0</v>
      </c>
      <c r="K193" s="2" t="str">
        <f>IF(OR(results!F194="",results!$M194="",results!$AE194=0),"",VLOOKUP(results!F194,Feuil1!$N$2:$O$48,2))</f>
        <v/>
      </c>
      <c r="L193" s="2" t="str">
        <f>IF(OR(results!Q194="",results!$M194="",results!$AE194=0),"",VLOOKUP(results!Q194,echelle3,2))</f>
        <v/>
      </c>
      <c r="M193" s="2" t="str">
        <f>IF(OR(results!R194="",results!$M194="",results!$AE194=0),"",VLOOKUP(results!R194,echelle3,2))</f>
        <v/>
      </c>
      <c r="N193" s="2" t="str">
        <f>IF(OR(results!S194="",results!$M194="",results!$AE194=0),"",VLOOKUP(results!S194,echelle3,2))</f>
        <v/>
      </c>
      <c r="O193" s="2" t="str">
        <f>IF(OR(results!T194="",results!$M194="",results!$AE194=0),"",VLOOKUP(results!T194,echelle3,2))</f>
        <v/>
      </c>
      <c r="P193" s="2" t="str">
        <f>IF(OR(results!U194="",results!$M194="",results!$AE194=0),"",VLOOKUP(results!U194,echelle3,2))</f>
        <v/>
      </c>
      <c r="Q193" s="2" t="str">
        <f>IF(OR(results!V194="",results!$M194="",results!$AE194=0),"",VLOOKUP(results!V194,echelle3,2))</f>
        <v/>
      </c>
      <c r="R193" s="2" t="str">
        <f>IF(OR(results!W194="",results!$M194="",results!$AE194=0),"",VLOOKUP(results!W194,echelle2,2))</f>
        <v/>
      </c>
      <c r="S193" s="92">
        <f>results!L194</f>
        <v>0</v>
      </c>
    </row>
    <row r="194" spans="1:19" x14ac:dyDescent="0.25">
      <c r="A194" s="2" t="str">
        <f>IF(OR(results!F195="",results!$M195="",results!$AE195=0),"",VLOOKUP(results!F195,echelle3,2))</f>
        <v/>
      </c>
      <c r="B194" s="2" t="str">
        <f>IF(OR(results!G195="",results!$M195="",results!$AE195=0),"",VLOOKUP(results!G195,echelle3,2))</f>
        <v/>
      </c>
      <c r="C194" s="2" t="str">
        <f>IF(OR(results!H195="",results!$M195="",results!$AE195=0),"",VLOOKUP(results!H195,echelle3,2))</f>
        <v/>
      </c>
      <c r="D194" s="2" t="str">
        <f>IF(OR(results!I195="",results!$M195="",results!$AE195=0),"",VLOOKUP(results!I195,echelle3,2))</f>
        <v/>
      </c>
      <c r="E194" s="2" t="str">
        <f>IF(OR(results!J195="",results!$M195="",results!$AE195=0),"",VLOOKUP(results!J195,echelle3,2))</f>
        <v/>
      </c>
      <c r="F194" s="2" t="str">
        <f>IF(OR(results!K195="",results!$M195="",results!$AE195=0),"",VLOOKUP(results!K195,echelle3,2))</f>
        <v/>
      </c>
      <c r="G194" s="2" t="str">
        <f>IF(OR(results!L195="",results!$M195="",results!$AE195=0),"",VLOOKUP(results!L195,echelle3,2))</f>
        <v/>
      </c>
      <c r="H194" s="2" t="str">
        <f>IF(OR(results!M195="",results!$M195="",results!$AE195=0),"",VLOOKUP(results!M195,echelle2,2))</f>
        <v/>
      </c>
      <c r="I194" s="92">
        <f>results!B195</f>
        <v>0</v>
      </c>
      <c r="K194" s="2" t="str">
        <f>IF(OR(results!F195="",results!$M195="",results!$AE195=0),"",VLOOKUP(results!F195,Feuil1!$N$2:$O$48,2))</f>
        <v/>
      </c>
      <c r="L194" s="2" t="str">
        <f>IF(OR(results!Q195="",results!$M195="",results!$AE195=0),"",VLOOKUP(results!Q195,echelle3,2))</f>
        <v/>
      </c>
      <c r="M194" s="2" t="str">
        <f>IF(OR(results!R195="",results!$M195="",results!$AE195=0),"",VLOOKUP(results!R195,echelle3,2))</f>
        <v/>
      </c>
      <c r="N194" s="2" t="str">
        <f>IF(OR(results!S195="",results!$M195="",results!$AE195=0),"",VLOOKUP(results!S195,echelle3,2))</f>
        <v/>
      </c>
      <c r="O194" s="2" t="str">
        <f>IF(OR(results!T195="",results!$M195="",results!$AE195=0),"",VLOOKUP(results!T195,echelle3,2))</f>
        <v/>
      </c>
      <c r="P194" s="2" t="str">
        <f>IF(OR(results!U195="",results!$M195="",results!$AE195=0),"",VLOOKUP(results!U195,echelle3,2))</f>
        <v/>
      </c>
      <c r="Q194" s="2" t="str">
        <f>IF(OR(results!V195="",results!$M195="",results!$AE195=0),"",VLOOKUP(results!V195,echelle3,2))</f>
        <v/>
      </c>
      <c r="R194" s="2" t="str">
        <f>IF(OR(results!W195="",results!$M195="",results!$AE195=0),"",VLOOKUP(results!W195,echelle2,2))</f>
        <v/>
      </c>
      <c r="S194" s="92">
        <f>results!L195</f>
        <v>0</v>
      </c>
    </row>
    <row r="195" spans="1:19" x14ac:dyDescent="0.25">
      <c r="A195" s="2" t="str">
        <f>IF(OR(results!F196="",results!$M196="",results!$AE196=0),"",VLOOKUP(results!F196,echelle3,2))</f>
        <v/>
      </c>
      <c r="B195" s="2" t="str">
        <f>IF(OR(results!G196="",results!$M196="",results!$AE196=0),"",VLOOKUP(results!G196,echelle3,2))</f>
        <v/>
      </c>
      <c r="C195" s="2" t="str">
        <f>IF(OR(results!H196="",results!$M196="",results!$AE196=0),"",VLOOKUP(results!H196,echelle3,2))</f>
        <v/>
      </c>
      <c r="D195" s="2" t="str">
        <f>IF(OR(results!I196="",results!$M196="",results!$AE196=0),"",VLOOKUP(results!I196,echelle3,2))</f>
        <v/>
      </c>
      <c r="E195" s="2" t="str">
        <f>IF(OR(results!J196="",results!$M196="",results!$AE196=0),"",VLOOKUP(results!J196,echelle3,2))</f>
        <v/>
      </c>
      <c r="F195" s="2" t="str">
        <f>IF(OR(results!K196="",results!$M196="",results!$AE196=0),"",VLOOKUP(results!K196,echelle3,2))</f>
        <v/>
      </c>
      <c r="G195" s="2" t="str">
        <f>IF(OR(results!L196="",results!$M196="",results!$AE196=0),"",VLOOKUP(results!L196,echelle3,2))</f>
        <v/>
      </c>
      <c r="H195" s="2" t="str">
        <f>IF(OR(results!M196="",results!$M196="",results!$AE196=0),"",VLOOKUP(results!M196,echelle2,2))</f>
        <v/>
      </c>
      <c r="I195" s="92">
        <f>results!B196</f>
        <v>0</v>
      </c>
      <c r="K195" s="2" t="str">
        <f>IF(OR(results!F196="",results!$M196="",results!$AE196=0),"",VLOOKUP(results!F196,Feuil1!$N$2:$O$48,2))</f>
        <v/>
      </c>
      <c r="L195" s="2" t="str">
        <f>IF(OR(results!Q196="",results!$M196="",results!$AE196=0),"",VLOOKUP(results!Q196,echelle3,2))</f>
        <v/>
      </c>
      <c r="M195" s="2" t="str">
        <f>IF(OR(results!R196="",results!$M196="",results!$AE196=0),"",VLOOKUP(results!R196,echelle3,2))</f>
        <v/>
      </c>
      <c r="N195" s="2" t="str">
        <f>IF(OR(results!S196="",results!$M196="",results!$AE196=0),"",VLOOKUP(results!S196,echelle3,2))</f>
        <v/>
      </c>
      <c r="O195" s="2" t="str">
        <f>IF(OR(results!T196="",results!$M196="",results!$AE196=0),"",VLOOKUP(results!T196,echelle3,2))</f>
        <v/>
      </c>
      <c r="P195" s="2" t="str">
        <f>IF(OR(results!U196="",results!$M196="",results!$AE196=0),"",VLOOKUP(results!U196,echelle3,2))</f>
        <v/>
      </c>
      <c r="Q195" s="2" t="str">
        <f>IF(OR(results!V196="",results!$M196="",results!$AE196=0),"",VLOOKUP(results!V196,echelle3,2))</f>
        <v/>
      </c>
      <c r="R195" s="2" t="str">
        <f>IF(OR(results!W196="",results!$M196="",results!$AE196=0),"",VLOOKUP(results!W196,echelle2,2))</f>
        <v/>
      </c>
      <c r="S195" s="92">
        <f>results!L196</f>
        <v>0</v>
      </c>
    </row>
    <row r="196" spans="1:19" x14ac:dyDescent="0.25">
      <c r="A196" s="2" t="str">
        <f>IF(OR(results!F197="",results!$M197="",results!$AE197=0),"",VLOOKUP(results!F197,echelle3,2))</f>
        <v/>
      </c>
      <c r="B196" s="2" t="str">
        <f>IF(OR(results!G197="",results!$M197="",results!$AE197=0),"",VLOOKUP(results!G197,echelle3,2))</f>
        <v/>
      </c>
      <c r="C196" s="2" t="str">
        <f>IF(OR(results!H197="",results!$M197="",results!$AE197=0),"",VLOOKUP(results!H197,echelle3,2))</f>
        <v/>
      </c>
      <c r="D196" s="2" t="str">
        <f>IF(OR(results!I197="",results!$M197="",results!$AE197=0),"",VLOOKUP(results!I197,echelle3,2))</f>
        <v/>
      </c>
      <c r="E196" s="2" t="str">
        <f>IF(OR(results!J197="",results!$M197="",results!$AE197=0),"",VLOOKUP(results!J197,echelle3,2))</f>
        <v/>
      </c>
      <c r="F196" s="2" t="str">
        <f>IF(OR(results!K197="",results!$M197="",results!$AE197=0),"",VLOOKUP(results!K197,echelle3,2))</f>
        <v/>
      </c>
      <c r="G196" s="2" t="str">
        <f>IF(OR(results!L197="",results!$M197="",results!$AE197=0),"",VLOOKUP(results!L197,echelle3,2))</f>
        <v/>
      </c>
      <c r="H196" s="2" t="str">
        <f>IF(OR(results!M197="",results!$M197="",results!$AE197=0),"",VLOOKUP(results!M197,echelle2,2))</f>
        <v/>
      </c>
      <c r="I196" s="92">
        <f>results!B197</f>
        <v>0</v>
      </c>
      <c r="K196" s="2" t="str">
        <f>IF(OR(results!F197="",results!$M197="",results!$AE197=0),"",VLOOKUP(results!F197,Feuil1!$N$2:$O$48,2))</f>
        <v/>
      </c>
      <c r="L196" s="2" t="str">
        <f>IF(OR(results!Q197="",results!$M197="",results!$AE197=0),"",VLOOKUP(results!Q197,echelle3,2))</f>
        <v/>
      </c>
      <c r="M196" s="2" t="str">
        <f>IF(OR(results!R197="",results!$M197="",results!$AE197=0),"",VLOOKUP(results!R197,echelle3,2))</f>
        <v/>
      </c>
      <c r="N196" s="2" t="str">
        <f>IF(OR(results!S197="",results!$M197="",results!$AE197=0),"",VLOOKUP(results!S197,echelle3,2))</f>
        <v/>
      </c>
      <c r="O196" s="2" t="str">
        <f>IF(OR(results!T197="",results!$M197="",results!$AE197=0),"",VLOOKUP(results!T197,echelle3,2))</f>
        <v/>
      </c>
      <c r="P196" s="2" t="str">
        <f>IF(OR(results!U197="",results!$M197="",results!$AE197=0),"",VLOOKUP(results!U197,echelle3,2))</f>
        <v/>
      </c>
      <c r="Q196" s="2" t="str">
        <f>IF(OR(results!V197="",results!$M197="",results!$AE197=0),"",VLOOKUP(results!V197,echelle3,2))</f>
        <v/>
      </c>
      <c r="R196" s="2" t="str">
        <f>IF(OR(results!W197="",results!$M197="",results!$AE197=0),"",VLOOKUP(results!W197,echelle2,2))</f>
        <v/>
      </c>
      <c r="S196" s="92">
        <f>results!L197</f>
        <v>0</v>
      </c>
    </row>
    <row r="197" spans="1:19" x14ac:dyDescent="0.25">
      <c r="A197" s="2" t="str">
        <f>IF(OR(results!F198="",results!$M198="",results!$AE198=0),"",VLOOKUP(results!F198,echelle3,2))</f>
        <v/>
      </c>
      <c r="B197" s="2" t="str">
        <f>IF(OR(results!G198="",results!$M198="",results!$AE198=0),"",VLOOKUP(results!G198,echelle3,2))</f>
        <v/>
      </c>
      <c r="C197" s="2" t="str">
        <f>IF(OR(results!H198="",results!$M198="",results!$AE198=0),"",VLOOKUP(results!H198,echelle3,2))</f>
        <v/>
      </c>
      <c r="D197" s="2" t="str">
        <f>IF(OR(results!I198="",results!$M198="",results!$AE198=0),"",VLOOKUP(results!I198,echelle3,2))</f>
        <v/>
      </c>
      <c r="E197" s="2" t="str">
        <f>IF(OR(results!J198="",results!$M198="",results!$AE198=0),"",VLOOKUP(results!J198,echelle3,2))</f>
        <v/>
      </c>
      <c r="F197" s="2" t="str">
        <f>IF(OR(results!K198="",results!$M198="",results!$AE198=0),"",VLOOKUP(results!K198,echelle3,2))</f>
        <v/>
      </c>
      <c r="G197" s="2" t="str">
        <f>IF(OR(results!L198="",results!$M198="",results!$AE198=0),"",VLOOKUP(results!L198,echelle3,2))</f>
        <v/>
      </c>
      <c r="H197" s="2" t="str">
        <f>IF(OR(results!M198="",results!$M198="",results!$AE198=0),"",VLOOKUP(results!M198,echelle2,2))</f>
        <v/>
      </c>
      <c r="I197" s="92">
        <f>results!B198</f>
        <v>0</v>
      </c>
      <c r="K197" s="2" t="str">
        <f>IF(OR(results!F198="",results!$M198="",results!$AE198=0),"",VLOOKUP(results!F198,Feuil1!$N$2:$O$48,2))</f>
        <v/>
      </c>
      <c r="L197" s="2" t="str">
        <f>IF(OR(results!Q198="",results!$M198="",results!$AE198=0),"",VLOOKUP(results!Q198,echelle3,2))</f>
        <v/>
      </c>
      <c r="M197" s="2" t="str">
        <f>IF(OR(results!R198="",results!$M198="",results!$AE198=0),"",VLOOKUP(results!R198,echelle3,2))</f>
        <v/>
      </c>
      <c r="N197" s="2" t="str">
        <f>IF(OR(results!S198="",results!$M198="",results!$AE198=0),"",VLOOKUP(results!S198,echelle3,2))</f>
        <v/>
      </c>
      <c r="O197" s="2" t="str">
        <f>IF(OR(results!T198="",results!$M198="",results!$AE198=0),"",VLOOKUP(results!T198,echelle3,2))</f>
        <v/>
      </c>
      <c r="P197" s="2" t="str">
        <f>IF(OR(results!U198="",results!$M198="",results!$AE198=0),"",VLOOKUP(results!U198,echelle3,2))</f>
        <v/>
      </c>
      <c r="Q197" s="2" t="str">
        <f>IF(OR(results!V198="",results!$M198="",results!$AE198=0),"",VLOOKUP(results!V198,echelle3,2))</f>
        <v/>
      </c>
      <c r="R197" s="2" t="str">
        <f>IF(OR(results!W198="",results!$M198="",results!$AE198=0),"",VLOOKUP(results!W198,echelle2,2))</f>
        <v/>
      </c>
      <c r="S197" s="92">
        <f>results!L198</f>
        <v>0</v>
      </c>
    </row>
    <row r="198" spans="1:19" x14ac:dyDescent="0.25">
      <c r="A198" s="2" t="str">
        <f>IF(OR(results!F199="",results!$M199="",results!$AE199=0),"",VLOOKUP(results!F199,echelle3,2))</f>
        <v/>
      </c>
      <c r="B198" s="2" t="str">
        <f>IF(OR(results!G199="",results!$M199="",results!$AE199=0),"",VLOOKUP(results!G199,echelle3,2))</f>
        <v/>
      </c>
      <c r="C198" s="2" t="str">
        <f>IF(OR(results!H199="",results!$M199="",results!$AE199=0),"",VLOOKUP(results!H199,echelle3,2))</f>
        <v/>
      </c>
      <c r="D198" s="2" t="str">
        <f>IF(OR(results!I199="",results!$M199="",results!$AE199=0),"",VLOOKUP(results!I199,echelle3,2))</f>
        <v/>
      </c>
      <c r="E198" s="2" t="str">
        <f>IF(OR(results!J199="",results!$M199="",results!$AE199=0),"",VLOOKUP(results!J199,echelle3,2))</f>
        <v/>
      </c>
      <c r="F198" s="2" t="str">
        <f>IF(OR(results!K199="",results!$M199="",results!$AE199=0),"",VLOOKUP(results!K199,echelle3,2))</f>
        <v/>
      </c>
      <c r="G198" s="2" t="str">
        <f>IF(OR(results!L199="",results!$M199="",results!$AE199=0),"",VLOOKUP(results!L199,echelle3,2))</f>
        <v/>
      </c>
      <c r="H198" s="2" t="str">
        <f>IF(OR(results!M199="",results!$M199="",results!$AE199=0),"",VLOOKUP(results!M199,echelle2,2))</f>
        <v/>
      </c>
      <c r="I198" s="92">
        <f>results!B199</f>
        <v>0</v>
      </c>
      <c r="K198" s="2" t="str">
        <f>IF(OR(results!F199="",results!$M199="",results!$AE199=0),"",VLOOKUP(results!F199,Feuil1!$N$2:$O$48,2))</f>
        <v/>
      </c>
      <c r="L198" s="2" t="str">
        <f>IF(OR(results!Q199="",results!$M199="",results!$AE199=0),"",VLOOKUP(results!Q199,echelle3,2))</f>
        <v/>
      </c>
      <c r="M198" s="2" t="str">
        <f>IF(OR(results!R199="",results!$M199="",results!$AE199=0),"",VLOOKUP(results!R199,echelle3,2))</f>
        <v/>
      </c>
      <c r="N198" s="2" t="str">
        <f>IF(OR(results!S199="",results!$M199="",results!$AE199=0),"",VLOOKUP(results!S199,echelle3,2))</f>
        <v/>
      </c>
      <c r="O198" s="2" t="str">
        <f>IF(OR(results!T199="",results!$M199="",results!$AE199=0),"",VLOOKUP(results!T199,echelle3,2))</f>
        <v/>
      </c>
      <c r="P198" s="2" t="str">
        <f>IF(OR(results!U199="",results!$M199="",results!$AE199=0),"",VLOOKUP(results!U199,echelle3,2))</f>
        <v/>
      </c>
      <c r="Q198" s="2" t="str">
        <f>IF(OR(results!V199="",results!$M199="",results!$AE199=0),"",VLOOKUP(results!V199,echelle3,2))</f>
        <v/>
      </c>
      <c r="R198" s="2" t="str">
        <f>IF(OR(results!W199="",results!$M199="",results!$AE199=0),"",VLOOKUP(results!W199,echelle2,2))</f>
        <v/>
      </c>
      <c r="S198" s="92">
        <f>results!L199</f>
        <v>0</v>
      </c>
    </row>
    <row r="199" spans="1:19" x14ac:dyDescent="0.25">
      <c r="A199" s="2" t="str">
        <f>IF(OR(results!F200="",results!$M200="",results!$AE200=0),"",VLOOKUP(results!F200,echelle3,2))</f>
        <v/>
      </c>
      <c r="B199" s="2" t="str">
        <f>IF(OR(results!G200="",results!$M200="",results!$AE200=0),"",VLOOKUP(results!G200,echelle3,2))</f>
        <v/>
      </c>
      <c r="C199" s="2" t="str">
        <f>IF(OR(results!H200="",results!$M200="",results!$AE200=0),"",VLOOKUP(results!H200,echelle3,2))</f>
        <v/>
      </c>
      <c r="D199" s="2" t="str">
        <f>IF(OR(results!I200="",results!$M200="",results!$AE200=0),"",VLOOKUP(results!I200,echelle3,2))</f>
        <v/>
      </c>
      <c r="E199" s="2" t="str">
        <f>IF(OR(results!J200="",results!$M200="",results!$AE200=0),"",VLOOKUP(results!J200,echelle3,2))</f>
        <v/>
      </c>
      <c r="F199" s="2" t="str">
        <f>IF(OR(results!K200="",results!$M200="",results!$AE200=0),"",VLOOKUP(results!K200,echelle3,2))</f>
        <v/>
      </c>
      <c r="G199" s="2" t="str">
        <f>IF(OR(results!L200="",results!$M200="",results!$AE200=0),"",VLOOKUP(results!L200,echelle3,2))</f>
        <v/>
      </c>
      <c r="H199" s="2" t="str">
        <f>IF(OR(results!M200="",results!$M200="",results!$AE200=0),"",VLOOKUP(results!M200,echelle2,2))</f>
        <v/>
      </c>
      <c r="I199" s="92">
        <f>results!B200</f>
        <v>0</v>
      </c>
      <c r="K199" s="2" t="str">
        <f>IF(OR(results!F200="",results!$M200="",results!$AE200=0),"",VLOOKUP(results!F200,Feuil1!$N$2:$O$48,2))</f>
        <v/>
      </c>
      <c r="L199" s="2" t="str">
        <f>IF(OR(results!Q200="",results!$M200="",results!$AE200=0),"",VLOOKUP(results!Q200,echelle3,2))</f>
        <v/>
      </c>
      <c r="M199" s="2" t="str">
        <f>IF(OR(results!R200="",results!$M200="",results!$AE200=0),"",VLOOKUP(results!R200,echelle3,2))</f>
        <v/>
      </c>
      <c r="N199" s="2" t="str">
        <f>IF(OR(results!S200="",results!$M200="",results!$AE200=0),"",VLOOKUP(results!S200,echelle3,2))</f>
        <v/>
      </c>
      <c r="O199" s="2" t="str">
        <f>IF(OR(results!T200="",results!$M200="",results!$AE200=0),"",VLOOKUP(results!T200,echelle3,2))</f>
        <v/>
      </c>
      <c r="P199" s="2" t="str">
        <f>IF(OR(results!U200="",results!$M200="",results!$AE200=0),"",VLOOKUP(results!U200,echelle3,2))</f>
        <v/>
      </c>
      <c r="Q199" s="2" t="str">
        <f>IF(OR(results!V200="",results!$M200="",results!$AE200=0),"",VLOOKUP(results!V200,echelle3,2))</f>
        <v/>
      </c>
      <c r="R199" s="2" t="str">
        <f>IF(OR(results!W200="",results!$M200="",results!$AE200=0),"",VLOOKUP(results!W200,echelle2,2))</f>
        <v/>
      </c>
      <c r="S199" s="92">
        <f>results!L200</f>
        <v>0</v>
      </c>
    </row>
    <row r="200" spans="1:19" x14ac:dyDescent="0.25">
      <c r="A200" s="2" t="str">
        <f>IF(OR(results!F201="",results!$M201="",results!$AE201=0),"",VLOOKUP(results!F201,echelle3,2))</f>
        <v/>
      </c>
      <c r="B200" s="2" t="str">
        <f>IF(OR(results!G201="",results!$M201="",results!$AE201=0),"",VLOOKUP(results!G201,echelle3,2))</f>
        <v/>
      </c>
      <c r="C200" s="2" t="str">
        <f>IF(OR(results!H201="",results!$M201="",results!$AE201=0),"",VLOOKUP(results!H201,echelle3,2))</f>
        <v/>
      </c>
      <c r="D200" s="2" t="str">
        <f>IF(OR(results!I201="",results!$M201="",results!$AE201=0),"",VLOOKUP(results!I201,echelle3,2))</f>
        <v/>
      </c>
      <c r="E200" s="2" t="str">
        <f>IF(OR(results!J201="",results!$M201="",results!$AE201=0),"",VLOOKUP(results!J201,echelle3,2))</f>
        <v/>
      </c>
      <c r="F200" s="2" t="str">
        <f>IF(OR(results!K201="",results!$M201="",results!$AE201=0),"",VLOOKUP(results!K201,echelle3,2))</f>
        <v/>
      </c>
      <c r="G200" s="2" t="str">
        <f>IF(OR(results!L201="",results!$M201="",results!$AE201=0),"",VLOOKUP(results!L201,echelle3,2))</f>
        <v/>
      </c>
      <c r="H200" s="2" t="str">
        <f>IF(OR(results!M201="",results!$M201="",results!$AE201=0),"",VLOOKUP(results!M201,echelle2,2))</f>
        <v/>
      </c>
      <c r="I200" s="92">
        <f>results!B201</f>
        <v>0</v>
      </c>
      <c r="K200" s="2" t="str">
        <f>IF(OR(results!F201="",results!$M201="",results!$AE201=0),"",VLOOKUP(results!F201,Feuil1!$N$2:$O$48,2))</f>
        <v/>
      </c>
      <c r="L200" s="2" t="str">
        <f>IF(OR(results!Q201="",results!$M201="",results!$AE201=0),"",VLOOKUP(results!Q201,echelle3,2))</f>
        <v/>
      </c>
      <c r="M200" s="2" t="str">
        <f>IF(OR(results!R201="",results!$M201="",results!$AE201=0),"",VLOOKUP(results!R201,echelle3,2))</f>
        <v/>
      </c>
      <c r="N200" s="2" t="str">
        <f>IF(OR(results!S201="",results!$M201="",results!$AE201=0),"",VLOOKUP(results!S201,echelle3,2))</f>
        <v/>
      </c>
      <c r="O200" s="2" t="str">
        <f>IF(OR(results!T201="",results!$M201="",results!$AE201=0),"",VLOOKUP(results!T201,echelle3,2))</f>
        <v/>
      </c>
      <c r="P200" s="2" t="str">
        <f>IF(OR(results!U201="",results!$M201="",results!$AE201=0),"",VLOOKUP(results!U201,echelle3,2))</f>
        <v/>
      </c>
      <c r="Q200" s="2" t="str">
        <f>IF(OR(results!V201="",results!$M201="",results!$AE201=0),"",VLOOKUP(results!V201,echelle3,2))</f>
        <v/>
      </c>
      <c r="R200" s="2" t="str">
        <f>IF(OR(results!W201="",results!$M201="",results!$AE201=0),"",VLOOKUP(results!W201,echelle2,2))</f>
        <v/>
      </c>
      <c r="S200" s="92">
        <f>results!L201</f>
        <v>0</v>
      </c>
    </row>
    <row r="201" spans="1:19" x14ac:dyDescent="0.25">
      <c r="A201" s="2" t="str">
        <f>IF(OR(results!F202="",results!$M202="",results!$AE202=0),"",VLOOKUP(results!F202,echelle3,2))</f>
        <v/>
      </c>
      <c r="B201" s="2" t="str">
        <f>IF(OR(results!G202="",results!$M202="",results!$AE202=0),"",VLOOKUP(results!G202,echelle3,2))</f>
        <v/>
      </c>
      <c r="C201" s="2" t="str">
        <f>IF(OR(results!H202="",results!$M202="",results!$AE202=0),"",VLOOKUP(results!H202,echelle3,2))</f>
        <v/>
      </c>
      <c r="D201" s="2" t="str">
        <f>IF(OR(results!I202="",results!$M202="",results!$AE202=0),"",VLOOKUP(results!I202,echelle3,2))</f>
        <v/>
      </c>
      <c r="E201" s="2" t="str">
        <f>IF(OR(results!J202="",results!$M202="",results!$AE202=0),"",VLOOKUP(results!J202,echelle3,2))</f>
        <v/>
      </c>
      <c r="F201" s="2" t="str">
        <f>IF(OR(results!K202="",results!$M202="",results!$AE202=0),"",VLOOKUP(results!K202,echelle3,2))</f>
        <v/>
      </c>
      <c r="G201" s="2" t="str">
        <f>IF(OR(results!L202="",results!$M202="",results!$AE202=0),"",VLOOKUP(results!L202,echelle3,2))</f>
        <v/>
      </c>
      <c r="H201" s="2" t="str">
        <f>IF(OR(results!M202="",results!$M202="",results!$AE202=0),"",VLOOKUP(results!M202,echelle2,2))</f>
        <v/>
      </c>
      <c r="I201" s="92">
        <f>results!B202</f>
        <v>0</v>
      </c>
      <c r="K201" s="2" t="str">
        <f>IF(OR(results!F202="",results!$M202="",results!$AE202=0),"",VLOOKUP(results!F202,Feuil1!$N$2:$O$48,2))</f>
        <v/>
      </c>
      <c r="L201" s="2" t="str">
        <f>IF(OR(results!Q202="",results!$M202="",results!$AE202=0),"",VLOOKUP(results!Q202,echelle3,2))</f>
        <v/>
      </c>
      <c r="M201" s="2" t="str">
        <f>IF(OR(results!R202="",results!$M202="",results!$AE202=0),"",VLOOKUP(results!R202,echelle3,2))</f>
        <v/>
      </c>
      <c r="N201" s="2" t="str">
        <f>IF(OR(results!S202="",results!$M202="",results!$AE202=0),"",VLOOKUP(results!S202,echelle3,2))</f>
        <v/>
      </c>
      <c r="O201" s="2" t="str">
        <f>IF(OR(results!T202="",results!$M202="",results!$AE202=0),"",VLOOKUP(results!T202,echelle3,2))</f>
        <v/>
      </c>
      <c r="P201" s="2" t="str">
        <f>IF(OR(results!U202="",results!$M202="",results!$AE202=0),"",VLOOKUP(results!U202,echelle3,2))</f>
        <v/>
      </c>
      <c r="Q201" s="2" t="str">
        <f>IF(OR(results!V202="",results!$M202="",results!$AE202=0),"",VLOOKUP(results!V202,echelle3,2))</f>
        <v/>
      </c>
      <c r="R201" s="2" t="str">
        <f>IF(OR(results!W202="",results!$M202="",results!$AE202=0),"",VLOOKUP(results!W202,echelle2,2))</f>
        <v/>
      </c>
      <c r="S201" s="92">
        <f>results!L202</f>
        <v>0</v>
      </c>
    </row>
    <row r="202" spans="1:19" x14ac:dyDescent="0.25">
      <c r="A202" s="2" t="str">
        <f>IF(OR(results!F203="",results!$M203="",results!$AE203=0),"",VLOOKUP(results!F203,echelle3,2))</f>
        <v/>
      </c>
      <c r="B202" s="2" t="str">
        <f>IF(OR(results!G203="",results!$M203="",results!$AE203=0),"",VLOOKUP(results!G203,echelle3,2))</f>
        <v/>
      </c>
      <c r="C202" s="2" t="str">
        <f>IF(OR(results!H203="",results!$M203="",results!$AE203=0),"",VLOOKUP(results!H203,echelle3,2))</f>
        <v/>
      </c>
      <c r="D202" s="2" t="str">
        <f>IF(OR(results!I203="",results!$M203="",results!$AE203=0),"",VLOOKUP(results!I203,echelle3,2))</f>
        <v/>
      </c>
      <c r="E202" s="2" t="str">
        <f>IF(OR(results!J203="",results!$M203="",results!$AE203=0),"",VLOOKUP(results!J203,echelle3,2))</f>
        <v/>
      </c>
      <c r="F202" s="2" t="str">
        <f>IF(OR(results!K203="",results!$M203="",results!$AE203=0),"",VLOOKUP(results!K203,echelle3,2))</f>
        <v/>
      </c>
      <c r="G202" s="2" t="str">
        <f>IF(OR(results!L203="",results!$M203="",results!$AE203=0),"",VLOOKUP(results!L203,echelle3,2))</f>
        <v/>
      </c>
      <c r="H202" s="2" t="str">
        <f>IF(OR(results!M203="",results!$M203="",results!$AE203=0),"",VLOOKUP(results!M203,echelle2,2))</f>
        <v/>
      </c>
      <c r="I202" s="92">
        <f>results!B203</f>
        <v>0</v>
      </c>
      <c r="K202" s="2" t="str">
        <f>IF(OR(results!F203="",results!$M203="",results!$AE203=0),"",VLOOKUP(results!F203,Feuil1!$N$2:$O$48,2))</f>
        <v/>
      </c>
      <c r="L202" s="2" t="str">
        <f>IF(OR(results!Q203="",results!$M203="",results!$AE203=0),"",VLOOKUP(results!Q203,echelle3,2))</f>
        <v/>
      </c>
      <c r="M202" s="2" t="str">
        <f>IF(OR(results!R203="",results!$M203="",results!$AE203=0),"",VLOOKUP(results!R203,echelle3,2))</f>
        <v/>
      </c>
      <c r="N202" s="2" t="str">
        <f>IF(OR(results!S203="",results!$M203="",results!$AE203=0),"",VLOOKUP(results!S203,echelle3,2))</f>
        <v/>
      </c>
      <c r="O202" s="2" t="str">
        <f>IF(OR(results!T203="",results!$M203="",results!$AE203=0),"",VLOOKUP(results!T203,echelle3,2))</f>
        <v/>
      </c>
      <c r="P202" s="2" t="str">
        <f>IF(OR(results!U203="",results!$M203="",results!$AE203=0),"",VLOOKUP(results!U203,echelle3,2))</f>
        <v/>
      </c>
      <c r="Q202" s="2" t="str">
        <f>IF(OR(results!V203="",results!$M203="",results!$AE203=0),"",VLOOKUP(results!V203,echelle3,2))</f>
        <v/>
      </c>
      <c r="R202" s="2" t="str">
        <f>IF(OR(results!W203="",results!$M203="",results!$AE203=0),"",VLOOKUP(results!W203,echelle2,2))</f>
        <v/>
      </c>
      <c r="S202" s="92">
        <f>results!L203</f>
        <v>0</v>
      </c>
    </row>
    <row r="203" spans="1:19" x14ac:dyDescent="0.25">
      <c r="A203" s="2" t="str">
        <f>IF(OR(results!F204="",results!$M204="",results!$AE204=0),"",VLOOKUP(results!F204,echelle3,2))</f>
        <v/>
      </c>
      <c r="B203" s="2" t="str">
        <f>IF(OR(results!G204="",results!$M204="",results!$AE204=0),"",VLOOKUP(results!G204,echelle3,2))</f>
        <v/>
      </c>
      <c r="C203" s="2" t="str">
        <f>IF(OR(results!H204="",results!$M204="",results!$AE204=0),"",VLOOKUP(results!H204,echelle3,2))</f>
        <v/>
      </c>
      <c r="D203" s="2" t="str">
        <f>IF(OR(results!I204="",results!$M204="",results!$AE204=0),"",VLOOKUP(results!I204,echelle3,2))</f>
        <v/>
      </c>
      <c r="E203" s="2" t="str">
        <f>IF(OR(results!J204="",results!$M204="",results!$AE204=0),"",VLOOKUP(results!J204,echelle3,2))</f>
        <v/>
      </c>
      <c r="F203" s="2" t="str">
        <f>IF(OR(results!K204="",results!$M204="",results!$AE204=0),"",VLOOKUP(results!K204,echelle3,2))</f>
        <v/>
      </c>
      <c r="G203" s="2" t="str">
        <f>IF(OR(results!L204="",results!$M204="",results!$AE204=0),"",VLOOKUP(results!L204,echelle3,2))</f>
        <v/>
      </c>
      <c r="H203" s="2" t="str">
        <f>IF(OR(results!M204="",results!$M204="",results!$AE204=0),"",VLOOKUP(results!M204,echelle2,2))</f>
        <v/>
      </c>
      <c r="I203" s="92">
        <f>results!B204</f>
        <v>0</v>
      </c>
      <c r="K203" s="2" t="str">
        <f>IF(OR(results!F204="",results!$M204="",results!$AE204=0),"",VLOOKUP(results!F204,Feuil1!$N$2:$O$48,2))</f>
        <v/>
      </c>
      <c r="L203" s="2" t="str">
        <f>IF(OR(results!Q204="",results!$M204="",results!$AE204=0),"",VLOOKUP(results!Q204,echelle3,2))</f>
        <v/>
      </c>
      <c r="M203" s="2" t="str">
        <f>IF(OR(results!R204="",results!$M204="",results!$AE204=0),"",VLOOKUP(results!R204,echelle3,2))</f>
        <v/>
      </c>
      <c r="N203" s="2" t="str">
        <f>IF(OR(results!S204="",results!$M204="",results!$AE204=0),"",VLOOKUP(results!S204,echelle3,2))</f>
        <v/>
      </c>
      <c r="O203" s="2" t="str">
        <f>IF(OR(results!T204="",results!$M204="",results!$AE204=0),"",VLOOKUP(results!T204,echelle3,2))</f>
        <v/>
      </c>
      <c r="P203" s="2" t="str">
        <f>IF(OR(results!U204="",results!$M204="",results!$AE204=0),"",VLOOKUP(results!U204,echelle3,2))</f>
        <v/>
      </c>
      <c r="Q203" s="2" t="str">
        <f>IF(OR(results!V204="",results!$M204="",results!$AE204=0),"",VLOOKUP(results!V204,echelle3,2))</f>
        <v/>
      </c>
      <c r="R203" s="2" t="str">
        <f>IF(OR(results!W204="",results!$M204="",results!$AE204=0),"",VLOOKUP(results!W204,echelle2,2))</f>
        <v/>
      </c>
      <c r="S203" s="92">
        <f>results!L204</f>
        <v>0</v>
      </c>
    </row>
    <row r="204" spans="1:19" x14ac:dyDescent="0.25">
      <c r="A204" s="2" t="str">
        <f>IF(OR(results!F205="",results!$M205="",results!$AE205=0),"",VLOOKUP(results!F205,echelle3,2))</f>
        <v/>
      </c>
      <c r="B204" s="2" t="str">
        <f>IF(OR(results!G205="",results!$M205="",results!$AE205=0),"",VLOOKUP(results!G205,echelle3,2))</f>
        <v/>
      </c>
      <c r="C204" s="2" t="str">
        <f>IF(OR(results!H205="",results!$M205="",results!$AE205=0),"",VLOOKUP(results!H205,echelle3,2))</f>
        <v/>
      </c>
      <c r="D204" s="2" t="str">
        <f>IF(OR(results!I205="",results!$M205="",results!$AE205=0),"",VLOOKUP(results!I205,echelle3,2))</f>
        <v/>
      </c>
      <c r="E204" s="2" t="str">
        <f>IF(OR(results!J205="",results!$M205="",results!$AE205=0),"",VLOOKUP(results!J205,echelle3,2))</f>
        <v/>
      </c>
      <c r="F204" s="2" t="str">
        <f>IF(OR(results!K205="",results!$M205="",results!$AE205=0),"",VLOOKUP(results!K205,echelle3,2))</f>
        <v/>
      </c>
      <c r="G204" s="2" t="str">
        <f>IF(OR(results!L205="",results!$M205="",results!$AE205=0),"",VLOOKUP(results!L205,echelle3,2))</f>
        <v/>
      </c>
      <c r="H204" s="2" t="str">
        <f>IF(OR(results!M205="",results!$M205="",results!$AE205=0),"",VLOOKUP(results!M205,echelle2,2))</f>
        <v/>
      </c>
      <c r="I204" s="92">
        <f>results!B205</f>
        <v>0</v>
      </c>
      <c r="K204" s="2" t="str">
        <f>IF(OR(results!F205="",results!$M205="",results!$AE205=0),"",VLOOKUP(results!F205,Feuil1!$N$2:$O$48,2))</f>
        <v/>
      </c>
      <c r="L204" s="2" t="str">
        <f>IF(OR(results!Q205="",results!$M205="",results!$AE205=0),"",VLOOKUP(results!Q205,echelle3,2))</f>
        <v/>
      </c>
      <c r="M204" s="2" t="str">
        <f>IF(OR(results!R205="",results!$M205="",results!$AE205=0),"",VLOOKUP(results!R205,echelle3,2))</f>
        <v/>
      </c>
      <c r="N204" s="2" t="str">
        <f>IF(OR(results!S205="",results!$M205="",results!$AE205=0),"",VLOOKUP(results!S205,echelle3,2))</f>
        <v/>
      </c>
      <c r="O204" s="2" t="str">
        <f>IF(OR(results!T205="",results!$M205="",results!$AE205=0),"",VLOOKUP(results!T205,echelle3,2))</f>
        <v/>
      </c>
      <c r="P204" s="2" t="str">
        <f>IF(OR(results!U205="",results!$M205="",results!$AE205=0),"",VLOOKUP(results!U205,echelle3,2))</f>
        <v/>
      </c>
      <c r="Q204" s="2" t="str">
        <f>IF(OR(results!V205="",results!$M205="",results!$AE205=0),"",VLOOKUP(results!V205,echelle3,2))</f>
        <v/>
      </c>
      <c r="R204" s="2" t="str">
        <f>IF(OR(results!W205="",results!$M205="",results!$AE205=0),"",VLOOKUP(results!W205,echelle2,2))</f>
        <v/>
      </c>
      <c r="S204" s="92">
        <f>results!L205</f>
        <v>0</v>
      </c>
    </row>
    <row r="205" spans="1:19" x14ac:dyDescent="0.25">
      <c r="A205" s="2" t="str">
        <f>IF(OR(results!F206="",results!$M206="",results!$AE206=0),"",VLOOKUP(results!F206,echelle3,2))</f>
        <v/>
      </c>
      <c r="B205" s="2" t="str">
        <f>IF(OR(results!G206="",results!$M206="",results!$AE206=0),"",VLOOKUP(results!G206,echelle3,2))</f>
        <v/>
      </c>
      <c r="C205" s="2" t="str">
        <f>IF(OR(results!H206="",results!$M206="",results!$AE206=0),"",VLOOKUP(results!H206,echelle3,2))</f>
        <v/>
      </c>
      <c r="D205" s="2" t="str">
        <f>IF(OR(results!I206="",results!$M206="",results!$AE206=0),"",VLOOKUP(results!I206,echelle3,2))</f>
        <v/>
      </c>
      <c r="E205" s="2" t="str">
        <f>IF(OR(results!J206="",results!$M206="",results!$AE206=0),"",VLOOKUP(results!J206,echelle3,2))</f>
        <v/>
      </c>
      <c r="F205" s="2" t="str">
        <f>IF(OR(results!K206="",results!$M206="",results!$AE206=0),"",VLOOKUP(results!K206,echelle3,2))</f>
        <v/>
      </c>
      <c r="G205" s="2" t="str">
        <f>IF(OR(results!L206="",results!$M206="",results!$AE206=0),"",VLOOKUP(results!L206,echelle3,2))</f>
        <v/>
      </c>
      <c r="H205" s="2" t="str">
        <f>IF(OR(results!M206="",results!$M206="",results!$AE206=0),"",VLOOKUP(results!M206,echelle2,2))</f>
        <v/>
      </c>
      <c r="I205" s="92">
        <f>results!B206</f>
        <v>0</v>
      </c>
      <c r="K205" s="2" t="str">
        <f>IF(OR(results!F206="",results!$M206="",results!$AE206=0),"",VLOOKUP(results!F206,Feuil1!$N$2:$O$48,2))</f>
        <v/>
      </c>
      <c r="L205" s="2" t="str">
        <f>IF(OR(results!Q206="",results!$M206="",results!$AE206=0),"",VLOOKUP(results!Q206,echelle3,2))</f>
        <v/>
      </c>
      <c r="M205" s="2" t="str">
        <f>IF(OR(results!R206="",results!$M206="",results!$AE206=0),"",VLOOKUP(results!R206,echelle3,2))</f>
        <v/>
      </c>
      <c r="N205" s="2" t="str">
        <f>IF(OR(results!S206="",results!$M206="",results!$AE206=0),"",VLOOKUP(results!S206,echelle3,2))</f>
        <v/>
      </c>
      <c r="O205" s="2" t="str">
        <f>IF(OR(results!T206="",results!$M206="",results!$AE206=0),"",VLOOKUP(results!T206,echelle3,2))</f>
        <v/>
      </c>
      <c r="P205" s="2" t="str">
        <f>IF(OR(results!U206="",results!$M206="",results!$AE206=0),"",VLOOKUP(results!U206,echelle3,2))</f>
        <v/>
      </c>
      <c r="Q205" s="2" t="str">
        <f>IF(OR(results!V206="",results!$M206="",results!$AE206=0),"",VLOOKUP(results!V206,echelle3,2))</f>
        <v/>
      </c>
      <c r="R205" s="2" t="str">
        <f>IF(OR(results!W206="",results!$M206="",results!$AE206=0),"",VLOOKUP(results!W206,echelle2,2))</f>
        <v/>
      </c>
      <c r="S205" s="92">
        <f>results!L206</f>
        <v>0</v>
      </c>
    </row>
    <row r="206" spans="1:19" x14ac:dyDescent="0.25">
      <c r="A206" s="2" t="str">
        <f>IF(OR(results!F207="",results!$M207="",results!$AE207=0),"",VLOOKUP(results!F207,echelle3,2))</f>
        <v/>
      </c>
      <c r="B206" s="2" t="str">
        <f>IF(OR(results!G207="",results!$M207="",results!$AE207=0),"",VLOOKUP(results!G207,echelle3,2))</f>
        <v/>
      </c>
      <c r="C206" s="2" t="str">
        <f>IF(OR(results!H207="",results!$M207="",results!$AE207=0),"",VLOOKUP(results!H207,echelle3,2))</f>
        <v/>
      </c>
      <c r="D206" s="2" t="str">
        <f>IF(OR(results!I207="",results!$M207="",results!$AE207=0),"",VLOOKUP(results!I207,echelle3,2))</f>
        <v/>
      </c>
      <c r="E206" s="2" t="str">
        <f>IF(OR(results!J207="",results!$M207="",results!$AE207=0),"",VLOOKUP(results!J207,echelle3,2))</f>
        <v/>
      </c>
      <c r="F206" s="2" t="str">
        <f>IF(OR(results!K207="",results!$M207="",results!$AE207=0),"",VLOOKUP(results!K207,echelle3,2))</f>
        <v/>
      </c>
      <c r="G206" s="2" t="str">
        <f>IF(OR(results!L207="",results!$M207="",results!$AE207=0),"",VLOOKUP(results!L207,echelle3,2))</f>
        <v/>
      </c>
      <c r="H206" s="2" t="str">
        <f>IF(OR(results!M207="",results!$M207="",results!$AE207=0),"",VLOOKUP(results!M207,echelle2,2))</f>
        <v/>
      </c>
      <c r="I206" s="92">
        <f>results!B207</f>
        <v>0</v>
      </c>
      <c r="K206" s="2" t="str">
        <f>IF(OR(results!F207="",results!$M207="",results!$AE207=0),"",VLOOKUP(results!F207,Feuil1!$N$2:$O$48,2))</f>
        <v/>
      </c>
      <c r="L206" s="2" t="str">
        <f>IF(OR(results!Q207="",results!$M207="",results!$AE207=0),"",VLOOKUP(results!Q207,echelle3,2))</f>
        <v/>
      </c>
      <c r="M206" s="2" t="str">
        <f>IF(OR(results!R207="",results!$M207="",results!$AE207=0),"",VLOOKUP(results!R207,echelle3,2))</f>
        <v/>
      </c>
      <c r="N206" s="2" t="str">
        <f>IF(OR(results!S207="",results!$M207="",results!$AE207=0),"",VLOOKUP(results!S207,echelle3,2))</f>
        <v/>
      </c>
      <c r="O206" s="2" t="str">
        <f>IF(OR(results!T207="",results!$M207="",results!$AE207=0),"",VLOOKUP(results!T207,echelle3,2))</f>
        <v/>
      </c>
      <c r="P206" s="2" t="str">
        <f>IF(OR(results!U207="",results!$M207="",results!$AE207=0),"",VLOOKUP(results!U207,echelle3,2))</f>
        <v/>
      </c>
      <c r="Q206" s="2" t="str">
        <f>IF(OR(results!V207="",results!$M207="",results!$AE207=0),"",VLOOKUP(results!V207,echelle3,2))</f>
        <v/>
      </c>
      <c r="R206" s="2" t="str">
        <f>IF(OR(results!W207="",results!$M207="",results!$AE207=0),"",VLOOKUP(results!W207,echelle2,2))</f>
        <v/>
      </c>
      <c r="S206" s="92">
        <f>results!L207</f>
        <v>0</v>
      </c>
    </row>
    <row r="207" spans="1:19" x14ac:dyDescent="0.25">
      <c r="A207" s="2" t="str">
        <f>IF(OR(results!F208="",results!$M208="",results!$AE208=0),"",VLOOKUP(results!F208,echelle3,2))</f>
        <v/>
      </c>
      <c r="B207" s="2" t="str">
        <f>IF(OR(results!G208="",results!$M208="",results!$AE208=0),"",VLOOKUP(results!G208,echelle3,2))</f>
        <v/>
      </c>
      <c r="C207" s="2" t="str">
        <f>IF(OR(results!H208="",results!$M208="",results!$AE208=0),"",VLOOKUP(results!H208,echelle3,2))</f>
        <v/>
      </c>
      <c r="D207" s="2" t="str">
        <f>IF(OR(results!I208="",results!$M208="",results!$AE208=0),"",VLOOKUP(results!I208,echelle3,2))</f>
        <v/>
      </c>
      <c r="E207" s="2" t="str">
        <f>IF(OR(results!J208="",results!$M208="",results!$AE208=0),"",VLOOKUP(results!J208,echelle3,2))</f>
        <v/>
      </c>
      <c r="F207" s="2" t="str">
        <f>IF(OR(results!K208="",results!$M208="",results!$AE208=0),"",VLOOKUP(results!K208,echelle3,2))</f>
        <v/>
      </c>
      <c r="G207" s="2" t="str">
        <f>IF(OR(results!L208="",results!$M208="",results!$AE208=0),"",VLOOKUP(results!L208,echelle3,2))</f>
        <v/>
      </c>
      <c r="H207" s="2" t="str">
        <f>IF(OR(results!M208="",results!$M208="",results!$AE208=0),"",VLOOKUP(results!M208,echelle2,2))</f>
        <v/>
      </c>
      <c r="I207" s="92">
        <f>results!B208</f>
        <v>0</v>
      </c>
      <c r="K207" s="2" t="str">
        <f>IF(OR(results!F208="",results!$M208="",results!$AE208=0),"",VLOOKUP(results!F208,Feuil1!$N$2:$O$48,2))</f>
        <v/>
      </c>
      <c r="L207" s="2" t="str">
        <f>IF(OR(results!Q208="",results!$M208="",results!$AE208=0),"",VLOOKUP(results!Q208,echelle3,2))</f>
        <v/>
      </c>
      <c r="M207" s="2" t="str">
        <f>IF(OR(results!R208="",results!$M208="",results!$AE208=0),"",VLOOKUP(results!R208,echelle3,2))</f>
        <v/>
      </c>
      <c r="N207" s="2" t="str">
        <f>IF(OR(results!S208="",results!$M208="",results!$AE208=0),"",VLOOKUP(results!S208,echelle3,2))</f>
        <v/>
      </c>
      <c r="O207" s="2" t="str">
        <f>IF(OR(results!T208="",results!$M208="",results!$AE208=0),"",VLOOKUP(results!T208,echelle3,2))</f>
        <v/>
      </c>
      <c r="P207" s="2" t="str">
        <f>IF(OR(results!U208="",results!$M208="",results!$AE208=0),"",VLOOKUP(results!U208,echelle3,2))</f>
        <v/>
      </c>
      <c r="Q207" s="2" t="str">
        <f>IF(OR(results!V208="",results!$M208="",results!$AE208=0),"",VLOOKUP(results!V208,echelle3,2))</f>
        <v/>
      </c>
      <c r="R207" s="2" t="str">
        <f>IF(OR(results!W208="",results!$M208="",results!$AE208=0),"",VLOOKUP(results!W208,echelle2,2))</f>
        <v/>
      </c>
      <c r="S207" s="92">
        <f>results!L208</f>
        <v>0</v>
      </c>
    </row>
    <row r="208" spans="1:19" x14ac:dyDescent="0.25">
      <c r="A208" s="2" t="str">
        <f>IF(OR(results!F209="",results!$M209="",results!$AE209=0),"",VLOOKUP(results!F209,echelle3,2))</f>
        <v/>
      </c>
      <c r="B208" s="2" t="str">
        <f>IF(OR(results!G209="",results!$M209="",results!$AE209=0),"",VLOOKUP(results!G209,echelle3,2))</f>
        <v/>
      </c>
      <c r="C208" s="2" t="str">
        <f>IF(OR(results!H209="",results!$M209="",results!$AE209=0),"",VLOOKUP(results!H209,echelle3,2))</f>
        <v/>
      </c>
      <c r="D208" s="2" t="str">
        <f>IF(OR(results!I209="",results!$M209="",results!$AE209=0),"",VLOOKUP(results!I209,echelle3,2))</f>
        <v/>
      </c>
      <c r="E208" s="2" t="str">
        <f>IF(OR(results!J209="",results!$M209="",results!$AE209=0),"",VLOOKUP(results!J209,echelle3,2))</f>
        <v/>
      </c>
      <c r="F208" s="2" t="str">
        <f>IF(OR(results!K209="",results!$M209="",results!$AE209=0),"",VLOOKUP(results!K209,echelle3,2))</f>
        <v/>
      </c>
      <c r="G208" s="2" t="str">
        <f>IF(OR(results!L209="",results!$M209="",results!$AE209=0),"",VLOOKUP(results!L209,echelle3,2))</f>
        <v/>
      </c>
      <c r="H208" s="2" t="str">
        <f>IF(OR(results!M209="",results!$M209="",results!$AE209=0),"",VLOOKUP(results!M209,echelle2,2))</f>
        <v/>
      </c>
      <c r="I208" s="92">
        <f>results!B209</f>
        <v>0</v>
      </c>
      <c r="K208" s="2" t="str">
        <f>IF(OR(results!F209="",results!$M209="",results!$AE209=0),"",VLOOKUP(results!F209,Feuil1!$N$2:$O$48,2))</f>
        <v/>
      </c>
      <c r="L208" s="2" t="str">
        <f>IF(OR(results!Q209="",results!$M209="",results!$AE209=0),"",VLOOKUP(results!Q209,echelle3,2))</f>
        <v/>
      </c>
      <c r="M208" s="2" t="str">
        <f>IF(OR(results!R209="",results!$M209="",results!$AE209=0),"",VLOOKUP(results!R209,echelle3,2))</f>
        <v/>
      </c>
      <c r="N208" s="2" t="str">
        <f>IF(OR(results!S209="",results!$M209="",results!$AE209=0),"",VLOOKUP(results!S209,echelle3,2))</f>
        <v/>
      </c>
      <c r="O208" s="2" t="str">
        <f>IF(OR(results!T209="",results!$M209="",results!$AE209=0),"",VLOOKUP(results!T209,echelle3,2))</f>
        <v/>
      </c>
      <c r="P208" s="2" t="str">
        <f>IF(OR(results!U209="",results!$M209="",results!$AE209=0),"",VLOOKUP(results!U209,echelle3,2))</f>
        <v/>
      </c>
      <c r="Q208" s="2" t="str">
        <f>IF(OR(results!V209="",results!$M209="",results!$AE209=0),"",VLOOKUP(results!V209,echelle3,2))</f>
        <v/>
      </c>
      <c r="R208" s="2" t="str">
        <f>IF(OR(results!W209="",results!$M209="",results!$AE209=0),"",VLOOKUP(results!W209,echelle2,2))</f>
        <v/>
      </c>
      <c r="S208" s="92">
        <f>results!L209</f>
        <v>0</v>
      </c>
    </row>
    <row r="209" spans="1:19" x14ac:dyDescent="0.25">
      <c r="A209" s="2" t="str">
        <f>IF(OR(results!F210="",results!$M210="",results!$AE210=0),"",VLOOKUP(results!F210,echelle3,2))</f>
        <v/>
      </c>
      <c r="B209" s="2" t="str">
        <f>IF(OR(results!G210="",results!$M210="",results!$AE210=0),"",VLOOKUP(results!G210,echelle3,2))</f>
        <v/>
      </c>
      <c r="C209" s="2" t="str">
        <f>IF(OR(results!H210="",results!$M210="",results!$AE210=0),"",VLOOKUP(results!H210,echelle3,2))</f>
        <v/>
      </c>
      <c r="D209" s="2" t="str">
        <f>IF(OR(results!I210="",results!$M210="",results!$AE210=0),"",VLOOKUP(results!I210,echelle3,2))</f>
        <v/>
      </c>
      <c r="E209" s="2" t="str">
        <f>IF(OR(results!J210="",results!$M210="",results!$AE210=0),"",VLOOKUP(results!J210,echelle3,2))</f>
        <v/>
      </c>
      <c r="F209" s="2" t="str">
        <f>IF(OR(results!K210="",results!$M210="",results!$AE210=0),"",VLOOKUP(results!K210,echelle3,2))</f>
        <v/>
      </c>
      <c r="G209" s="2" t="str">
        <f>IF(OR(results!L210="",results!$M210="",results!$AE210=0),"",VLOOKUP(results!L210,echelle3,2))</f>
        <v/>
      </c>
      <c r="H209" s="2" t="str">
        <f>IF(OR(results!M210="",results!$M210="",results!$AE210=0),"",VLOOKUP(results!M210,echelle2,2))</f>
        <v/>
      </c>
      <c r="I209" s="92">
        <f>results!B210</f>
        <v>0</v>
      </c>
      <c r="K209" s="2" t="str">
        <f>IF(OR(results!F210="",results!$M210="",results!$AE210=0),"",VLOOKUP(results!F210,Feuil1!$N$2:$O$48,2))</f>
        <v/>
      </c>
      <c r="L209" s="2" t="str">
        <f>IF(OR(results!Q210="",results!$M210="",results!$AE210=0),"",VLOOKUP(results!Q210,echelle3,2))</f>
        <v/>
      </c>
      <c r="M209" s="2" t="str">
        <f>IF(OR(results!R210="",results!$M210="",results!$AE210=0),"",VLOOKUP(results!R210,echelle3,2))</f>
        <v/>
      </c>
      <c r="N209" s="2" t="str">
        <f>IF(OR(results!S210="",results!$M210="",results!$AE210=0),"",VLOOKUP(results!S210,echelle3,2))</f>
        <v/>
      </c>
      <c r="O209" s="2" t="str">
        <f>IF(OR(results!T210="",results!$M210="",results!$AE210=0),"",VLOOKUP(results!T210,echelle3,2))</f>
        <v/>
      </c>
      <c r="P209" s="2" t="str">
        <f>IF(OR(results!U210="",results!$M210="",results!$AE210=0),"",VLOOKUP(results!U210,echelle3,2))</f>
        <v/>
      </c>
      <c r="Q209" s="2" t="str">
        <f>IF(OR(results!V210="",results!$M210="",results!$AE210=0),"",VLOOKUP(results!V210,echelle3,2))</f>
        <v/>
      </c>
      <c r="R209" s="2" t="str">
        <f>IF(OR(results!W210="",results!$M210="",results!$AE210=0),"",VLOOKUP(results!W210,echelle2,2))</f>
        <v/>
      </c>
      <c r="S209" s="92">
        <f>results!L210</f>
        <v>0</v>
      </c>
    </row>
    <row r="210" spans="1:19" x14ac:dyDescent="0.25">
      <c r="A210" s="2" t="str">
        <f>IF(OR(results!F211="",results!$M211="",results!$AE211=0),"",VLOOKUP(results!F211,echelle3,2))</f>
        <v/>
      </c>
      <c r="B210" s="2" t="str">
        <f>IF(OR(results!G211="",results!$M211="",results!$AE211=0),"",VLOOKUP(results!G211,echelle3,2))</f>
        <v/>
      </c>
      <c r="C210" s="2" t="str">
        <f>IF(OR(results!H211="",results!$M211="",results!$AE211=0),"",VLOOKUP(results!H211,echelle3,2))</f>
        <v/>
      </c>
      <c r="D210" s="2" t="str">
        <f>IF(OR(results!I211="",results!$M211="",results!$AE211=0),"",VLOOKUP(results!I211,echelle3,2))</f>
        <v/>
      </c>
      <c r="E210" s="2" t="str">
        <f>IF(OR(results!J211="",results!$M211="",results!$AE211=0),"",VLOOKUP(results!J211,echelle3,2))</f>
        <v/>
      </c>
      <c r="F210" s="2" t="str">
        <f>IF(OR(results!K211="",results!$M211="",results!$AE211=0),"",VLOOKUP(results!K211,echelle3,2))</f>
        <v/>
      </c>
      <c r="G210" s="2" t="str">
        <f>IF(OR(results!L211="",results!$M211="",results!$AE211=0),"",VLOOKUP(results!L211,echelle3,2))</f>
        <v/>
      </c>
      <c r="H210" s="2" t="str">
        <f>IF(OR(results!M211="",results!$M211="",results!$AE211=0),"",VLOOKUP(results!M211,echelle2,2))</f>
        <v/>
      </c>
      <c r="I210" s="92">
        <f>results!B211</f>
        <v>0</v>
      </c>
      <c r="K210" s="2" t="str">
        <f>IF(OR(results!F211="",results!$M211="",results!$AE211=0),"",VLOOKUP(results!F211,Feuil1!$N$2:$O$48,2))</f>
        <v/>
      </c>
      <c r="L210" s="2" t="str">
        <f>IF(OR(results!Q211="",results!$M211="",results!$AE211=0),"",VLOOKUP(results!Q211,echelle3,2))</f>
        <v/>
      </c>
      <c r="M210" s="2" t="str">
        <f>IF(OR(results!R211="",results!$M211="",results!$AE211=0),"",VLOOKUP(results!R211,echelle3,2))</f>
        <v/>
      </c>
      <c r="N210" s="2" t="str">
        <f>IF(OR(results!S211="",results!$M211="",results!$AE211=0),"",VLOOKUP(results!S211,echelle3,2))</f>
        <v/>
      </c>
      <c r="O210" s="2" t="str">
        <f>IF(OR(results!T211="",results!$M211="",results!$AE211=0),"",VLOOKUP(results!T211,echelle3,2))</f>
        <v/>
      </c>
      <c r="P210" s="2" t="str">
        <f>IF(OR(results!U211="",results!$M211="",results!$AE211=0),"",VLOOKUP(results!U211,echelle3,2))</f>
        <v/>
      </c>
      <c r="Q210" s="2" t="str">
        <f>IF(OR(results!V211="",results!$M211="",results!$AE211=0),"",VLOOKUP(results!V211,echelle3,2))</f>
        <v/>
      </c>
      <c r="R210" s="2" t="str">
        <f>IF(OR(results!W211="",results!$M211="",results!$AE211=0),"",VLOOKUP(results!W211,echelle2,2))</f>
        <v/>
      </c>
      <c r="S210" s="92">
        <f>results!L211</f>
        <v>0</v>
      </c>
    </row>
    <row r="211" spans="1:19" x14ac:dyDescent="0.25">
      <c r="A211" s="2" t="str">
        <f>IF(OR(results!F212="",results!$M212="",results!$AE212=0),"",VLOOKUP(results!F212,echelle3,2))</f>
        <v/>
      </c>
      <c r="B211" s="2" t="str">
        <f>IF(OR(results!G212="",results!$M212="",results!$AE212=0),"",VLOOKUP(results!G212,echelle3,2))</f>
        <v/>
      </c>
      <c r="C211" s="2" t="str">
        <f>IF(OR(results!H212="",results!$M212="",results!$AE212=0),"",VLOOKUP(results!H212,echelle3,2))</f>
        <v/>
      </c>
      <c r="D211" s="2" t="str">
        <f>IF(OR(results!I212="",results!$M212="",results!$AE212=0),"",VLOOKUP(results!I212,echelle3,2))</f>
        <v/>
      </c>
      <c r="E211" s="2" t="str">
        <f>IF(OR(results!J212="",results!$M212="",results!$AE212=0),"",VLOOKUP(results!J212,echelle3,2))</f>
        <v/>
      </c>
      <c r="F211" s="2" t="str">
        <f>IF(OR(results!K212="",results!$M212="",results!$AE212=0),"",VLOOKUP(results!K212,echelle3,2))</f>
        <v/>
      </c>
      <c r="G211" s="2" t="str">
        <f>IF(OR(results!L212="",results!$M212="",results!$AE212=0),"",VLOOKUP(results!L212,echelle3,2))</f>
        <v/>
      </c>
      <c r="H211" s="2" t="str">
        <f>IF(OR(results!M212="",results!$M212="",results!$AE212=0),"",VLOOKUP(results!M212,echelle2,2))</f>
        <v/>
      </c>
      <c r="I211" s="92">
        <f>results!B212</f>
        <v>0</v>
      </c>
      <c r="K211" s="2" t="str">
        <f>IF(OR(results!F212="",results!$M212="",results!$AE212=0),"",VLOOKUP(results!F212,Feuil1!$N$2:$O$48,2))</f>
        <v/>
      </c>
      <c r="L211" s="2" t="str">
        <f>IF(OR(results!Q212="",results!$M212="",results!$AE212=0),"",VLOOKUP(results!Q212,echelle3,2))</f>
        <v/>
      </c>
      <c r="M211" s="2" t="str">
        <f>IF(OR(results!R212="",results!$M212="",results!$AE212=0),"",VLOOKUP(results!R212,echelle3,2))</f>
        <v/>
      </c>
      <c r="N211" s="2" t="str">
        <f>IF(OR(results!S212="",results!$M212="",results!$AE212=0),"",VLOOKUP(results!S212,echelle3,2))</f>
        <v/>
      </c>
      <c r="O211" s="2" t="str">
        <f>IF(OR(results!T212="",results!$M212="",results!$AE212=0),"",VLOOKUP(results!T212,echelle3,2))</f>
        <v/>
      </c>
      <c r="P211" s="2" t="str">
        <f>IF(OR(results!U212="",results!$M212="",results!$AE212=0),"",VLOOKUP(results!U212,echelle3,2))</f>
        <v/>
      </c>
      <c r="Q211" s="2" t="str">
        <f>IF(OR(results!V212="",results!$M212="",results!$AE212=0),"",VLOOKUP(results!V212,echelle3,2))</f>
        <v/>
      </c>
      <c r="R211" s="2" t="str">
        <f>IF(OR(results!W212="",results!$M212="",results!$AE212=0),"",VLOOKUP(results!W212,echelle2,2))</f>
        <v/>
      </c>
      <c r="S211" s="92">
        <f>results!L212</f>
        <v>0</v>
      </c>
    </row>
    <row r="212" spans="1:19" x14ac:dyDescent="0.25">
      <c r="A212" s="2" t="str">
        <f>IF(OR(results!F213="",results!$M213="",results!$AE213=0),"",VLOOKUP(results!F213,echelle3,2))</f>
        <v/>
      </c>
      <c r="B212" s="2" t="str">
        <f>IF(OR(results!G213="",results!$M213="",results!$AE213=0),"",VLOOKUP(results!G213,echelle3,2))</f>
        <v/>
      </c>
      <c r="C212" s="2" t="str">
        <f>IF(OR(results!H213="",results!$M213="",results!$AE213=0),"",VLOOKUP(results!H213,echelle3,2))</f>
        <v/>
      </c>
      <c r="D212" s="2" t="str">
        <f>IF(OR(results!I213="",results!$M213="",results!$AE213=0),"",VLOOKUP(results!I213,echelle3,2))</f>
        <v/>
      </c>
      <c r="E212" s="2" t="str">
        <f>IF(OR(results!J213="",results!$M213="",results!$AE213=0),"",VLOOKUP(results!J213,echelle3,2))</f>
        <v/>
      </c>
      <c r="F212" s="2" t="str">
        <f>IF(OR(results!K213="",results!$M213="",results!$AE213=0),"",VLOOKUP(results!K213,echelle3,2))</f>
        <v/>
      </c>
      <c r="G212" s="2" t="str">
        <f>IF(OR(results!L213="",results!$M213="",results!$AE213=0),"",VLOOKUP(results!L213,echelle3,2))</f>
        <v/>
      </c>
      <c r="H212" s="2" t="str">
        <f>IF(OR(results!M213="",results!$M213="",results!$AE213=0),"",VLOOKUP(results!M213,echelle2,2))</f>
        <v/>
      </c>
      <c r="I212" s="92">
        <f>results!B213</f>
        <v>0</v>
      </c>
      <c r="K212" s="2" t="str">
        <f>IF(OR(results!F213="",results!$M213="",results!$AE213=0),"",VLOOKUP(results!F213,Feuil1!$N$2:$O$48,2))</f>
        <v/>
      </c>
      <c r="L212" s="2" t="str">
        <f>IF(OR(results!Q213="",results!$M213="",results!$AE213=0),"",VLOOKUP(results!Q213,echelle3,2))</f>
        <v/>
      </c>
      <c r="M212" s="2" t="str">
        <f>IF(OR(results!R213="",results!$M213="",results!$AE213=0),"",VLOOKUP(results!R213,echelle3,2))</f>
        <v/>
      </c>
      <c r="N212" s="2" t="str">
        <f>IF(OR(results!S213="",results!$M213="",results!$AE213=0),"",VLOOKUP(results!S213,echelle3,2))</f>
        <v/>
      </c>
      <c r="O212" s="2" t="str">
        <f>IF(OR(results!T213="",results!$M213="",results!$AE213=0),"",VLOOKUP(results!T213,echelle3,2))</f>
        <v/>
      </c>
      <c r="P212" s="2" t="str">
        <f>IF(OR(results!U213="",results!$M213="",results!$AE213=0),"",VLOOKUP(results!U213,echelle3,2))</f>
        <v/>
      </c>
      <c r="Q212" s="2" t="str">
        <f>IF(OR(results!V213="",results!$M213="",results!$AE213=0),"",VLOOKUP(results!V213,echelle3,2))</f>
        <v/>
      </c>
      <c r="R212" s="2" t="str">
        <f>IF(OR(results!W213="",results!$M213="",results!$AE213=0),"",VLOOKUP(results!W213,echelle2,2))</f>
        <v/>
      </c>
      <c r="S212" s="92">
        <f>results!L213</f>
        <v>0</v>
      </c>
    </row>
    <row r="213" spans="1:19" x14ac:dyDescent="0.25">
      <c r="A213" s="2" t="str">
        <f>IF(OR(results!F214="",results!$M214="",results!$AE214=0),"",VLOOKUP(results!F214,echelle3,2))</f>
        <v/>
      </c>
      <c r="B213" s="2" t="str">
        <f>IF(OR(results!G214="",results!$M214="",results!$AE214=0),"",VLOOKUP(results!G214,echelle3,2))</f>
        <v/>
      </c>
      <c r="C213" s="2" t="str">
        <f>IF(OR(results!H214="",results!$M214="",results!$AE214=0),"",VLOOKUP(results!H214,echelle3,2))</f>
        <v/>
      </c>
      <c r="D213" s="2" t="str">
        <f>IF(OR(results!I214="",results!$M214="",results!$AE214=0),"",VLOOKUP(results!I214,echelle3,2))</f>
        <v/>
      </c>
      <c r="E213" s="2" t="str">
        <f>IF(OR(results!J214="",results!$M214="",results!$AE214=0),"",VLOOKUP(results!J214,echelle3,2))</f>
        <v/>
      </c>
      <c r="F213" s="2" t="str">
        <f>IF(OR(results!K214="",results!$M214="",results!$AE214=0),"",VLOOKUP(results!K214,echelle3,2))</f>
        <v/>
      </c>
      <c r="G213" s="2" t="str">
        <f>IF(OR(results!L214="",results!$M214="",results!$AE214=0),"",VLOOKUP(results!L214,echelle3,2))</f>
        <v/>
      </c>
      <c r="H213" s="2" t="str">
        <f>IF(OR(results!M214="",results!$M214="",results!$AE214=0),"",VLOOKUP(results!M214,echelle2,2))</f>
        <v/>
      </c>
      <c r="I213" s="92">
        <f>results!B214</f>
        <v>0</v>
      </c>
      <c r="K213" s="2" t="str">
        <f>IF(OR(results!F214="",results!$M214="",results!$AE214=0),"",VLOOKUP(results!F214,Feuil1!$N$2:$O$48,2))</f>
        <v/>
      </c>
      <c r="L213" s="2" t="str">
        <f>IF(OR(results!Q214="",results!$M214="",results!$AE214=0),"",VLOOKUP(results!Q214,echelle3,2))</f>
        <v/>
      </c>
      <c r="M213" s="2" t="str">
        <f>IF(OR(results!R214="",results!$M214="",results!$AE214=0),"",VLOOKUP(results!R214,echelle3,2))</f>
        <v/>
      </c>
      <c r="N213" s="2" t="str">
        <f>IF(OR(results!S214="",results!$M214="",results!$AE214=0),"",VLOOKUP(results!S214,echelle3,2))</f>
        <v/>
      </c>
      <c r="O213" s="2" t="str">
        <f>IF(OR(results!T214="",results!$M214="",results!$AE214=0),"",VLOOKUP(results!T214,echelle3,2))</f>
        <v/>
      </c>
      <c r="P213" s="2" t="str">
        <f>IF(OR(results!U214="",results!$M214="",results!$AE214=0),"",VLOOKUP(results!U214,echelle3,2))</f>
        <v/>
      </c>
      <c r="Q213" s="2" t="str">
        <f>IF(OR(results!V214="",results!$M214="",results!$AE214=0),"",VLOOKUP(results!V214,echelle3,2))</f>
        <v/>
      </c>
      <c r="R213" s="2" t="str">
        <f>IF(OR(results!W214="",results!$M214="",results!$AE214=0),"",VLOOKUP(results!W214,echelle2,2))</f>
        <v/>
      </c>
      <c r="S213" s="92">
        <f>results!L214</f>
        <v>0</v>
      </c>
    </row>
    <row r="214" spans="1:19" x14ac:dyDescent="0.25">
      <c r="A214" s="2" t="str">
        <f>IF(OR(results!F215="",results!$M215="",results!$AE215=0),"",VLOOKUP(results!F215,echelle3,2))</f>
        <v/>
      </c>
      <c r="B214" s="2" t="str">
        <f>IF(OR(results!G215="",results!$M215="",results!$AE215=0),"",VLOOKUP(results!G215,echelle3,2))</f>
        <v/>
      </c>
      <c r="C214" s="2" t="str">
        <f>IF(OR(results!H215="",results!$M215="",results!$AE215=0),"",VLOOKUP(results!H215,echelle3,2))</f>
        <v/>
      </c>
      <c r="D214" s="2" t="str">
        <f>IF(OR(results!I215="",results!$M215="",results!$AE215=0),"",VLOOKUP(results!I215,echelle3,2))</f>
        <v/>
      </c>
      <c r="E214" s="2" t="str">
        <f>IF(OR(results!J215="",results!$M215="",results!$AE215=0),"",VLOOKUP(results!J215,echelle3,2))</f>
        <v/>
      </c>
      <c r="F214" s="2" t="str">
        <f>IF(OR(results!K215="",results!$M215="",results!$AE215=0),"",VLOOKUP(results!K215,echelle3,2))</f>
        <v/>
      </c>
      <c r="G214" s="2" t="str">
        <f>IF(OR(results!L215="",results!$M215="",results!$AE215=0),"",VLOOKUP(results!L215,echelle3,2))</f>
        <v/>
      </c>
      <c r="H214" s="2" t="str">
        <f>IF(OR(results!M215="",results!$M215="",results!$AE215=0),"",VLOOKUP(results!M215,echelle2,2))</f>
        <v/>
      </c>
      <c r="I214" s="92">
        <f>results!B215</f>
        <v>0</v>
      </c>
      <c r="K214" s="2" t="str">
        <f>IF(OR(results!F215="",results!$M215="",results!$AE215=0),"",VLOOKUP(results!F215,Feuil1!$N$2:$O$48,2))</f>
        <v/>
      </c>
      <c r="L214" s="2" t="str">
        <f>IF(OR(results!Q215="",results!$M215="",results!$AE215=0),"",VLOOKUP(results!Q215,echelle3,2))</f>
        <v/>
      </c>
      <c r="M214" s="2" t="str">
        <f>IF(OR(results!R215="",results!$M215="",results!$AE215=0),"",VLOOKUP(results!R215,echelle3,2))</f>
        <v/>
      </c>
      <c r="N214" s="2" t="str">
        <f>IF(OR(results!S215="",results!$M215="",results!$AE215=0),"",VLOOKUP(results!S215,echelle3,2))</f>
        <v/>
      </c>
      <c r="O214" s="2" t="str">
        <f>IF(OR(results!T215="",results!$M215="",results!$AE215=0),"",VLOOKUP(results!T215,echelle3,2))</f>
        <v/>
      </c>
      <c r="P214" s="2" t="str">
        <f>IF(OR(results!U215="",results!$M215="",results!$AE215=0),"",VLOOKUP(results!U215,echelle3,2))</f>
        <v/>
      </c>
      <c r="Q214" s="2" t="str">
        <f>IF(OR(results!V215="",results!$M215="",results!$AE215=0),"",VLOOKUP(results!V215,echelle3,2))</f>
        <v/>
      </c>
      <c r="R214" s="2" t="str">
        <f>IF(OR(results!W215="",results!$M215="",results!$AE215=0),"",VLOOKUP(results!W215,echelle2,2))</f>
        <v/>
      </c>
      <c r="S214" s="92">
        <f>results!L215</f>
        <v>0</v>
      </c>
    </row>
    <row r="215" spans="1:19" x14ac:dyDescent="0.25">
      <c r="A215" s="2" t="str">
        <f>IF(OR(results!F216="",results!$M216="",results!$AE216=0),"",VLOOKUP(results!F216,echelle3,2))</f>
        <v/>
      </c>
      <c r="B215" s="2" t="str">
        <f>IF(OR(results!G216="",results!$M216="",results!$AE216=0),"",VLOOKUP(results!G216,echelle3,2))</f>
        <v/>
      </c>
      <c r="C215" s="2" t="str">
        <f>IF(OR(results!H216="",results!$M216="",results!$AE216=0),"",VLOOKUP(results!H216,echelle3,2))</f>
        <v/>
      </c>
      <c r="D215" s="2" t="str">
        <f>IF(OR(results!I216="",results!$M216="",results!$AE216=0),"",VLOOKUP(results!I216,echelle3,2))</f>
        <v/>
      </c>
      <c r="E215" s="2" t="str">
        <f>IF(OR(results!J216="",results!$M216="",results!$AE216=0),"",VLOOKUP(results!J216,echelle3,2))</f>
        <v/>
      </c>
      <c r="F215" s="2" t="str">
        <f>IF(OR(results!K216="",results!$M216="",results!$AE216=0),"",VLOOKUP(results!K216,echelle3,2))</f>
        <v/>
      </c>
      <c r="G215" s="2" t="str">
        <f>IF(OR(results!L216="",results!$M216="",results!$AE216=0),"",VLOOKUP(results!L216,echelle3,2))</f>
        <v/>
      </c>
      <c r="H215" s="2" t="str">
        <f>IF(OR(results!M216="",results!$M216="",results!$AE216=0),"",VLOOKUP(results!M216,echelle2,2))</f>
        <v/>
      </c>
      <c r="I215" s="92">
        <f>results!B216</f>
        <v>0</v>
      </c>
      <c r="K215" s="2" t="str">
        <f>IF(OR(results!F216="",results!$M216="",results!$AE216=0),"",VLOOKUP(results!F216,Feuil1!$N$2:$O$48,2))</f>
        <v/>
      </c>
      <c r="L215" s="2" t="str">
        <f>IF(OR(results!Q216="",results!$M216="",results!$AE216=0),"",VLOOKUP(results!Q216,echelle3,2))</f>
        <v/>
      </c>
      <c r="M215" s="2" t="str">
        <f>IF(OR(results!R216="",results!$M216="",results!$AE216=0),"",VLOOKUP(results!R216,echelle3,2))</f>
        <v/>
      </c>
      <c r="N215" s="2" t="str">
        <f>IF(OR(results!S216="",results!$M216="",results!$AE216=0),"",VLOOKUP(results!S216,echelle3,2))</f>
        <v/>
      </c>
      <c r="O215" s="2" t="str">
        <f>IF(OR(results!T216="",results!$M216="",results!$AE216=0),"",VLOOKUP(results!T216,echelle3,2))</f>
        <v/>
      </c>
      <c r="P215" s="2" t="str">
        <f>IF(OR(results!U216="",results!$M216="",results!$AE216=0),"",VLOOKUP(results!U216,echelle3,2))</f>
        <v/>
      </c>
      <c r="Q215" s="2" t="str">
        <f>IF(OR(results!V216="",results!$M216="",results!$AE216=0),"",VLOOKUP(results!V216,echelle3,2))</f>
        <v/>
      </c>
      <c r="R215" s="2" t="str">
        <f>IF(OR(results!W216="",results!$M216="",results!$AE216=0),"",VLOOKUP(results!W216,echelle2,2))</f>
        <v/>
      </c>
      <c r="S215" s="92">
        <f>results!L216</f>
        <v>0</v>
      </c>
    </row>
    <row r="216" spans="1:19" x14ac:dyDescent="0.25">
      <c r="A216" s="2" t="str">
        <f>IF(OR(results!F217="",results!$M217="",results!$AE217=0),"",VLOOKUP(results!F217,echelle3,2))</f>
        <v/>
      </c>
      <c r="B216" s="2" t="str">
        <f>IF(OR(results!G217="",results!$M217="",results!$AE217=0),"",VLOOKUP(results!G217,echelle3,2))</f>
        <v/>
      </c>
      <c r="C216" s="2" t="str">
        <f>IF(OR(results!H217="",results!$M217="",results!$AE217=0),"",VLOOKUP(results!H217,echelle3,2))</f>
        <v/>
      </c>
      <c r="D216" s="2" t="str">
        <f>IF(OR(results!I217="",results!$M217="",results!$AE217=0),"",VLOOKUP(results!I217,echelle3,2))</f>
        <v/>
      </c>
      <c r="E216" s="2" t="str">
        <f>IF(OR(results!J217="",results!$M217="",results!$AE217=0),"",VLOOKUP(results!J217,echelle3,2))</f>
        <v/>
      </c>
      <c r="F216" s="2" t="str">
        <f>IF(OR(results!K217="",results!$M217="",results!$AE217=0),"",VLOOKUP(results!K217,echelle3,2))</f>
        <v/>
      </c>
      <c r="G216" s="2" t="str">
        <f>IF(OR(results!L217="",results!$M217="",results!$AE217=0),"",VLOOKUP(results!L217,echelle3,2))</f>
        <v/>
      </c>
      <c r="H216" s="2" t="str">
        <f>IF(OR(results!M217="",results!$M217="",results!$AE217=0),"",VLOOKUP(results!M217,echelle2,2))</f>
        <v/>
      </c>
      <c r="I216" s="92">
        <f>results!B217</f>
        <v>0</v>
      </c>
      <c r="K216" s="2" t="str">
        <f>IF(OR(results!F217="",results!$M217="",results!$AE217=0),"",VLOOKUP(results!F217,Feuil1!$N$2:$O$48,2))</f>
        <v/>
      </c>
      <c r="L216" s="2" t="str">
        <f>IF(OR(results!Q217="",results!$M217="",results!$AE217=0),"",VLOOKUP(results!Q217,echelle3,2))</f>
        <v/>
      </c>
      <c r="M216" s="2" t="str">
        <f>IF(OR(results!R217="",results!$M217="",results!$AE217=0),"",VLOOKUP(results!R217,echelle3,2))</f>
        <v/>
      </c>
      <c r="N216" s="2" t="str">
        <f>IF(OR(results!S217="",results!$M217="",results!$AE217=0),"",VLOOKUP(results!S217,echelle3,2))</f>
        <v/>
      </c>
      <c r="O216" s="2" t="str">
        <f>IF(OR(results!T217="",results!$M217="",results!$AE217=0),"",VLOOKUP(results!T217,echelle3,2))</f>
        <v/>
      </c>
      <c r="P216" s="2" t="str">
        <f>IF(OR(results!U217="",results!$M217="",results!$AE217=0),"",VLOOKUP(results!U217,echelle3,2))</f>
        <v/>
      </c>
      <c r="Q216" s="2" t="str">
        <f>IF(OR(results!V217="",results!$M217="",results!$AE217=0),"",VLOOKUP(results!V217,echelle3,2))</f>
        <v/>
      </c>
      <c r="R216" s="2" t="str">
        <f>IF(OR(results!W217="",results!$M217="",results!$AE217=0),"",VLOOKUP(results!W217,echelle2,2))</f>
        <v/>
      </c>
      <c r="S216" s="92">
        <f>results!L217</f>
        <v>0</v>
      </c>
    </row>
    <row r="217" spans="1:19" x14ac:dyDescent="0.25">
      <c r="A217" s="2" t="str">
        <f>IF(OR(results!F218="",results!$M218="",results!$AE218=0),"",VLOOKUP(results!F218,echelle3,2))</f>
        <v/>
      </c>
      <c r="B217" s="2" t="str">
        <f>IF(OR(results!G218="",results!$M218="",results!$AE218=0),"",VLOOKUP(results!G218,echelle3,2))</f>
        <v/>
      </c>
      <c r="C217" s="2" t="str">
        <f>IF(OR(results!H218="",results!$M218="",results!$AE218=0),"",VLOOKUP(results!H218,echelle3,2))</f>
        <v/>
      </c>
      <c r="D217" s="2" t="str">
        <f>IF(OR(results!I218="",results!$M218="",results!$AE218=0),"",VLOOKUP(results!I218,echelle3,2))</f>
        <v/>
      </c>
      <c r="E217" s="2" t="str">
        <f>IF(OR(results!J218="",results!$M218="",results!$AE218=0),"",VLOOKUP(results!J218,echelle3,2))</f>
        <v/>
      </c>
      <c r="F217" s="2" t="str">
        <f>IF(OR(results!K218="",results!$M218="",results!$AE218=0),"",VLOOKUP(results!K218,echelle3,2))</f>
        <v/>
      </c>
      <c r="G217" s="2" t="str">
        <f>IF(OR(results!L218="",results!$M218="",results!$AE218=0),"",VLOOKUP(results!L218,echelle3,2))</f>
        <v/>
      </c>
      <c r="H217" s="2" t="str">
        <f>IF(OR(results!M218="",results!$M218="",results!$AE218=0),"",VLOOKUP(results!M218,echelle2,2))</f>
        <v/>
      </c>
      <c r="I217" s="92">
        <f>results!B218</f>
        <v>0</v>
      </c>
      <c r="K217" s="2" t="str">
        <f>IF(OR(results!F218="",results!$M218="",results!$AE218=0),"",VLOOKUP(results!F218,Feuil1!$N$2:$O$48,2))</f>
        <v/>
      </c>
      <c r="L217" s="2" t="str">
        <f>IF(OR(results!Q218="",results!$M218="",results!$AE218=0),"",VLOOKUP(results!Q218,echelle3,2))</f>
        <v/>
      </c>
      <c r="M217" s="2" t="str">
        <f>IF(OR(results!R218="",results!$M218="",results!$AE218=0),"",VLOOKUP(results!R218,echelle3,2))</f>
        <v/>
      </c>
      <c r="N217" s="2" t="str">
        <f>IF(OR(results!S218="",results!$M218="",results!$AE218=0),"",VLOOKUP(results!S218,echelle3,2))</f>
        <v/>
      </c>
      <c r="O217" s="2" t="str">
        <f>IF(OR(results!T218="",results!$M218="",results!$AE218=0),"",VLOOKUP(results!T218,echelle3,2))</f>
        <v/>
      </c>
      <c r="P217" s="2" t="str">
        <f>IF(OR(results!U218="",results!$M218="",results!$AE218=0),"",VLOOKUP(results!U218,echelle3,2))</f>
        <v/>
      </c>
      <c r="Q217" s="2" t="str">
        <f>IF(OR(results!V218="",results!$M218="",results!$AE218=0),"",VLOOKUP(results!V218,echelle3,2))</f>
        <v/>
      </c>
      <c r="R217" s="2" t="str">
        <f>IF(OR(results!W218="",results!$M218="",results!$AE218=0),"",VLOOKUP(results!W218,echelle2,2))</f>
        <v/>
      </c>
      <c r="S217" s="92">
        <f>results!L218</f>
        <v>0</v>
      </c>
    </row>
    <row r="218" spans="1:19" x14ac:dyDescent="0.25">
      <c r="A218" s="2" t="str">
        <f>IF(OR(results!F219="",results!$M219="",results!$AE219=0),"",VLOOKUP(results!F219,echelle3,2))</f>
        <v/>
      </c>
      <c r="B218" s="2" t="str">
        <f>IF(OR(results!G219="",results!$M219="",results!$AE219=0),"",VLOOKUP(results!G219,echelle3,2))</f>
        <v/>
      </c>
      <c r="C218" s="2" t="str">
        <f>IF(OR(results!H219="",results!$M219="",results!$AE219=0),"",VLOOKUP(results!H219,echelle3,2))</f>
        <v/>
      </c>
      <c r="D218" s="2" t="str">
        <f>IF(OR(results!I219="",results!$M219="",results!$AE219=0),"",VLOOKUP(results!I219,echelle3,2))</f>
        <v/>
      </c>
      <c r="E218" s="2" t="str">
        <f>IF(OR(results!J219="",results!$M219="",results!$AE219=0),"",VLOOKUP(results!J219,echelle3,2))</f>
        <v/>
      </c>
      <c r="F218" s="2" t="str">
        <f>IF(OR(results!K219="",results!$M219="",results!$AE219=0),"",VLOOKUP(results!K219,echelle3,2))</f>
        <v/>
      </c>
      <c r="G218" s="2" t="str">
        <f>IF(OR(results!L219="",results!$M219="",results!$AE219=0),"",VLOOKUP(results!L219,echelle3,2))</f>
        <v/>
      </c>
      <c r="H218" s="2" t="str">
        <f>IF(OR(results!M219="",results!$M219="",results!$AE219=0),"",VLOOKUP(results!M219,echelle2,2))</f>
        <v/>
      </c>
      <c r="I218" s="92">
        <f>results!B219</f>
        <v>0</v>
      </c>
      <c r="K218" s="2" t="str">
        <f>IF(OR(results!F219="",results!$M219="",results!$AE219=0),"",VLOOKUP(results!F219,Feuil1!$N$2:$O$48,2))</f>
        <v/>
      </c>
      <c r="L218" s="2" t="str">
        <f>IF(OR(results!Q219="",results!$M219="",results!$AE219=0),"",VLOOKUP(results!Q219,echelle3,2))</f>
        <v/>
      </c>
      <c r="M218" s="2" t="str">
        <f>IF(OR(results!R219="",results!$M219="",results!$AE219=0),"",VLOOKUP(results!R219,echelle3,2))</f>
        <v/>
      </c>
      <c r="N218" s="2" t="str">
        <f>IF(OR(results!S219="",results!$M219="",results!$AE219=0),"",VLOOKUP(results!S219,echelle3,2))</f>
        <v/>
      </c>
      <c r="O218" s="2" t="str">
        <f>IF(OR(results!T219="",results!$M219="",results!$AE219=0),"",VLOOKUP(results!T219,echelle3,2))</f>
        <v/>
      </c>
      <c r="P218" s="2" t="str">
        <f>IF(OR(results!U219="",results!$M219="",results!$AE219=0),"",VLOOKUP(results!U219,echelle3,2))</f>
        <v/>
      </c>
      <c r="Q218" s="2" t="str">
        <f>IF(OR(results!V219="",results!$M219="",results!$AE219=0),"",VLOOKUP(results!V219,echelle3,2))</f>
        <v/>
      </c>
      <c r="R218" s="2" t="str">
        <f>IF(OR(results!W219="",results!$M219="",results!$AE219=0),"",VLOOKUP(results!W219,echelle2,2))</f>
        <v/>
      </c>
      <c r="S218" s="92">
        <f>results!L219</f>
        <v>0</v>
      </c>
    </row>
    <row r="219" spans="1:19" x14ac:dyDescent="0.25">
      <c r="A219" s="2" t="str">
        <f>IF(OR(results!F220="",results!$M220="",results!$AE220=0),"",VLOOKUP(results!F220,echelle3,2))</f>
        <v/>
      </c>
      <c r="B219" s="2" t="str">
        <f>IF(OR(results!G220="",results!$M220="",results!$AE220=0),"",VLOOKUP(results!G220,echelle3,2))</f>
        <v/>
      </c>
      <c r="C219" s="2" t="str">
        <f>IF(OR(results!H220="",results!$M220="",results!$AE220=0),"",VLOOKUP(results!H220,echelle3,2))</f>
        <v/>
      </c>
      <c r="D219" s="2" t="str">
        <f>IF(OR(results!I220="",results!$M220="",results!$AE220=0),"",VLOOKUP(results!I220,echelle3,2))</f>
        <v/>
      </c>
      <c r="E219" s="2" t="str">
        <f>IF(OR(results!J220="",results!$M220="",results!$AE220=0),"",VLOOKUP(results!J220,echelle3,2))</f>
        <v/>
      </c>
      <c r="F219" s="2" t="str">
        <f>IF(OR(results!K220="",results!$M220="",results!$AE220=0),"",VLOOKUP(results!K220,echelle3,2))</f>
        <v/>
      </c>
      <c r="G219" s="2" t="str">
        <f>IF(OR(results!L220="",results!$M220="",results!$AE220=0),"",VLOOKUP(results!L220,echelle3,2))</f>
        <v/>
      </c>
      <c r="H219" s="2" t="str">
        <f>IF(OR(results!M220="",results!$M220="",results!$AE220=0),"",VLOOKUP(results!M220,echelle2,2))</f>
        <v/>
      </c>
      <c r="I219" s="92">
        <f>results!B220</f>
        <v>0</v>
      </c>
      <c r="K219" s="2" t="str">
        <f>IF(OR(results!F220="",results!$M220="",results!$AE220=0),"",VLOOKUP(results!F220,Feuil1!$N$2:$O$48,2))</f>
        <v/>
      </c>
      <c r="L219" s="2" t="str">
        <f>IF(OR(results!Q220="",results!$M220="",results!$AE220=0),"",VLOOKUP(results!Q220,echelle3,2))</f>
        <v/>
      </c>
      <c r="M219" s="2" t="str">
        <f>IF(OR(results!R220="",results!$M220="",results!$AE220=0),"",VLOOKUP(results!R220,echelle3,2))</f>
        <v/>
      </c>
      <c r="N219" s="2" t="str">
        <f>IF(OR(results!S220="",results!$M220="",results!$AE220=0),"",VLOOKUP(results!S220,echelle3,2))</f>
        <v/>
      </c>
      <c r="O219" s="2" t="str">
        <f>IF(OR(results!T220="",results!$M220="",results!$AE220=0),"",VLOOKUP(results!T220,echelle3,2))</f>
        <v/>
      </c>
      <c r="P219" s="2" t="str">
        <f>IF(OR(results!U220="",results!$M220="",results!$AE220=0),"",VLOOKUP(results!U220,echelle3,2))</f>
        <v/>
      </c>
      <c r="Q219" s="2" t="str">
        <f>IF(OR(results!V220="",results!$M220="",results!$AE220=0),"",VLOOKUP(results!V220,echelle3,2))</f>
        <v/>
      </c>
      <c r="R219" s="2" t="str">
        <f>IF(OR(results!W220="",results!$M220="",results!$AE220=0),"",VLOOKUP(results!W220,echelle2,2))</f>
        <v/>
      </c>
      <c r="S219" s="92">
        <f>results!L220</f>
        <v>0</v>
      </c>
    </row>
    <row r="220" spans="1:19" x14ac:dyDescent="0.25">
      <c r="A220" s="2" t="str">
        <f>IF(OR(results!F221="",results!$M221="",results!$AE221=0),"",VLOOKUP(results!F221,echelle3,2))</f>
        <v/>
      </c>
      <c r="B220" s="2" t="str">
        <f>IF(OR(results!G221="",results!$M221="",results!$AE221=0),"",VLOOKUP(results!G221,echelle3,2))</f>
        <v/>
      </c>
      <c r="C220" s="2" t="str">
        <f>IF(OR(results!H221="",results!$M221="",results!$AE221=0),"",VLOOKUP(results!H221,echelle3,2))</f>
        <v/>
      </c>
      <c r="D220" s="2" t="str">
        <f>IF(OR(results!I221="",results!$M221="",results!$AE221=0),"",VLOOKUP(results!I221,echelle3,2))</f>
        <v/>
      </c>
      <c r="E220" s="2" t="str">
        <f>IF(OR(results!J221="",results!$M221="",results!$AE221=0),"",VLOOKUP(results!J221,echelle3,2))</f>
        <v/>
      </c>
      <c r="F220" s="2" t="str">
        <f>IF(OR(results!K221="",results!$M221="",results!$AE221=0),"",VLOOKUP(results!K221,echelle3,2))</f>
        <v/>
      </c>
      <c r="G220" s="2" t="str">
        <f>IF(OR(results!L221="",results!$M221="",results!$AE221=0),"",VLOOKUP(results!L221,echelle3,2))</f>
        <v/>
      </c>
      <c r="H220" s="2" t="str">
        <f>IF(OR(results!M221="",results!$M221="",results!$AE221=0),"",VLOOKUP(results!M221,echelle2,2))</f>
        <v/>
      </c>
      <c r="I220" s="92">
        <f>results!B221</f>
        <v>0</v>
      </c>
      <c r="K220" s="2" t="str">
        <f>IF(OR(results!F221="",results!$M221="",results!$AE221=0),"",VLOOKUP(results!F221,Feuil1!$N$2:$O$48,2))</f>
        <v/>
      </c>
      <c r="L220" s="2" t="str">
        <f>IF(OR(results!Q221="",results!$M221="",results!$AE221=0),"",VLOOKUP(results!Q221,echelle3,2))</f>
        <v/>
      </c>
      <c r="M220" s="2" t="str">
        <f>IF(OR(results!R221="",results!$M221="",results!$AE221=0),"",VLOOKUP(results!R221,echelle3,2))</f>
        <v/>
      </c>
      <c r="N220" s="2" t="str">
        <f>IF(OR(results!S221="",results!$M221="",results!$AE221=0),"",VLOOKUP(results!S221,echelle3,2))</f>
        <v/>
      </c>
      <c r="O220" s="2" t="str">
        <f>IF(OR(results!T221="",results!$M221="",results!$AE221=0),"",VLOOKUP(results!T221,echelle3,2))</f>
        <v/>
      </c>
      <c r="P220" s="2" t="str">
        <f>IF(OR(results!U221="",results!$M221="",results!$AE221=0),"",VLOOKUP(results!U221,echelle3,2))</f>
        <v/>
      </c>
      <c r="Q220" s="2" t="str">
        <f>IF(OR(results!V221="",results!$M221="",results!$AE221=0),"",VLOOKUP(results!V221,echelle3,2))</f>
        <v/>
      </c>
      <c r="R220" s="2" t="str">
        <f>IF(OR(results!W221="",results!$M221="",results!$AE221=0),"",VLOOKUP(results!W221,echelle2,2))</f>
        <v/>
      </c>
      <c r="S220" s="92">
        <f>results!L221</f>
        <v>0</v>
      </c>
    </row>
    <row r="221" spans="1:19" x14ac:dyDescent="0.25">
      <c r="A221" s="2" t="str">
        <f>IF(OR(results!F222="",results!$M222="",results!$AE222=0),"",VLOOKUP(results!F222,echelle3,2))</f>
        <v/>
      </c>
      <c r="B221" s="2" t="str">
        <f>IF(OR(results!G222="",results!$M222="",results!$AE222=0),"",VLOOKUP(results!G222,echelle3,2))</f>
        <v/>
      </c>
      <c r="C221" s="2" t="str">
        <f>IF(OR(results!H222="",results!$M222="",results!$AE222=0),"",VLOOKUP(results!H222,echelle3,2))</f>
        <v/>
      </c>
      <c r="D221" s="2" t="str">
        <f>IF(OR(results!I222="",results!$M222="",results!$AE222=0),"",VLOOKUP(results!I222,echelle3,2))</f>
        <v/>
      </c>
      <c r="E221" s="2" t="str">
        <f>IF(OR(results!J222="",results!$M222="",results!$AE222=0),"",VLOOKUP(results!J222,echelle3,2))</f>
        <v/>
      </c>
      <c r="F221" s="2" t="str">
        <f>IF(OR(results!K222="",results!$M222="",results!$AE222=0),"",VLOOKUP(results!K222,echelle3,2))</f>
        <v/>
      </c>
      <c r="G221" s="2" t="str">
        <f>IF(OR(results!L222="",results!$M222="",results!$AE222=0),"",VLOOKUP(results!L222,echelle3,2))</f>
        <v/>
      </c>
      <c r="H221" s="2" t="str">
        <f>IF(OR(results!M222="",results!$M222="",results!$AE222=0),"",VLOOKUP(results!M222,echelle2,2))</f>
        <v/>
      </c>
      <c r="I221" s="92">
        <f>results!B222</f>
        <v>0</v>
      </c>
      <c r="K221" s="2" t="str">
        <f>IF(OR(results!F222="",results!$M222="",results!$AE222=0),"",VLOOKUP(results!F222,Feuil1!$N$2:$O$48,2))</f>
        <v/>
      </c>
      <c r="L221" s="2" t="str">
        <f>IF(OR(results!Q222="",results!$M222="",results!$AE222=0),"",VLOOKUP(results!Q222,echelle3,2))</f>
        <v/>
      </c>
      <c r="M221" s="2" t="str">
        <f>IF(OR(results!R222="",results!$M222="",results!$AE222=0),"",VLOOKUP(results!R222,echelle3,2))</f>
        <v/>
      </c>
      <c r="N221" s="2" t="str">
        <f>IF(OR(results!S222="",results!$M222="",results!$AE222=0),"",VLOOKUP(results!S222,echelle3,2))</f>
        <v/>
      </c>
      <c r="O221" s="2" t="str">
        <f>IF(OR(results!T222="",results!$M222="",results!$AE222=0),"",VLOOKUP(results!T222,echelle3,2))</f>
        <v/>
      </c>
      <c r="P221" s="2" t="str">
        <f>IF(OR(results!U222="",results!$M222="",results!$AE222=0),"",VLOOKUP(results!U222,echelle3,2))</f>
        <v/>
      </c>
      <c r="Q221" s="2" t="str">
        <f>IF(OR(results!V222="",results!$M222="",results!$AE222=0),"",VLOOKUP(results!V222,echelle3,2))</f>
        <v/>
      </c>
      <c r="R221" s="2" t="str">
        <f>IF(OR(results!W222="",results!$M222="",results!$AE222=0),"",VLOOKUP(results!W222,echelle2,2))</f>
        <v/>
      </c>
      <c r="S221" s="92">
        <f>results!L222</f>
        <v>0</v>
      </c>
    </row>
    <row r="222" spans="1:19" x14ac:dyDescent="0.25">
      <c r="A222" s="2" t="str">
        <f>IF(OR(results!F223="",results!$M223="",results!$AE223=0),"",VLOOKUP(results!F223,echelle3,2))</f>
        <v/>
      </c>
      <c r="B222" s="2" t="str">
        <f>IF(OR(results!G223="",results!$M223="",results!$AE223=0),"",VLOOKUP(results!G223,echelle3,2))</f>
        <v/>
      </c>
      <c r="C222" s="2" t="str">
        <f>IF(OR(results!H223="",results!$M223="",results!$AE223=0),"",VLOOKUP(results!H223,echelle3,2))</f>
        <v/>
      </c>
      <c r="D222" s="2" t="str">
        <f>IF(OR(results!I223="",results!$M223="",results!$AE223=0),"",VLOOKUP(results!I223,echelle3,2))</f>
        <v/>
      </c>
      <c r="E222" s="2" t="str">
        <f>IF(OR(results!J223="",results!$M223="",results!$AE223=0),"",VLOOKUP(results!J223,echelle3,2))</f>
        <v/>
      </c>
      <c r="F222" s="2" t="str">
        <f>IF(OR(results!K223="",results!$M223="",results!$AE223=0),"",VLOOKUP(results!K223,echelle3,2))</f>
        <v/>
      </c>
      <c r="G222" s="2" t="str">
        <f>IF(OR(results!L223="",results!$M223="",results!$AE223=0),"",VLOOKUP(results!L223,echelle3,2))</f>
        <v/>
      </c>
      <c r="H222" s="2" t="str">
        <f>IF(OR(results!M223="",results!$M223="",results!$AE223=0),"",VLOOKUP(results!M223,echelle2,2))</f>
        <v/>
      </c>
      <c r="I222" s="92">
        <f>results!B223</f>
        <v>0</v>
      </c>
      <c r="K222" s="2" t="str">
        <f>IF(OR(results!F223="",results!$M223="",results!$AE223=0),"",VLOOKUP(results!F223,Feuil1!$N$2:$O$48,2))</f>
        <v/>
      </c>
      <c r="L222" s="2" t="str">
        <f>IF(OR(results!Q223="",results!$M223="",results!$AE223=0),"",VLOOKUP(results!Q223,echelle3,2))</f>
        <v/>
      </c>
      <c r="M222" s="2" t="str">
        <f>IF(OR(results!R223="",results!$M223="",results!$AE223=0),"",VLOOKUP(results!R223,echelle3,2))</f>
        <v/>
      </c>
      <c r="N222" s="2" t="str">
        <f>IF(OR(results!S223="",results!$M223="",results!$AE223=0),"",VLOOKUP(results!S223,echelle3,2))</f>
        <v/>
      </c>
      <c r="O222" s="2" t="str">
        <f>IF(OR(results!T223="",results!$M223="",results!$AE223=0),"",VLOOKUP(results!T223,echelle3,2))</f>
        <v/>
      </c>
      <c r="P222" s="2" t="str">
        <f>IF(OR(results!U223="",results!$M223="",results!$AE223=0),"",VLOOKUP(results!U223,echelle3,2))</f>
        <v/>
      </c>
      <c r="Q222" s="2" t="str">
        <f>IF(OR(results!V223="",results!$M223="",results!$AE223=0),"",VLOOKUP(results!V223,echelle3,2))</f>
        <v/>
      </c>
      <c r="R222" s="2" t="str">
        <f>IF(OR(results!W223="",results!$M223="",results!$AE223=0),"",VLOOKUP(results!W223,echelle2,2))</f>
        <v/>
      </c>
      <c r="S222" s="92">
        <f>results!L223</f>
        <v>0</v>
      </c>
    </row>
    <row r="223" spans="1:19" x14ac:dyDescent="0.25">
      <c r="A223" s="2" t="str">
        <f>IF(OR(results!F224="",results!$M224="",results!$AE224=0),"",VLOOKUP(results!F224,echelle3,2))</f>
        <v/>
      </c>
      <c r="B223" s="2" t="str">
        <f>IF(OR(results!G224="",results!$M224="",results!$AE224=0),"",VLOOKUP(results!G224,echelle3,2))</f>
        <v/>
      </c>
      <c r="C223" s="2" t="str">
        <f>IF(OR(results!H224="",results!$M224="",results!$AE224=0),"",VLOOKUP(results!H224,echelle3,2))</f>
        <v/>
      </c>
      <c r="D223" s="2" t="str">
        <f>IF(OR(results!I224="",results!$M224="",results!$AE224=0),"",VLOOKUP(results!I224,echelle3,2))</f>
        <v/>
      </c>
      <c r="E223" s="2" t="str">
        <f>IF(OR(results!J224="",results!$M224="",results!$AE224=0),"",VLOOKUP(results!J224,echelle3,2))</f>
        <v/>
      </c>
      <c r="F223" s="2" t="str">
        <f>IF(OR(results!K224="",results!$M224="",results!$AE224=0),"",VLOOKUP(results!K224,echelle3,2))</f>
        <v/>
      </c>
      <c r="G223" s="2" t="str">
        <f>IF(OR(results!L224="",results!$M224="",results!$AE224=0),"",VLOOKUP(results!L224,echelle3,2))</f>
        <v/>
      </c>
      <c r="H223" s="2" t="str">
        <f>IF(OR(results!M224="",results!$M224="",results!$AE224=0),"",VLOOKUP(results!M224,echelle2,2))</f>
        <v/>
      </c>
      <c r="I223" s="92">
        <f>results!B224</f>
        <v>0</v>
      </c>
      <c r="K223" s="2" t="str">
        <f>IF(OR(results!F224="",results!$M224="",results!$AE224=0),"",VLOOKUP(results!F224,Feuil1!$N$2:$O$48,2))</f>
        <v/>
      </c>
      <c r="L223" s="2" t="str">
        <f>IF(OR(results!Q224="",results!$M224="",results!$AE224=0),"",VLOOKUP(results!Q224,echelle3,2))</f>
        <v/>
      </c>
      <c r="M223" s="2" t="str">
        <f>IF(OR(results!R224="",results!$M224="",results!$AE224=0),"",VLOOKUP(results!R224,echelle3,2))</f>
        <v/>
      </c>
      <c r="N223" s="2" t="str">
        <f>IF(OR(results!S224="",results!$M224="",results!$AE224=0),"",VLOOKUP(results!S224,echelle3,2))</f>
        <v/>
      </c>
      <c r="O223" s="2" t="str">
        <f>IF(OR(results!T224="",results!$M224="",results!$AE224=0),"",VLOOKUP(results!T224,echelle3,2))</f>
        <v/>
      </c>
      <c r="P223" s="2" t="str">
        <f>IF(OR(results!U224="",results!$M224="",results!$AE224=0),"",VLOOKUP(results!U224,echelle3,2))</f>
        <v/>
      </c>
      <c r="Q223" s="2" t="str">
        <f>IF(OR(results!V224="",results!$M224="",results!$AE224=0),"",VLOOKUP(results!V224,echelle3,2))</f>
        <v/>
      </c>
      <c r="R223" s="2" t="str">
        <f>IF(OR(results!W224="",results!$M224="",results!$AE224=0),"",VLOOKUP(results!W224,echelle2,2))</f>
        <v/>
      </c>
      <c r="S223" s="92">
        <f>results!L224</f>
        <v>0</v>
      </c>
    </row>
    <row r="224" spans="1:19" x14ac:dyDescent="0.25">
      <c r="A224" s="2" t="str">
        <f>IF(OR(results!F225="",results!$M225="",results!$AE225=0),"",VLOOKUP(results!F225,echelle3,2))</f>
        <v/>
      </c>
      <c r="B224" s="2" t="str">
        <f>IF(OR(results!G225="",results!$M225="",results!$AE225=0),"",VLOOKUP(results!G225,echelle3,2))</f>
        <v/>
      </c>
      <c r="C224" s="2" t="str">
        <f>IF(OR(results!H225="",results!$M225="",results!$AE225=0),"",VLOOKUP(results!H225,echelle3,2))</f>
        <v/>
      </c>
      <c r="D224" s="2" t="str">
        <f>IF(OR(results!I225="",results!$M225="",results!$AE225=0),"",VLOOKUP(results!I225,echelle3,2))</f>
        <v/>
      </c>
      <c r="E224" s="2" t="str">
        <f>IF(OR(results!J225="",results!$M225="",results!$AE225=0),"",VLOOKUP(results!J225,echelle3,2))</f>
        <v/>
      </c>
      <c r="F224" s="2" t="str">
        <f>IF(OR(results!K225="",results!$M225="",results!$AE225=0),"",VLOOKUP(results!K225,echelle3,2))</f>
        <v/>
      </c>
      <c r="G224" s="2" t="str">
        <f>IF(OR(results!L225="",results!$M225="",results!$AE225=0),"",VLOOKUP(results!L225,echelle3,2))</f>
        <v/>
      </c>
      <c r="H224" s="2" t="str">
        <f>IF(OR(results!M225="",results!$M225="",results!$AE225=0),"",VLOOKUP(results!M225,echelle2,2))</f>
        <v/>
      </c>
      <c r="I224" s="92">
        <f>results!B225</f>
        <v>0</v>
      </c>
      <c r="K224" s="2" t="str">
        <f>IF(OR(results!F225="",results!$M225="",results!$AE225=0),"",VLOOKUP(results!F225,Feuil1!$N$2:$O$48,2))</f>
        <v/>
      </c>
      <c r="L224" s="2" t="str">
        <f>IF(OR(results!Q225="",results!$M225="",results!$AE225=0),"",VLOOKUP(results!Q225,echelle3,2))</f>
        <v/>
      </c>
      <c r="M224" s="2" t="str">
        <f>IF(OR(results!R225="",results!$M225="",results!$AE225=0),"",VLOOKUP(results!R225,echelle3,2))</f>
        <v/>
      </c>
      <c r="N224" s="2" t="str">
        <f>IF(OR(results!S225="",results!$M225="",results!$AE225=0),"",VLOOKUP(results!S225,echelle3,2))</f>
        <v/>
      </c>
      <c r="O224" s="2" t="str">
        <f>IF(OR(results!T225="",results!$M225="",results!$AE225=0),"",VLOOKUP(results!T225,echelle3,2))</f>
        <v/>
      </c>
      <c r="P224" s="2" t="str">
        <f>IF(OR(results!U225="",results!$M225="",results!$AE225=0),"",VLOOKUP(results!U225,echelle3,2))</f>
        <v/>
      </c>
      <c r="Q224" s="2" t="str">
        <f>IF(OR(results!V225="",results!$M225="",results!$AE225=0),"",VLOOKUP(results!V225,echelle3,2))</f>
        <v/>
      </c>
      <c r="R224" s="2" t="str">
        <f>IF(OR(results!W225="",results!$M225="",results!$AE225=0),"",VLOOKUP(results!W225,echelle2,2))</f>
        <v/>
      </c>
      <c r="S224" s="92">
        <f>results!L225</f>
        <v>0</v>
      </c>
    </row>
    <row r="225" spans="1:19" x14ac:dyDescent="0.25">
      <c r="A225" s="2" t="str">
        <f>IF(OR(results!F226="",results!$M226="",results!$AE226=0),"",VLOOKUP(results!F226,echelle3,2))</f>
        <v/>
      </c>
      <c r="B225" s="2" t="str">
        <f>IF(OR(results!G226="",results!$M226="",results!$AE226=0),"",VLOOKUP(results!G226,echelle3,2))</f>
        <v/>
      </c>
      <c r="C225" s="2" t="str">
        <f>IF(OR(results!H226="",results!$M226="",results!$AE226=0),"",VLOOKUP(results!H226,echelle3,2))</f>
        <v/>
      </c>
      <c r="D225" s="2" t="str">
        <f>IF(OR(results!I226="",results!$M226="",results!$AE226=0),"",VLOOKUP(results!I226,echelle3,2))</f>
        <v/>
      </c>
      <c r="E225" s="2" t="str">
        <f>IF(OR(results!J226="",results!$M226="",results!$AE226=0),"",VLOOKUP(results!J226,echelle3,2))</f>
        <v/>
      </c>
      <c r="F225" s="2" t="str">
        <f>IF(OR(results!K226="",results!$M226="",results!$AE226=0),"",VLOOKUP(results!K226,echelle3,2))</f>
        <v/>
      </c>
      <c r="G225" s="2" t="str">
        <f>IF(OR(results!L226="",results!$M226="",results!$AE226=0),"",VLOOKUP(results!L226,echelle3,2))</f>
        <v/>
      </c>
      <c r="H225" s="2" t="str">
        <f>IF(OR(results!M226="",results!$M226="",results!$AE226=0),"",VLOOKUP(results!M226,echelle2,2))</f>
        <v/>
      </c>
      <c r="I225" s="92">
        <f>results!B226</f>
        <v>0</v>
      </c>
      <c r="K225" s="2" t="str">
        <f>IF(OR(results!F226="",results!$M226="",results!$AE226=0),"",VLOOKUP(results!F226,Feuil1!$N$2:$O$48,2))</f>
        <v/>
      </c>
      <c r="L225" s="2" t="str">
        <f>IF(OR(results!Q226="",results!$M226="",results!$AE226=0),"",VLOOKUP(results!Q226,echelle3,2))</f>
        <v/>
      </c>
      <c r="M225" s="2" t="str">
        <f>IF(OR(results!R226="",results!$M226="",results!$AE226=0),"",VLOOKUP(results!R226,echelle3,2))</f>
        <v/>
      </c>
      <c r="N225" s="2" t="str">
        <f>IF(OR(results!S226="",results!$M226="",results!$AE226=0),"",VLOOKUP(results!S226,echelle3,2))</f>
        <v/>
      </c>
      <c r="O225" s="2" t="str">
        <f>IF(OR(results!T226="",results!$M226="",results!$AE226=0),"",VLOOKUP(results!T226,echelle3,2))</f>
        <v/>
      </c>
      <c r="P225" s="2" t="str">
        <f>IF(OR(results!U226="",results!$M226="",results!$AE226=0),"",VLOOKUP(results!U226,echelle3,2))</f>
        <v/>
      </c>
      <c r="Q225" s="2" t="str">
        <f>IF(OR(results!V226="",results!$M226="",results!$AE226=0),"",VLOOKUP(results!V226,echelle3,2))</f>
        <v/>
      </c>
      <c r="R225" s="2" t="str">
        <f>IF(OR(results!W226="",results!$M226="",results!$AE226=0),"",VLOOKUP(results!W226,echelle2,2))</f>
        <v/>
      </c>
      <c r="S225" s="92">
        <f>results!L226</f>
        <v>0</v>
      </c>
    </row>
    <row r="226" spans="1:19" x14ac:dyDescent="0.25">
      <c r="A226" s="2" t="str">
        <f>IF(OR(results!F227="",results!$M227="",results!$AE227=0),"",VLOOKUP(results!F227,echelle3,2))</f>
        <v/>
      </c>
      <c r="B226" s="2" t="str">
        <f>IF(OR(results!G227="",results!$M227="",results!$AE227=0),"",VLOOKUP(results!G227,echelle3,2))</f>
        <v/>
      </c>
      <c r="C226" s="2" t="str">
        <f>IF(OR(results!H227="",results!$M227="",results!$AE227=0),"",VLOOKUP(results!H227,echelle3,2))</f>
        <v/>
      </c>
      <c r="D226" s="2" t="str">
        <f>IF(OR(results!I227="",results!$M227="",results!$AE227=0),"",VLOOKUP(results!I227,echelle3,2))</f>
        <v/>
      </c>
      <c r="E226" s="2" t="str">
        <f>IF(OR(results!J227="",results!$M227="",results!$AE227=0),"",VLOOKUP(results!J227,echelle3,2))</f>
        <v/>
      </c>
      <c r="F226" s="2" t="str">
        <f>IF(OR(results!K227="",results!$M227="",results!$AE227=0),"",VLOOKUP(results!K227,echelle3,2))</f>
        <v/>
      </c>
      <c r="G226" s="2" t="str">
        <f>IF(OR(results!L227="",results!$M227="",results!$AE227=0),"",VLOOKUP(results!L227,echelle3,2))</f>
        <v/>
      </c>
      <c r="H226" s="2" t="str">
        <f>IF(OR(results!M227="",results!$M227="",results!$AE227=0),"",VLOOKUP(results!M227,echelle2,2))</f>
        <v/>
      </c>
      <c r="I226" s="92">
        <f>results!B227</f>
        <v>0</v>
      </c>
      <c r="K226" s="2" t="str">
        <f>IF(OR(results!F227="",results!$M227="",results!$AE227=0),"",VLOOKUP(results!F227,Feuil1!$N$2:$O$48,2))</f>
        <v/>
      </c>
      <c r="L226" s="2" t="str">
        <f>IF(OR(results!Q227="",results!$M227="",results!$AE227=0),"",VLOOKUP(results!Q227,echelle3,2))</f>
        <v/>
      </c>
      <c r="M226" s="2" t="str">
        <f>IF(OR(results!R227="",results!$M227="",results!$AE227=0),"",VLOOKUP(results!R227,echelle3,2))</f>
        <v/>
      </c>
      <c r="N226" s="2" t="str">
        <f>IF(OR(results!S227="",results!$M227="",results!$AE227=0),"",VLOOKUP(results!S227,echelle3,2))</f>
        <v/>
      </c>
      <c r="O226" s="2" t="str">
        <f>IF(OR(results!T227="",results!$M227="",results!$AE227=0),"",VLOOKUP(results!T227,echelle3,2))</f>
        <v/>
      </c>
      <c r="P226" s="2" t="str">
        <f>IF(OR(results!U227="",results!$M227="",results!$AE227=0),"",VLOOKUP(results!U227,echelle3,2))</f>
        <v/>
      </c>
      <c r="Q226" s="2" t="str">
        <f>IF(OR(results!V227="",results!$M227="",results!$AE227=0),"",VLOOKUP(results!V227,echelle3,2))</f>
        <v/>
      </c>
      <c r="R226" s="2" t="str">
        <f>IF(OR(results!W227="",results!$M227="",results!$AE227=0),"",VLOOKUP(results!W227,echelle2,2))</f>
        <v/>
      </c>
      <c r="S226" s="92">
        <f>results!L227</f>
        <v>0</v>
      </c>
    </row>
    <row r="227" spans="1:19" x14ac:dyDescent="0.25">
      <c r="A227" s="2" t="str">
        <f>IF(OR(results!F228="",results!$M228="",results!$AE228=0),"",VLOOKUP(results!F228,echelle3,2))</f>
        <v/>
      </c>
      <c r="B227" s="2" t="str">
        <f>IF(OR(results!G228="",results!$M228="",results!$AE228=0),"",VLOOKUP(results!G228,echelle3,2))</f>
        <v/>
      </c>
      <c r="C227" s="2" t="str">
        <f>IF(OR(results!H228="",results!$M228="",results!$AE228=0),"",VLOOKUP(results!H228,echelle3,2))</f>
        <v/>
      </c>
      <c r="D227" s="2" t="str">
        <f>IF(OR(results!I228="",results!$M228="",results!$AE228=0),"",VLOOKUP(results!I228,echelle3,2))</f>
        <v/>
      </c>
      <c r="E227" s="2" t="str">
        <f>IF(OR(results!J228="",results!$M228="",results!$AE228=0),"",VLOOKUP(results!J228,echelle3,2))</f>
        <v/>
      </c>
      <c r="F227" s="2" t="str">
        <f>IF(OR(results!K228="",results!$M228="",results!$AE228=0),"",VLOOKUP(results!K228,echelle3,2))</f>
        <v/>
      </c>
      <c r="G227" s="2" t="str">
        <f>IF(OR(results!L228="",results!$M228="",results!$AE228=0),"",VLOOKUP(results!L228,echelle3,2))</f>
        <v/>
      </c>
      <c r="H227" s="2" t="str">
        <f>IF(OR(results!M228="",results!$M228="",results!$AE228=0),"",VLOOKUP(results!M228,echelle2,2))</f>
        <v/>
      </c>
      <c r="I227" s="92">
        <f>results!B228</f>
        <v>0</v>
      </c>
      <c r="K227" s="2" t="str">
        <f>IF(OR(results!F228="",results!$M228="",results!$AE228=0),"",VLOOKUP(results!F228,Feuil1!$N$2:$O$48,2))</f>
        <v/>
      </c>
      <c r="L227" s="2" t="str">
        <f>IF(OR(results!Q228="",results!$M228="",results!$AE228=0),"",VLOOKUP(results!Q228,echelle3,2))</f>
        <v/>
      </c>
      <c r="M227" s="2" t="str">
        <f>IF(OR(results!R228="",results!$M228="",results!$AE228=0),"",VLOOKUP(results!R228,echelle3,2))</f>
        <v/>
      </c>
      <c r="N227" s="2" t="str">
        <f>IF(OR(results!S228="",results!$M228="",results!$AE228=0),"",VLOOKUP(results!S228,echelle3,2))</f>
        <v/>
      </c>
      <c r="O227" s="2" t="str">
        <f>IF(OR(results!T228="",results!$M228="",results!$AE228=0),"",VLOOKUP(results!T228,echelle3,2))</f>
        <v/>
      </c>
      <c r="P227" s="2" t="str">
        <f>IF(OR(results!U228="",results!$M228="",results!$AE228=0),"",VLOOKUP(results!U228,echelle3,2))</f>
        <v/>
      </c>
      <c r="Q227" s="2" t="str">
        <f>IF(OR(results!V228="",results!$M228="",results!$AE228=0),"",VLOOKUP(results!V228,echelle3,2))</f>
        <v/>
      </c>
      <c r="R227" s="2" t="str">
        <f>IF(OR(results!W228="",results!$M228="",results!$AE228=0),"",VLOOKUP(results!W228,echelle2,2))</f>
        <v/>
      </c>
      <c r="S227" s="92">
        <f>results!L228</f>
        <v>0</v>
      </c>
    </row>
    <row r="228" spans="1:19" x14ac:dyDescent="0.25">
      <c r="A228" s="2" t="str">
        <f>IF(OR(results!F229="",results!$M229="",results!$AE229=0),"",VLOOKUP(results!F229,echelle3,2))</f>
        <v/>
      </c>
      <c r="B228" s="2" t="str">
        <f>IF(OR(results!G229="",results!$M229="",results!$AE229=0),"",VLOOKUP(results!G229,echelle3,2))</f>
        <v/>
      </c>
      <c r="C228" s="2" t="str">
        <f>IF(OR(results!H229="",results!$M229="",results!$AE229=0),"",VLOOKUP(results!H229,echelle3,2))</f>
        <v/>
      </c>
      <c r="D228" s="2" t="str">
        <f>IF(OR(results!I229="",results!$M229="",results!$AE229=0),"",VLOOKUP(results!I229,echelle3,2))</f>
        <v/>
      </c>
      <c r="E228" s="2" t="str">
        <f>IF(OR(results!J229="",results!$M229="",results!$AE229=0),"",VLOOKUP(results!J229,echelle3,2))</f>
        <v/>
      </c>
      <c r="F228" s="2" t="str">
        <f>IF(OR(results!K229="",results!$M229="",results!$AE229=0),"",VLOOKUP(results!K229,echelle3,2))</f>
        <v/>
      </c>
      <c r="G228" s="2" t="str">
        <f>IF(OR(results!L229="",results!$M229="",results!$AE229=0),"",VLOOKUP(results!L229,echelle3,2))</f>
        <v/>
      </c>
      <c r="H228" s="2" t="str">
        <f>IF(OR(results!M229="",results!$M229="",results!$AE229=0),"",VLOOKUP(results!M229,echelle2,2))</f>
        <v/>
      </c>
      <c r="I228" s="92">
        <f>results!B229</f>
        <v>0</v>
      </c>
      <c r="K228" s="2" t="str">
        <f>IF(OR(results!F229="",results!$M229="",results!$AE229=0),"",VLOOKUP(results!F229,Feuil1!$N$2:$O$48,2))</f>
        <v/>
      </c>
      <c r="L228" s="2" t="str">
        <f>IF(OR(results!Q229="",results!$M229="",results!$AE229=0),"",VLOOKUP(results!Q229,echelle3,2))</f>
        <v/>
      </c>
      <c r="M228" s="2" t="str">
        <f>IF(OR(results!R229="",results!$M229="",results!$AE229=0),"",VLOOKUP(results!R229,echelle3,2))</f>
        <v/>
      </c>
      <c r="N228" s="2" t="str">
        <f>IF(OR(results!S229="",results!$M229="",results!$AE229=0),"",VLOOKUP(results!S229,echelle3,2))</f>
        <v/>
      </c>
      <c r="O228" s="2" t="str">
        <f>IF(OR(results!T229="",results!$M229="",results!$AE229=0),"",VLOOKUP(results!T229,echelle3,2))</f>
        <v/>
      </c>
      <c r="P228" s="2" t="str">
        <f>IF(OR(results!U229="",results!$M229="",results!$AE229=0),"",VLOOKUP(results!U229,echelle3,2))</f>
        <v/>
      </c>
      <c r="Q228" s="2" t="str">
        <f>IF(OR(results!V229="",results!$M229="",results!$AE229=0),"",VLOOKUP(results!V229,echelle3,2))</f>
        <v/>
      </c>
      <c r="R228" s="2" t="str">
        <f>IF(OR(results!W229="",results!$M229="",results!$AE229=0),"",VLOOKUP(results!W229,echelle2,2))</f>
        <v/>
      </c>
      <c r="S228" s="92">
        <f>results!L229</f>
        <v>0</v>
      </c>
    </row>
    <row r="229" spans="1:19" x14ac:dyDescent="0.25">
      <c r="A229" s="2" t="str">
        <f>IF(OR(results!F230="",results!$M230="",results!$AE230=0),"",VLOOKUP(results!F230,echelle3,2))</f>
        <v/>
      </c>
      <c r="B229" s="2" t="str">
        <f>IF(OR(results!G230="",results!$M230="",results!$AE230=0),"",VLOOKUP(results!G230,echelle3,2))</f>
        <v/>
      </c>
      <c r="C229" s="2" t="str">
        <f>IF(OR(results!H230="",results!$M230="",results!$AE230=0),"",VLOOKUP(results!H230,echelle3,2))</f>
        <v/>
      </c>
      <c r="D229" s="2" t="str">
        <f>IF(OR(results!I230="",results!$M230="",results!$AE230=0),"",VLOOKUP(results!I230,echelle3,2))</f>
        <v/>
      </c>
      <c r="E229" s="2" t="str">
        <f>IF(OR(results!J230="",results!$M230="",results!$AE230=0),"",VLOOKUP(results!J230,echelle3,2))</f>
        <v/>
      </c>
      <c r="F229" s="2" t="str">
        <f>IF(OR(results!K230="",results!$M230="",results!$AE230=0),"",VLOOKUP(results!K230,echelle3,2))</f>
        <v/>
      </c>
      <c r="G229" s="2" t="str">
        <f>IF(OR(results!L230="",results!$M230="",results!$AE230=0),"",VLOOKUP(results!L230,echelle3,2))</f>
        <v/>
      </c>
      <c r="H229" s="2" t="str">
        <f>IF(OR(results!M230="",results!$M230="",results!$AE230=0),"",VLOOKUP(results!M230,echelle2,2))</f>
        <v/>
      </c>
      <c r="I229" s="92">
        <f>results!B230</f>
        <v>0</v>
      </c>
      <c r="K229" s="2" t="str">
        <f>IF(OR(results!F230="",results!$M230="",results!$AE230=0),"",VLOOKUP(results!F230,Feuil1!$N$2:$O$48,2))</f>
        <v/>
      </c>
      <c r="L229" s="2" t="str">
        <f>IF(OR(results!Q230="",results!$M230="",results!$AE230=0),"",VLOOKUP(results!Q230,echelle3,2))</f>
        <v/>
      </c>
      <c r="M229" s="2" t="str">
        <f>IF(OR(results!R230="",results!$M230="",results!$AE230=0),"",VLOOKUP(results!R230,echelle3,2))</f>
        <v/>
      </c>
      <c r="N229" s="2" t="str">
        <f>IF(OR(results!S230="",results!$M230="",results!$AE230=0),"",VLOOKUP(results!S230,echelle3,2))</f>
        <v/>
      </c>
      <c r="O229" s="2" t="str">
        <f>IF(OR(results!T230="",results!$M230="",results!$AE230=0),"",VLOOKUP(results!T230,echelle3,2))</f>
        <v/>
      </c>
      <c r="P229" s="2" t="str">
        <f>IF(OR(results!U230="",results!$M230="",results!$AE230=0),"",VLOOKUP(results!U230,echelle3,2))</f>
        <v/>
      </c>
      <c r="Q229" s="2" t="str">
        <f>IF(OR(results!V230="",results!$M230="",results!$AE230=0),"",VLOOKUP(results!V230,echelle3,2))</f>
        <v/>
      </c>
      <c r="R229" s="2" t="str">
        <f>IF(OR(results!W230="",results!$M230="",results!$AE230=0),"",VLOOKUP(results!W230,echelle2,2))</f>
        <v/>
      </c>
      <c r="S229" s="92">
        <f>results!L230</f>
        <v>0</v>
      </c>
    </row>
    <row r="230" spans="1:19" x14ac:dyDescent="0.25">
      <c r="A230" s="2" t="str">
        <f>IF(OR(results!F231="",results!$M231="",results!$AE231=0),"",VLOOKUP(results!F231,echelle3,2))</f>
        <v/>
      </c>
      <c r="B230" s="2" t="str">
        <f>IF(OR(results!G231="",results!$M231="",results!$AE231=0),"",VLOOKUP(results!G231,echelle3,2))</f>
        <v/>
      </c>
      <c r="C230" s="2" t="str">
        <f>IF(OR(results!H231="",results!$M231="",results!$AE231=0),"",VLOOKUP(results!H231,echelle3,2))</f>
        <v/>
      </c>
      <c r="D230" s="2" t="str">
        <f>IF(OR(results!I231="",results!$M231="",results!$AE231=0),"",VLOOKUP(results!I231,echelle3,2))</f>
        <v/>
      </c>
      <c r="E230" s="2" t="str">
        <f>IF(OR(results!J231="",results!$M231="",results!$AE231=0),"",VLOOKUP(results!J231,echelle3,2))</f>
        <v/>
      </c>
      <c r="F230" s="2" t="str">
        <f>IF(OR(results!K231="",results!$M231="",results!$AE231=0),"",VLOOKUP(results!K231,echelle3,2))</f>
        <v/>
      </c>
      <c r="G230" s="2" t="str">
        <f>IF(OR(results!L231="",results!$M231="",results!$AE231=0),"",VLOOKUP(results!L231,echelle3,2))</f>
        <v/>
      </c>
      <c r="H230" s="2" t="str">
        <f>IF(OR(results!M231="",results!$M231="",results!$AE231=0),"",VLOOKUP(results!M231,echelle2,2))</f>
        <v/>
      </c>
      <c r="I230" s="92">
        <f>results!B231</f>
        <v>0</v>
      </c>
      <c r="K230" s="2" t="str">
        <f>IF(OR(results!F231="",results!$M231="",results!$AE231=0),"",VLOOKUP(results!F231,Feuil1!$N$2:$O$48,2))</f>
        <v/>
      </c>
      <c r="L230" s="2" t="str">
        <f>IF(OR(results!Q231="",results!$M231="",results!$AE231=0),"",VLOOKUP(results!Q231,echelle3,2))</f>
        <v/>
      </c>
      <c r="M230" s="2" t="str">
        <f>IF(OR(results!R231="",results!$M231="",results!$AE231=0),"",VLOOKUP(results!R231,echelle3,2))</f>
        <v/>
      </c>
      <c r="N230" s="2" t="str">
        <f>IF(OR(results!S231="",results!$M231="",results!$AE231=0),"",VLOOKUP(results!S231,echelle3,2))</f>
        <v/>
      </c>
      <c r="O230" s="2" t="str">
        <f>IF(OR(results!T231="",results!$M231="",results!$AE231=0),"",VLOOKUP(results!T231,echelle3,2))</f>
        <v/>
      </c>
      <c r="P230" s="2" t="str">
        <f>IF(OR(results!U231="",results!$M231="",results!$AE231=0),"",VLOOKUP(results!U231,echelle3,2))</f>
        <v/>
      </c>
      <c r="Q230" s="2" t="str">
        <f>IF(OR(results!V231="",results!$M231="",results!$AE231=0),"",VLOOKUP(results!V231,echelle3,2))</f>
        <v/>
      </c>
      <c r="R230" s="2" t="str">
        <f>IF(OR(results!W231="",results!$M231="",results!$AE231=0),"",VLOOKUP(results!W231,echelle2,2))</f>
        <v/>
      </c>
      <c r="S230" s="92">
        <f>results!L231</f>
        <v>0</v>
      </c>
    </row>
    <row r="231" spans="1:19" x14ac:dyDescent="0.25">
      <c r="A231" s="2" t="str">
        <f>IF(OR(results!F232="",results!$M232="",results!$AE232=0),"",VLOOKUP(results!F232,echelle3,2))</f>
        <v/>
      </c>
      <c r="B231" s="2" t="str">
        <f>IF(OR(results!G232="",results!$M232="",results!$AE232=0),"",VLOOKUP(results!G232,echelle3,2))</f>
        <v/>
      </c>
      <c r="C231" s="2" t="str">
        <f>IF(OR(results!H232="",results!$M232="",results!$AE232=0),"",VLOOKUP(results!H232,echelle3,2))</f>
        <v/>
      </c>
      <c r="D231" s="2" t="str">
        <f>IF(OR(results!I232="",results!$M232="",results!$AE232=0),"",VLOOKUP(results!I232,echelle3,2))</f>
        <v/>
      </c>
      <c r="E231" s="2" t="str">
        <f>IF(OR(results!J232="",results!$M232="",results!$AE232=0),"",VLOOKUP(results!J232,echelle3,2))</f>
        <v/>
      </c>
      <c r="F231" s="2" t="str">
        <f>IF(OR(results!K232="",results!$M232="",results!$AE232=0),"",VLOOKUP(results!K232,echelle3,2))</f>
        <v/>
      </c>
      <c r="G231" s="2" t="str">
        <f>IF(OR(results!L232="",results!$M232="",results!$AE232=0),"",VLOOKUP(results!L232,echelle3,2))</f>
        <v/>
      </c>
      <c r="H231" s="2" t="str">
        <f>IF(OR(results!M232="",results!$M232="",results!$AE232=0),"",VLOOKUP(results!M232,echelle2,2))</f>
        <v/>
      </c>
      <c r="I231" s="92">
        <f>results!B232</f>
        <v>0</v>
      </c>
      <c r="K231" s="2" t="str">
        <f>IF(OR(results!F232="",results!$M232="",results!$AE232=0),"",VLOOKUP(results!F232,Feuil1!$N$2:$O$48,2))</f>
        <v/>
      </c>
      <c r="L231" s="2" t="str">
        <f>IF(OR(results!Q232="",results!$M232="",results!$AE232=0),"",VLOOKUP(results!Q232,echelle3,2))</f>
        <v/>
      </c>
      <c r="M231" s="2" t="str">
        <f>IF(OR(results!R232="",results!$M232="",results!$AE232=0),"",VLOOKUP(results!R232,echelle3,2))</f>
        <v/>
      </c>
      <c r="N231" s="2" t="str">
        <f>IF(OR(results!S232="",results!$M232="",results!$AE232=0),"",VLOOKUP(results!S232,echelle3,2))</f>
        <v/>
      </c>
      <c r="O231" s="2" t="str">
        <f>IF(OR(results!T232="",results!$M232="",results!$AE232=0),"",VLOOKUP(results!T232,echelle3,2))</f>
        <v/>
      </c>
      <c r="P231" s="2" t="str">
        <f>IF(OR(results!U232="",results!$M232="",results!$AE232=0),"",VLOOKUP(results!U232,echelle3,2))</f>
        <v/>
      </c>
      <c r="Q231" s="2" t="str">
        <f>IF(OR(results!V232="",results!$M232="",results!$AE232=0),"",VLOOKUP(results!V232,echelle3,2))</f>
        <v/>
      </c>
      <c r="R231" s="2" t="str">
        <f>IF(OR(results!W232="",results!$M232="",results!$AE232=0),"",VLOOKUP(results!W232,echelle2,2))</f>
        <v/>
      </c>
      <c r="S231" s="92">
        <f>results!L232</f>
        <v>0</v>
      </c>
    </row>
    <row r="232" spans="1:19" x14ac:dyDescent="0.25">
      <c r="A232" s="2" t="str">
        <f>IF(OR(results!F233="",results!$M233="",results!$AE233=0),"",VLOOKUP(results!F233,echelle3,2))</f>
        <v/>
      </c>
      <c r="B232" s="2" t="str">
        <f>IF(OR(results!G233="",results!$M233="",results!$AE233=0),"",VLOOKUP(results!G233,echelle3,2))</f>
        <v/>
      </c>
      <c r="C232" s="2" t="str">
        <f>IF(OR(results!H233="",results!$M233="",results!$AE233=0),"",VLOOKUP(results!H233,echelle3,2))</f>
        <v/>
      </c>
      <c r="D232" s="2" t="str">
        <f>IF(OR(results!I233="",results!$M233="",results!$AE233=0),"",VLOOKUP(results!I233,echelle3,2))</f>
        <v/>
      </c>
      <c r="E232" s="2" t="str">
        <f>IF(OR(results!J233="",results!$M233="",results!$AE233=0),"",VLOOKUP(results!J233,echelle3,2))</f>
        <v/>
      </c>
      <c r="F232" s="2" t="str">
        <f>IF(OR(results!K233="",results!$M233="",results!$AE233=0),"",VLOOKUP(results!K233,echelle3,2))</f>
        <v/>
      </c>
      <c r="G232" s="2" t="str">
        <f>IF(OR(results!L233="",results!$M233="",results!$AE233=0),"",VLOOKUP(results!L233,echelle3,2))</f>
        <v/>
      </c>
      <c r="H232" s="2" t="str">
        <f>IF(OR(results!M233="",results!$M233="",results!$AE233=0),"",VLOOKUP(results!M233,echelle2,2))</f>
        <v/>
      </c>
      <c r="I232" s="92">
        <f>results!B233</f>
        <v>0</v>
      </c>
      <c r="K232" s="2" t="str">
        <f>IF(OR(results!F233="",results!$M233="",results!$AE233=0),"",VLOOKUP(results!F233,Feuil1!$N$2:$O$48,2))</f>
        <v/>
      </c>
      <c r="L232" s="2" t="str">
        <f>IF(OR(results!Q233="",results!$M233="",results!$AE233=0),"",VLOOKUP(results!Q233,echelle3,2))</f>
        <v/>
      </c>
      <c r="M232" s="2" t="str">
        <f>IF(OR(results!R233="",results!$M233="",results!$AE233=0),"",VLOOKUP(results!R233,echelle3,2))</f>
        <v/>
      </c>
      <c r="N232" s="2" t="str">
        <f>IF(OR(results!S233="",results!$M233="",results!$AE233=0),"",VLOOKUP(results!S233,echelle3,2))</f>
        <v/>
      </c>
      <c r="O232" s="2" t="str">
        <f>IF(OR(results!T233="",results!$M233="",results!$AE233=0),"",VLOOKUP(results!T233,echelle3,2))</f>
        <v/>
      </c>
      <c r="P232" s="2" t="str">
        <f>IF(OR(results!U233="",results!$M233="",results!$AE233=0),"",VLOOKUP(results!U233,echelle3,2))</f>
        <v/>
      </c>
      <c r="Q232" s="2" t="str">
        <f>IF(OR(results!V233="",results!$M233="",results!$AE233=0),"",VLOOKUP(results!V233,echelle3,2))</f>
        <v/>
      </c>
      <c r="R232" s="2" t="str">
        <f>IF(OR(results!W233="",results!$M233="",results!$AE233=0),"",VLOOKUP(results!W233,echelle2,2))</f>
        <v/>
      </c>
      <c r="S232" s="92">
        <f>results!L233</f>
        <v>0</v>
      </c>
    </row>
    <row r="233" spans="1:19" x14ac:dyDescent="0.25">
      <c r="A233" s="2" t="str">
        <f>IF(OR(results!F234="",results!$M234="",results!$AE234=0),"",VLOOKUP(results!F234,echelle3,2))</f>
        <v/>
      </c>
      <c r="B233" s="2" t="str">
        <f>IF(OR(results!G234="",results!$M234="",results!$AE234=0),"",VLOOKUP(results!G234,echelle3,2))</f>
        <v/>
      </c>
      <c r="C233" s="2" t="str">
        <f>IF(OR(results!H234="",results!$M234="",results!$AE234=0),"",VLOOKUP(results!H234,echelle3,2))</f>
        <v/>
      </c>
      <c r="D233" s="2" t="str">
        <f>IF(OR(results!I234="",results!$M234="",results!$AE234=0),"",VLOOKUP(results!I234,echelle3,2))</f>
        <v/>
      </c>
      <c r="E233" s="2" t="str">
        <f>IF(OR(results!J234="",results!$M234="",results!$AE234=0),"",VLOOKUP(results!J234,echelle3,2))</f>
        <v/>
      </c>
      <c r="F233" s="2" t="str">
        <f>IF(OR(results!K234="",results!$M234="",results!$AE234=0),"",VLOOKUP(results!K234,echelle3,2))</f>
        <v/>
      </c>
      <c r="G233" s="2" t="str">
        <f>IF(OR(results!L234="",results!$M234="",results!$AE234=0),"",VLOOKUP(results!L234,echelle3,2))</f>
        <v/>
      </c>
      <c r="H233" s="2" t="str">
        <f>IF(OR(results!M234="",results!$M234="",results!$AE234=0),"",VLOOKUP(results!M234,echelle2,2))</f>
        <v/>
      </c>
      <c r="I233" s="92">
        <f>results!B234</f>
        <v>0</v>
      </c>
      <c r="K233" s="2" t="str">
        <f>IF(OR(results!F234="",results!$M234="",results!$AE234=0),"",VLOOKUP(results!F234,Feuil1!$N$2:$O$48,2))</f>
        <v/>
      </c>
      <c r="L233" s="2" t="str">
        <f>IF(OR(results!Q234="",results!$M234="",results!$AE234=0),"",VLOOKUP(results!Q234,echelle3,2))</f>
        <v/>
      </c>
      <c r="M233" s="2" t="str">
        <f>IF(OR(results!R234="",results!$M234="",results!$AE234=0),"",VLOOKUP(results!R234,echelle3,2))</f>
        <v/>
      </c>
      <c r="N233" s="2" t="str">
        <f>IF(OR(results!S234="",results!$M234="",results!$AE234=0),"",VLOOKUP(results!S234,echelle3,2))</f>
        <v/>
      </c>
      <c r="O233" s="2" t="str">
        <f>IF(OR(results!T234="",results!$M234="",results!$AE234=0),"",VLOOKUP(results!T234,echelle3,2))</f>
        <v/>
      </c>
      <c r="P233" s="2" t="str">
        <f>IF(OR(results!U234="",results!$M234="",results!$AE234=0),"",VLOOKUP(results!U234,echelle3,2))</f>
        <v/>
      </c>
      <c r="Q233" s="2" t="str">
        <f>IF(OR(results!V234="",results!$M234="",results!$AE234=0),"",VLOOKUP(results!V234,echelle3,2))</f>
        <v/>
      </c>
      <c r="R233" s="2" t="str">
        <f>IF(OR(results!W234="",results!$M234="",results!$AE234=0),"",VLOOKUP(results!W234,echelle2,2))</f>
        <v/>
      </c>
      <c r="S233" s="92">
        <f>results!L234</f>
        <v>0</v>
      </c>
    </row>
    <row r="234" spans="1:19" x14ac:dyDescent="0.25">
      <c r="A234" s="2" t="str">
        <f>IF(OR(results!F235="",results!$M235="",results!$AE235=0),"",VLOOKUP(results!F235,echelle3,2))</f>
        <v/>
      </c>
      <c r="B234" s="2" t="str">
        <f>IF(OR(results!G235="",results!$M235="",results!$AE235=0),"",VLOOKUP(results!G235,echelle3,2))</f>
        <v/>
      </c>
      <c r="C234" s="2" t="str">
        <f>IF(OR(results!H235="",results!$M235="",results!$AE235=0),"",VLOOKUP(results!H235,echelle3,2))</f>
        <v/>
      </c>
      <c r="D234" s="2" t="str">
        <f>IF(OR(results!I235="",results!$M235="",results!$AE235=0),"",VLOOKUP(results!I235,echelle3,2))</f>
        <v/>
      </c>
      <c r="E234" s="2" t="str">
        <f>IF(OR(results!J235="",results!$M235="",results!$AE235=0),"",VLOOKUP(results!J235,echelle3,2))</f>
        <v/>
      </c>
      <c r="F234" s="2" t="str">
        <f>IF(OR(results!K235="",results!$M235="",results!$AE235=0),"",VLOOKUP(results!K235,echelle3,2))</f>
        <v/>
      </c>
      <c r="G234" s="2" t="str">
        <f>IF(OR(results!L235="",results!$M235="",results!$AE235=0),"",VLOOKUP(results!L235,echelle3,2))</f>
        <v/>
      </c>
      <c r="H234" s="2" t="str">
        <f>IF(OR(results!M235="",results!$M235="",results!$AE235=0),"",VLOOKUP(results!M235,echelle2,2))</f>
        <v/>
      </c>
      <c r="I234" s="92">
        <f>results!B235</f>
        <v>0</v>
      </c>
      <c r="K234" s="2" t="str">
        <f>IF(OR(results!F235="",results!$M235="",results!$AE235=0),"",VLOOKUP(results!F235,Feuil1!$N$2:$O$48,2))</f>
        <v/>
      </c>
      <c r="L234" s="2" t="str">
        <f>IF(OR(results!Q235="",results!$M235="",results!$AE235=0),"",VLOOKUP(results!Q235,echelle3,2))</f>
        <v/>
      </c>
      <c r="M234" s="2" t="str">
        <f>IF(OR(results!R235="",results!$M235="",results!$AE235=0),"",VLOOKUP(results!R235,echelle3,2))</f>
        <v/>
      </c>
      <c r="N234" s="2" t="str">
        <f>IF(OR(results!S235="",results!$M235="",results!$AE235=0),"",VLOOKUP(results!S235,echelle3,2))</f>
        <v/>
      </c>
      <c r="O234" s="2" t="str">
        <f>IF(OR(results!T235="",results!$M235="",results!$AE235=0),"",VLOOKUP(results!T235,echelle3,2))</f>
        <v/>
      </c>
      <c r="P234" s="2" t="str">
        <f>IF(OR(results!U235="",results!$M235="",results!$AE235=0),"",VLOOKUP(results!U235,echelle3,2))</f>
        <v/>
      </c>
      <c r="Q234" s="2" t="str">
        <f>IF(OR(results!V235="",results!$M235="",results!$AE235=0),"",VLOOKUP(results!V235,echelle3,2))</f>
        <v/>
      </c>
      <c r="R234" s="2" t="str">
        <f>IF(OR(results!W235="",results!$M235="",results!$AE235=0),"",VLOOKUP(results!W235,echelle2,2))</f>
        <v/>
      </c>
      <c r="S234" s="92">
        <f>results!L235</f>
        <v>0</v>
      </c>
    </row>
    <row r="235" spans="1:19" x14ac:dyDescent="0.25">
      <c r="A235" s="2" t="str">
        <f>IF(OR(results!F236="",results!$M236="",results!$AE236=0),"",VLOOKUP(results!F236,echelle3,2))</f>
        <v/>
      </c>
      <c r="B235" s="2" t="str">
        <f>IF(OR(results!G236="",results!$M236="",results!$AE236=0),"",VLOOKUP(results!G236,echelle3,2))</f>
        <v/>
      </c>
      <c r="C235" s="2" t="str">
        <f>IF(OR(results!H236="",results!$M236="",results!$AE236=0),"",VLOOKUP(results!H236,echelle3,2))</f>
        <v/>
      </c>
      <c r="D235" s="2" t="str">
        <f>IF(OR(results!I236="",results!$M236="",results!$AE236=0),"",VLOOKUP(results!I236,echelle3,2))</f>
        <v/>
      </c>
      <c r="E235" s="2" t="str">
        <f>IF(OR(results!J236="",results!$M236="",results!$AE236=0),"",VLOOKUP(results!J236,echelle3,2))</f>
        <v/>
      </c>
      <c r="F235" s="2" t="str">
        <f>IF(OR(results!K236="",results!$M236="",results!$AE236=0),"",VLOOKUP(results!K236,echelle3,2))</f>
        <v/>
      </c>
      <c r="G235" s="2" t="str">
        <f>IF(OR(results!L236="",results!$M236="",results!$AE236=0),"",VLOOKUP(results!L236,echelle3,2))</f>
        <v/>
      </c>
      <c r="H235" s="2" t="str">
        <f>IF(OR(results!M236="",results!$M236="",results!$AE236=0),"",VLOOKUP(results!M236,echelle2,2))</f>
        <v/>
      </c>
      <c r="I235" s="92">
        <f>results!B236</f>
        <v>0</v>
      </c>
      <c r="K235" s="2" t="str">
        <f>IF(OR(results!F236="",results!$M236="",results!$AE236=0),"",VLOOKUP(results!F236,Feuil1!$N$2:$O$48,2))</f>
        <v/>
      </c>
      <c r="L235" s="2" t="str">
        <f>IF(OR(results!Q236="",results!$M236="",results!$AE236=0),"",VLOOKUP(results!Q236,echelle3,2))</f>
        <v/>
      </c>
      <c r="M235" s="2" t="str">
        <f>IF(OR(results!R236="",results!$M236="",results!$AE236=0),"",VLOOKUP(results!R236,echelle3,2))</f>
        <v/>
      </c>
      <c r="N235" s="2" t="str">
        <f>IF(OR(results!S236="",results!$M236="",results!$AE236=0),"",VLOOKUP(results!S236,echelle3,2))</f>
        <v/>
      </c>
      <c r="O235" s="2" t="str">
        <f>IF(OR(results!T236="",results!$M236="",results!$AE236=0),"",VLOOKUP(results!T236,echelle3,2))</f>
        <v/>
      </c>
      <c r="P235" s="2" t="str">
        <f>IF(OR(results!U236="",results!$M236="",results!$AE236=0),"",VLOOKUP(results!U236,echelle3,2))</f>
        <v/>
      </c>
      <c r="Q235" s="2" t="str">
        <f>IF(OR(results!V236="",results!$M236="",results!$AE236=0),"",VLOOKUP(results!V236,echelle3,2))</f>
        <v/>
      </c>
      <c r="R235" s="2" t="str">
        <f>IF(OR(results!W236="",results!$M236="",results!$AE236=0),"",VLOOKUP(results!W236,echelle2,2))</f>
        <v/>
      </c>
      <c r="S235" s="92">
        <f>results!L236</f>
        <v>0</v>
      </c>
    </row>
    <row r="236" spans="1:19" x14ac:dyDescent="0.25">
      <c r="A236" s="2" t="str">
        <f>IF(OR(results!F237="",results!$M237="",results!$AE237=0),"",VLOOKUP(results!F237,echelle3,2))</f>
        <v/>
      </c>
      <c r="B236" s="2" t="str">
        <f>IF(OR(results!G237="",results!$M237="",results!$AE237=0),"",VLOOKUP(results!G237,echelle3,2))</f>
        <v/>
      </c>
      <c r="C236" s="2" t="str">
        <f>IF(OR(results!H237="",results!$M237="",results!$AE237=0),"",VLOOKUP(results!H237,echelle3,2))</f>
        <v/>
      </c>
      <c r="D236" s="2" t="str">
        <f>IF(OR(results!I237="",results!$M237="",results!$AE237=0),"",VLOOKUP(results!I237,echelle3,2))</f>
        <v/>
      </c>
      <c r="E236" s="2" t="str">
        <f>IF(OR(results!J237="",results!$M237="",results!$AE237=0),"",VLOOKUP(results!J237,echelle3,2))</f>
        <v/>
      </c>
      <c r="F236" s="2" t="str">
        <f>IF(OR(results!K237="",results!$M237="",results!$AE237=0),"",VLOOKUP(results!K237,echelle3,2))</f>
        <v/>
      </c>
      <c r="G236" s="2" t="str">
        <f>IF(OR(results!L237="",results!$M237="",results!$AE237=0),"",VLOOKUP(results!L237,echelle3,2))</f>
        <v/>
      </c>
      <c r="H236" s="2" t="str">
        <f>IF(OR(results!M237="",results!$M237="",results!$AE237=0),"",VLOOKUP(results!M237,echelle2,2))</f>
        <v/>
      </c>
      <c r="I236" s="92">
        <f>results!B237</f>
        <v>0</v>
      </c>
      <c r="K236" s="2" t="str">
        <f>IF(OR(results!F237="",results!$M237="",results!$AE237=0),"",VLOOKUP(results!F237,Feuil1!$N$2:$O$48,2))</f>
        <v/>
      </c>
      <c r="L236" s="2" t="str">
        <f>IF(OR(results!Q237="",results!$M237="",results!$AE237=0),"",VLOOKUP(results!Q237,echelle3,2))</f>
        <v/>
      </c>
      <c r="M236" s="2" t="str">
        <f>IF(OR(results!R237="",results!$M237="",results!$AE237=0),"",VLOOKUP(results!R237,echelle3,2))</f>
        <v/>
      </c>
      <c r="N236" s="2" t="str">
        <f>IF(OR(results!S237="",results!$M237="",results!$AE237=0),"",VLOOKUP(results!S237,echelle3,2))</f>
        <v/>
      </c>
      <c r="O236" s="2" t="str">
        <f>IF(OR(results!T237="",results!$M237="",results!$AE237=0),"",VLOOKUP(results!T237,echelle3,2))</f>
        <v/>
      </c>
      <c r="P236" s="2" t="str">
        <f>IF(OR(results!U237="",results!$M237="",results!$AE237=0),"",VLOOKUP(results!U237,echelle3,2))</f>
        <v/>
      </c>
      <c r="Q236" s="2" t="str">
        <f>IF(OR(results!V237="",results!$M237="",results!$AE237=0),"",VLOOKUP(results!V237,echelle3,2))</f>
        <v/>
      </c>
      <c r="R236" s="2" t="str">
        <f>IF(OR(results!W237="",results!$M237="",results!$AE237=0),"",VLOOKUP(results!W237,echelle2,2))</f>
        <v/>
      </c>
      <c r="S236" s="92">
        <f>results!L237</f>
        <v>0</v>
      </c>
    </row>
    <row r="237" spans="1:19" x14ac:dyDescent="0.25">
      <c r="A237" s="2" t="str">
        <f>IF(OR(results!F238="",results!$M238="",results!$AE238=0),"",VLOOKUP(results!F238,echelle3,2))</f>
        <v/>
      </c>
      <c r="B237" s="2" t="str">
        <f>IF(OR(results!G238="",results!$M238="",results!$AE238=0),"",VLOOKUP(results!G238,echelle3,2))</f>
        <v/>
      </c>
      <c r="C237" s="2" t="str">
        <f>IF(OR(results!H238="",results!$M238="",results!$AE238=0),"",VLOOKUP(results!H238,echelle3,2))</f>
        <v/>
      </c>
      <c r="D237" s="2" t="str">
        <f>IF(OR(results!I238="",results!$M238="",results!$AE238=0),"",VLOOKUP(results!I238,echelle3,2))</f>
        <v/>
      </c>
      <c r="E237" s="2" t="str">
        <f>IF(OR(results!J238="",results!$M238="",results!$AE238=0),"",VLOOKUP(results!J238,echelle3,2))</f>
        <v/>
      </c>
      <c r="F237" s="2" t="str">
        <f>IF(OR(results!K238="",results!$M238="",results!$AE238=0),"",VLOOKUP(results!K238,echelle3,2))</f>
        <v/>
      </c>
      <c r="G237" s="2" t="str">
        <f>IF(OR(results!L238="",results!$M238="",results!$AE238=0),"",VLOOKUP(results!L238,echelle3,2))</f>
        <v/>
      </c>
      <c r="H237" s="2" t="str">
        <f>IF(OR(results!M238="",results!$M238="",results!$AE238=0),"",VLOOKUP(results!M238,echelle2,2))</f>
        <v/>
      </c>
      <c r="I237" s="92">
        <f>results!B238</f>
        <v>0</v>
      </c>
      <c r="K237" s="2" t="str">
        <f>IF(OR(results!F238="",results!$M238="",results!$AE238=0),"",VLOOKUP(results!F238,Feuil1!$N$2:$O$48,2))</f>
        <v/>
      </c>
      <c r="L237" s="2" t="str">
        <f>IF(OR(results!Q238="",results!$M238="",results!$AE238=0),"",VLOOKUP(results!Q238,echelle3,2))</f>
        <v/>
      </c>
      <c r="M237" s="2" t="str">
        <f>IF(OR(results!R238="",results!$M238="",results!$AE238=0),"",VLOOKUP(results!R238,echelle3,2))</f>
        <v/>
      </c>
      <c r="N237" s="2" t="str">
        <f>IF(OR(results!S238="",results!$M238="",results!$AE238=0),"",VLOOKUP(results!S238,echelle3,2))</f>
        <v/>
      </c>
      <c r="O237" s="2" t="str">
        <f>IF(OR(results!T238="",results!$M238="",results!$AE238=0),"",VLOOKUP(results!T238,echelle3,2))</f>
        <v/>
      </c>
      <c r="P237" s="2" t="str">
        <f>IF(OR(results!U238="",results!$M238="",results!$AE238=0),"",VLOOKUP(results!U238,echelle3,2))</f>
        <v/>
      </c>
      <c r="Q237" s="2" t="str">
        <f>IF(OR(results!V238="",results!$M238="",results!$AE238=0),"",VLOOKUP(results!V238,echelle3,2))</f>
        <v/>
      </c>
      <c r="R237" s="2" t="str">
        <f>IF(OR(results!W238="",results!$M238="",results!$AE238=0),"",VLOOKUP(results!W238,echelle2,2))</f>
        <v/>
      </c>
      <c r="S237" s="92">
        <f>results!L238</f>
        <v>0</v>
      </c>
    </row>
    <row r="238" spans="1:19" x14ac:dyDescent="0.25">
      <c r="A238" s="2" t="str">
        <f>IF(OR(results!F239="",results!$M239="",results!$AE239=0),"",VLOOKUP(results!F239,echelle3,2))</f>
        <v/>
      </c>
      <c r="B238" s="2" t="str">
        <f>IF(OR(results!G239="",results!$M239="",results!$AE239=0),"",VLOOKUP(results!G239,echelle3,2))</f>
        <v/>
      </c>
      <c r="C238" s="2" t="str">
        <f>IF(OR(results!H239="",results!$M239="",results!$AE239=0),"",VLOOKUP(results!H239,echelle3,2))</f>
        <v/>
      </c>
      <c r="D238" s="2" t="str">
        <f>IF(OR(results!I239="",results!$M239="",results!$AE239=0),"",VLOOKUP(results!I239,echelle3,2))</f>
        <v/>
      </c>
      <c r="E238" s="2" t="str">
        <f>IF(OR(results!J239="",results!$M239="",results!$AE239=0),"",VLOOKUP(results!J239,echelle3,2))</f>
        <v/>
      </c>
      <c r="F238" s="2" t="str">
        <f>IF(OR(results!K239="",results!$M239="",results!$AE239=0),"",VLOOKUP(results!K239,echelle3,2))</f>
        <v/>
      </c>
      <c r="G238" s="2" t="str">
        <f>IF(OR(results!L239="",results!$M239="",results!$AE239=0),"",VLOOKUP(results!L239,echelle3,2))</f>
        <v/>
      </c>
      <c r="H238" s="2" t="str">
        <f>IF(OR(results!M239="",results!$M239="",results!$AE239=0),"",VLOOKUP(results!M239,echelle2,2))</f>
        <v/>
      </c>
      <c r="I238" s="92">
        <f>results!B239</f>
        <v>0</v>
      </c>
      <c r="K238" s="2" t="str">
        <f>IF(OR(results!F239="",results!$M239="",results!$AE239=0),"",VLOOKUP(results!F239,Feuil1!$N$2:$O$48,2))</f>
        <v/>
      </c>
      <c r="L238" s="2" t="str">
        <f>IF(OR(results!Q239="",results!$M239="",results!$AE239=0),"",VLOOKUP(results!Q239,echelle3,2))</f>
        <v/>
      </c>
      <c r="M238" s="2" t="str">
        <f>IF(OR(results!R239="",results!$M239="",results!$AE239=0),"",VLOOKUP(results!R239,echelle3,2))</f>
        <v/>
      </c>
      <c r="N238" s="2" t="str">
        <f>IF(OR(results!S239="",results!$M239="",results!$AE239=0),"",VLOOKUP(results!S239,echelle3,2))</f>
        <v/>
      </c>
      <c r="O238" s="2" t="str">
        <f>IF(OR(results!T239="",results!$M239="",results!$AE239=0),"",VLOOKUP(results!T239,echelle3,2))</f>
        <v/>
      </c>
      <c r="P238" s="2" t="str">
        <f>IF(OR(results!U239="",results!$M239="",results!$AE239=0),"",VLOOKUP(results!U239,echelle3,2))</f>
        <v/>
      </c>
      <c r="Q238" s="2" t="str">
        <f>IF(OR(results!V239="",results!$M239="",results!$AE239=0),"",VLOOKUP(results!V239,echelle3,2))</f>
        <v/>
      </c>
      <c r="R238" s="2" t="str">
        <f>IF(OR(results!W239="",results!$M239="",results!$AE239=0),"",VLOOKUP(results!W239,echelle2,2))</f>
        <v/>
      </c>
      <c r="S238" s="92">
        <f>results!L239</f>
        <v>0</v>
      </c>
    </row>
    <row r="239" spans="1:19" x14ac:dyDescent="0.25">
      <c r="A239" s="2" t="str">
        <f>IF(OR(results!F240="",results!$M240="",results!$AE240=0),"",VLOOKUP(results!F240,echelle3,2))</f>
        <v/>
      </c>
      <c r="B239" s="2" t="str">
        <f>IF(OR(results!G240="",results!$M240="",results!$AE240=0),"",VLOOKUP(results!G240,echelle3,2))</f>
        <v/>
      </c>
      <c r="C239" s="2" t="str">
        <f>IF(OR(results!H240="",results!$M240="",results!$AE240=0),"",VLOOKUP(results!H240,echelle3,2))</f>
        <v/>
      </c>
      <c r="D239" s="2" t="str">
        <f>IF(OR(results!I240="",results!$M240="",results!$AE240=0),"",VLOOKUP(results!I240,echelle3,2))</f>
        <v/>
      </c>
      <c r="E239" s="2" t="str">
        <f>IF(OR(results!J240="",results!$M240="",results!$AE240=0),"",VLOOKUP(results!J240,echelle3,2))</f>
        <v/>
      </c>
      <c r="F239" s="2" t="str">
        <f>IF(OR(results!K240="",results!$M240="",results!$AE240=0),"",VLOOKUP(results!K240,echelle3,2))</f>
        <v/>
      </c>
      <c r="G239" s="2" t="str">
        <f>IF(OR(results!L240="",results!$M240="",results!$AE240=0),"",VLOOKUP(results!L240,echelle3,2))</f>
        <v/>
      </c>
      <c r="H239" s="2" t="str">
        <f>IF(OR(results!M240="",results!$M240="",results!$AE240=0),"",VLOOKUP(results!M240,echelle2,2))</f>
        <v/>
      </c>
      <c r="I239" s="92">
        <f>results!B240</f>
        <v>0</v>
      </c>
      <c r="K239" s="2" t="str">
        <f>IF(OR(results!F240="",results!$M240="",results!$AE240=0),"",VLOOKUP(results!F240,Feuil1!$N$2:$O$48,2))</f>
        <v/>
      </c>
      <c r="L239" s="2" t="str">
        <f>IF(OR(results!Q240="",results!$M240="",results!$AE240=0),"",VLOOKUP(results!Q240,echelle3,2))</f>
        <v/>
      </c>
      <c r="M239" s="2" t="str">
        <f>IF(OR(results!R240="",results!$M240="",results!$AE240=0),"",VLOOKUP(results!R240,echelle3,2))</f>
        <v/>
      </c>
      <c r="N239" s="2" t="str">
        <f>IF(OR(results!S240="",results!$M240="",results!$AE240=0),"",VLOOKUP(results!S240,echelle3,2))</f>
        <v/>
      </c>
      <c r="O239" s="2" t="str">
        <f>IF(OR(results!T240="",results!$M240="",results!$AE240=0),"",VLOOKUP(results!T240,echelle3,2))</f>
        <v/>
      </c>
      <c r="P239" s="2" t="str">
        <f>IF(OR(results!U240="",results!$M240="",results!$AE240=0),"",VLOOKUP(results!U240,echelle3,2))</f>
        <v/>
      </c>
      <c r="Q239" s="2" t="str">
        <f>IF(OR(results!V240="",results!$M240="",results!$AE240=0),"",VLOOKUP(results!V240,echelle3,2))</f>
        <v/>
      </c>
      <c r="R239" s="2" t="str">
        <f>IF(OR(results!W240="",results!$M240="",results!$AE240=0),"",VLOOKUP(results!W240,echelle2,2))</f>
        <v/>
      </c>
      <c r="S239" s="92">
        <f>results!L240</f>
        <v>0</v>
      </c>
    </row>
    <row r="240" spans="1:19" x14ac:dyDescent="0.25">
      <c r="A240" s="2" t="str">
        <f>IF(OR(results!F241="",results!$M241="",results!$AE241=0),"",VLOOKUP(results!F241,echelle3,2))</f>
        <v/>
      </c>
      <c r="B240" s="2" t="str">
        <f>IF(OR(results!G241="",results!$M241="",results!$AE241=0),"",VLOOKUP(results!G241,echelle3,2))</f>
        <v/>
      </c>
      <c r="C240" s="2" t="str">
        <f>IF(OR(results!H241="",results!$M241="",results!$AE241=0),"",VLOOKUP(results!H241,echelle3,2))</f>
        <v/>
      </c>
      <c r="D240" s="2" t="str">
        <f>IF(OR(results!I241="",results!$M241="",results!$AE241=0),"",VLOOKUP(results!I241,echelle3,2))</f>
        <v/>
      </c>
      <c r="E240" s="2" t="str">
        <f>IF(OR(results!J241="",results!$M241="",results!$AE241=0),"",VLOOKUP(results!J241,echelle3,2))</f>
        <v/>
      </c>
      <c r="F240" s="2" t="str">
        <f>IF(OR(results!K241="",results!$M241="",results!$AE241=0),"",VLOOKUP(results!K241,echelle3,2))</f>
        <v/>
      </c>
      <c r="G240" s="2" t="str">
        <f>IF(OR(results!L241="",results!$M241="",results!$AE241=0),"",VLOOKUP(results!L241,echelle3,2))</f>
        <v/>
      </c>
      <c r="H240" s="2" t="str">
        <f>IF(OR(results!M241="",results!$M241="",results!$AE241=0),"",VLOOKUP(results!M241,echelle2,2))</f>
        <v/>
      </c>
      <c r="I240" s="92">
        <f>results!B241</f>
        <v>0</v>
      </c>
      <c r="K240" s="2" t="str">
        <f>IF(OR(results!F241="",results!$M241="",results!$AE241=0),"",VLOOKUP(results!F241,Feuil1!$N$2:$O$48,2))</f>
        <v/>
      </c>
      <c r="L240" s="2" t="str">
        <f>IF(OR(results!Q241="",results!$M241="",results!$AE241=0),"",VLOOKUP(results!Q241,echelle3,2))</f>
        <v/>
      </c>
      <c r="M240" s="2" t="str">
        <f>IF(OR(results!R241="",results!$M241="",results!$AE241=0),"",VLOOKUP(results!R241,echelle3,2))</f>
        <v/>
      </c>
      <c r="N240" s="2" t="str">
        <f>IF(OR(results!S241="",results!$M241="",results!$AE241=0),"",VLOOKUP(results!S241,echelle3,2))</f>
        <v/>
      </c>
      <c r="O240" s="2" t="str">
        <f>IF(OR(results!T241="",results!$M241="",results!$AE241=0),"",VLOOKUP(results!T241,echelle3,2))</f>
        <v/>
      </c>
      <c r="P240" s="2" t="str">
        <f>IF(OR(results!U241="",results!$M241="",results!$AE241=0),"",VLOOKUP(results!U241,echelle3,2))</f>
        <v/>
      </c>
      <c r="Q240" s="2" t="str">
        <f>IF(OR(results!V241="",results!$M241="",results!$AE241=0),"",VLOOKUP(results!V241,echelle3,2))</f>
        <v/>
      </c>
      <c r="R240" s="2" t="str">
        <f>IF(OR(results!W241="",results!$M241="",results!$AE241=0),"",VLOOKUP(results!W241,echelle2,2))</f>
        <v/>
      </c>
      <c r="S240" s="92">
        <f>results!L241</f>
        <v>0</v>
      </c>
    </row>
    <row r="241" spans="1:19" x14ac:dyDescent="0.25">
      <c r="A241" s="2" t="str">
        <f>IF(OR(results!F242="",results!$M242="",results!$AE242=0),"",VLOOKUP(results!F242,echelle3,2))</f>
        <v/>
      </c>
      <c r="B241" s="2" t="str">
        <f>IF(OR(results!G242="",results!$M242="",results!$AE242=0),"",VLOOKUP(results!G242,echelle3,2))</f>
        <v/>
      </c>
      <c r="C241" s="2" t="str">
        <f>IF(OR(results!H242="",results!$M242="",results!$AE242=0),"",VLOOKUP(results!H242,echelle3,2))</f>
        <v/>
      </c>
      <c r="D241" s="2" t="str">
        <f>IF(OR(results!I242="",results!$M242="",results!$AE242=0),"",VLOOKUP(results!I242,echelle3,2))</f>
        <v/>
      </c>
      <c r="E241" s="2" t="str">
        <f>IF(OR(results!J242="",results!$M242="",results!$AE242=0),"",VLOOKUP(results!J242,echelle3,2))</f>
        <v/>
      </c>
      <c r="F241" s="2" t="str">
        <f>IF(OR(results!K242="",results!$M242="",results!$AE242=0),"",VLOOKUP(results!K242,echelle3,2))</f>
        <v/>
      </c>
      <c r="G241" s="2" t="str">
        <f>IF(OR(results!L242="",results!$M242="",results!$AE242=0),"",VLOOKUP(results!L242,echelle3,2))</f>
        <v/>
      </c>
      <c r="H241" s="2" t="str">
        <f>IF(OR(results!M242="",results!$M242="",results!$AE242=0),"",VLOOKUP(results!M242,echelle2,2))</f>
        <v/>
      </c>
      <c r="I241" s="92">
        <f>results!B242</f>
        <v>0</v>
      </c>
      <c r="K241" s="2" t="str">
        <f>IF(OR(results!F242="",results!$M242="",results!$AE242=0),"",VLOOKUP(results!F242,Feuil1!$N$2:$O$48,2))</f>
        <v/>
      </c>
      <c r="L241" s="2" t="str">
        <f>IF(OR(results!Q242="",results!$M242="",results!$AE242=0),"",VLOOKUP(results!Q242,echelle3,2))</f>
        <v/>
      </c>
      <c r="M241" s="2" t="str">
        <f>IF(OR(results!R242="",results!$M242="",results!$AE242=0),"",VLOOKUP(results!R242,echelle3,2))</f>
        <v/>
      </c>
      <c r="N241" s="2" t="str">
        <f>IF(OR(results!S242="",results!$M242="",results!$AE242=0),"",VLOOKUP(results!S242,echelle3,2))</f>
        <v/>
      </c>
      <c r="O241" s="2" t="str">
        <f>IF(OR(results!T242="",results!$M242="",results!$AE242=0),"",VLOOKUP(results!T242,echelle3,2))</f>
        <v/>
      </c>
      <c r="P241" s="2" t="str">
        <f>IF(OR(results!U242="",results!$M242="",results!$AE242=0),"",VLOOKUP(results!U242,echelle3,2))</f>
        <v/>
      </c>
      <c r="Q241" s="2" t="str">
        <f>IF(OR(results!V242="",results!$M242="",results!$AE242=0),"",VLOOKUP(results!V242,echelle3,2))</f>
        <v/>
      </c>
      <c r="R241" s="2" t="str">
        <f>IF(OR(results!W242="",results!$M242="",results!$AE242=0),"",VLOOKUP(results!W242,echelle2,2))</f>
        <v/>
      </c>
      <c r="S241" s="92">
        <f>results!L242</f>
        <v>0</v>
      </c>
    </row>
    <row r="242" spans="1:19" x14ac:dyDescent="0.25">
      <c r="A242" s="2" t="str">
        <f>IF(OR(results!F243="",results!$M243="",results!$AE243=0),"",VLOOKUP(results!F243,echelle3,2))</f>
        <v/>
      </c>
      <c r="B242" s="2" t="str">
        <f>IF(OR(results!G243="",results!$M243="",results!$AE243=0),"",VLOOKUP(results!G243,echelle3,2))</f>
        <v/>
      </c>
      <c r="C242" s="2" t="str">
        <f>IF(OR(results!H243="",results!$M243="",results!$AE243=0),"",VLOOKUP(results!H243,echelle3,2))</f>
        <v/>
      </c>
      <c r="D242" s="2" t="str">
        <f>IF(OR(results!I243="",results!$M243="",results!$AE243=0),"",VLOOKUP(results!I243,echelle3,2))</f>
        <v/>
      </c>
      <c r="E242" s="2" t="str">
        <f>IF(OR(results!J243="",results!$M243="",results!$AE243=0),"",VLOOKUP(results!J243,echelle3,2))</f>
        <v/>
      </c>
      <c r="F242" s="2" t="str">
        <f>IF(OR(results!K243="",results!$M243="",results!$AE243=0),"",VLOOKUP(results!K243,echelle3,2))</f>
        <v/>
      </c>
      <c r="G242" s="2" t="str">
        <f>IF(OR(results!L243="",results!$M243="",results!$AE243=0),"",VLOOKUP(results!L243,echelle3,2))</f>
        <v/>
      </c>
      <c r="H242" s="2" t="str">
        <f>IF(OR(results!M243="",results!$M243="",results!$AE243=0),"",VLOOKUP(results!M243,echelle2,2))</f>
        <v/>
      </c>
      <c r="I242" s="92">
        <f>results!B243</f>
        <v>0</v>
      </c>
      <c r="K242" s="2" t="str">
        <f>IF(OR(results!F243="",results!$M243="",results!$AE243=0),"",VLOOKUP(results!F243,Feuil1!$N$2:$O$48,2))</f>
        <v/>
      </c>
      <c r="L242" s="2" t="str">
        <f>IF(OR(results!Q243="",results!$M243="",results!$AE243=0),"",VLOOKUP(results!Q243,echelle3,2))</f>
        <v/>
      </c>
      <c r="M242" s="2" t="str">
        <f>IF(OR(results!R243="",results!$M243="",results!$AE243=0),"",VLOOKUP(results!R243,echelle3,2))</f>
        <v/>
      </c>
      <c r="N242" s="2" t="str">
        <f>IF(OR(results!S243="",results!$M243="",results!$AE243=0),"",VLOOKUP(results!S243,echelle3,2))</f>
        <v/>
      </c>
      <c r="O242" s="2" t="str">
        <f>IF(OR(results!T243="",results!$M243="",results!$AE243=0),"",VLOOKUP(results!T243,echelle3,2))</f>
        <v/>
      </c>
      <c r="P242" s="2" t="str">
        <f>IF(OR(results!U243="",results!$M243="",results!$AE243=0),"",VLOOKUP(results!U243,echelle3,2))</f>
        <v/>
      </c>
      <c r="Q242" s="2" t="str">
        <f>IF(OR(results!V243="",results!$M243="",results!$AE243=0),"",VLOOKUP(results!V243,echelle3,2))</f>
        <v/>
      </c>
      <c r="R242" s="2" t="str">
        <f>IF(OR(results!W243="",results!$M243="",results!$AE243=0),"",VLOOKUP(results!W243,echelle2,2))</f>
        <v/>
      </c>
      <c r="S242" s="92">
        <f>results!L243</f>
        <v>0</v>
      </c>
    </row>
    <row r="243" spans="1:19" x14ac:dyDescent="0.25">
      <c r="A243" s="2" t="str">
        <f>IF(OR(results!F244="",results!$M244="",results!$AE244=0),"",VLOOKUP(results!F244,echelle3,2))</f>
        <v/>
      </c>
      <c r="B243" s="2" t="str">
        <f>IF(OR(results!G244="",results!$M244="",results!$AE244=0),"",VLOOKUP(results!G244,echelle3,2))</f>
        <v/>
      </c>
      <c r="C243" s="2" t="str">
        <f>IF(OR(results!H244="",results!$M244="",results!$AE244=0),"",VLOOKUP(results!H244,echelle3,2))</f>
        <v/>
      </c>
      <c r="D243" s="2" t="str">
        <f>IF(OR(results!I244="",results!$M244="",results!$AE244=0),"",VLOOKUP(results!I244,echelle3,2))</f>
        <v/>
      </c>
      <c r="E243" s="2" t="str">
        <f>IF(OR(results!J244="",results!$M244="",results!$AE244=0),"",VLOOKUP(results!J244,echelle3,2))</f>
        <v/>
      </c>
      <c r="F243" s="2" t="str">
        <f>IF(OR(results!K244="",results!$M244="",results!$AE244=0),"",VLOOKUP(results!K244,echelle3,2))</f>
        <v/>
      </c>
      <c r="G243" s="2" t="str">
        <f>IF(OR(results!L244="",results!$M244="",results!$AE244=0),"",VLOOKUP(results!L244,echelle3,2))</f>
        <v/>
      </c>
      <c r="H243" s="2" t="str">
        <f>IF(OR(results!M244="",results!$M244="",results!$AE244=0),"",VLOOKUP(results!M244,echelle2,2))</f>
        <v/>
      </c>
      <c r="I243" s="92">
        <f>results!B244</f>
        <v>0</v>
      </c>
      <c r="K243" s="2" t="str">
        <f>IF(OR(results!F244="",results!$M244="",results!$AE244=0),"",VLOOKUP(results!F244,Feuil1!$N$2:$O$48,2))</f>
        <v/>
      </c>
      <c r="L243" s="2" t="str">
        <f>IF(OR(results!Q244="",results!$M244="",results!$AE244=0),"",VLOOKUP(results!Q244,echelle3,2))</f>
        <v/>
      </c>
      <c r="M243" s="2" t="str">
        <f>IF(OR(results!R244="",results!$M244="",results!$AE244=0),"",VLOOKUP(results!R244,echelle3,2))</f>
        <v/>
      </c>
      <c r="N243" s="2" t="str">
        <f>IF(OR(results!S244="",results!$M244="",results!$AE244=0),"",VLOOKUP(results!S244,echelle3,2))</f>
        <v/>
      </c>
      <c r="O243" s="2" t="str">
        <f>IF(OR(results!T244="",results!$M244="",results!$AE244=0),"",VLOOKUP(results!T244,echelle3,2))</f>
        <v/>
      </c>
      <c r="P243" s="2" t="str">
        <f>IF(OR(results!U244="",results!$M244="",results!$AE244=0),"",VLOOKUP(results!U244,echelle3,2))</f>
        <v/>
      </c>
      <c r="Q243" s="2" t="str">
        <f>IF(OR(results!V244="",results!$M244="",results!$AE244=0),"",VLOOKUP(results!V244,echelle3,2))</f>
        <v/>
      </c>
      <c r="R243" s="2" t="str">
        <f>IF(OR(results!W244="",results!$M244="",results!$AE244=0),"",VLOOKUP(results!W244,echelle2,2))</f>
        <v/>
      </c>
      <c r="S243" s="92">
        <f>results!L244</f>
        <v>0</v>
      </c>
    </row>
    <row r="244" spans="1:19" x14ac:dyDescent="0.25">
      <c r="A244" s="2" t="str">
        <f>IF(OR(results!F245="",results!$M245="",results!$AE245=0),"",VLOOKUP(results!F245,echelle3,2))</f>
        <v/>
      </c>
      <c r="B244" s="2" t="str">
        <f>IF(OR(results!G245="",results!$M245="",results!$AE245=0),"",VLOOKUP(results!G245,echelle3,2))</f>
        <v/>
      </c>
      <c r="C244" s="2" t="str">
        <f>IF(OR(results!H245="",results!$M245="",results!$AE245=0),"",VLOOKUP(results!H245,echelle3,2))</f>
        <v/>
      </c>
      <c r="D244" s="2" t="str">
        <f>IF(OR(results!I245="",results!$M245="",results!$AE245=0),"",VLOOKUP(results!I245,echelle3,2))</f>
        <v/>
      </c>
      <c r="E244" s="2" t="str">
        <f>IF(OR(results!J245="",results!$M245="",results!$AE245=0),"",VLOOKUP(results!J245,echelle3,2))</f>
        <v/>
      </c>
      <c r="F244" s="2" t="str">
        <f>IF(OR(results!K245="",results!$M245="",results!$AE245=0),"",VLOOKUP(results!K245,echelle3,2))</f>
        <v/>
      </c>
      <c r="G244" s="2" t="str">
        <f>IF(OR(results!L245="",results!$M245="",results!$AE245=0),"",VLOOKUP(results!L245,echelle3,2))</f>
        <v/>
      </c>
      <c r="H244" s="2" t="str">
        <f>IF(OR(results!M245="",results!$M245="",results!$AE245=0),"",VLOOKUP(results!M245,echelle2,2))</f>
        <v/>
      </c>
      <c r="I244" s="92">
        <f>results!B245</f>
        <v>0</v>
      </c>
      <c r="K244" s="2" t="str">
        <f>IF(OR(results!F245="",results!$M245="",results!$AE245=0),"",VLOOKUP(results!F245,Feuil1!$N$2:$O$48,2))</f>
        <v/>
      </c>
      <c r="L244" s="2" t="str">
        <f>IF(OR(results!Q245="",results!$M245="",results!$AE245=0),"",VLOOKUP(results!Q245,echelle3,2))</f>
        <v/>
      </c>
      <c r="M244" s="2" t="str">
        <f>IF(OR(results!R245="",results!$M245="",results!$AE245=0),"",VLOOKUP(results!R245,echelle3,2))</f>
        <v/>
      </c>
      <c r="N244" s="2" t="str">
        <f>IF(OR(results!S245="",results!$M245="",results!$AE245=0),"",VLOOKUP(results!S245,echelle3,2))</f>
        <v/>
      </c>
      <c r="O244" s="2" t="str">
        <f>IF(OR(results!T245="",results!$M245="",results!$AE245=0),"",VLOOKUP(results!T245,echelle3,2))</f>
        <v/>
      </c>
      <c r="P244" s="2" t="str">
        <f>IF(OR(results!U245="",results!$M245="",results!$AE245=0),"",VLOOKUP(results!U245,echelle3,2))</f>
        <v/>
      </c>
      <c r="Q244" s="2" t="str">
        <f>IF(OR(results!V245="",results!$M245="",results!$AE245=0),"",VLOOKUP(results!V245,echelle3,2))</f>
        <v/>
      </c>
      <c r="R244" s="2" t="str">
        <f>IF(OR(results!W245="",results!$M245="",results!$AE245=0),"",VLOOKUP(results!W245,echelle2,2))</f>
        <v/>
      </c>
      <c r="S244" s="92">
        <f>results!L245</f>
        <v>0</v>
      </c>
    </row>
    <row r="245" spans="1:19" x14ac:dyDescent="0.25">
      <c r="A245" s="2" t="str">
        <f>IF(OR(results!F246="",results!$M246="",results!$AE246=0),"",VLOOKUP(results!F246,echelle3,2))</f>
        <v/>
      </c>
      <c r="B245" s="2" t="str">
        <f>IF(OR(results!G246="",results!$M246="",results!$AE246=0),"",VLOOKUP(results!G246,echelle3,2))</f>
        <v/>
      </c>
      <c r="C245" s="2" t="str">
        <f>IF(OR(results!H246="",results!$M246="",results!$AE246=0),"",VLOOKUP(results!H246,echelle3,2))</f>
        <v/>
      </c>
      <c r="D245" s="2" t="str">
        <f>IF(OR(results!I246="",results!$M246="",results!$AE246=0),"",VLOOKUP(results!I246,echelle3,2))</f>
        <v/>
      </c>
      <c r="E245" s="2" t="str">
        <f>IF(OR(results!J246="",results!$M246="",results!$AE246=0),"",VLOOKUP(results!J246,echelle3,2))</f>
        <v/>
      </c>
      <c r="F245" s="2" t="str">
        <f>IF(OR(results!K246="",results!$M246="",results!$AE246=0),"",VLOOKUP(results!K246,echelle3,2))</f>
        <v/>
      </c>
      <c r="G245" s="2" t="str">
        <f>IF(OR(results!L246="",results!$M246="",results!$AE246=0),"",VLOOKUP(results!L246,echelle3,2))</f>
        <v/>
      </c>
      <c r="H245" s="2" t="str">
        <f>IF(OR(results!M246="",results!$M246="",results!$AE246=0),"",VLOOKUP(results!M246,echelle2,2))</f>
        <v/>
      </c>
      <c r="I245" s="92">
        <f>results!B246</f>
        <v>0</v>
      </c>
      <c r="K245" s="2" t="str">
        <f>IF(OR(results!F246="",results!$M246="",results!$AE246=0),"",VLOOKUP(results!F246,Feuil1!$N$2:$O$48,2))</f>
        <v/>
      </c>
      <c r="L245" s="2" t="str">
        <f>IF(OR(results!Q246="",results!$M246="",results!$AE246=0),"",VLOOKUP(results!Q246,echelle3,2))</f>
        <v/>
      </c>
      <c r="M245" s="2" t="str">
        <f>IF(OR(results!R246="",results!$M246="",results!$AE246=0),"",VLOOKUP(results!R246,echelle3,2))</f>
        <v/>
      </c>
      <c r="N245" s="2" t="str">
        <f>IF(OR(results!S246="",results!$M246="",results!$AE246=0),"",VLOOKUP(results!S246,echelle3,2))</f>
        <v/>
      </c>
      <c r="O245" s="2" t="str">
        <f>IF(OR(results!T246="",results!$M246="",results!$AE246=0),"",VLOOKUP(results!T246,echelle3,2))</f>
        <v/>
      </c>
      <c r="P245" s="2" t="str">
        <f>IF(OR(results!U246="",results!$M246="",results!$AE246=0),"",VLOOKUP(results!U246,echelle3,2))</f>
        <v/>
      </c>
      <c r="Q245" s="2" t="str">
        <f>IF(OR(results!V246="",results!$M246="",results!$AE246=0),"",VLOOKUP(results!V246,echelle3,2))</f>
        <v/>
      </c>
      <c r="R245" s="2" t="str">
        <f>IF(OR(results!W246="",results!$M246="",results!$AE246=0),"",VLOOKUP(results!W246,echelle2,2))</f>
        <v/>
      </c>
      <c r="S245" s="92">
        <f>results!L246</f>
        <v>0</v>
      </c>
    </row>
    <row r="246" spans="1:19" x14ac:dyDescent="0.25">
      <c r="A246" s="2" t="str">
        <f>IF(OR(results!F247="",results!$M247="",results!$AE247=0),"",VLOOKUP(results!F247,echelle3,2))</f>
        <v/>
      </c>
      <c r="B246" s="2" t="str">
        <f>IF(OR(results!G247="",results!$M247="",results!$AE247=0),"",VLOOKUP(results!G247,echelle3,2))</f>
        <v/>
      </c>
      <c r="C246" s="2" t="str">
        <f>IF(OR(results!H247="",results!$M247="",results!$AE247=0),"",VLOOKUP(results!H247,echelle3,2))</f>
        <v/>
      </c>
      <c r="D246" s="2" t="str">
        <f>IF(OR(results!I247="",results!$M247="",results!$AE247=0),"",VLOOKUP(results!I247,echelle3,2))</f>
        <v/>
      </c>
      <c r="E246" s="2" t="str">
        <f>IF(OR(results!J247="",results!$M247="",results!$AE247=0),"",VLOOKUP(results!J247,echelle3,2))</f>
        <v/>
      </c>
      <c r="F246" s="2" t="str">
        <f>IF(OR(results!K247="",results!$M247="",results!$AE247=0),"",VLOOKUP(results!K247,echelle3,2))</f>
        <v/>
      </c>
      <c r="G246" s="2" t="str">
        <f>IF(OR(results!L247="",results!$M247="",results!$AE247=0),"",VLOOKUP(results!L247,echelle3,2))</f>
        <v/>
      </c>
      <c r="H246" s="2" t="str">
        <f>IF(OR(results!M247="",results!$M247="",results!$AE247=0),"",VLOOKUP(results!M247,echelle2,2))</f>
        <v/>
      </c>
      <c r="I246" s="92">
        <f>results!B247</f>
        <v>0</v>
      </c>
      <c r="K246" s="2" t="str">
        <f>IF(OR(results!F247="",results!$M247="",results!$AE247=0),"",VLOOKUP(results!F247,Feuil1!$N$2:$O$48,2))</f>
        <v/>
      </c>
      <c r="L246" s="2" t="str">
        <f>IF(OR(results!Q247="",results!$M247="",results!$AE247=0),"",VLOOKUP(results!Q247,echelle3,2))</f>
        <v/>
      </c>
      <c r="M246" s="2" t="str">
        <f>IF(OR(results!R247="",results!$M247="",results!$AE247=0),"",VLOOKUP(results!R247,echelle3,2))</f>
        <v/>
      </c>
      <c r="N246" s="2" t="str">
        <f>IF(OR(results!S247="",results!$M247="",results!$AE247=0),"",VLOOKUP(results!S247,echelle3,2))</f>
        <v/>
      </c>
      <c r="O246" s="2" t="str">
        <f>IF(OR(results!T247="",results!$M247="",results!$AE247=0),"",VLOOKUP(results!T247,echelle3,2))</f>
        <v/>
      </c>
      <c r="P246" s="2" t="str">
        <f>IF(OR(results!U247="",results!$M247="",results!$AE247=0),"",VLOOKUP(results!U247,echelle3,2))</f>
        <v/>
      </c>
      <c r="Q246" s="2" t="str">
        <f>IF(OR(results!V247="",results!$M247="",results!$AE247=0),"",VLOOKUP(results!V247,echelle3,2))</f>
        <v/>
      </c>
      <c r="R246" s="2" t="str">
        <f>IF(OR(results!W247="",results!$M247="",results!$AE247=0),"",VLOOKUP(results!W247,echelle2,2))</f>
        <v/>
      </c>
      <c r="S246" s="92">
        <f>results!L247</f>
        <v>0</v>
      </c>
    </row>
    <row r="247" spans="1:19" x14ac:dyDescent="0.25">
      <c r="A247" s="2" t="str">
        <f>IF(OR(results!F248="",results!$M248="",results!$AE248=0),"",VLOOKUP(results!F248,echelle3,2))</f>
        <v/>
      </c>
      <c r="B247" s="2" t="str">
        <f>IF(OR(results!G248="",results!$M248="",results!$AE248=0),"",VLOOKUP(results!G248,echelle3,2))</f>
        <v/>
      </c>
      <c r="C247" s="2" t="str">
        <f>IF(OR(results!H248="",results!$M248="",results!$AE248=0),"",VLOOKUP(results!H248,echelle3,2))</f>
        <v/>
      </c>
      <c r="D247" s="2" t="str">
        <f>IF(OR(results!I248="",results!$M248="",results!$AE248=0),"",VLOOKUP(results!I248,echelle3,2))</f>
        <v/>
      </c>
      <c r="E247" s="2" t="str">
        <f>IF(OR(results!J248="",results!$M248="",results!$AE248=0),"",VLOOKUP(results!J248,echelle3,2))</f>
        <v/>
      </c>
      <c r="F247" s="2" t="str">
        <f>IF(OR(results!K248="",results!$M248="",results!$AE248=0),"",VLOOKUP(results!K248,echelle3,2))</f>
        <v/>
      </c>
      <c r="G247" s="2" t="str">
        <f>IF(OR(results!L248="",results!$M248="",results!$AE248=0),"",VLOOKUP(results!L248,echelle3,2))</f>
        <v/>
      </c>
      <c r="H247" s="2" t="str">
        <f>IF(OR(results!M248="",results!$M248="",results!$AE248=0),"",VLOOKUP(results!M248,echelle2,2))</f>
        <v/>
      </c>
      <c r="I247" s="92">
        <f>results!B248</f>
        <v>0</v>
      </c>
      <c r="K247" s="2" t="str">
        <f>IF(OR(results!F248="",results!$M248="",results!$AE248=0),"",VLOOKUP(results!F248,Feuil1!$N$2:$O$48,2))</f>
        <v/>
      </c>
      <c r="L247" s="2" t="str">
        <f>IF(OR(results!Q248="",results!$M248="",results!$AE248=0),"",VLOOKUP(results!Q248,echelle3,2))</f>
        <v/>
      </c>
      <c r="M247" s="2" t="str">
        <f>IF(OR(results!R248="",results!$M248="",results!$AE248=0),"",VLOOKUP(results!R248,echelle3,2))</f>
        <v/>
      </c>
      <c r="N247" s="2" t="str">
        <f>IF(OR(results!S248="",results!$M248="",results!$AE248=0),"",VLOOKUP(results!S248,echelle3,2))</f>
        <v/>
      </c>
      <c r="O247" s="2" t="str">
        <f>IF(OR(results!T248="",results!$M248="",results!$AE248=0),"",VLOOKUP(results!T248,echelle3,2))</f>
        <v/>
      </c>
      <c r="P247" s="2" t="str">
        <f>IF(OR(results!U248="",results!$M248="",results!$AE248=0),"",VLOOKUP(results!U248,echelle3,2))</f>
        <v/>
      </c>
      <c r="Q247" s="2" t="str">
        <f>IF(OR(results!V248="",results!$M248="",results!$AE248=0),"",VLOOKUP(results!V248,echelle3,2))</f>
        <v/>
      </c>
      <c r="R247" s="2" t="str">
        <f>IF(OR(results!W248="",results!$M248="",results!$AE248=0),"",VLOOKUP(results!W248,echelle2,2))</f>
        <v/>
      </c>
      <c r="S247" s="92">
        <f>results!L248</f>
        <v>0</v>
      </c>
    </row>
    <row r="248" spans="1:19" x14ac:dyDescent="0.25">
      <c r="A248" s="2" t="str">
        <f>IF(OR(results!F249="",results!$M249="",results!$AE249=0),"",VLOOKUP(results!F249,echelle3,2))</f>
        <v/>
      </c>
      <c r="B248" s="2" t="str">
        <f>IF(OR(results!G249="",results!$M249="",results!$AE249=0),"",VLOOKUP(results!G249,echelle3,2))</f>
        <v/>
      </c>
      <c r="C248" s="2" t="str">
        <f>IF(OR(results!H249="",results!$M249="",results!$AE249=0),"",VLOOKUP(results!H249,echelle3,2))</f>
        <v/>
      </c>
      <c r="D248" s="2" t="str">
        <f>IF(OR(results!I249="",results!$M249="",results!$AE249=0),"",VLOOKUP(results!I249,echelle3,2))</f>
        <v/>
      </c>
      <c r="E248" s="2" t="str">
        <f>IF(OR(results!J249="",results!$M249="",results!$AE249=0),"",VLOOKUP(results!J249,echelle3,2))</f>
        <v/>
      </c>
      <c r="F248" s="2" t="str">
        <f>IF(OR(results!K249="",results!$M249="",results!$AE249=0),"",VLOOKUP(results!K249,echelle3,2))</f>
        <v/>
      </c>
      <c r="G248" s="2" t="str">
        <f>IF(OR(results!L249="",results!$M249="",results!$AE249=0),"",VLOOKUP(results!L249,echelle3,2))</f>
        <v/>
      </c>
      <c r="H248" s="2" t="str">
        <f>IF(OR(results!M249="",results!$M249="",results!$AE249=0),"",VLOOKUP(results!M249,echelle2,2))</f>
        <v/>
      </c>
      <c r="I248" s="92">
        <f>results!B249</f>
        <v>0</v>
      </c>
      <c r="K248" s="2" t="str">
        <f>IF(OR(results!F249="",results!$M249="",results!$AE249=0),"",VLOOKUP(results!F249,Feuil1!$N$2:$O$48,2))</f>
        <v/>
      </c>
      <c r="L248" s="2" t="str">
        <f>IF(OR(results!Q249="",results!$M249="",results!$AE249=0),"",VLOOKUP(results!Q249,echelle3,2))</f>
        <v/>
      </c>
      <c r="M248" s="2" t="str">
        <f>IF(OR(results!R249="",results!$M249="",results!$AE249=0),"",VLOOKUP(results!R249,echelle3,2))</f>
        <v/>
      </c>
      <c r="N248" s="2" t="str">
        <f>IF(OR(results!S249="",results!$M249="",results!$AE249=0),"",VLOOKUP(results!S249,echelle3,2))</f>
        <v/>
      </c>
      <c r="O248" s="2" t="str">
        <f>IF(OR(results!T249="",results!$M249="",results!$AE249=0),"",VLOOKUP(results!T249,echelle3,2))</f>
        <v/>
      </c>
      <c r="P248" s="2" t="str">
        <f>IF(OR(results!U249="",results!$M249="",results!$AE249=0),"",VLOOKUP(results!U249,echelle3,2))</f>
        <v/>
      </c>
      <c r="Q248" s="2" t="str">
        <f>IF(OR(results!V249="",results!$M249="",results!$AE249=0),"",VLOOKUP(results!V249,echelle3,2))</f>
        <v/>
      </c>
      <c r="R248" s="2" t="str">
        <f>IF(OR(results!W249="",results!$M249="",results!$AE249=0),"",VLOOKUP(results!W249,echelle2,2))</f>
        <v/>
      </c>
      <c r="S248" s="92">
        <f>results!L249</f>
        <v>0</v>
      </c>
    </row>
    <row r="249" spans="1:19" x14ac:dyDescent="0.25">
      <c r="A249" s="2" t="str">
        <f>IF(OR(results!F250="",results!$M250="",results!$AE250=0),"",VLOOKUP(results!F250,echelle3,2))</f>
        <v/>
      </c>
      <c r="B249" s="2" t="str">
        <f>IF(OR(results!G250="",results!$M250="",results!$AE250=0),"",VLOOKUP(results!G250,echelle3,2))</f>
        <v/>
      </c>
      <c r="C249" s="2" t="str">
        <f>IF(OR(results!H250="",results!$M250="",results!$AE250=0),"",VLOOKUP(results!H250,echelle3,2))</f>
        <v/>
      </c>
      <c r="D249" s="2" t="str">
        <f>IF(OR(results!I250="",results!$M250="",results!$AE250=0),"",VLOOKUP(results!I250,echelle3,2))</f>
        <v/>
      </c>
      <c r="E249" s="2" t="str">
        <f>IF(OR(results!J250="",results!$M250="",results!$AE250=0),"",VLOOKUP(results!J250,echelle3,2))</f>
        <v/>
      </c>
      <c r="F249" s="2" t="str">
        <f>IF(OR(results!K250="",results!$M250="",results!$AE250=0),"",VLOOKUP(results!K250,echelle3,2))</f>
        <v/>
      </c>
      <c r="G249" s="2" t="str">
        <f>IF(OR(results!L250="",results!$M250="",results!$AE250=0),"",VLOOKUP(results!L250,echelle3,2))</f>
        <v/>
      </c>
      <c r="H249" s="2" t="str">
        <f>IF(OR(results!M250="",results!$M250="",results!$AE250=0),"",VLOOKUP(results!M250,echelle2,2))</f>
        <v/>
      </c>
      <c r="I249" s="92">
        <f>results!B250</f>
        <v>0</v>
      </c>
      <c r="K249" s="2" t="str">
        <f>IF(OR(results!F250="",results!$M250="",results!$AE250=0),"",VLOOKUP(results!F250,Feuil1!$N$2:$O$48,2))</f>
        <v/>
      </c>
      <c r="L249" s="2" t="str">
        <f>IF(OR(results!Q250="",results!$M250="",results!$AE250=0),"",VLOOKUP(results!Q250,echelle3,2))</f>
        <v/>
      </c>
      <c r="M249" s="2" t="str">
        <f>IF(OR(results!R250="",results!$M250="",results!$AE250=0),"",VLOOKUP(results!R250,echelle3,2))</f>
        <v/>
      </c>
      <c r="N249" s="2" t="str">
        <f>IF(OR(results!S250="",results!$M250="",results!$AE250=0),"",VLOOKUP(results!S250,echelle3,2))</f>
        <v/>
      </c>
      <c r="O249" s="2" t="str">
        <f>IF(OR(results!T250="",results!$M250="",results!$AE250=0),"",VLOOKUP(results!T250,echelle3,2))</f>
        <v/>
      </c>
      <c r="P249" s="2" t="str">
        <f>IF(OR(results!U250="",results!$M250="",results!$AE250=0),"",VLOOKUP(results!U250,echelle3,2))</f>
        <v/>
      </c>
      <c r="Q249" s="2" t="str">
        <f>IF(OR(results!V250="",results!$M250="",results!$AE250=0),"",VLOOKUP(results!V250,echelle3,2))</f>
        <v/>
      </c>
      <c r="R249" s="2" t="str">
        <f>IF(OR(results!W250="",results!$M250="",results!$AE250=0),"",VLOOKUP(results!W250,echelle2,2))</f>
        <v/>
      </c>
      <c r="S249" s="92">
        <f>results!L250</f>
        <v>0</v>
      </c>
    </row>
    <row r="250" spans="1:19" x14ac:dyDescent="0.25">
      <c r="A250" s="2" t="str">
        <f>IF(OR(results!F251="",results!$M251="",results!$AE251=0),"",VLOOKUP(results!F251,echelle3,2))</f>
        <v/>
      </c>
      <c r="B250" s="2" t="str">
        <f>IF(OR(results!G251="",results!$M251="",results!$AE251=0),"",VLOOKUP(results!G251,echelle3,2))</f>
        <v/>
      </c>
      <c r="C250" s="2" t="str">
        <f>IF(OR(results!H251="",results!$M251="",results!$AE251=0),"",VLOOKUP(results!H251,echelle3,2))</f>
        <v/>
      </c>
      <c r="D250" s="2" t="str">
        <f>IF(OR(results!I251="",results!$M251="",results!$AE251=0),"",VLOOKUP(results!I251,echelle3,2))</f>
        <v/>
      </c>
      <c r="E250" s="2" t="str">
        <f>IF(OR(results!J251="",results!$M251="",results!$AE251=0),"",VLOOKUP(results!J251,echelle3,2))</f>
        <v/>
      </c>
      <c r="F250" s="2" t="str">
        <f>IF(OR(results!K251="",results!$M251="",results!$AE251=0),"",VLOOKUP(results!K251,echelle3,2))</f>
        <v/>
      </c>
      <c r="G250" s="2" t="str">
        <f>IF(OR(results!L251="",results!$M251="",results!$AE251=0),"",VLOOKUP(results!L251,echelle3,2))</f>
        <v/>
      </c>
      <c r="H250" s="2" t="str">
        <f>IF(OR(results!M251="",results!$M251="",results!$AE251=0),"",VLOOKUP(results!M251,echelle2,2))</f>
        <v/>
      </c>
      <c r="I250" s="92">
        <f>results!B251</f>
        <v>0</v>
      </c>
      <c r="K250" s="2" t="str">
        <f>IF(OR(results!F251="",results!$M251="",results!$AE251=0),"",VLOOKUP(results!F251,Feuil1!$N$2:$O$48,2))</f>
        <v/>
      </c>
      <c r="L250" s="2" t="str">
        <f>IF(OR(results!Q251="",results!$M251="",results!$AE251=0),"",VLOOKUP(results!Q251,echelle3,2))</f>
        <v/>
      </c>
      <c r="M250" s="2" t="str">
        <f>IF(OR(results!R251="",results!$M251="",results!$AE251=0),"",VLOOKUP(results!R251,echelle3,2))</f>
        <v/>
      </c>
      <c r="N250" s="2" t="str">
        <f>IF(OR(results!S251="",results!$M251="",results!$AE251=0),"",VLOOKUP(results!S251,echelle3,2))</f>
        <v/>
      </c>
      <c r="O250" s="2" t="str">
        <f>IF(OR(results!T251="",results!$M251="",results!$AE251=0),"",VLOOKUP(results!T251,echelle3,2))</f>
        <v/>
      </c>
      <c r="P250" s="2" t="str">
        <f>IF(OR(results!U251="",results!$M251="",results!$AE251=0),"",VLOOKUP(results!U251,echelle3,2))</f>
        <v/>
      </c>
      <c r="Q250" s="2" t="str">
        <f>IF(OR(results!V251="",results!$M251="",results!$AE251=0),"",VLOOKUP(results!V251,echelle3,2))</f>
        <v/>
      </c>
      <c r="R250" s="2" t="str">
        <f>IF(OR(results!W251="",results!$M251="",results!$AE251=0),"",VLOOKUP(results!W251,echelle2,2))</f>
        <v/>
      </c>
      <c r="S250" s="92">
        <f>results!L251</f>
        <v>0</v>
      </c>
    </row>
    <row r="251" spans="1:19" x14ac:dyDescent="0.25">
      <c r="A251" s="2" t="str">
        <f>IF(OR(results!F252="",results!$M252="",results!$AE252=0),"",VLOOKUP(results!F252,echelle3,2))</f>
        <v/>
      </c>
      <c r="B251" s="2" t="str">
        <f>IF(OR(results!G252="",results!$M252="",results!$AE252=0),"",VLOOKUP(results!G252,echelle3,2))</f>
        <v/>
      </c>
      <c r="C251" s="2" t="str">
        <f>IF(OR(results!H252="",results!$M252="",results!$AE252=0),"",VLOOKUP(results!H252,echelle3,2))</f>
        <v/>
      </c>
      <c r="D251" s="2" t="str">
        <f>IF(OR(results!I252="",results!$M252="",results!$AE252=0),"",VLOOKUP(results!I252,echelle3,2))</f>
        <v/>
      </c>
      <c r="E251" s="2" t="str">
        <f>IF(OR(results!J252="",results!$M252="",results!$AE252=0),"",VLOOKUP(results!J252,echelle3,2))</f>
        <v/>
      </c>
      <c r="F251" s="2" t="str">
        <f>IF(OR(results!K252="",results!$M252="",results!$AE252=0),"",VLOOKUP(results!K252,echelle3,2))</f>
        <v/>
      </c>
      <c r="G251" s="2" t="str">
        <f>IF(OR(results!L252="",results!$M252="",results!$AE252=0),"",VLOOKUP(results!L252,echelle3,2))</f>
        <v/>
      </c>
      <c r="H251" s="2" t="str">
        <f>IF(OR(results!M252="",results!$M252="",results!$AE252=0),"",VLOOKUP(results!M252,echelle2,2))</f>
        <v/>
      </c>
      <c r="I251" s="92">
        <f>results!B252</f>
        <v>0</v>
      </c>
      <c r="K251" s="2" t="str">
        <f>IF(OR(results!F252="",results!$M252="",results!$AE252=0),"",VLOOKUP(results!F252,Feuil1!$N$2:$O$48,2))</f>
        <v/>
      </c>
      <c r="L251" s="2" t="str">
        <f>IF(OR(results!Q252="",results!$M252="",results!$AE252=0),"",VLOOKUP(results!Q252,echelle3,2))</f>
        <v/>
      </c>
      <c r="M251" s="2" t="str">
        <f>IF(OR(results!R252="",results!$M252="",results!$AE252=0),"",VLOOKUP(results!R252,echelle3,2))</f>
        <v/>
      </c>
      <c r="N251" s="2" t="str">
        <f>IF(OR(results!S252="",results!$M252="",results!$AE252=0),"",VLOOKUP(results!S252,echelle3,2))</f>
        <v/>
      </c>
      <c r="O251" s="2" t="str">
        <f>IF(OR(results!T252="",results!$M252="",results!$AE252=0),"",VLOOKUP(results!T252,echelle3,2))</f>
        <v/>
      </c>
      <c r="P251" s="2" t="str">
        <f>IF(OR(results!U252="",results!$M252="",results!$AE252=0),"",VLOOKUP(results!U252,echelle3,2))</f>
        <v/>
      </c>
      <c r="Q251" s="2" t="str">
        <f>IF(OR(results!V252="",results!$M252="",results!$AE252=0),"",VLOOKUP(results!V252,echelle3,2))</f>
        <v/>
      </c>
      <c r="R251" s="2" t="str">
        <f>IF(OR(results!W252="",results!$M252="",results!$AE252=0),"",VLOOKUP(results!W252,echelle2,2))</f>
        <v/>
      </c>
      <c r="S251" s="92">
        <f>results!L252</f>
        <v>0</v>
      </c>
    </row>
    <row r="252" spans="1:19" x14ac:dyDescent="0.25">
      <c r="A252" s="2" t="str">
        <f>IF(OR(results!F253="",results!$M253="",results!$AE253=0),"",VLOOKUP(results!F253,echelle3,2))</f>
        <v/>
      </c>
      <c r="B252" s="2" t="str">
        <f>IF(OR(results!G253="",results!$M253="",results!$AE253=0),"",VLOOKUP(results!G253,echelle3,2))</f>
        <v/>
      </c>
      <c r="C252" s="2" t="str">
        <f>IF(OR(results!H253="",results!$M253="",results!$AE253=0),"",VLOOKUP(results!H253,echelle3,2))</f>
        <v/>
      </c>
      <c r="D252" s="2" t="str">
        <f>IF(OR(results!I253="",results!$M253="",results!$AE253=0),"",VLOOKUP(results!I253,echelle3,2))</f>
        <v/>
      </c>
      <c r="E252" s="2" t="str">
        <f>IF(OR(results!J253="",results!$M253="",results!$AE253=0),"",VLOOKUP(results!J253,echelle3,2))</f>
        <v/>
      </c>
      <c r="F252" s="2" t="str">
        <f>IF(OR(results!K253="",results!$M253="",results!$AE253=0),"",VLOOKUP(results!K253,echelle3,2))</f>
        <v/>
      </c>
      <c r="G252" s="2" t="str">
        <f>IF(OR(results!L253="",results!$M253="",results!$AE253=0),"",VLOOKUP(results!L253,echelle3,2))</f>
        <v/>
      </c>
      <c r="H252" s="2" t="str">
        <f>IF(OR(results!M253="",results!$M253="",results!$AE253=0),"",VLOOKUP(results!M253,echelle2,2))</f>
        <v/>
      </c>
      <c r="I252" s="92">
        <f>results!B253</f>
        <v>0</v>
      </c>
      <c r="K252" s="2" t="str">
        <f>IF(OR(results!F253="",results!$M253="",results!$AE253=0),"",VLOOKUP(results!F253,Feuil1!$N$2:$O$48,2))</f>
        <v/>
      </c>
      <c r="L252" s="2" t="str">
        <f>IF(OR(results!Q253="",results!$M253="",results!$AE253=0),"",VLOOKUP(results!Q253,echelle3,2))</f>
        <v/>
      </c>
      <c r="M252" s="2" t="str">
        <f>IF(OR(results!R253="",results!$M253="",results!$AE253=0),"",VLOOKUP(results!R253,echelle3,2))</f>
        <v/>
      </c>
      <c r="N252" s="2" t="str">
        <f>IF(OR(results!S253="",results!$M253="",results!$AE253=0),"",VLOOKUP(results!S253,echelle3,2))</f>
        <v/>
      </c>
      <c r="O252" s="2" t="str">
        <f>IF(OR(results!T253="",results!$M253="",results!$AE253=0),"",VLOOKUP(results!T253,echelle3,2))</f>
        <v/>
      </c>
      <c r="P252" s="2" t="str">
        <f>IF(OR(results!U253="",results!$M253="",results!$AE253=0),"",VLOOKUP(results!U253,echelle3,2))</f>
        <v/>
      </c>
      <c r="Q252" s="2" t="str">
        <f>IF(OR(results!V253="",results!$M253="",results!$AE253=0),"",VLOOKUP(results!V253,echelle3,2))</f>
        <v/>
      </c>
      <c r="R252" s="2" t="str">
        <f>IF(OR(results!W253="",results!$M253="",results!$AE253=0),"",VLOOKUP(results!W253,echelle2,2))</f>
        <v/>
      </c>
      <c r="S252" s="92">
        <f>results!L253</f>
        <v>0</v>
      </c>
    </row>
    <row r="253" spans="1:19" x14ac:dyDescent="0.25">
      <c r="A253" s="2" t="str">
        <f>IF(OR(results!F254="",results!$M254="",results!$AE254=0),"",VLOOKUP(results!F254,echelle3,2))</f>
        <v/>
      </c>
      <c r="B253" s="2" t="str">
        <f>IF(OR(results!G254="",results!$M254="",results!$AE254=0),"",VLOOKUP(results!G254,echelle3,2))</f>
        <v/>
      </c>
      <c r="C253" s="2" t="str">
        <f>IF(OR(results!H254="",results!$M254="",results!$AE254=0),"",VLOOKUP(results!H254,echelle3,2))</f>
        <v/>
      </c>
      <c r="D253" s="2" t="str">
        <f>IF(OR(results!I254="",results!$M254="",results!$AE254=0),"",VLOOKUP(results!I254,echelle3,2))</f>
        <v/>
      </c>
      <c r="E253" s="2" t="str">
        <f>IF(OR(results!J254="",results!$M254="",results!$AE254=0),"",VLOOKUP(results!J254,echelle3,2))</f>
        <v/>
      </c>
      <c r="F253" s="2" t="str">
        <f>IF(OR(results!K254="",results!$M254="",results!$AE254=0),"",VLOOKUP(results!K254,echelle3,2))</f>
        <v/>
      </c>
      <c r="G253" s="2" t="str">
        <f>IF(OR(results!L254="",results!$M254="",results!$AE254=0),"",VLOOKUP(results!L254,echelle3,2))</f>
        <v/>
      </c>
      <c r="H253" s="2" t="str">
        <f>IF(OR(results!M254="",results!$M254="",results!$AE254=0),"",VLOOKUP(results!M254,echelle2,2))</f>
        <v/>
      </c>
      <c r="I253" s="92">
        <f>results!B254</f>
        <v>0</v>
      </c>
      <c r="K253" s="2" t="str">
        <f>IF(OR(results!F254="",results!$M254="",results!$AE254=0),"",VLOOKUP(results!F254,Feuil1!$N$2:$O$48,2))</f>
        <v/>
      </c>
      <c r="L253" s="2" t="str">
        <f>IF(OR(results!Q254="",results!$M254="",results!$AE254=0),"",VLOOKUP(results!Q254,echelle3,2))</f>
        <v/>
      </c>
      <c r="M253" s="2" t="str">
        <f>IF(OR(results!R254="",results!$M254="",results!$AE254=0),"",VLOOKUP(results!R254,echelle3,2))</f>
        <v/>
      </c>
      <c r="N253" s="2" t="str">
        <f>IF(OR(results!S254="",results!$M254="",results!$AE254=0),"",VLOOKUP(results!S254,echelle3,2))</f>
        <v/>
      </c>
      <c r="O253" s="2" t="str">
        <f>IF(OR(results!T254="",results!$M254="",results!$AE254=0),"",VLOOKUP(results!T254,echelle3,2))</f>
        <v/>
      </c>
      <c r="P253" s="2" t="str">
        <f>IF(OR(results!U254="",results!$M254="",results!$AE254=0),"",VLOOKUP(results!U254,echelle3,2))</f>
        <v/>
      </c>
      <c r="Q253" s="2" t="str">
        <f>IF(OR(results!V254="",results!$M254="",results!$AE254=0),"",VLOOKUP(results!V254,echelle3,2))</f>
        <v/>
      </c>
      <c r="R253" s="2" t="str">
        <f>IF(OR(results!W254="",results!$M254="",results!$AE254=0),"",VLOOKUP(results!W254,echelle2,2))</f>
        <v/>
      </c>
      <c r="S253" s="92">
        <f>results!L254</f>
        <v>0</v>
      </c>
    </row>
    <row r="254" spans="1:19" x14ac:dyDescent="0.25">
      <c r="A254" s="2" t="str">
        <f>IF(OR(results!F255="",results!$M255="",results!$AE255=0),"",VLOOKUP(results!F255,echelle3,2))</f>
        <v/>
      </c>
      <c r="B254" s="2" t="str">
        <f>IF(OR(results!G255="",results!$M255="",results!$AE255=0),"",VLOOKUP(results!G255,echelle3,2))</f>
        <v/>
      </c>
      <c r="C254" s="2" t="str">
        <f>IF(OR(results!H255="",results!$M255="",results!$AE255=0),"",VLOOKUP(results!H255,echelle3,2))</f>
        <v/>
      </c>
      <c r="D254" s="2" t="str">
        <f>IF(OR(results!I255="",results!$M255="",results!$AE255=0),"",VLOOKUP(results!I255,echelle3,2))</f>
        <v/>
      </c>
      <c r="E254" s="2" t="str">
        <f>IF(OR(results!J255="",results!$M255="",results!$AE255=0),"",VLOOKUP(results!J255,echelle3,2))</f>
        <v/>
      </c>
      <c r="F254" s="2" t="str">
        <f>IF(OR(results!K255="",results!$M255="",results!$AE255=0),"",VLOOKUP(results!K255,echelle3,2))</f>
        <v/>
      </c>
      <c r="G254" s="2" t="str">
        <f>IF(OR(results!L255="",results!$M255="",results!$AE255=0),"",VLOOKUP(results!L255,echelle3,2))</f>
        <v/>
      </c>
      <c r="H254" s="2" t="str">
        <f>IF(OR(results!M255="",results!$M255="",results!$AE255=0),"",VLOOKUP(results!M255,echelle2,2))</f>
        <v/>
      </c>
      <c r="I254" s="92">
        <f>results!B255</f>
        <v>0</v>
      </c>
      <c r="K254" s="2" t="str">
        <f>IF(OR(results!F255="",results!$M255="",results!$AE255=0),"",VLOOKUP(results!F255,Feuil1!$N$2:$O$48,2))</f>
        <v/>
      </c>
      <c r="L254" s="2" t="str">
        <f>IF(OR(results!Q255="",results!$M255="",results!$AE255=0),"",VLOOKUP(results!Q255,echelle3,2))</f>
        <v/>
      </c>
      <c r="M254" s="2" t="str">
        <f>IF(OR(results!R255="",results!$M255="",results!$AE255=0),"",VLOOKUP(results!R255,echelle3,2))</f>
        <v/>
      </c>
      <c r="N254" s="2" t="str">
        <f>IF(OR(results!S255="",results!$M255="",results!$AE255=0),"",VLOOKUP(results!S255,echelle3,2))</f>
        <v/>
      </c>
      <c r="O254" s="2" t="str">
        <f>IF(OR(results!T255="",results!$M255="",results!$AE255=0),"",VLOOKUP(results!T255,echelle3,2))</f>
        <v/>
      </c>
      <c r="P254" s="2" t="str">
        <f>IF(OR(results!U255="",results!$M255="",results!$AE255=0),"",VLOOKUP(results!U255,echelle3,2))</f>
        <v/>
      </c>
      <c r="Q254" s="2" t="str">
        <f>IF(OR(results!V255="",results!$M255="",results!$AE255=0),"",VLOOKUP(results!V255,echelle3,2))</f>
        <v/>
      </c>
      <c r="R254" s="2" t="str">
        <f>IF(OR(results!W255="",results!$M255="",results!$AE255=0),"",VLOOKUP(results!W255,echelle2,2))</f>
        <v/>
      </c>
      <c r="S254" s="92">
        <f>results!L255</f>
        <v>0</v>
      </c>
    </row>
    <row r="255" spans="1:19" x14ac:dyDescent="0.25">
      <c r="A255" s="2" t="str">
        <f>IF(OR(results!F256="",results!$M256="",results!$AE256=0),"",VLOOKUP(results!F256,echelle3,2))</f>
        <v/>
      </c>
      <c r="B255" s="2" t="str">
        <f>IF(OR(results!G256="",results!$M256="",results!$AE256=0),"",VLOOKUP(results!G256,echelle3,2))</f>
        <v/>
      </c>
      <c r="C255" s="2" t="str">
        <f>IF(OR(results!H256="",results!$M256="",results!$AE256=0),"",VLOOKUP(results!H256,echelle3,2))</f>
        <v/>
      </c>
      <c r="D255" s="2" t="str">
        <f>IF(OR(results!I256="",results!$M256="",results!$AE256=0),"",VLOOKUP(results!I256,echelle3,2))</f>
        <v/>
      </c>
      <c r="E255" s="2" t="str">
        <f>IF(OR(results!J256="",results!$M256="",results!$AE256=0),"",VLOOKUP(results!J256,echelle3,2))</f>
        <v/>
      </c>
      <c r="F255" s="2" t="str">
        <f>IF(OR(results!K256="",results!$M256="",results!$AE256=0),"",VLOOKUP(results!K256,echelle3,2))</f>
        <v/>
      </c>
      <c r="G255" s="2" t="str">
        <f>IF(OR(results!L256="",results!$M256="",results!$AE256=0),"",VLOOKUP(results!L256,echelle3,2))</f>
        <v/>
      </c>
      <c r="H255" s="2" t="str">
        <f>IF(OR(results!M256="",results!$M256="",results!$AE256=0),"",VLOOKUP(results!M256,echelle2,2))</f>
        <v/>
      </c>
      <c r="I255" s="92">
        <f>results!B256</f>
        <v>0</v>
      </c>
      <c r="K255" s="2" t="str">
        <f>IF(OR(results!F256="",results!$M256="",results!$AE256=0),"",VLOOKUP(results!F256,Feuil1!$N$2:$O$48,2))</f>
        <v/>
      </c>
      <c r="L255" s="2" t="str">
        <f>IF(OR(results!Q256="",results!$M256="",results!$AE256=0),"",VLOOKUP(results!Q256,echelle3,2))</f>
        <v/>
      </c>
      <c r="M255" s="2" t="str">
        <f>IF(OR(results!R256="",results!$M256="",results!$AE256=0),"",VLOOKUP(results!R256,echelle3,2))</f>
        <v/>
      </c>
      <c r="N255" s="2" t="str">
        <f>IF(OR(results!S256="",results!$M256="",results!$AE256=0),"",VLOOKUP(results!S256,echelle3,2))</f>
        <v/>
      </c>
      <c r="O255" s="2" t="str">
        <f>IF(OR(results!T256="",results!$M256="",results!$AE256=0),"",VLOOKUP(results!T256,echelle3,2))</f>
        <v/>
      </c>
      <c r="P255" s="2" t="str">
        <f>IF(OR(results!U256="",results!$M256="",results!$AE256=0),"",VLOOKUP(results!U256,echelle3,2))</f>
        <v/>
      </c>
      <c r="Q255" s="2" t="str">
        <f>IF(OR(results!V256="",results!$M256="",results!$AE256=0),"",VLOOKUP(results!V256,echelle3,2))</f>
        <v/>
      </c>
      <c r="R255" s="2" t="str">
        <f>IF(OR(results!W256="",results!$M256="",results!$AE256=0),"",VLOOKUP(results!W256,echelle2,2))</f>
        <v/>
      </c>
      <c r="S255" s="92">
        <f>results!L256</f>
        <v>0</v>
      </c>
    </row>
    <row r="256" spans="1:19" x14ac:dyDescent="0.25">
      <c r="A256" s="2" t="str">
        <f>IF(OR(results!F257="",results!$M257="",results!$AE257=0),"",VLOOKUP(results!F257,echelle3,2))</f>
        <v/>
      </c>
      <c r="B256" s="2" t="str">
        <f>IF(OR(results!G257="",results!$M257="",results!$AE257=0),"",VLOOKUP(results!G257,echelle3,2))</f>
        <v/>
      </c>
      <c r="C256" s="2" t="str">
        <f>IF(OR(results!H257="",results!$M257="",results!$AE257=0),"",VLOOKUP(results!H257,echelle3,2))</f>
        <v/>
      </c>
      <c r="D256" s="2" t="str">
        <f>IF(OR(results!I257="",results!$M257="",results!$AE257=0),"",VLOOKUP(results!I257,echelle3,2))</f>
        <v/>
      </c>
      <c r="E256" s="2" t="str">
        <f>IF(OR(results!J257="",results!$M257="",results!$AE257=0),"",VLOOKUP(results!J257,echelle3,2))</f>
        <v/>
      </c>
      <c r="F256" s="2" t="str">
        <f>IF(OR(results!K257="",results!$M257="",results!$AE257=0),"",VLOOKUP(results!K257,echelle3,2))</f>
        <v/>
      </c>
      <c r="G256" s="2" t="str">
        <f>IF(OR(results!L257="",results!$M257="",results!$AE257=0),"",VLOOKUP(results!L257,echelle3,2))</f>
        <v/>
      </c>
      <c r="H256" s="2" t="str">
        <f>IF(OR(results!M257="",results!$M257="",results!$AE257=0),"",VLOOKUP(results!M257,echelle2,2))</f>
        <v/>
      </c>
      <c r="I256" s="92">
        <f>results!B257</f>
        <v>0</v>
      </c>
      <c r="K256" s="2" t="str">
        <f>IF(OR(results!F257="",results!$M257="",results!$AE257=0),"",VLOOKUP(results!F257,Feuil1!$N$2:$O$48,2))</f>
        <v/>
      </c>
      <c r="L256" s="2" t="str">
        <f>IF(OR(results!Q257="",results!$M257="",results!$AE257=0),"",VLOOKUP(results!Q257,echelle3,2))</f>
        <v/>
      </c>
      <c r="M256" s="2" t="str">
        <f>IF(OR(results!R257="",results!$M257="",results!$AE257=0),"",VLOOKUP(results!R257,echelle3,2))</f>
        <v/>
      </c>
      <c r="N256" s="2" t="str">
        <f>IF(OR(results!S257="",results!$M257="",results!$AE257=0),"",VLOOKUP(results!S257,echelle3,2))</f>
        <v/>
      </c>
      <c r="O256" s="2" t="str">
        <f>IF(OR(results!T257="",results!$M257="",results!$AE257=0),"",VLOOKUP(results!T257,echelle3,2))</f>
        <v/>
      </c>
      <c r="P256" s="2" t="str">
        <f>IF(OR(results!U257="",results!$M257="",results!$AE257=0),"",VLOOKUP(results!U257,echelle3,2))</f>
        <v/>
      </c>
      <c r="Q256" s="2" t="str">
        <f>IF(OR(results!V257="",results!$M257="",results!$AE257=0),"",VLOOKUP(results!V257,echelle3,2))</f>
        <v/>
      </c>
      <c r="R256" s="2" t="str">
        <f>IF(OR(results!W257="",results!$M257="",results!$AE257=0),"",VLOOKUP(results!W257,echelle2,2))</f>
        <v/>
      </c>
      <c r="S256" s="92">
        <f>results!L257</f>
        <v>0</v>
      </c>
    </row>
    <row r="257" spans="1:19" x14ac:dyDescent="0.25">
      <c r="A257" s="2" t="str">
        <f>IF(OR(results!F258="",results!$M258="",results!$AE258=0),"",VLOOKUP(results!F258,echelle3,2))</f>
        <v/>
      </c>
      <c r="B257" s="2" t="str">
        <f>IF(OR(results!G258="",results!$M258="",results!$AE258=0),"",VLOOKUP(results!G258,echelle3,2))</f>
        <v/>
      </c>
      <c r="C257" s="2" t="str">
        <f>IF(OR(results!H258="",results!$M258="",results!$AE258=0),"",VLOOKUP(results!H258,echelle3,2))</f>
        <v/>
      </c>
      <c r="D257" s="2" t="str">
        <f>IF(OR(results!I258="",results!$M258="",results!$AE258=0),"",VLOOKUP(results!I258,echelle3,2))</f>
        <v/>
      </c>
      <c r="E257" s="2" t="str">
        <f>IF(OR(results!J258="",results!$M258="",results!$AE258=0),"",VLOOKUP(results!J258,echelle3,2))</f>
        <v/>
      </c>
      <c r="F257" s="2" t="str">
        <f>IF(OR(results!K258="",results!$M258="",results!$AE258=0),"",VLOOKUP(results!K258,echelle3,2))</f>
        <v/>
      </c>
      <c r="G257" s="2" t="str">
        <f>IF(OR(results!L258="",results!$M258="",results!$AE258=0),"",VLOOKUP(results!L258,echelle3,2))</f>
        <v/>
      </c>
      <c r="H257" s="2" t="str">
        <f>IF(OR(results!M258="",results!$M258="",results!$AE258=0),"",VLOOKUP(results!M258,echelle2,2))</f>
        <v/>
      </c>
      <c r="I257" s="92">
        <f>results!B258</f>
        <v>0</v>
      </c>
      <c r="K257" s="2" t="str">
        <f>IF(OR(results!F258="",results!$M258="",results!$AE258=0),"",VLOOKUP(results!F258,Feuil1!$N$2:$O$48,2))</f>
        <v/>
      </c>
      <c r="L257" s="2" t="str">
        <f>IF(OR(results!Q258="",results!$M258="",results!$AE258=0),"",VLOOKUP(results!Q258,echelle3,2))</f>
        <v/>
      </c>
      <c r="M257" s="2" t="str">
        <f>IF(OR(results!R258="",results!$M258="",results!$AE258=0),"",VLOOKUP(results!R258,echelle3,2))</f>
        <v/>
      </c>
      <c r="N257" s="2" t="str">
        <f>IF(OR(results!S258="",results!$M258="",results!$AE258=0),"",VLOOKUP(results!S258,echelle3,2))</f>
        <v/>
      </c>
      <c r="O257" s="2" t="str">
        <f>IF(OR(results!T258="",results!$M258="",results!$AE258=0),"",VLOOKUP(results!T258,echelle3,2))</f>
        <v/>
      </c>
      <c r="P257" s="2" t="str">
        <f>IF(OR(results!U258="",results!$M258="",results!$AE258=0),"",VLOOKUP(results!U258,echelle3,2))</f>
        <v/>
      </c>
      <c r="Q257" s="2" t="str">
        <f>IF(OR(results!V258="",results!$M258="",results!$AE258=0),"",VLOOKUP(results!V258,echelle3,2))</f>
        <v/>
      </c>
      <c r="R257" s="2" t="str">
        <f>IF(OR(results!W258="",results!$M258="",results!$AE258=0),"",VLOOKUP(results!W258,echelle2,2))</f>
        <v/>
      </c>
      <c r="S257" s="92">
        <f>results!L258</f>
        <v>0</v>
      </c>
    </row>
    <row r="258" spans="1:19" x14ac:dyDescent="0.25">
      <c r="A258" s="2" t="str">
        <f>IF(OR(results!F259="",results!$M259="",results!$AE259=0),"",VLOOKUP(results!F259,echelle3,2))</f>
        <v/>
      </c>
      <c r="B258" s="2" t="str">
        <f>IF(OR(results!G259="",results!$M259="",results!$AE259=0),"",VLOOKUP(results!G259,echelle3,2))</f>
        <v/>
      </c>
      <c r="C258" s="2" t="str">
        <f>IF(OR(results!H259="",results!$M259="",results!$AE259=0),"",VLOOKUP(results!H259,echelle3,2))</f>
        <v/>
      </c>
      <c r="D258" s="2" t="str">
        <f>IF(OR(results!I259="",results!$M259="",results!$AE259=0),"",VLOOKUP(results!I259,echelle3,2))</f>
        <v/>
      </c>
      <c r="E258" s="2" t="str">
        <f>IF(OR(results!J259="",results!$M259="",results!$AE259=0),"",VLOOKUP(results!J259,echelle3,2))</f>
        <v/>
      </c>
      <c r="F258" s="2" t="str">
        <f>IF(OR(results!K259="",results!$M259="",results!$AE259=0),"",VLOOKUP(results!K259,echelle3,2))</f>
        <v/>
      </c>
      <c r="G258" s="2" t="str">
        <f>IF(OR(results!L259="",results!$M259="",results!$AE259=0),"",VLOOKUP(results!L259,echelle3,2))</f>
        <v/>
      </c>
      <c r="H258" s="2" t="str">
        <f>IF(OR(results!M259="",results!$M259="",results!$AE259=0),"",VLOOKUP(results!M259,echelle2,2))</f>
        <v/>
      </c>
      <c r="I258" s="92">
        <f>results!B259</f>
        <v>0</v>
      </c>
      <c r="K258" s="2" t="str">
        <f>IF(OR(results!F259="",results!$M259="",results!$AE259=0),"",VLOOKUP(results!F259,Feuil1!$N$2:$O$48,2))</f>
        <v/>
      </c>
      <c r="L258" s="2" t="str">
        <f>IF(OR(results!Q259="",results!$M259="",results!$AE259=0),"",VLOOKUP(results!Q259,echelle3,2))</f>
        <v/>
      </c>
      <c r="M258" s="2" t="str">
        <f>IF(OR(results!R259="",results!$M259="",results!$AE259=0),"",VLOOKUP(results!R259,echelle3,2))</f>
        <v/>
      </c>
      <c r="N258" s="2" t="str">
        <f>IF(OR(results!S259="",results!$M259="",results!$AE259=0),"",VLOOKUP(results!S259,echelle3,2))</f>
        <v/>
      </c>
      <c r="O258" s="2" t="str">
        <f>IF(OR(results!T259="",results!$M259="",results!$AE259=0),"",VLOOKUP(results!T259,echelle3,2))</f>
        <v/>
      </c>
      <c r="P258" s="2" t="str">
        <f>IF(OR(results!U259="",results!$M259="",results!$AE259=0),"",VLOOKUP(results!U259,echelle3,2))</f>
        <v/>
      </c>
      <c r="Q258" s="2" t="str">
        <f>IF(OR(results!V259="",results!$M259="",results!$AE259=0),"",VLOOKUP(results!V259,echelle3,2))</f>
        <v/>
      </c>
      <c r="R258" s="2" t="str">
        <f>IF(OR(results!W259="",results!$M259="",results!$AE259=0),"",VLOOKUP(results!W259,echelle2,2))</f>
        <v/>
      </c>
      <c r="S258" s="92">
        <f>results!L259</f>
        <v>0</v>
      </c>
    </row>
    <row r="259" spans="1:19" x14ac:dyDescent="0.25">
      <c r="A259" s="2" t="str">
        <f>IF(OR(results!F260="",results!$M260="",results!$AE260=0),"",VLOOKUP(results!F260,echelle3,2))</f>
        <v/>
      </c>
      <c r="B259" s="2" t="str">
        <f>IF(OR(results!G260="",results!$M260="",results!$AE260=0),"",VLOOKUP(results!G260,echelle3,2))</f>
        <v/>
      </c>
      <c r="C259" s="2" t="str">
        <f>IF(OR(results!H260="",results!$M260="",results!$AE260=0),"",VLOOKUP(results!H260,echelle3,2))</f>
        <v/>
      </c>
      <c r="D259" s="2" t="str">
        <f>IF(OR(results!I260="",results!$M260="",results!$AE260=0),"",VLOOKUP(results!I260,echelle3,2))</f>
        <v/>
      </c>
      <c r="E259" s="2" t="str">
        <f>IF(OR(results!J260="",results!$M260="",results!$AE260=0),"",VLOOKUP(results!J260,echelle3,2))</f>
        <v/>
      </c>
      <c r="F259" s="2" t="str">
        <f>IF(OR(results!K260="",results!$M260="",results!$AE260=0),"",VLOOKUP(results!K260,echelle3,2))</f>
        <v/>
      </c>
      <c r="G259" s="2" t="str">
        <f>IF(OR(results!L260="",results!$M260="",results!$AE260=0),"",VLOOKUP(results!L260,echelle3,2))</f>
        <v/>
      </c>
      <c r="H259" s="2" t="str">
        <f>IF(OR(results!M260="",results!$M260="",results!$AE260=0),"",VLOOKUP(results!M260,echelle2,2))</f>
        <v/>
      </c>
      <c r="I259" s="92">
        <f>results!B260</f>
        <v>0</v>
      </c>
      <c r="K259" s="2" t="str">
        <f>IF(OR(results!F260="",results!$M260="",results!$AE260=0),"",VLOOKUP(results!F260,Feuil1!$N$2:$O$48,2))</f>
        <v/>
      </c>
      <c r="L259" s="2" t="str">
        <f>IF(OR(results!Q260="",results!$M260="",results!$AE260=0),"",VLOOKUP(results!Q260,echelle3,2))</f>
        <v/>
      </c>
      <c r="M259" s="2" t="str">
        <f>IF(OR(results!R260="",results!$M260="",results!$AE260=0),"",VLOOKUP(results!R260,echelle3,2))</f>
        <v/>
      </c>
      <c r="N259" s="2" t="str">
        <f>IF(OR(results!S260="",results!$M260="",results!$AE260=0),"",VLOOKUP(results!S260,echelle3,2))</f>
        <v/>
      </c>
      <c r="O259" s="2" t="str">
        <f>IF(OR(results!T260="",results!$M260="",results!$AE260=0),"",VLOOKUP(results!T260,echelle3,2))</f>
        <v/>
      </c>
      <c r="P259" s="2" t="str">
        <f>IF(OR(results!U260="",results!$M260="",results!$AE260=0),"",VLOOKUP(results!U260,echelle3,2))</f>
        <v/>
      </c>
      <c r="Q259" s="2" t="str">
        <f>IF(OR(results!V260="",results!$M260="",results!$AE260=0),"",VLOOKUP(results!V260,echelle3,2))</f>
        <v/>
      </c>
      <c r="R259" s="2" t="str">
        <f>IF(OR(results!W260="",results!$M260="",results!$AE260=0),"",VLOOKUP(results!W260,echelle2,2))</f>
        <v/>
      </c>
      <c r="S259" s="92">
        <f>results!L260</f>
        <v>0</v>
      </c>
    </row>
    <row r="260" spans="1:19" x14ac:dyDescent="0.25">
      <c r="A260" s="2" t="str">
        <f>IF(OR(results!F261="",results!$M261="",results!$AE261=0),"",VLOOKUP(results!F261,echelle3,2))</f>
        <v/>
      </c>
      <c r="B260" s="2" t="str">
        <f>IF(OR(results!G261="",results!$M261="",results!$AE261=0),"",VLOOKUP(results!G261,echelle3,2))</f>
        <v/>
      </c>
      <c r="C260" s="2" t="str">
        <f>IF(OR(results!H261="",results!$M261="",results!$AE261=0),"",VLOOKUP(results!H261,echelle3,2))</f>
        <v/>
      </c>
      <c r="D260" s="2" t="str">
        <f>IF(OR(results!I261="",results!$M261="",results!$AE261=0),"",VLOOKUP(results!I261,echelle3,2))</f>
        <v/>
      </c>
      <c r="E260" s="2" t="str">
        <f>IF(OR(results!J261="",results!$M261="",results!$AE261=0),"",VLOOKUP(results!J261,echelle3,2))</f>
        <v/>
      </c>
      <c r="F260" s="2" t="str">
        <f>IF(OR(results!K261="",results!$M261="",results!$AE261=0),"",VLOOKUP(results!K261,echelle3,2))</f>
        <v/>
      </c>
      <c r="G260" s="2" t="str">
        <f>IF(OR(results!L261="",results!$M261="",results!$AE261=0),"",VLOOKUP(results!L261,echelle3,2))</f>
        <v/>
      </c>
      <c r="H260" s="2" t="str">
        <f>IF(OR(results!M261="",results!$M261="",results!$AE261=0),"",VLOOKUP(results!M261,echelle2,2))</f>
        <v/>
      </c>
      <c r="I260" s="92">
        <f>results!B261</f>
        <v>0</v>
      </c>
      <c r="K260" s="2" t="str">
        <f>IF(OR(results!F261="",results!$M261="",results!$AE261=0),"",VLOOKUP(results!F261,Feuil1!$N$2:$O$48,2))</f>
        <v/>
      </c>
      <c r="L260" s="2" t="str">
        <f>IF(OR(results!Q261="",results!$M261="",results!$AE261=0),"",VLOOKUP(results!Q261,echelle3,2))</f>
        <v/>
      </c>
      <c r="M260" s="2" t="str">
        <f>IF(OR(results!R261="",results!$M261="",results!$AE261=0),"",VLOOKUP(results!R261,echelle3,2))</f>
        <v/>
      </c>
      <c r="N260" s="2" t="str">
        <f>IF(OR(results!S261="",results!$M261="",results!$AE261=0),"",VLOOKUP(results!S261,echelle3,2))</f>
        <v/>
      </c>
      <c r="O260" s="2" t="str">
        <f>IF(OR(results!T261="",results!$M261="",results!$AE261=0),"",VLOOKUP(results!T261,echelle3,2))</f>
        <v/>
      </c>
      <c r="P260" s="2" t="str">
        <f>IF(OR(results!U261="",results!$M261="",results!$AE261=0),"",VLOOKUP(results!U261,echelle3,2))</f>
        <v/>
      </c>
      <c r="Q260" s="2" t="str">
        <f>IF(OR(results!V261="",results!$M261="",results!$AE261=0),"",VLOOKUP(results!V261,echelle3,2))</f>
        <v/>
      </c>
      <c r="R260" s="2" t="str">
        <f>IF(OR(results!W261="",results!$M261="",results!$AE261=0),"",VLOOKUP(results!W261,echelle2,2))</f>
        <v/>
      </c>
      <c r="S260" s="92">
        <f>results!L261</f>
        <v>0</v>
      </c>
    </row>
    <row r="261" spans="1:19" x14ac:dyDescent="0.25">
      <c r="A261" s="2" t="str">
        <f>IF(OR(results!F262="",results!$M262="",results!$AE262=0),"",VLOOKUP(results!F262,echelle3,2))</f>
        <v/>
      </c>
      <c r="B261" s="2" t="str">
        <f>IF(OR(results!G262="",results!$M262="",results!$AE262=0),"",VLOOKUP(results!G262,echelle3,2))</f>
        <v/>
      </c>
      <c r="C261" s="2" t="str">
        <f>IF(OR(results!H262="",results!$M262="",results!$AE262=0),"",VLOOKUP(results!H262,echelle3,2))</f>
        <v/>
      </c>
      <c r="D261" s="2" t="str">
        <f>IF(OR(results!I262="",results!$M262="",results!$AE262=0),"",VLOOKUP(results!I262,echelle3,2))</f>
        <v/>
      </c>
      <c r="E261" s="2" t="str">
        <f>IF(OR(results!J262="",results!$M262="",results!$AE262=0),"",VLOOKUP(results!J262,echelle3,2))</f>
        <v/>
      </c>
      <c r="F261" s="2" t="str">
        <f>IF(OR(results!K262="",results!$M262="",results!$AE262=0),"",VLOOKUP(results!K262,echelle3,2))</f>
        <v/>
      </c>
      <c r="G261" s="2" t="str">
        <f>IF(OR(results!L262="",results!$M262="",results!$AE262=0),"",VLOOKUP(results!L262,echelle3,2))</f>
        <v/>
      </c>
      <c r="H261" s="2" t="str">
        <f>IF(OR(results!M262="",results!$M262="",results!$AE262=0),"",VLOOKUP(results!M262,echelle2,2))</f>
        <v/>
      </c>
      <c r="I261" s="92">
        <f>results!B262</f>
        <v>0</v>
      </c>
      <c r="K261" s="2" t="str">
        <f>IF(OR(results!F262="",results!$M262="",results!$AE262=0),"",VLOOKUP(results!F262,Feuil1!$N$2:$O$48,2))</f>
        <v/>
      </c>
      <c r="L261" s="2" t="str">
        <f>IF(OR(results!Q262="",results!$M262="",results!$AE262=0),"",VLOOKUP(results!Q262,echelle3,2))</f>
        <v/>
      </c>
      <c r="M261" s="2" t="str">
        <f>IF(OR(results!R262="",results!$M262="",results!$AE262=0),"",VLOOKUP(results!R262,echelle3,2))</f>
        <v/>
      </c>
      <c r="N261" s="2" t="str">
        <f>IF(OR(results!S262="",results!$M262="",results!$AE262=0),"",VLOOKUP(results!S262,echelle3,2))</f>
        <v/>
      </c>
      <c r="O261" s="2" t="str">
        <f>IF(OR(results!T262="",results!$M262="",results!$AE262=0),"",VLOOKUP(results!T262,echelle3,2))</f>
        <v/>
      </c>
      <c r="P261" s="2" t="str">
        <f>IF(OR(results!U262="",results!$M262="",results!$AE262=0),"",VLOOKUP(results!U262,echelle3,2))</f>
        <v/>
      </c>
      <c r="Q261" s="2" t="str">
        <f>IF(OR(results!V262="",results!$M262="",results!$AE262=0),"",VLOOKUP(results!V262,echelle3,2))</f>
        <v/>
      </c>
      <c r="R261" s="2" t="str">
        <f>IF(OR(results!W262="",results!$M262="",results!$AE262=0),"",VLOOKUP(results!W262,echelle2,2))</f>
        <v/>
      </c>
      <c r="S261" s="92">
        <f>results!L262</f>
        <v>0</v>
      </c>
    </row>
    <row r="262" spans="1:19" x14ac:dyDescent="0.25">
      <c r="A262" s="2" t="str">
        <f>IF(OR(results!F263="",results!$M263="",results!$AE263=0),"",VLOOKUP(results!F263,echelle3,2))</f>
        <v/>
      </c>
      <c r="B262" s="2" t="str">
        <f>IF(OR(results!G263="",results!$M263="",results!$AE263=0),"",VLOOKUP(results!G263,echelle3,2))</f>
        <v/>
      </c>
      <c r="C262" s="2" t="str">
        <f>IF(OR(results!H263="",results!$M263="",results!$AE263=0),"",VLOOKUP(results!H263,echelle3,2))</f>
        <v/>
      </c>
      <c r="D262" s="2" t="str">
        <f>IF(OR(results!I263="",results!$M263="",results!$AE263=0),"",VLOOKUP(results!I263,echelle3,2))</f>
        <v/>
      </c>
      <c r="E262" s="2" t="str">
        <f>IF(OR(results!J263="",results!$M263="",results!$AE263=0),"",VLOOKUP(results!J263,echelle3,2))</f>
        <v/>
      </c>
      <c r="F262" s="2" t="str">
        <f>IF(OR(results!K263="",results!$M263="",results!$AE263=0),"",VLOOKUP(results!K263,echelle3,2))</f>
        <v/>
      </c>
      <c r="G262" s="2" t="str">
        <f>IF(OR(results!L263="",results!$M263="",results!$AE263=0),"",VLOOKUP(results!L263,echelle3,2))</f>
        <v/>
      </c>
      <c r="H262" s="2" t="str">
        <f>IF(OR(results!M263="",results!$M263="",results!$AE263=0),"",VLOOKUP(results!M263,echelle2,2))</f>
        <v/>
      </c>
      <c r="I262" s="92">
        <f>results!B263</f>
        <v>0</v>
      </c>
      <c r="K262" s="2" t="str">
        <f>IF(OR(results!F263="",results!$M263="",results!$AE263=0),"",VLOOKUP(results!F263,Feuil1!$N$2:$O$48,2))</f>
        <v/>
      </c>
      <c r="L262" s="2" t="str">
        <f>IF(OR(results!Q263="",results!$M263="",results!$AE263=0),"",VLOOKUP(results!Q263,echelle3,2))</f>
        <v/>
      </c>
      <c r="M262" s="2" t="str">
        <f>IF(OR(results!R263="",results!$M263="",results!$AE263=0),"",VLOOKUP(results!R263,echelle3,2))</f>
        <v/>
      </c>
      <c r="N262" s="2" t="str">
        <f>IF(OR(results!S263="",results!$M263="",results!$AE263=0),"",VLOOKUP(results!S263,echelle3,2))</f>
        <v/>
      </c>
      <c r="O262" s="2" t="str">
        <f>IF(OR(results!T263="",results!$M263="",results!$AE263=0),"",VLOOKUP(results!T263,echelle3,2))</f>
        <v/>
      </c>
      <c r="P262" s="2" t="str">
        <f>IF(OR(results!U263="",results!$M263="",results!$AE263=0),"",VLOOKUP(results!U263,echelle3,2))</f>
        <v/>
      </c>
      <c r="Q262" s="2" t="str">
        <f>IF(OR(results!V263="",results!$M263="",results!$AE263=0),"",VLOOKUP(results!V263,echelle3,2))</f>
        <v/>
      </c>
      <c r="R262" s="2" t="str">
        <f>IF(OR(results!W263="",results!$M263="",results!$AE263=0),"",VLOOKUP(results!W263,echelle2,2))</f>
        <v/>
      </c>
      <c r="S262" s="92">
        <f>results!L263</f>
        <v>0</v>
      </c>
    </row>
    <row r="263" spans="1:19" x14ac:dyDescent="0.25">
      <c r="A263" s="2" t="str">
        <f>IF(OR(results!F264="",results!$M264="",results!$AE264=0),"",VLOOKUP(results!F264,echelle3,2))</f>
        <v/>
      </c>
      <c r="B263" s="2" t="str">
        <f>IF(OR(results!G264="",results!$M264="",results!$AE264=0),"",VLOOKUP(results!G264,echelle3,2))</f>
        <v/>
      </c>
      <c r="C263" s="2" t="str">
        <f>IF(OR(results!H264="",results!$M264="",results!$AE264=0),"",VLOOKUP(results!H264,echelle3,2))</f>
        <v/>
      </c>
      <c r="D263" s="2" t="str">
        <f>IF(OR(results!I264="",results!$M264="",results!$AE264=0),"",VLOOKUP(results!I264,echelle3,2))</f>
        <v/>
      </c>
      <c r="E263" s="2" t="str">
        <f>IF(OR(results!J264="",results!$M264="",results!$AE264=0),"",VLOOKUP(results!J264,echelle3,2))</f>
        <v/>
      </c>
      <c r="F263" s="2" t="str">
        <f>IF(OR(results!K264="",results!$M264="",results!$AE264=0),"",VLOOKUP(results!K264,echelle3,2))</f>
        <v/>
      </c>
      <c r="G263" s="2" t="str">
        <f>IF(OR(results!L264="",results!$M264="",results!$AE264=0),"",VLOOKUP(results!L264,echelle3,2))</f>
        <v/>
      </c>
      <c r="H263" s="2" t="str">
        <f>IF(OR(results!M264="",results!$M264="",results!$AE264=0),"",VLOOKUP(results!M264,echelle2,2))</f>
        <v/>
      </c>
      <c r="I263" s="92">
        <f>results!B264</f>
        <v>0</v>
      </c>
      <c r="K263" s="2" t="str">
        <f>IF(OR(results!F264="",results!$M264="",results!$AE264=0),"",VLOOKUP(results!F264,Feuil1!$N$2:$O$48,2))</f>
        <v/>
      </c>
      <c r="L263" s="2" t="str">
        <f>IF(OR(results!Q264="",results!$M264="",results!$AE264=0),"",VLOOKUP(results!Q264,echelle3,2))</f>
        <v/>
      </c>
      <c r="M263" s="2" t="str">
        <f>IF(OR(results!R264="",results!$M264="",results!$AE264=0),"",VLOOKUP(results!R264,echelle3,2))</f>
        <v/>
      </c>
      <c r="N263" s="2" t="str">
        <f>IF(OR(results!S264="",results!$M264="",results!$AE264=0),"",VLOOKUP(results!S264,echelle3,2))</f>
        <v/>
      </c>
      <c r="O263" s="2" t="str">
        <f>IF(OR(results!T264="",results!$M264="",results!$AE264=0),"",VLOOKUP(results!T264,echelle3,2))</f>
        <v/>
      </c>
      <c r="P263" s="2" t="str">
        <f>IF(OR(results!U264="",results!$M264="",results!$AE264=0),"",VLOOKUP(results!U264,echelle3,2))</f>
        <v/>
      </c>
      <c r="Q263" s="2" t="str">
        <f>IF(OR(results!V264="",results!$M264="",results!$AE264=0),"",VLOOKUP(results!V264,echelle3,2))</f>
        <v/>
      </c>
      <c r="R263" s="2" t="str">
        <f>IF(OR(results!W264="",results!$M264="",results!$AE264=0),"",VLOOKUP(results!W264,echelle2,2))</f>
        <v/>
      </c>
      <c r="S263" s="92">
        <f>results!L264</f>
        <v>0</v>
      </c>
    </row>
    <row r="264" spans="1:19" x14ac:dyDescent="0.25">
      <c r="A264" s="2" t="str">
        <f>IF(OR(results!F265="",results!$M265="",results!$AE265=0),"",VLOOKUP(results!F265,echelle3,2))</f>
        <v/>
      </c>
      <c r="B264" s="2" t="str">
        <f>IF(OR(results!G265="",results!$M265="",results!$AE265=0),"",VLOOKUP(results!G265,echelle3,2))</f>
        <v/>
      </c>
      <c r="C264" s="2" t="str">
        <f>IF(OR(results!H265="",results!$M265="",results!$AE265=0),"",VLOOKUP(results!H265,echelle3,2))</f>
        <v/>
      </c>
      <c r="D264" s="2" t="str">
        <f>IF(OR(results!I265="",results!$M265="",results!$AE265=0),"",VLOOKUP(results!I265,echelle3,2))</f>
        <v/>
      </c>
      <c r="E264" s="2" t="str">
        <f>IF(OR(results!J265="",results!$M265="",results!$AE265=0),"",VLOOKUP(results!J265,echelle3,2))</f>
        <v/>
      </c>
      <c r="F264" s="2" t="str">
        <f>IF(OR(results!K265="",results!$M265="",results!$AE265=0),"",VLOOKUP(results!K265,echelle3,2))</f>
        <v/>
      </c>
      <c r="G264" s="2" t="str">
        <f>IF(OR(results!L265="",results!$M265="",results!$AE265=0),"",VLOOKUP(results!L265,echelle3,2))</f>
        <v/>
      </c>
      <c r="H264" s="2" t="str">
        <f>IF(OR(results!M265="",results!$M265="",results!$AE265=0),"",VLOOKUP(results!M265,echelle2,2))</f>
        <v/>
      </c>
      <c r="I264" s="92">
        <f>results!B265</f>
        <v>0</v>
      </c>
      <c r="K264" s="2" t="str">
        <f>IF(OR(results!F265="",results!$M265="",results!$AE265=0),"",VLOOKUP(results!F265,Feuil1!$N$2:$O$48,2))</f>
        <v/>
      </c>
      <c r="L264" s="2" t="str">
        <f>IF(OR(results!Q265="",results!$M265="",results!$AE265=0),"",VLOOKUP(results!Q265,echelle3,2))</f>
        <v/>
      </c>
      <c r="M264" s="2" t="str">
        <f>IF(OR(results!R265="",results!$M265="",results!$AE265=0),"",VLOOKUP(results!R265,echelle3,2))</f>
        <v/>
      </c>
      <c r="N264" s="2" t="str">
        <f>IF(OR(results!S265="",results!$M265="",results!$AE265=0),"",VLOOKUP(results!S265,echelle3,2))</f>
        <v/>
      </c>
      <c r="O264" s="2" t="str">
        <f>IF(OR(results!T265="",results!$M265="",results!$AE265=0),"",VLOOKUP(results!T265,echelle3,2))</f>
        <v/>
      </c>
      <c r="P264" s="2" t="str">
        <f>IF(OR(results!U265="",results!$M265="",results!$AE265=0),"",VLOOKUP(results!U265,echelle3,2))</f>
        <v/>
      </c>
      <c r="Q264" s="2" t="str">
        <f>IF(OR(results!V265="",results!$M265="",results!$AE265=0),"",VLOOKUP(results!V265,echelle3,2))</f>
        <v/>
      </c>
      <c r="R264" s="2" t="str">
        <f>IF(OR(results!W265="",results!$M265="",results!$AE265=0),"",VLOOKUP(results!W265,echelle2,2))</f>
        <v/>
      </c>
      <c r="S264" s="92">
        <f>results!L265</f>
        <v>0</v>
      </c>
    </row>
    <row r="265" spans="1:19" x14ac:dyDescent="0.25">
      <c r="A265" s="2" t="str">
        <f>IF(OR(results!F266="",results!$M266="",results!$AE266=0),"",VLOOKUP(results!F266,echelle3,2))</f>
        <v/>
      </c>
      <c r="B265" s="2" t="str">
        <f>IF(OR(results!G266="",results!$M266="",results!$AE266=0),"",VLOOKUP(results!G266,echelle3,2))</f>
        <v/>
      </c>
      <c r="C265" s="2" t="str">
        <f>IF(OR(results!H266="",results!$M266="",results!$AE266=0),"",VLOOKUP(results!H266,echelle3,2))</f>
        <v/>
      </c>
      <c r="D265" s="2" t="str">
        <f>IF(OR(results!I266="",results!$M266="",results!$AE266=0),"",VLOOKUP(results!I266,echelle3,2))</f>
        <v/>
      </c>
      <c r="E265" s="2" t="str">
        <f>IF(OR(results!J266="",results!$M266="",results!$AE266=0),"",VLOOKUP(results!J266,echelle3,2))</f>
        <v/>
      </c>
      <c r="F265" s="2" t="str">
        <f>IF(OR(results!K266="",results!$M266="",results!$AE266=0),"",VLOOKUP(results!K266,echelle3,2))</f>
        <v/>
      </c>
      <c r="G265" s="2" t="str">
        <f>IF(OR(results!L266="",results!$M266="",results!$AE266=0),"",VLOOKUP(results!L266,echelle3,2))</f>
        <v/>
      </c>
      <c r="H265" s="2" t="str">
        <f>IF(OR(results!M266="",results!$M266="",results!$AE266=0),"",VLOOKUP(results!M266,echelle2,2))</f>
        <v/>
      </c>
      <c r="I265" s="92">
        <f>results!B266</f>
        <v>0</v>
      </c>
      <c r="K265" s="2" t="str">
        <f>IF(OR(results!F266="",results!$M266="",results!$AE266=0),"",VLOOKUP(results!F266,Feuil1!$N$2:$O$48,2))</f>
        <v/>
      </c>
      <c r="L265" s="2" t="str">
        <f>IF(OR(results!Q266="",results!$M266="",results!$AE266=0),"",VLOOKUP(results!Q266,echelle3,2))</f>
        <v/>
      </c>
      <c r="M265" s="2" t="str">
        <f>IF(OR(results!R266="",results!$M266="",results!$AE266=0),"",VLOOKUP(results!R266,echelle3,2))</f>
        <v/>
      </c>
      <c r="N265" s="2" t="str">
        <f>IF(OR(results!S266="",results!$M266="",results!$AE266=0),"",VLOOKUP(results!S266,echelle3,2))</f>
        <v/>
      </c>
      <c r="O265" s="2" t="str">
        <f>IF(OR(results!T266="",results!$M266="",results!$AE266=0),"",VLOOKUP(results!T266,echelle3,2))</f>
        <v/>
      </c>
      <c r="P265" s="2" t="str">
        <f>IF(OR(results!U266="",results!$M266="",results!$AE266=0),"",VLOOKUP(results!U266,echelle3,2))</f>
        <v/>
      </c>
      <c r="Q265" s="2" t="str">
        <f>IF(OR(results!V266="",results!$M266="",results!$AE266=0),"",VLOOKUP(results!V266,echelle3,2))</f>
        <v/>
      </c>
      <c r="R265" s="2" t="str">
        <f>IF(OR(results!W266="",results!$M266="",results!$AE266=0),"",VLOOKUP(results!W266,echelle2,2))</f>
        <v/>
      </c>
      <c r="S265" s="92">
        <f>results!L266</f>
        <v>0</v>
      </c>
    </row>
    <row r="266" spans="1:19" x14ac:dyDescent="0.25">
      <c r="A266" s="2" t="str">
        <f>IF(OR(results!F267="",results!$M267="",results!$AE267=0),"",VLOOKUP(results!F267,echelle3,2))</f>
        <v/>
      </c>
      <c r="B266" s="2" t="str">
        <f>IF(OR(results!G267="",results!$M267="",results!$AE267=0),"",VLOOKUP(results!G267,echelle3,2))</f>
        <v/>
      </c>
      <c r="C266" s="2" t="str">
        <f>IF(OR(results!H267="",results!$M267="",results!$AE267=0),"",VLOOKUP(results!H267,echelle3,2))</f>
        <v/>
      </c>
      <c r="D266" s="2" t="str">
        <f>IF(OR(results!I267="",results!$M267="",results!$AE267=0),"",VLOOKUP(results!I267,echelle3,2))</f>
        <v/>
      </c>
      <c r="E266" s="2" t="str">
        <f>IF(OR(results!J267="",results!$M267="",results!$AE267=0),"",VLOOKUP(results!J267,echelle3,2))</f>
        <v/>
      </c>
      <c r="F266" s="2" t="str">
        <f>IF(OR(results!K267="",results!$M267="",results!$AE267=0),"",VLOOKUP(results!K267,echelle3,2))</f>
        <v/>
      </c>
      <c r="G266" s="2" t="str">
        <f>IF(OR(results!L267="",results!$M267="",results!$AE267=0),"",VLOOKUP(results!L267,echelle3,2))</f>
        <v/>
      </c>
      <c r="H266" s="2" t="str">
        <f>IF(OR(results!M267="",results!$M267="",results!$AE267=0),"",VLOOKUP(results!M267,echelle2,2))</f>
        <v/>
      </c>
      <c r="I266" s="92">
        <f>results!B267</f>
        <v>0</v>
      </c>
      <c r="K266" s="2" t="str">
        <f>IF(OR(results!F267="",results!$M267="",results!$AE267=0),"",VLOOKUP(results!F267,Feuil1!$N$2:$O$48,2))</f>
        <v/>
      </c>
      <c r="L266" s="2" t="str">
        <f>IF(OR(results!Q267="",results!$M267="",results!$AE267=0),"",VLOOKUP(results!Q267,echelle3,2))</f>
        <v/>
      </c>
      <c r="M266" s="2" t="str">
        <f>IF(OR(results!R267="",results!$M267="",results!$AE267=0),"",VLOOKUP(results!R267,echelle3,2))</f>
        <v/>
      </c>
      <c r="N266" s="2" t="str">
        <f>IF(OR(results!S267="",results!$M267="",results!$AE267=0),"",VLOOKUP(results!S267,echelle3,2))</f>
        <v/>
      </c>
      <c r="O266" s="2" t="str">
        <f>IF(OR(results!T267="",results!$M267="",results!$AE267=0),"",VLOOKUP(results!T267,echelle3,2))</f>
        <v/>
      </c>
      <c r="P266" s="2" t="str">
        <f>IF(OR(results!U267="",results!$M267="",results!$AE267=0),"",VLOOKUP(results!U267,echelle3,2))</f>
        <v/>
      </c>
      <c r="Q266" s="2" t="str">
        <f>IF(OR(results!V267="",results!$M267="",results!$AE267=0),"",VLOOKUP(results!V267,echelle3,2))</f>
        <v/>
      </c>
      <c r="R266" s="2" t="str">
        <f>IF(OR(results!W267="",results!$M267="",results!$AE267=0),"",VLOOKUP(results!W267,echelle2,2))</f>
        <v/>
      </c>
      <c r="S266" s="92">
        <f>results!L267</f>
        <v>0</v>
      </c>
    </row>
    <row r="267" spans="1:19" x14ac:dyDescent="0.25">
      <c r="A267" s="2" t="str">
        <f>IF(OR(results!F268="",results!$M268="",results!$AE268=0),"",VLOOKUP(results!F268,echelle3,2))</f>
        <v/>
      </c>
      <c r="B267" s="2" t="str">
        <f>IF(OR(results!G268="",results!$M268="",results!$AE268=0),"",VLOOKUP(results!G268,echelle3,2))</f>
        <v/>
      </c>
      <c r="C267" s="2" t="str">
        <f>IF(OR(results!H268="",results!$M268="",results!$AE268=0),"",VLOOKUP(results!H268,echelle3,2))</f>
        <v/>
      </c>
      <c r="D267" s="2" t="str">
        <f>IF(OR(results!I268="",results!$M268="",results!$AE268=0),"",VLOOKUP(results!I268,echelle3,2))</f>
        <v/>
      </c>
      <c r="E267" s="2" t="str">
        <f>IF(OR(results!J268="",results!$M268="",results!$AE268=0),"",VLOOKUP(results!J268,echelle3,2))</f>
        <v/>
      </c>
      <c r="F267" s="2" t="str">
        <f>IF(OR(results!K268="",results!$M268="",results!$AE268=0),"",VLOOKUP(results!K268,echelle3,2))</f>
        <v/>
      </c>
      <c r="G267" s="2" t="str">
        <f>IF(OR(results!L268="",results!$M268="",results!$AE268=0),"",VLOOKUP(results!L268,echelle3,2))</f>
        <v/>
      </c>
      <c r="H267" s="2" t="str">
        <f>IF(OR(results!M268="",results!$M268="",results!$AE268=0),"",VLOOKUP(results!M268,echelle2,2))</f>
        <v/>
      </c>
      <c r="I267" s="92">
        <f>results!B268</f>
        <v>0</v>
      </c>
      <c r="K267" s="2" t="str">
        <f>IF(OR(results!F268="",results!$M268="",results!$AE268=0),"",VLOOKUP(results!F268,Feuil1!$N$2:$O$48,2))</f>
        <v/>
      </c>
      <c r="L267" s="2" t="str">
        <f>IF(OR(results!Q268="",results!$M268="",results!$AE268=0),"",VLOOKUP(results!Q268,echelle3,2))</f>
        <v/>
      </c>
      <c r="M267" s="2" t="str">
        <f>IF(OR(results!R268="",results!$M268="",results!$AE268=0),"",VLOOKUP(results!R268,echelle3,2))</f>
        <v/>
      </c>
      <c r="N267" s="2" t="str">
        <f>IF(OR(results!S268="",results!$M268="",results!$AE268=0),"",VLOOKUP(results!S268,echelle3,2))</f>
        <v/>
      </c>
      <c r="O267" s="2" t="str">
        <f>IF(OR(results!T268="",results!$M268="",results!$AE268=0),"",VLOOKUP(results!T268,echelle3,2))</f>
        <v/>
      </c>
      <c r="P267" s="2" t="str">
        <f>IF(OR(results!U268="",results!$M268="",results!$AE268=0),"",VLOOKUP(results!U268,echelle3,2))</f>
        <v/>
      </c>
      <c r="Q267" s="2" t="str">
        <f>IF(OR(results!V268="",results!$M268="",results!$AE268=0),"",VLOOKUP(results!V268,echelle3,2))</f>
        <v/>
      </c>
      <c r="R267" s="2" t="str">
        <f>IF(OR(results!W268="",results!$M268="",results!$AE268=0),"",VLOOKUP(results!W268,echelle2,2))</f>
        <v/>
      </c>
      <c r="S267" s="92">
        <f>results!L268</f>
        <v>0</v>
      </c>
    </row>
    <row r="268" spans="1:19" x14ac:dyDescent="0.25">
      <c r="A268" s="2" t="str">
        <f>IF(OR(results!F269="",results!$M269="",results!$AE269=0),"",VLOOKUP(results!F269,echelle3,2))</f>
        <v/>
      </c>
      <c r="B268" s="2" t="str">
        <f>IF(OR(results!G269="",results!$M269="",results!$AE269=0),"",VLOOKUP(results!G269,echelle3,2))</f>
        <v/>
      </c>
      <c r="C268" s="2" t="str">
        <f>IF(OR(results!H269="",results!$M269="",results!$AE269=0),"",VLOOKUP(results!H269,echelle3,2))</f>
        <v/>
      </c>
      <c r="D268" s="2" t="str">
        <f>IF(OR(results!I269="",results!$M269="",results!$AE269=0),"",VLOOKUP(results!I269,echelle3,2))</f>
        <v/>
      </c>
      <c r="E268" s="2" t="str">
        <f>IF(OR(results!J269="",results!$M269="",results!$AE269=0),"",VLOOKUP(results!J269,echelle3,2))</f>
        <v/>
      </c>
      <c r="F268" s="2" t="str">
        <f>IF(OR(results!K269="",results!$M269="",results!$AE269=0),"",VLOOKUP(results!K269,echelle3,2))</f>
        <v/>
      </c>
      <c r="G268" s="2" t="str">
        <f>IF(OR(results!L269="",results!$M269="",results!$AE269=0),"",VLOOKUP(results!L269,echelle3,2))</f>
        <v/>
      </c>
      <c r="H268" s="2" t="str">
        <f>IF(OR(results!M269="",results!$M269="",results!$AE269=0),"",VLOOKUP(results!M269,echelle2,2))</f>
        <v/>
      </c>
      <c r="I268" s="92">
        <f>results!B269</f>
        <v>0</v>
      </c>
      <c r="K268" s="2" t="str">
        <f>IF(OR(results!F269="",results!$M269="",results!$AE269=0),"",VLOOKUP(results!F269,Feuil1!$N$2:$O$48,2))</f>
        <v/>
      </c>
      <c r="L268" s="2" t="str">
        <f>IF(OR(results!Q269="",results!$M269="",results!$AE269=0),"",VLOOKUP(results!Q269,echelle3,2))</f>
        <v/>
      </c>
      <c r="M268" s="2" t="str">
        <f>IF(OR(results!R269="",results!$M269="",results!$AE269=0),"",VLOOKUP(results!R269,echelle3,2))</f>
        <v/>
      </c>
      <c r="N268" s="2" t="str">
        <f>IF(OR(results!S269="",results!$M269="",results!$AE269=0),"",VLOOKUP(results!S269,echelle3,2))</f>
        <v/>
      </c>
      <c r="O268" s="2" t="str">
        <f>IF(OR(results!T269="",results!$M269="",results!$AE269=0),"",VLOOKUP(results!T269,echelle3,2))</f>
        <v/>
      </c>
      <c r="P268" s="2" t="str">
        <f>IF(OR(results!U269="",results!$M269="",results!$AE269=0),"",VLOOKUP(results!U269,echelle3,2))</f>
        <v/>
      </c>
      <c r="Q268" s="2" t="str">
        <f>IF(OR(results!V269="",results!$M269="",results!$AE269=0),"",VLOOKUP(results!V269,echelle3,2))</f>
        <v/>
      </c>
      <c r="R268" s="2" t="str">
        <f>IF(OR(results!W269="",results!$M269="",results!$AE269=0),"",VLOOKUP(results!W269,echelle2,2))</f>
        <v/>
      </c>
      <c r="S268" s="92">
        <f>results!L269</f>
        <v>0</v>
      </c>
    </row>
    <row r="269" spans="1:19" x14ac:dyDescent="0.25">
      <c r="A269" s="2" t="str">
        <f>IF(OR(results!F270="",results!$M270="",results!$AE270=0),"",VLOOKUP(results!F270,echelle3,2))</f>
        <v/>
      </c>
      <c r="B269" s="2" t="str">
        <f>IF(OR(results!G270="",results!$M270="",results!$AE270=0),"",VLOOKUP(results!G270,echelle3,2))</f>
        <v/>
      </c>
      <c r="C269" s="2" t="str">
        <f>IF(OR(results!H270="",results!$M270="",results!$AE270=0),"",VLOOKUP(results!H270,echelle3,2))</f>
        <v/>
      </c>
      <c r="D269" s="2" t="str">
        <f>IF(OR(results!I270="",results!$M270="",results!$AE270=0),"",VLOOKUP(results!I270,echelle3,2))</f>
        <v/>
      </c>
      <c r="E269" s="2" t="str">
        <f>IF(OR(results!J270="",results!$M270="",results!$AE270=0),"",VLOOKUP(results!J270,echelle3,2))</f>
        <v/>
      </c>
      <c r="F269" s="2" t="str">
        <f>IF(OR(results!K270="",results!$M270="",results!$AE270=0),"",VLOOKUP(results!K270,echelle3,2))</f>
        <v/>
      </c>
      <c r="G269" s="2" t="str">
        <f>IF(OR(results!L270="",results!$M270="",results!$AE270=0),"",VLOOKUP(results!L270,echelle3,2))</f>
        <v/>
      </c>
      <c r="H269" s="2" t="str">
        <f>IF(OR(results!M270="",results!$M270="",results!$AE270=0),"",VLOOKUP(results!M270,echelle2,2))</f>
        <v/>
      </c>
      <c r="I269" s="92">
        <f>results!B270</f>
        <v>0</v>
      </c>
      <c r="K269" s="2" t="str">
        <f>IF(OR(results!F270="",results!$M270="",results!$AE270=0),"",VLOOKUP(results!F270,Feuil1!$N$2:$O$48,2))</f>
        <v/>
      </c>
      <c r="L269" s="2" t="str">
        <f>IF(OR(results!Q270="",results!$M270="",results!$AE270=0),"",VLOOKUP(results!Q270,echelle3,2))</f>
        <v/>
      </c>
      <c r="M269" s="2" t="str">
        <f>IF(OR(results!R270="",results!$M270="",results!$AE270=0),"",VLOOKUP(results!R270,echelle3,2))</f>
        <v/>
      </c>
      <c r="N269" s="2" t="str">
        <f>IF(OR(results!S270="",results!$M270="",results!$AE270=0),"",VLOOKUP(results!S270,echelle3,2))</f>
        <v/>
      </c>
      <c r="O269" s="2" t="str">
        <f>IF(OR(results!T270="",results!$M270="",results!$AE270=0),"",VLOOKUP(results!T270,echelle3,2))</f>
        <v/>
      </c>
      <c r="P269" s="2" t="str">
        <f>IF(OR(results!U270="",results!$M270="",results!$AE270=0),"",VLOOKUP(results!U270,echelle3,2))</f>
        <v/>
      </c>
      <c r="Q269" s="2" t="str">
        <f>IF(OR(results!V270="",results!$M270="",results!$AE270=0),"",VLOOKUP(results!V270,echelle3,2))</f>
        <v/>
      </c>
      <c r="R269" s="2" t="str">
        <f>IF(OR(results!W270="",results!$M270="",results!$AE270=0),"",VLOOKUP(results!W270,echelle2,2))</f>
        <v/>
      </c>
      <c r="S269" s="92">
        <f>results!L270</f>
        <v>0</v>
      </c>
    </row>
    <row r="270" spans="1:19" x14ac:dyDescent="0.25">
      <c r="A270" s="2" t="str">
        <f>IF(OR(results!F271="",results!$M271="",results!$AE271=0),"",VLOOKUP(results!F271,echelle3,2))</f>
        <v/>
      </c>
      <c r="B270" s="2" t="str">
        <f>IF(OR(results!G271="",results!$M271="",results!$AE271=0),"",VLOOKUP(results!G271,echelle3,2))</f>
        <v/>
      </c>
      <c r="C270" s="2" t="str">
        <f>IF(OR(results!H271="",results!$M271="",results!$AE271=0),"",VLOOKUP(results!H271,echelle3,2))</f>
        <v/>
      </c>
      <c r="D270" s="2" t="str">
        <f>IF(OR(results!I271="",results!$M271="",results!$AE271=0),"",VLOOKUP(results!I271,echelle3,2))</f>
        <v/>
      </c>
      <c r="E270" s="2" t="str">
        <f>IF(OR(results!J271="",results!$M271="",results!$AE271=0),"",VLOOKUP(results!J271,echelle3,2))</f>
        <v/>
      </c>
      <c r="F270" s="2" t="str">
        <f>IF(OR(results!K271="",results!$M271="",results!$AE271=0),"",VLOOKUP(results!K271,echelle3,2))</f>
        <v/>
      </c>
      <c r="G270" s="2" t="str">
        <f>IF(OR(results!L271="",results!$M271="",results!$AE271=0),"",VLOOKUP(results!L271,echelle3,2))</f>
        <v/>
      </c>
      <c r="H270" s="2" t="str">
        <f>IF(OR(results!M271="",results!$M271="",results!$AE271=0),"",VLOOKUP(results!M271,echelle2,2))</f>
        <v/>
      </c>
      <c r="I270" s="92">
        <f>results!B271</f>
        <v>0</v>
      </c>
      <c r="K270" s="2" t="str">
        <f>IF(OR(results!F271="",results!$M271="",results!$AE271=0),"",VLOOKUP(results!F271,Feuil1!$N$2:$O$48,2))</f>
        <v/>
      </c>
      <c r="L270" s="2" t="str">
        <f>IF(OR(results!Q271="",results!$M271="",results!$AE271=0),"",VLOOKUP(results!Q271,echelle3,2))</f>
        <v/>
      </c>
      <c r="M270" s="2" t="str">
        <f>IF(OR(results!R271="",results!$M271="",results!$AE271=0),"",VLOOKUP(results!R271,echelle3,2))</f>
        <v/>
      </c>
      <c r="N270" s="2" t="str">
        <f>IF(OR(results!S271="",results!$M271="",results!$AE271=0),"",VLOOKUP(results!S271,echelle3,2))</f>
        <v/>
      </c>
      <c r="O270" s="2" t="str">
        <f>IF(OR(results!T271="",results!$M271="",results!$AE271=0),"",VLOOKUP(results!T271,echelle3,2))</f>
        <v/>
      </c>
      <c r="P270" s="2" t="str">
        <f>IF(OR(results!U271="",results!$M271="",results!$AE271=0),"",VLOOKUP(results!U271,echelle3,2))</f>
        <v/>
      </c>
      <c r="Q270" s="2" t="str">
        <f>IF(OR(results!V271="",results!$M271="",results!$AE271=0),"",VLOOKUP(results!V271,echelle3,2))</f>
        <v/>
      </c>
      <c r="R270" s="2" t="str">
        <f>IF(OR(results!W271="",results!$M271="",results!$AE271=0),"",VLOOKUP(results!W271,echelle2,2))</f>
        <v/>
      </c>
      <c r="S270" s="92">
        <f>results!L271</f>
        <v>0</v>
      </c>
    </row>
    <row r="271" spans="1:19" x14ac:dyDescent="0.25">
      <c r="A271" s="2" t="str">
        <f>IF(OR(results!F272="",results!$M272="",results!$AE272=0),"",VLOOKUP(results!F272,echelle3,2))</f>
        <v/>
      </c>
      <c r="B271" s="2" t="str">
        <f>IF(OR(results!G272="",results!$M272="",results!$AE272=0),"",VLOOKUP(results!G272,echelle3,2))</f>
        <v/>
      </c>
      <c r="C271" s="2" t="str">
        <f>IF(OR(results!H272="",results!$M272="",results!$AE272=0),"",VLOOKUP(results!H272,echelle3,2))</f>
        <v/>
      </c>
      <c r="D271" s="2" t="str">
        <f>IF(OR(results!I272="",results!$M272="",results!$AE272=0),"",VLOOKUP(results!I272,echelle3,2))</f>
        <v/>
      </c>
      <c r="E271" s="2" t="str">
        <f>IF(OR(results!J272="",results!$M272="",results!$AE272=0),"",VLOOKUP(results!J272,echelle3,2))</f>
        <v/>
      </c>
      <c r="F271" s="2" t="str">
        <f>IF(OR(results!K272="",results!$M272="",results!$AE272=0),"",VLOOKUP(results!K272,echelle3,2))</f>
        <v/>
      </c>
      <c r="G271" s="2" t="str">
        <f>IF(OR(results!L272="",results!$M272="",results!$AE272=0),"",VLOOKUP(results!L272,echelle3,2))</f>
        <v/>
      </c>
      <c r="H271" s="2" t="str">
        <f>IF(OR(results!M272="",results!$M272="",results!$AE272=0),"",VLOOKUP(results!M272,echelle2,2))</f>
        <v/>
      </c>
      <c r="I271" s="92">
        <f>results!B272</f>
        <v>0</v>
      </c>
      <c r="K271" s="2" t="str">
        <f>IF(OR(results!F272="",results!$M272="",results!$AE272=0),"",VLOOKUP(results!F272,Feuil1!$N$2:$O$48,2))</f>
        <v/>
      </c>
      <c r="L271" s="2" t="str">
        <f>IF(OR(results!Q272="",results!$M272="",results!$AE272=0),"",VLOOKUP(results!Q272,echelle3,2))</f>
        <v/>
      </c>
      <c r="M271" s="2" t="str">
        <f>IF(OR(results!R272="",results!$M272="",results!$AE272=0),"",VLOOKUP(results!R272,echelle3,2))</f>
        <v/>
      </c>
      <c r="N271" s="2" t="str">
        <f>IF(OR(results!S272="",results!$M272="",results!$AE272=0),"",VLOOKUP(results!S272,echelle3,2))</f>
        <v/>
      </c>
      <c r="O271" s="2" t="str">
        <f>IF(OR(results!T272="",results!$M272="",results!$AE272=0),"",VLOOKUP(results!T272,echelle3,2))</f>
        <v/>
      </c>
      <c r="P271" s="2" t="str">
        <f>IF(OR(results!U272="",results!$M272="",results!$AE272=0),"",VLOOKUP(results!U272,echelle3,2))</f>
        <v/>
      </c>
      <c r="Q271" s="2" t="str">
        <f>IF(OR(results!V272="",results!$M272="",results!$AE272=0),"",VLOOKUP(results!V272,echelle3,2))</f>
        <v/>
      </c>
      <c r="R271" s="2" t="str">
        <f>IF(OR(results!W272="",results!$M272="",results!$AE272=0),"",VLOOKUP(results!W272,echelle2,2))</f>
        <v/>
      </c>
      <c r="S271" s="92">
        <f>results!L272</f>
        <v>0</v>
      </c>
    </row>
    <row r="272" spans="1:19" x14ac:dyDescent="0.25">
      <c r="A272" s="2" t="str">
        <f>IF(OR(results!F273="",results!$M273="",results!$AE273=0),"",VLOOKUP(results!F273,echelle3,2))</f>
        <v/>
      </c>
      <c r="B272" s="2" t="str">
        <f>IF(OR(results!G273="",results!$M273="",results!$AE273=0),"",VLOOKUP(results!G273,echelle3,2))</f>
        <v/>
      </c>
      <c r="C272" s="2" t="str">
        <f>IF(OR(results!H273="",results!$M273="",results!$AE273=0),"",VLOOKUP(results!H273,echelle3,2))</f>
        <v/>
      </c>
      <c r="D272" s="2" t="str">
        <f>IF(OR(results!I273="",results!$M273="",results!$AE273=0),"",VLOOKUP(results!I273,echelle3,2))</f>
        <v/>
      </c>
      <c r="E272" s="2" t="str">
        <f>IF(OR(results!J273="",results!$M273="",results!$AE273=0),"",VLOOKUP(results!J273,echelle3,2))</f>
        <v/>
      </c>
      <c r="F272" s="2" t="str">
        <f>IF(OR(results!K273="",results!$M273="",results!$AE273=0),"",VLOOKUP(results!K273,echelle3,2))</f>
        <v/>
      </c>
      <c r="G272" s="2" t="str">
        <f>IF(OR(results!L273="",results!$M273="",results!$AE273=0),"",VLOOKUP(results!L273,echelle3,2))</f>
        <v/>
      </c>
      <c r="H272" s="2" t="str">
        <f>IF(OR(results!M273="",results!$M273="",results!$AE273=0),"",VLOOKUP(results!M273,echelle2,2))</f>
        <v/>
      </c>
      <c r="I272" s="92">
        <f>results!B273</f>
        <v>0</v>
      </c>
      <c r="K272" s="2" t="str">
        <f>IF(OR(results!F273="",results!$M273="",results!$AE273=0),"",VLOOKUP(results!F273,Feuil1!$N$2:$O$48,2))</f>
        <v/>
      </c>
      <c r="L272" s="2" t="str">
        <f>IF(OR(results!Q273="",results!$M273="",results!$AE273=0),"",VLOOKUP(results!Q273,echelle3,2))</f>
        <v/>
      </c>
      <c r="M272" s="2" t="str">
        <f>IF(OR(results!R273="",results!$M273="",results!$AE273=0),"",VLOOKUP(results!R273,echelle3,2))</f>
        <v/>
      </c>
      <c r="N272" s="2" t="str">
        <f>IF(OR(results!S273="",results!$M273="",results!$AE273=0),"",VLOOKUP(results!S273,echelle3,2))</f>
        <v/>
      </c>
      <c r="O272" s="2" t="str">
        <f>IF(OR(results!T273="",results!$M273="",results!$AE273=0),"",VLOOKUP(results!T273,echelle3,2))</f>
        <v/>
      </c>
      <c r="P272" s="2" t="str">
        <f>IF(OR(results!U273="",results!$M273="",results!$AE273=0),"",VLOOKUP(results!U273,echelle3,2))</f>
        <v/>
      </c>
      <c r="Q272" s="2" t="str">
        <f>IF(OR(results!V273="",results!$M273="",results!$AE273=0),"",VLOOKUP(results!V273,echelle3,2))</f>
        <v/>
      </c>
      <c r="R272" s="2" t="str">
        <f>IF(OR(results!W273="",results!$M273="",results!$AE273=0),"",VLOOKUP(results!W273,echelle2,2))</f>
        <v/>
      </c>
      <c r="S272" s="92">
        <f>results!L273</f>
        <v>0</v>
      </c>
    </row>
    <row r="273" spans="1:19" x14ac:dyDescent="0.25">
      <c r="A273" s="2" t="str">
        <f>IF(OR(results!F274="",results!$M274="",results!$AE274=0),"",VLOOKUP(results!F274,echelle3,2))</f>
        <v/>
      </c>
      <c r="B273" s="2" t="str">
        <f>IF(OR(results!G274="",results!$M274="",results!$AE274=0),"",VLOOKUP(results!G274,echelle3,2))</f>
        <v/>
      </c>
      <c r="C273" s="2" t="str">
        <f>IF(OR(results!H274="",results!$M274="",results!$AE274=0),"",VLOOKUP(results!H274,echelle3,2))</f>
        <v/>
      </c>
      <c r="D273" s="2" t="str">
        <f>IF(OR(results!I274="",results!$M274="",results!$AE274=0),"",VLOOKUP(results!I274,echelle3,2))</f>
        <v/>
      </c>
      <c r="E273" s="2" t="str">
        <f>IF(OR(results!J274="",results!$M274="",results!$AE274=0),"",VLOOKUP(results!J274,echelle3,2))</f>
        <v/>
      </c>
      <c r="F273" s="2" t="str">
        <f>IF(OR(results!K274="",results!$M274="",results!$AE274=0),"",VLOOKUP(results!K274,echelle3,2))</f>
        <v/>
      </c>
      <c r="G273" s="2" t="str">
        <f>IF(OR(results!L274="",results!$M274="",results!$AE274=0),"",VLOOKUP(results!L274,echelle3,2))</f>
        <v/>
      </c>
      <c r="H273" s="2" t="str">
        <f>IF(OR(results!M274="",results!$M274="",results!$AE274=0),"",VLOOKUP(results!M274,echelle2,2))</f>
        <v/>
      </c>
      <c r="I273" s="92">
        <f>results!B274</f>
        <v>0</v>
      </c>
      <c r="K273" s="2" t="str">
        <f>IF(OR(results!F274="",results!$M274="",results!$AE274=0),"",VLOOKUP(results!F274,Feuil1!$N$2:$O$48,2))</f>
        <v/>
      </c>
      <c r="L273" s="2" t="str">
        <f>IF(OR(results!Q274="",results!$M274="",results!$AE274=0),"",VLOOKUP(results!Q274,echelle3,2))</f>
        <v/>
      </c>
      <c r="M273" s="2" t="str">
        <f>IF(OR(results!R274="",results!$M274="",results!$AE274=0),"",VLOOKUP(results!R274,echelle3,2))</f>
        <v/>
      </c>
      <c r="N273" s="2" t="str">
        <f>IF(OR(results!S274="",results!$M274="",results!$AE274=0),"",VLOOKUP(results!S274,echelle3,2))</f>
        <v/>
      </c>
      <c r="O273" s="2" t="str">
        <f>IF(OR(results!T274="",results!$M274="",results!$AE274=0),"",VLOOKUP(results!T274,echelle3,2))</f>
        <v/>
      </c>
      <c r="P273" s="2" t="str">
        <f>IF(OR(results!U274="",results!$M274="",results!$AE274=0),"",VLOOKUP(results!U274,echelle3,2))</f>
        <v/>
      </c>
      <c r="Q273" s="2" t="str">
        <f>IF(OR(results!V274="",results!$M274="",results!$AE274=0),"",VLOOKUP(results!V274,echelle3,2))</f>
        <v/>
      </c>
      <c r="R273" s="2" t="str">
        <f>IF(OR(results!W274="",results!$M274="",results!$AE274=0),"",VLOOKUP(results!W274,echelle2,2))</f>
        <v/>
      </c>
      <c r="S273" s="92">
        <f>results!L274</f>
        <v>0</v>
      </c>
    </row>
    <row r="274" spans="1:19" x14ac:dyDescent="0.25">
      <c r="A274" s="2" t="str">
        <f>IF(OR(results!F275="",results!$M275="",results!$AE275=0),"",VLOOKUP(results!F275,echelle3,2))</f>
        <v/>
      </c>
      <c r="B274" s="2" t="str">
        <f>IF(OR(results!G275="",results!$M275="",results!$AE275=0),"",VLOOKUP(results!G275,echelle3,2))</f>
        <v/>
      </c>
      <c r="C274" s="2" t="str">
        <f>IF(OR(results!H275="",results!$M275="",results!$AE275=0),"",VLOOKUP(results!H275,echelle3,2))</f>
        <v/>
      </c>
      <c r="D274" s="2" t="str">
        <f>IF(OR(results!I275="",results!$M275="",results!$AE275=0),"",VLOOKUP(results!I275,echelle3,2))</f>
        <v/>
      </c>
      <c r="E274" s="2" t="str">
        <f>IF(OR(results!J275="",results!$M275="",results!$AE275=0),"",VLOOKUP(results!J275,echelle3,2))</f>
        <v/>
      </c>
      <c r="F274" s="2" t="str">
        <f>IF(OR(results!K275="",results!$M275="",results!$AE275=0),"",VLOOKUP(results!K275,echelle3,2))</f>
        <v/>
      </c>
      <c r="G274" s="2" t="str">
        <f>IF(OR(results!L275="",results!$M275="",results!$AE275=0),"",VLOOKUP(results!L275,echelle3,2))</f>
        <v/>
      </c>
      <c r="H274" s="2" t="str">
        <f>IF(OR(results!M275="",results!$M275="",results!$AE275=0),"",VLOOKUP(results!M275,echelle2,2))</f>
        <v/>
      </c>
      <c r="I274" s="92">
        <f>results!B275</f>
        <v>0</v>
      </c>
      <c r="K274" s="2" t="str">
        <f>IF(OR(results!F275="",results!$M275="",results!$AE275=0),"",VLOOKUP(results!F275,Feuil1!$N$2:$O$48,2))</f>
        <v/>
      </c>
      <c r="L274" s="2" t="str">
        <f>IF(OR(results!Q275="",results!$M275="",results!$AE275=0),"",VLOOKUP(results!Q275,echelle3,2))</f>
        <v/>
      </c>
      <c r="M274" s="2" t="str">
        <f>IF(OR(results!R275="",results!$M275="",results!$AE275=0),"",VLOOKUP(results!R275,echelle3,2))</f>
        <v/>
      </c>
      <c r="N274" s="2" t="str">
        <f>IF(OR(results!S275="",results!$M275="",results!$AE275=0),"",VLOOKUP(results!S275,echelle3,2))</f>
        <v/>
      </c>
      <c r="O274" s="2" t="str">
        <f>IF(OR(results!T275="",results!$M275="",results!$AE275=0),"",VLOOKUP(results!T275,echelle3,2))</f>
        <v/>
      </c>
      <c r="P274" s="2" t="str">
        <f>IF(OR(results!U275="",results!$M275="",results!$AE275=0),"",VLOOKUP(results!U275,echelle3,2))</f>
        <v/>
      </c>
      <c r="Q274" s="2" t="str">
        <f>IF(OR(results!V275="",results!$M275="",results!$AE275=0),"",VLOOKUP(results!V275,echelle3,2))</f>
        <v/>
      </c>
      <c r="R274" s="2" t="str">
        <f>IF(OR(results!W275="",results!$M275="",results!$AE275=0),"",VLOOKUP(results!W275,echelle2,2))</f>
        <v/>
      </c>
      <c r="S274" s="92">
        <f>results!L275</f>
        <v>0</v>
      </c>
    </row>
    <row r="275" spans="1:19" x14ac:dyDescent="0.25">
      <c r="A275" s="2" t="str">
        <f>IF(OR(results!F276="",results!$M276="",results!$AE276=0),"",VLOOKUP(results!F276,echelle3,2))</f>
        <v/>
      </c>
      <c r="B275" s="2" t="str">
        <f>IF(OR(results!G276="",results!$M276="",results!$AE276=0),"",VLOOKUP(results!G276,echelle3,2))</f>
        <v/>
      </c>
      <c r="C275" s="2" t="str">
        <f>IF(OR(results!H276="",results!$M276="",results!$AE276=0),"",VLOOKUP(results!H276,echelle3,2))</f>
        <v/>
      </c>
      <c r="D275" s="2" t="str">
        <f>IF(OR(results!I276="",results!$M276="",results!$AE276=0),"",VLOOKUP(results!I276,echelle3,2))</f>
        <v/>
      </c>
      <c r="E275" s="2" t="str">
        <f>IF(OR(results!J276="",results!$M276="",results!$AE276=0),"",VLOOKUP(results!J276,echelle3,2))</f>
        <v/>
      </c>
      <c r="F275" s="2" t="str">
        <f>IF(OR(results!K276="",results!$M276="",results!$AE276=0),"",VLOOKUP(results!K276,echelle3,2))</f>
        <v/>
      </c>
      <c r="G275" s="2" t="str">
        <f>IF(OR(results!L276="",results!$M276="",results!$AE276=0),"",VLOOKUP(results!L276,echelle3,2))</f>
        <v/>
      </c>
      <c r="H275" s="2" t="str">
        <f>IF(OR(results!M276="",results!$M276="",results!$AE276=0),"",VLOOKUP(results!M276,echelle2,2))</f>
        <v/>
      </c>
      <c r="I275" s="92">
        <f>results!B276</f>
        <v>0</v>
      </c>
      <c r="K275" s="2" t="str">
        <f>IF(OR(results!F276="",results!$M276="",results!$AE276=0),"",VLOOKUP(results!F276,Feuil1!$N$2:$O$48,2))</f>
        <v/>
      </c>
      <c r="L275" s="2" t="str">
        <f>IF(OR(results!Q276="",results!$M276="",results!$AE276=0),"",VLOOKUP(results!Q276,echelle3,2))</f>
        <v/>
      </c>
      <c r="M275" s="2" t="str">
        <f>IF(OR(results!R276="",results!$M276="",results!$AE276=0),"",VLOOKUP(results!R276,echelle3,2))</f>
        <v/>
      </c>
      <c r="N275" s="2" t="str">
        <f>IF(OR(results!S276="",results!$M276="",results!$AE276=0),"",VLOOKUP(results!S276,echelle3,2))</f>
        <v/>
      </c>
      <c r="O275" s="2" t="str">
        <f>IF(OR(results!T276="",results!$M276="",results!$AE276=0),"",VLOOKUP(results!T276,echelle3,2))</f>
        <v/>
      </c>
      <c r="P275" s="2" t="str">
        <f>IF(OR(results!U276="",results!$M276="",results!$AE276=0),"",VLOOKUP(results!U276,echelle3,2))</f>
        <v/>
      </c>
      <c r="Q275" s="2" t="str">
        <f>IF(OR(results!V276="",results!$M276="",results!$AE276=0),"",VLOOKUP(results!V276,echelle3,2))</f>
        <v/>
      </c>
      <c r="R275" s="2" t="str">
        <f>IF(OR(results!W276="",results!$M276="",results!$AE276=0),"",VLOOKUP(results!W276,echelle2,2))</f>
        <v/>
      </c>
      <c r="S275" s="92">
        <f>results!L276</f>
        <v>0</v>
      </c>
    </row>
    <row r="276" spans="1:19" x14ac:dyDescent="0.25">
      <c r="A276" s="2" t="str">
        <f>IF(OR(results!F277="",results!$M277="",results!$AE277=0),"",VLOOKUP(results!F277,echelle3,2))</f>
        <v/>
      </c>
      <c r="B276" s="2" t="str">
        <f>IF(OR(results!G277="",results!$M277="",results!$AE277=0),"",VLOOKUP(results!G277,echelle3,2))</f>
        <v/>
      </c>
      <c r="C276" s="2" t="str">
        <f>IF(OR(results!H277="",results!$M277="",results!$AE277=0),"",VLOOKUP(results!H277,echelle3,2))</f>
        <v/>
      </c>
      <c r="D276" s="2" t="str">
        <f>IF(OR(results!I277="",results!$M277="",results!$AE277=0),"",VLOOKUP(results!I277,echelle3,2))</f>
        <v/>
      </c>
      <c r="E276" s="2" t="str">
        <f>IF(OR(results!J277="",results!$M277="",results!$AE277=0),"",VLOOKUP(results!J277,echelle3,2))</f>
        <v/>
      </c>
      <c r="F276" s="2" t="str">
        <f>IF(OR(results!K277="",results!$M277="",results!$AE277=0),"",VLOOKUP(results!K277,echelle3,2))</f>
        <v/>
      </c>
      <c r="G276" s="2" t="str">
        <f>IF(OR(results!L277="",results!$M277="",results!$AE277=0),"",VLOOKUP(results!L277,echelle3,2))</f>
        <v/>
      </c>
      <c r="H276" s="2" t="str">
        <f>IF(OR(results!M277="",results!$M277="",results!$AE277=0),"",VLOOKUP(results!M277,echelle2,2))</f>
        <v/>
      </c>
      <c r="I276" s="92">
        <f>results!B277</f>
        <v>0</v>
      </c>
      <c r="K276" s="2" t="str">
        <f>IF(OR(results!F277="",results!$M277="",results!$AE277=0),"",VLOOKUP(results!F277,Feuil1!$N$2:$O$48,2))</f>
        <v/>
      </c>
      <c r="L276" s="2" t="str">
        <f>IF(OR(results!Q277="",results!$M277="",results!$AE277=0),"",VLOOKUP(results!Q277,echelle3,2))</f>
        <v/>
      </c>
      <c r="M276" s="2" t="str">
        <f>IF(OR(results!R277="",results!$M277="",results!$AE277=0),"",VLOOKUP(results!R277,echelle3,2))</f>
        <v/>
      </c>
      <c r="N276" s="2" t="str">
        <f>IF(OR(results!S277="",results!$M277="",results!$AE277=0),"",VLOOKUP(results!S277,echelle3,2))</f>
        <v/>
      </c>
      <c r="O276" s="2" t="str">
        <f>IF(OR(results!T277="",results!$M277="",results!$AE277=0),"",VLOOKUP(results!T277,echelle3,2))</f>
        <v/>
      </c>
      <c r="P276" s="2" t="str">
        <f>IF(OR(results!U277="",results!$M277="",results!$AE277=0),"",VLOOKUP(results!U277,echelle3,2))</f>
        <v/>
      </c>
      <c r="Q276" s="2" t="str">
        <f>IF(OR(results!V277="",results!$M277="",results!$AE277=0),"",VLOOKUP(results!V277,echelle3,2))</f>
        <v/>
      </c>
      <c r="R276" s="2" t="str">
        <f>IF(OR(results!W277="",results!$M277="",results!$AE277=0),"",VLOOKUP(results!W277,echelle2,2))</f>
        <v/>
      </c>
      <c r="S276" s="92">
        <f>results!L277</f>
        <v>0</v>
      </c>
    </row>
    <row r="277" spans="1:19" x14ac:dyDescent="0.25">
      <c r="A277" s="2" t="str">
        <f>IF(OR(results!F278="",results!$M278="",results!$AE278=0),"",VLOOKUP(results!F278,echelle3,2))</f>
        <v/>
      </c>
      <c r="B277" s="2" t="str">
        <f>IF(OR(results!G278="",results!$M278="",results!$AE278=0),"",VLOOKUP(results!G278,echelle3,2))</f>
        <v/>
      </c>
      <c r="C277" s="2" t="str">
        <f>IF(OR(results!H278="",results!$M278="",results!$AE278=0),"",VLOOKUP(results!H278,echelle3,2))</f>
        <v/>
      </c>
      <c r="D277" s="2" t="str">
        <f>IF(OR(results!I278="",results!$M278="",results!$AE278=0),"",VLOOKUP(results!I278,echelle3,2))</f>
        <v/>
      </c>
      <c r="E277" s="2" t="str">
        <f>IF(OR(results!J278="",results!$M278="",results!$AE278=0),"",VLOOKUP(results!J278,echelle3,2))</f>
        <v/>
      </c>
      <c r="F277" s="2" t="str">
        <f>IF(OR(results!K278="",results!$M278="",results!$AE278=0),"",VLOOKUP(results!K278,echelle3,2))</f>
        <v/>
      </c>
      <c r="G277" s="2" t="str">
        <f>IF(OR(results!L278="",results!$M278="",results!$AE278=0),"",VLOOKUP(results!L278,echelle3,2))</f>
        <v/>
      </c>
      <c r="H277" s="2" t="str">
        <f>IF(OR(results!M278="",results!$M278="",results!$AE278=0),"",VLOOKUP(results!M278,echelle2,2))</f>
        <v/>
      </c>
      <c r="I277" s="92">
        <f>results!B278</f>
        <v>0</v>
      </c>
      <c r="K277" s="2" t="str">
        <f>IF(OR(results!F278="",results!$M278="",results!$AE278=0),"",VLOOKUP(results!F278,Feuil1!$N$2:$O$48,2))</f>
        <v/>
      </c>
      <c r="L277" s="2" t="str">
        <f>IF(OR(results!Q278="",results!$M278="",results!$AE278=0),"",VLOOKUP(results!Q278,echelle3,2))</f>
        <v/>
      </c>
      <c r="M277" s="2" t="str">
        <f>IF(OR(results!R278="",results!$M278="",results!$AE278=0),"",VLOOKUP(results!R278,echelle3,2))</f>
        <v/>
      </c>
      <c r="N277" s="2" t="str">
        <f>IF(OR(results!S278="",results!$M278="",results!$AE278=0),"",VLOOKUP(results!S278,echelle3,2))</f>
        <v/>
      </c>
      <c r="O277" s="2" t="str">
        <f>IF(OR(results!T278="",results!$M278="",results!$AE278=0),"",VLOOKUP(results!T278,echelle3,2))</f>
        <v/>
      </c>
      <c r="P277" s="2" t="str">
        <f>IF(OR(results!U278="",results!$M278="",results!$AE278=0),"",VLOOKUP(results!U278,echelle3,2))</f>
        <v/>
      </c>
      <c r="Q277" s="2" t="str">
        <f>IF(OR(results!V278="",results!$M278="",results!$AE278=0),"",VLOOKUP(results!V278,echelle3,2))</f>
        <v/>
      </c>
      <c r="R277" s="2" t="str">
        <f>IF(OR(results!W278="",results!$M278="",results!$AE278=0),"",VLOOKUP(results!W278,echelle2,2))</f>
        <v/>
      </c>
      <c r="S277" s="92">
        <f>results!L278</f>
        <v>0</v>
      </c>
    </row>
    <row r="278" spans="1:19" x14ac:dyDescent="0.25">
      <c r="A278" s="2" t="str">
        <f>IF(OR(results!F279="",results!$M279="",results!$AE279=0),"",VLOOKUP(results!F279,echelle3,2))</f>
        <v/>
      </c>
      <c r="B278" s="2" t="str">
        <f>IF(OR(results!G279="",results!$M279="",results!$AE279=0),"",VLOOKUP(results!G279,echelle3,2))</f>
        <v/>
      </c>
      <c r="C278" s="2" t="str">
        <f>IF(OR(results!H279="",results!$M279="",results!$AE279=0),"",VLOOKUP(results!H279,echelle3,2))</f>
        <v/>
      </c>
      <c r="D278" s="2" t="str">
        <f>IF(OR(results!I279="",results!$M279="",results!$AE279=0),"",VLOOKUP(results!I279,echelle3,2))</f>
        <v/>
      </c>
      <c r="E278" s="2" t="str">
        <f>IF(OR(results!J279="",results!$M279="",results!$AE279=0),"",VLOOKUP(results!J279,echelle3,2))</f>
        <v/>
      </c>
      <c r="F278" s="2" t="str">
        <f>IF(OR(results!K279="",results!$M279="",results!$AE279=0),"",VLOOKUP(results!K279,echelle3,2))</f>
        <v/>
      </c>
      <c r="G278" s="2" t="str">
        <f>IF(OR(results!L279="",results!$M279="",results!$AE279=0),"",VLOOKUP(results!L279,echelle3,2))</f>
        <v/>
      </c>
      <c r="H278" s="2" t="str">
        <f>IF(OR(results!M279="",results!$M279="",results!$AE279=0),"",VLOOKUP(results!M279,echelle2,2))</f>
        <v/>
      </c>
      <c r="I278" s="92">
        <f>results!B279</f>
        <v>0</v>
      </c>
      <c r="K278" s="2" t="str">
        <f>IF(OR(results!F279="",results!$M279="",results!$AE279=0),"",VLOOKUP(results!F279,Feuil1!$N$2:$O$48,2))</f>
        <v/>
      </c>
      <c r="L278" s="2" t="str">
        <f>IF(OR(results!Q279="",results!$M279="",results!$AE279=0),"",VLOOKUP(results!Q279,echelle3,2))</f>
        <v/>
      </c>
      <c r="M278" s="2" t="str">
        <f>IF(OR(results!R279="",results!$M279="",results!$AE279=0),"",VLOOKUP(results!R279,echelle3,2))</f>
        <v/>
      </c>
      <c r="N278" s="2" t="str">
        <f>IF(OR(results!S279="",results!$M279="",results!$AE279=0),"",VLOOKUP(results!S279,echelle3,2))</f>
        <v/>
      </c>
      <c r="O278" s="2" t="str">
        <f>IF(OR(results!T279="",results!$M279="",results!$AE279=0),"",VLOOKUP(results!T279,echelle3,2))</f>
        <v/>
      </c>
      <c r="P278" s="2" t="str">
        <f>IF(OR(results!U279="",results!$M279="",results!$AE279=0),"",VLOOKUP(results!U279,echelle3,2))</f>
        <v/>
      </c>
      <c r="Q278" s="2" t="str">
        <f>IF(OR(results!V279="",results!$M279="",results!$AE279=0),"",VLOOKUP(results!V279,echelle3,2))</f>
        <v/>
      </c>
      <c r="R278" s="2" t="str">
        <f>IF(OR(results!W279="",results!$M279="",results!$AE279=0),"",VLOOKUP(results!W279,echelle2,2))</f>
        <v/>
      </c>
      <c r="S278" s="92">
        <f>results!L279</f>
        <v>0</v>
      </c>
    </row>
    <row r="279" spans="1:19" x14ac:dyDescent="0.25">
      <c r="A279" s="2" t="str">
        <f>IF(OR(results!F280="",results!$M280="",results!$AE280=0),"",VLOOKUP(results!F280,echelle3,2))</f>
        <v/>
      </c>
      <c r="B279" s="2" t="str">
        <f>IF(OR(results!G280="",results!$M280="",results!$AE280=0),"",VLOOKUP(results!G280,echelle3,2))</f>
        <v/>
      </c>
      <c r="C279" s="2" t="str">
        <f>IF(OR(results!H280="",results!$M280="",results!$AE280=0),"",VLOOKUP(results!H280,echelle3,2))</f>
        <v/>
      </c>
      <c r="D279" s="2" t="str">
        <f>IF(OR(results!I280="",results!$M280="",results!$AE280=0),"",VLOOKUP(results!I280,echelle3,2))</f>
        <v/>
      </c>
      <c r="E279" s="2" t="str">
        <f>IF(OR(results!J280="",results!$M280="",results!$AE280=0),"",VLOOKUP(results!J280,echelle3,2))</f>
        <v/>
      </c>
      <c r="F279" s="2" t="str">
        <f>IF(OR(results!K280="",results!$M280="",results!$AE280=0),"",VLOOKUP(results!K280,echelle3,2))</f>
        <v/>
      </c>
      <c r="G279" s="2" t="str">
        <f>IF(OR(results!L280="",results!$M280="",results!$AE280=0),"",VLOOKUP(results!L280,echelle3,2))</f>
        <v/>
      </c>
      <c r="H279" s="2" t="str">
        <f>IF(OR(results!M280="",results!$M280="",results!$AE280=0),"",VLOOKUP(results!M280,echelle2,2))</f>
        <v/>
      </c>
      <c r="I279" s="92">
        <f>results!B280</f>
        <v>0</v>
      </c>
      <c r="K279" s="2" t="str">
        <f>IF(OR(results!F280="",results!$M280="",results!$AE280=0),"",VLOOKUP(results!F280,Feuil1!$N$2:$O$48,2))</f>
        <v/>
      </c>
      <c r="L279" s="2" t="str">
        <f>IF(OR(results!Q280="",results!$M280="",results!$AE280=0),"",VLOOKUP(results!Q280,echelle3,2))</f>
        <v/>
      </c>
      <c r="M279" s="2" t="str">
        <f>IF(OR(results!R280="",results!$M280="",results!$AE280=0),"",VLOOKUP(results!R280,echelle3,2))</f>
        <v/>
      </c>
      <c r="N279" s="2" t="str">
        <f>IF(OR(results!S280="",results!$M280="",results!$AE280=0),"",VLOOKUP(results!S280,echelle3,2))</f>
        <v/>
      </c>
      <c r="O279" s="2" t="str">
        <f>IF(OR(results!T280="",results!$M280="",results!$AE280=0),"",VLOOKUP(results!T280,echelle3,2))</f>
        <v/>
      </c>
      <c r="P279" s="2" t="str">
        <f>IF(OR(results!U280="",results!$M280="",results!$AE280=0),"",VLOOKUP(results!U280,echelle3,2))</f>
        <v/>
      </c>
      <c r="Q279" s="2" t="str">
        <f>IF(OR(results!V280="",results!$M280="",results!$AE280=0),"",VLOOKUP(results!V280,echelle3,2))</f>
        <v/>
      </c>
      <c r="R279" s="2" t="str">
        <f>IF(OR(results!W280="",results!$M280="",results!$AE280=0),"",VLOOKUP(results!W280,echelle2,2))</f>
        <v/>
      </c>
      <c r="S279" s="92">
        <f>results!L280</f>
        <v>0</v>
      </c>
    </row>
    <row r="280" spans="1:19" x14ac:dyDescent="0.25">
      <c r="A280" s="2" t="str">
        <f>IF(OR(results!F281="",results!$M281="",results!$AE281=0),"",VLOOKUP(results!F281,echelle3,2))</f>
        <v/>
      </c>
      <c r="B280" s="2" t="str">
        <f>IF(OR(results!G281="",results!$M281="",results!$AE281=0),"",VLOOKUP(results!G281,echelle3,2))</f>
        <v/>
      </c>
      <c r="C280" s="2" t="str">
        <f>IF(OR(results!H281="",results!$M281="",results!$AE281=0),"",VLOOKUP(results!H281,echelle3,2))</f>
        <v/>
      </c>
      <c r="D280" s="2" t="str">
        <f>IF(OR(results!I281="",results!$M281="",results!$AE281=0),"",VLOOKUP(results!I281,echelle3,2))</f>
        <v/>
      </c>
      <c r="E280" s="2" t="str">
        <f>IF(OR(results!J281="",results!$M281="",results!$AE281=0),"",VLOOKUP(results!J281,echelle3,2))</f>
        <v/>
      </c>
      <c r="F280" s="2" t="str">
        <f>IF(OR(results!K281="",results!$M281="",results!$AE281=0),"",VLOOKUP(results!K281,echelle3,2))</f>
        <v/>
      </c>
      <c r="G280" s="2" t="str">
        <f>IF(OR(results!L281="",results!$M281="",results!$AE281=0),"",VLOOKUP(results!L281,echelle3,2))</f>
        <v/>
      </c>
      <c r="H280" s="2" t="str">
        <f>IF(OR(results!M281="",results!$M281="",results!$AE281=0),"",VLOOKUP(results!M281,echelle2,2))</f>
        <v/>
      </c>
      <c r="I280" s="92">
        <f>results!B281</f>
        <v>0</v>
      </c>
      <c r="K280" s="2" t="str">
        <f>IF(OR(results!F281="",results!$M281="",results!$AE281=0),"",VLOOKUP(results!F281,Feuil1!$N$2:$O$48,2))</f>
        <v/>
      </c>
      <c r="L280" s="2" t="str">
        <f>IF(OR(results!Q281="",results!$M281="",results!$AE281=0),"",VLOOKUP(results!Q281,echelle3,2))</f>
        <v/>
      </c>
      <c r="M280" s="2" t="str">
        <f>IF(OR(results!R281="",results!$M281="",results!$AE281=0),"",VLOOKUP(results!R281,echelle3,2))</f>
        <v/>
      </c>
      <c r="N280" s="2" t="str">
        <f>IF(OR(results!S281="",results!$M281="",results!$AE281=0),"",VLOOKUP(results!S281,echelle3,2))</f>
        <v/>
      </c>
      <c r="O280" s="2" t="str">
        <f>IF(OR(results!T281="",results!$M281="",results!$AE281=0),"",VLOOKUP(results!T281,echelle3,2))</f>
        <v/>
      </c>
      <c r="P280" s="2" t="str">
        <f>IF(OR(results!U281="",results!$M281="",results!$AE281=0),"",VLOOKUP(results!U281,echelle3,2))</f>
        <v/>
      </c>
      <c r="Q280" s="2" t="str">
        <f>IF(OR(results!V281="",results!$M281="",results!$AE281=0),"",VLOOKUP(results!V281,echelle3,2))</f>
        <v/>
      </c>
      <c r="R280" s="2" t="str">
        <f>IF(OR(results!W281="",results!$M281="",results!$AE281=0),"",VLOOKUP(results!W281,echelle2,2))</f>
        <v/>
      </c>
      <c r="S280" s="92">
        <f>results!L281</f>
        <v>0</v>
      </c>
    </row>
    <row r="281" spans="1:19" x14ac:dyDescent="0.25">
      <c r="A281" s="2" t="str">
        <f>IF(OR(results!F282="",results!$M282="",results!$AE282=0),"",VLOOKUP(results!F282,echelle3,2))</f>
        <v/>
      </c>
      <c r="B281" s="2" t="str">
        <f>IF(OR(results!G282="",results!$M282="",results!$AE282=0),"",VLOOKUP(results!G282,echelle3,2))</f>
        <v/>
      </c>
      <c r="C281" s="2" t="str">
        <f>IF(OR(results!H282="",results!$M282="",results!$AE282=0),"",VLOOKUP(results!H282,echelle3,2))</f>
        <v/>
      </c>
      <c r="D281" s="2" t="str">
        <f>IF(OR(results!I282="",results!$M282="",results!$AE282=0),"",VLOOKUP(results!I282,echelle3,2))</f>
        <v/>
      </c>
      <c r="E281" s="2" t="str">
        <f>IF(OR(results!J282="",results!$M282="",results!$AE282=0),"",VLOOKUP(results!J282,echelle3,2))</f>
        <v/>
      </c>
      <c r="F281" s="2" t="str">
        <f>IF(OR(results!K282="",results!$M282="",results!$AE282=0),"",VLOOKUP(results!K282,echelle3,2))</f>
        <v/>
      </c>
      <c r="G281" s="2" t="str">
        <f>IF(OR(results!L282="",results!$M282="",results!$AE282=0),"",VLOOKUP(results!L282,echelle3,2))</f>
        <v/>
      </c>
      <c r="H281" s="2" t="str">
        <f>IF(OR(results!M282="",results!$M282="",results!$AE282=0),"",VLOOKUP(results!M282,echelle2,2))</f>
        <v/>
      </c>
      <c r="I281" s="92">
        <f>results!B282</f>
        <v>0</v>
      </c>
      <c r="K281" s="2" t="str">
        <f>IF(OR(results!F282="",results!$M282="",results!$AE282=0),"",VLOOKUP(results!F282,Feuil1!$N$2:$O$48,2))</f>
        <v/>
      </c>
      <c r="L281" s="2" t="str">
        <f>IF(OR(results!Q282="",results!$M282="",results!$AE282=0),"",VLOOKUP(results!Q282,echelle3,2))</f>
        <v/>
      </c>
      <c r="M281" s="2" t="str">
        <f>IF(OR(results!R282="",results!$M282="",results!$AE282=0),"",VLOOKUP(results!R282,echelle3,2))</f>
        <v/>
      </c>
      <c r="N281" s="2" t="str">
        <f>IF(OR(results!S282="",results!$M282="",results!$AE282=0),"",VLOOKUP(results!S282,echelle3,2))</f>
        <v/>
      </c>
      <c r="O281" s="2" t="str">
        <f>IF(OR(results!T282="",results!$M282="",results!$AE282=0),"",VLOOKUP(results!T282,echelle3,2))</f>
        <v/>
      </c>
      <c r="P281" s="2" t="str">
        <f>IF(OR(results!U282="",results!$M282="",results!$AE282=0),"",VLOOKUP(results!U282,echelle3,2))</f>
        <v/>
      </c>
      <c r="Q281" s="2" t="str">
        <f>IF(OR(results!V282="",results!$M282="",results!$AE282=0),"",VLOOKUP(results!V282,echelle3,2))</f>
        <v/>
      </c>
      <c r="R281" s="2" t="str">
        <f>IF(OR(results!W282="",results!$M282="",results!$AE282=0),"",VLOOKUP(results!W282,echelle2,2))</f>
        <v/>
      </c>
      <c r="S281" s="92">
        <f>results!L282</f>
        <v>0</v>
      </c>
    </row>
    <row r="282" spans="1:19" x14ac:dyDescent="0.25">
      <c r="A282" s="2" t="str">
        <f>IF(OR(results!F283="",results!$M283="",results!$AE283=0),"",VLOOKUP(results!F283,echelle3,2))</f>
        <v/>
      </c>
      <c r="B282" s="2" t="str">
        <f>IF(OR(results!G283="",results!$M283="",results!$AE283=0),"",VLOOKUP(results!G283,echelle3,2))</f>
        <v/>
      </c>
      <c r="C282" s="2" t="str">
        <f>IF(OR(results!H283="",results!$M283="",results!$AE283=0),"",VLOOKUP(results!H283,echelle3,2))</f>
        <v/>
      </c>
      <c r="D282" s="2" t="str">
        <f>IF(OR(results!I283="",results!$M283="",results!$AE283=0),"",VLOOKUP(results!I283,echelle3,2))</f>
        <v/>
      </c>
      <c r="E282" s="2" t="str">
        <f>IF(OR(results!J283="",results!$M283="",results!$AE283=0),"",VLOOKUP(results!J283,echelle3,2))</f>
        <v/>
      </c>
      <c r="F282" s="2" t="str">
        <f>IF(OR(results!K283="",results!$M283="",results!$AE283=0),"",VLOOKUP(results!K283,echelle3,2))</f>
        <v/>
      </c>
      <c r="G282" s="2" t="str">
        <f>IF(OR(results!L283="",results!$M283="",results!$AE283=0),"",VLOOKUP(results!L283,echelle3,2))</f>
        <v/>
      </c>
      <c r="H282" s="2" t="str">
        <f>IF(OR(results!M283="",results!$M283="",results!$AE283=0),"",VLOOKUP(results!M283,echelle2,2))</f>
        <v/>
      </c>
      <c r="I282" s="92">
        <f>results!B283</f>
        <v>0</v>
      </c>
      <c r="K282" s="2" t="str">
        <f>IF(OR(results!F283="",results!$M283="",results!$AE283=0),"",VLOOKUP(results!F283,Feuil1!$N$2:$O$48,2))</f>
        <v/>
      </c>
      <c r="L282" s="2" t="str">
        <f>IF(OR(results!Q283="",results!$M283="",results!$AE283=0),"",VLOOKUP(results!Q283,echelle3,2))</f>
        <v/>
      </c>
      <c r="M282" s="2" t="str">
        <f>IF(OR(results!R283="",results!$M283="",results!$AE283=0),"",VLOOKUP(results!R283,echelle3,2))</f>
        <v/>
      </c>
      <c r="N282" s="2" t="str">
        <f>IF(OR(results!S283="",results!$M283="",results!$AE283=0),"",VLOOKUP(results!S283,echelle3,2))</f>
        <v/>
      </c>
      <c r="O282" s="2" t="str">
        <f>IF(OR(results!T283="",results!$M283="",results!$AE283=0),"",VLOOKUP(results!T283,echelle3,2))</f>
        <v/>
      </c>
      <c r="P282" s="2" t="str">
        <f>IF(OR(results!U283="",results!$M283="",results!$AE283=0),"",VLOOKUP(results!U283,echelle3,2))</f>
        <v/>
      </c>
      <c r="Q282" s="2" t="str">
        <f>IF(OR(results!V283="",results!$M283="",results!$AE283=0),"",VLOOKUP(results!V283,echelle3,2))</f>
        <v/>
      </c>
      <c r="R282" s="2" t="str">
        <f>IF(OR(results!W283="",results!$M283="",results!$AE283=0),"",VLOOKUP(results!W283,echelle2,2))</f>
        <v/>
      </c>
      <c r="S282" s="92">
        <f>results!L283</f>
        <v>0</v>
      </c>
    </row>
    <row r="283" spans="1:19" x14ac:dyDescent="0.25">
      <c r="A283" s="2" t="str">
        <f>IF(OR(results!F284="",results!$M284="",results!$AE284=0),"",VLOOKUP(results!F284,echelle3,2))</f>
        <v/>
      </c>
      <c r="B283" s="2" t="str">
        <f>IF(OR(results!G284="",results!$M284="",results!$AE284=0),"",VLOOKUP(results!G284,echelle3,2))</f>
        <v/>
      </c>
      <c r="C283" s="2" t="str">
        <f>IF(OR(results!H284="",results!$M284="",results!$AE284=0),"",VLOOKUP(results!H284,echelle3,2))</f>
        <v/>
      </c>
      <c r="D283" s="2" t="str">
        <f>IF(OR(results!I284="",results!$M284="",results!$AE284=0),"",VLOOKUP(results!I284,echelle3,2))</f>
        <v/>
      </c>
      <c r="E283" s="2" t="str">
        <f>IF(OR(results!J284="",results!$M284="",results!$AE284=0),"",VLOOKUP(results!J284,echelle3,2))</f>
        <v/>
      </c>
      <c r="F283" s="2" t="str">
        <f>IF(OR(results!K284="",results!$M284="",results!$AE284=0),"",VLOOKUP(results!K284,echelle3,2))</f>
        <v/>
      </c>
      <c r="G283" s="2" t="str">
        <f>IF(OR(results!L284="",results!$M284="",results!$AE284=0),"",VLOOKUP(results!L284,echelle3,2))</f>
        <v/>
      </c>
      <c r="H283" s="2" t="str">
        <f>IF(OR(results!M284="",results!$M284="",results!$AE284=0),"",VLOOKUP(results!M284,echelle2,2))</f>
        <v/>
      </c>
      <c r="I283" s="92">
        <f>results!B284</f>
        <v>0</v>
      </c>
      <c r="K283" s="2" t="str">
        <f>IF(OR(results!F284="",results!$M284="",results!$AE284=0),"",VLOOKUP(results!F284,Feuil1!$N$2:$O$48,2))</f>
        <v/>
      </c>
      <c r="L283" s="2" t="str">
        <f>IF(OR(results!Q284="",results!$M284="",results!$AE284=0),"",VLOOKUP(results!Q284,echelle3,2))</f>
        <v/>
      </c>
      <c r="M283" s="2" t="str">
        <f>IF(OR(results!R284="",results!$M284="",results!$AE284=0),"",VLOOKUP(results!R284,echelle3,2))</f>
        <v/>
      </c>
      <c r="N283" s="2" t="str">
        <f>IF(OR(results!S284="",results!$M284="",results!$AE284=0),"",VLOOKUP(results!S284,echelle3,2))</f>
        <v/>
      </c>
      <c r="O283" s="2" t="str">
        <f>IF(OR(results!T284="",results!$M284="",results!$AE284=0),"",VLOOKUP(results!T284,echelle3,2))</f>
        <v/>
      </c>
      <c r="P283" s="2" t="str">
        <f>IF(OR(results!U284="",results!$M284="",results!$AE284=0),"",VLOOKUP(results!U284,echelle3,2))</f>
        <v/>
      </c>
      <c r="Q283" s="2" t="str">
        <f>IF(OR(results!V284="",results!$M284="",results!$AE284=0),"",VLOOKUP(results!V284,echelle3,2))</f>
        <v/>
      </c>
      <c r="R283" s="2" t="str">
        <f>IF(OR(results!W284="",results!$M284="",results!$AE284=0),"",VLOOKUP(results!W284,echelle2,2))</f>
        <v/>
      </c>
      <c r="S283" s="92">
        <f>results!L284</f>
        <v>0</v>
      </c>
    </row>
    <row r="284" spans="1:19" x14ac:dyDescent="0.25">
      <c r="A284" s="2" t="str">
        <f>IF(OR(results!F285="",results!$M285="",results!$AE285=0),"",VLOOKUP(results!F285,echelle3,2))</f>
        <v/>
      </c>
      <c r="B284" s="2" t="str">
        <f>IF(OR(results!G285="",results!$M285="",results!$AE285=0),"",VLOOKUP(results!G285,echelle3,2))</f>
        <v/>
      </c>
      <c r="C284" s="2" t="str">
        <f>IF(OR(results!H285="",results!$M285="",results!$AE285=0),"",VLOOKUP(results!H285,echelle3,2))</f>
        <v/>
      </c>
      <c r="D284" s="2" t="str">
        <f>IF(OR(results!I285="",results!$M285="",results!$AE285=0),"",VLOOKUP(results!I285,echelle3,2))</f>
        <v/>
      </c>
      <c r="E284" s="2" t="str">
        <f>IF(OR(results!J285="",results!$M285="",results!$AE285=0),"",VLOOKUP(results!J285,echelle3,2))</f>
        <v/>
      </c>
      <c r="F284" s="2" t="str">
        <f>IF(OR(results!K285="",results!$M285="",results!$AE285=0),"",VLOOKUP(results!K285,echelle3,2))</f>
        <v/>
      </c>
      <c r="G284" s="2" t="str">
        <f>IF(OR(results!L285="",results!$M285="",results!$AE285=0),"",VLOOKUP(results!L285,echelle3,2))</f>
        <v/>
      </c>
      <c r="H284" s="2" t="str">
        <f>IF(OR(results!M285="",results!$M285="",results!$AE285=0),"",VLOOKUP(results!M285,echelle2,2))</f>
        <v/>
      </c>
      <c r="I284" s="92">
        <f>results!B285</f>
        <v>0</v>
      </c>
      <c r="K284" s="2" t="str">
        <f>IF(OR(results!F285="",results!$M285="",results!$AE285=0),"",VLOOKUP(results!F285,Feuil1!$N$2:$O$48,2))</f>
        <v/>
      </c>
      <c r="L284" s="2" t="str">
        <f>IF(OR(results!Q285="",results!$M285="",results!$AE285=0),"",VLOOKUP(results!Q285,echelle3,2))</f>
        <v/>
      </c>
      <c r="M284" s="2" t="str">
        <f>IF(OR(results!R285="",results!$M285="",results!$AE285=0),"",VLOOKUP(results!R285,echelle3,2))</f>
        <v/>
      </c>
      <c r="N284" s="2" t="str">
        <f>IF(OR(results!S285="",results!$M285="",results!$AE285=0),"",VLOOKUP(results!S285,echelle3,2))</f>
        <v/>
      </c>
      <c r="O284" s="2" t="str">
        <f>IF(OR(results!T285="",results!$M285="",results!$AE285=0),"",VLOOKUP(results!T285,echelle3,2))</f>
        <v/>
      </c>
      <c r="P284" s="2" t="str">
        <f>IF(OR(results!U285="",results!$M285="",results!$AE285=0),"",VLOOKUP(results!U285,echelle3,2))</f>
        <v/>
      </c>
      <c r="Q284" s="2" t="str">
        <f>IF(OR(results!V285="",results!$M285="",results!$AE285=0),"",VLOOKUP(results!V285,echelle3,2))</f>
        <v/>
      </c>
      <c r="R284" s="2" t="str">
        <f>IF(OR(results!W285="",results!$M285="",results!$AE285=0),"",VLOOKUP(results!W285,echelle2,2))</f>
        <v/>
      </c>
      <c r="S284" s="92">
        <f>results!L285</f>
        <v>0</v>
      </c>
    </row>
    <row r="285" spans="1:19" x14ac:dyDescent="0.25">
      <c r="A285" s="2" t="str">
        <f>IF(OR(results!F286="",results!$M286="",results!$AE286=0),"",VLOOKUP(results!F286,echelle3,2))</f>
        <v/>
      </c>
      <c r="B285" s="2" t="str">
        <f>IF(OR(results!G286="",results!$M286="",results!$AE286=0),"",VLOOKUP(results!G286,echelle3,2))</f>
        <v/>
      </c>
      <c r="C285" s="2" t="str">
        <f>IF(OR(results!H286="",results!$M286="",results!$AE286=0),"",VLOOKUP(results!H286,echelle3,2))</f>
        <v/>
      </c>
      <c r="D285" s="2" t="str">
        <f>IF(OR(results!I286="",results!$M286="",results!$AE286=0),"",VLOOKUP(results!I286,echelle3,2))</f>
        <v/>
      </c>
      <c r="E285" s="2" t="str">
        <f>IF(OR(results!J286="",results!$M286="",results!$AE286=0),"",VLOOKUP(results!J286,echelle3,2))</f>
        <v/>
      </c>
      <c r="F285" s="2" t="str">
        <f>IF(OR(results!K286="",results!$M286="",results!$AE286=0),"",VLOOKUP(results!K286,echelle3,2))</f>
        <v/>
      </c>
      <c r="G285" s="2" t="str">
        <f>IF(OR(results!L286="",results!$M286="",results!$AE286=0),"",VLOOKUP(results!L286,echelle3,2))</f>
        <v/>
      </c>
      <c r="H285" s="2" t="str">
        <f>IF(OR(results!M286="",results!$M286="",results!$AE286=0),"",VLOOKUP(results!M286,echelle2,2))</f>
        <v/>
      </c>
      <c r="I285" s="92">
        <f>results!B286</f>
        <v>0</v>
      </c>
      <c r="K285" s="2" t="str">
        <f>IF(OR(results!F286="",results!$M286="",results!$AE286=0),"",VLOOKUP(results!F286,Feuil1!$N$2:$O$48,2))</f>
        <v/>
      </c>
      <c r="L285" s="2" t="str">
        <f>IF(OR(results!Q286="",results!$M286="",results!$AE286=0),"",VLOOKUP(results!Q286,echelle3,2))</f>
        <v/>
      </c>
      <c r="M285" s="2" t="str">
        <f>IF(OR(results!R286="",results!$M286="",results!$AE286=0),"",VLOOKUP(results!R286,echelle3,2))</f>
        <v/>
      </c>
      <c r="N285" s="2" t="str">
        <f>IF(OR(results!S286="",results!$M286="",results!$AE286=0),"",VLOOKUP(results!S286,echelle3,2))</f>
        <v/>
      </c>
      <c r="O285" s="2" t="str">
        <f>IF(OR(results!T286="",results!$M286="",results!$AE286=0),"",VLOOKUP(results!T286,echelle3,2))</f>
        <v/>
      </c>
      <c r="P285" s="2" t="str">
        <f>IF(OR(results!U286="",results!$M286="",results!$AE286=0),"",VLOOKUP(results!U286,echelle3,2))</f>
        <v/>
      </c>
      <c r="Q285" s="2" t="str">
        <f>IF(OR(results!V286="",results!$M286="",results!$AE286=0),"",VLOOKUP(results!V286,echelle3,2))</f>
        <v/>
      </c>
      <c r="R285" s="2" t="str">
        <f>IF(OR(results!W286="",results!$M286="",results!$AE286=0),"",VLOOKUP(results!W286,echelle2,2))</f>
        <v/>
      </c>
      <c r="S285" s="92">
        <f>results!L286</f>
        <v>0</v>
      </c>
    </row>
    <row r="286" spans="1:19" x14ac:dyDescent="0.25">
      <c r="A286" s="2" t="str">
        <f>IF(OR(results!F287="",results!$M287="",results!$AE287=0),"",VLOOKUP(results!F287,echelle3,2))</f>
        <v/>
      </c>
      <c r="B286" s="2" t="str">
        <f>IF(OR(results!G287="",results!$M287="",results!$AE287=0),"",VLOOKUP(results!G287,echelle3,2))</f>
        <v/>
      </c>
      <c r="C286" s="2" t="str">
        <f>IF(OR(results!H287="",results!$M287="",results!$AE287=0),"",VLOOKUP(results!H287,echelle3,2))</f>
        <v/>
      </c>
      <c r="D286" s="2" t="str">
        <f>IF(OR(results!I287="",results!$M287="",results!$AE287=0),"",VLOOKUP(results!I287,echelle3,2))</f>
        <v/>
      </c>
      <c r="E286" s="2" t="str">
        <f>IF(OR(results!J287="",results!$M287="",results!$AE287=0),"",VLOOKUP(results!J287,echelle3,2))</f>
        <v/>
      </c>
      <c r="F286" s="2" t="str">
        <f>IF(OR(results!K287="",results!$M287="",results!$AE287=0),"",VLOOKUP(results!K287,echelle3,2))</f>
        <v/>
      </c>
      <c r="G286" s="2" t="str">
        <f>IF(OR(results!L287="",results!$M287="",results!$AE287=0),"",VLOOKUP(results!L287,echelle3,2))</f>
        <v/>
      </c>
      <c r="H286" s="2" t="str">
        <f>IF(OR(results!M287="",results!$M287="",results!$AE287=0),"",VLOOKUP(results!M287,echelle2,2))</f>
        <v/>
      </c>
      <c r="I286" s="92">
        <f>results!B287</f>
        <v>0</v>
      </c>
      <c r="K286" s="2" t="str">
        <f>IF(OR(results!F287="",results!$M287="",results!$AE287=0),"",VLOOKUP(results!F287,Feuil1!$N$2:$O$48,2))</f>
        <v/>
      </c>
      <c r="L286" s="2" t="str">
        <f>IF(OR(results!Q287="",results!$M287="",results!$AE287=0),"",VLOOKUP(results!Q287,echelle3,2))</f>
        <v/>
      </c>
      <c r="M286" s="2" t="str">
        <f>IF(OR(results!R287="",results!$M287="",results!$AE287=0),"",VLOOKUP(results!R287,echelle3,2))</f>
        <v/>
      </c>
      <c r="N286" s="2" t="str">
        <f>IF(OR(results!S287="",results!$M287="",results!$AE287=0),"",VLOOKUP(results!S287,echelle3,2))</f>
        <v/>
      </c>
      <c r="O286" s="2" t="str">
        <f>IF(OR(results!T287="",results!$M287="",results!$AE287=0),"",VLOOKUP(results!T287,echelle3,2))</f>
        <v/>
      </c>
      <c r="P286" s="2" t="str">
        <f>IF(OR(results!U287="",results!$M287="",results!$AE287=0),"",VLOOKUP(results!U287,echelle3,2))</f>
        <v/>
      </c>
      <c r="Q286" s="2" t="str">
        <f>IF(OR(results!V287="",results!$M287="",results!$AE287=0),"",VLOOKUP(results!V287,echelle3,2))</f>
        <v/>
      </c>
      <c r="R286" s="2" t="str">
        <f>IF(OR(results!W287="",results!$M287="",results!$AE287=0),"",VLOOKUP(results!W287,echelle2,2))</f>
        <v/>
      </c>
      <c r="S286" s="92">
        <f>results!L287</f>
        <v>0</v>
      </c>
    </row>
    <row r="287" spans="1:19" x14ac:dyDescent="0.25">
      <c r="A287" s="2" t="str">
        <f>IF(OR(results!F288="",results!$M288="",results!$AE288=0),"",VLOOKUP(results!F288,echelle3,2))</f>
        <v/>
      </c>
      <c r="B287" s="2" t="str">
        <f>IF(OR(results!G288="",results!$M288="",results!$AE288=0),"",VLOOKUP(results!G288,echelle3,2))</f>
        <v/>
      </c>
      <c r="C287" s="2" t="str">
        <f>IF(OR(results!H288="",results!$M288="",results!$AE288=0),"",VLOOKUP(results!H288,echelle3,2))</f>
        <v/>
      </c>
      <c r="D287" s="2" t="str">
        <f>IF(OR(results!I288="",results!$M288="",results!$AE288=0),"",VLOOKUP(results!I288,echelle3,2))</f>
        <v/>
      </c>
      <c r="E287" s="2" t="str">
        <f>IF(OR(results!J288="",results!$M288="",results!$AE288=0),"",VLOOKUP(results!J288,echelle3,2))</f>
        <v/>
      </c>
      <c r="F287" s="2" t="str">
        <f>IF(OR(results!K288="",results!$M288="",results!$AE288=0),"",VLOOKUP(results!K288,echelle3,2))</f>
        <v/>
      </c>
      <c r="G287" s="2" t="str">
        <f>IF(OR(results!L288="",results!$M288="",results!$AE288=0),"",VLOOKUP(results!L288,echelle3,2))</f>
        <v/>
      </c>
      <c r="H287" s="2" t="str">
        <f>IF(OR(results!M288="",results!$M288="",results!$AE288=0),"",VLOOKUP(results!M288,echelle2,2))</f>
        <v/>
      </c>
      <c r="I287" s="92">
        <f>results!B288</f>
        <v>0</v>
      </c>
      <c r="K287" s="2" t="str">
        <f>IF(OR(results!F288="",results!$M288="",results!$AE288=0),"",VLOOKUP(results!F288,Feuil1!$N$2:$O$48,2))</f>
        <v/>
      </c>
      <c r="L287" s="2" t="str">
        <f>IF(OR(results!Q288="",results!$M288="",results!$AE288=0),"",VLOOKUP(results!Q288,echelle3,2))</f>
        <v/>
      </c>
      <c r="M287" s="2" t="str">
        <f>IF(OR(results!R288="",results!$M288="",results!$AE288=0),"",VLOOKUP(results!R288,echelle3,2))</f>
        <v/>
      </c>
      <c r="N287" s="2" t="str">
        <f>IF(OR(results!S288="",results!$M288="",results!$AE288=0),"",VLOOKUP(results!S288,echelle3,2))</f>
        <v/>
      </c>
      <c r="O287" s="2" t="str">
        <f>IF(OR(results!T288="",results!$M288="",results!$AE288=0),"",VLOOKUP(results!T288,echelle3,2))</f>
        <v/>
      </c>
      <c r="P287" s="2" t="str">
        <f>IF(OR(results!U288="",results!$M288="",results!$AE288=0),"",VLOOKUP(results!U288,echelle3,2))</f>
        <v/>
      </c>
      <c r="Q287" s="2" t="str">
        <f>IF(OR(results!V288="",results!$M288="",results!$AE288=0),"",VLOOKUP(results!V288,echelle3,2))</f>
        <v/>
      </c>
      <c r="R287" s="2" t="str">
        <f>IF(OR(results!W288="",results!$M288="",results!$AE288=0),"",VLOOKUP(results!W288,echelle2,2))</f>
        <v/>
      </c>
      <c r="S287" s="92">
        <f>results!L288</f>
        <v>0</v>
      </c>
    </row>
    <row r="288" spans="1:19" x14ac:dyDescent="0.25">
      <c r="A288" s="2" t="str">
        <f>IF(OR(results!F289="",results!$M289="",results!$AE289=0),"",VLOOKUP(results!F289,echelle3,2))</f>
        <v/>
      </c>
      <c r="B288" s="2" t="str">
        <f>IF(OR(results!G289="",results!$M289="",results!$AE289=0),"",VLOOKUP(results!G289,echelle3,2))</f>
        <v/>
      </c>
      <c r="C288" s="2" t="str">
        <f>IF(OR(results!H289="",results!$M289="",results!$AE289=0),"",VLOOKUP(results!H289,echelle3,2))</f>
        <v/>
      </c>
      <c r="D288" s="2" t="str">
        <f>IF(OR(results!I289="",results!$M289="",results!$AE289=0),"",VLOOKUP(results!I289,echelle3,2))</f>
        <v/>
      </c>
      <c r="E288" s="2" t="str">
        <f>IF(OR(results!J289="",results!$M289="",results!$AE289=0),"",VLOOKUP(results!J289,echelle3,2))</f>
        <v/>
      </c>
      <c r="F288" s="2" t="str">
        <f>IF(OR(results!K289="",results!$M289="",results!$AE289=0),"",VLOOKUP(results!K289,echelle3,2))</f>
        <v/>
      </c>
      <c r="G288" s="2" t="str">
        <f>IF(OR(results!L289="",results!$M289="",results!$AE289=0),"",VLOOKUP(results!L289,echelle3,2))</f>
        <v/>
      </c>
      <c r="H288" s="2" t="str">
        <f>IF(OR(results!M289="",results!$M289="",results!$AE289=0),"",VLOOKUP(results!M289,echelle2,2))</f>
        <v/>
      </c>
      <c r="I288" s="92">
        <f>results!B289</f>
        <v>0</v>
      </c>
      <c r="K288" s="2" t="str">
        <f>IF(OR(results!F289="",results!$M289="",results!$AE289=0),"",VLOOKUP(results!F289,Feuil1!$N$2:$O$48,2))</f>
        <v/>
      </c>
      <c r="L288" s="2" t="str">
        <f>IF(OR(results!Q289="",results!$M289="",results!$AE289=0),"",VLOOKUP(results!Q289,echelle3,2))</f>
        <v/>
      </c>
      <c r="M288" s="2" t="str">
        <f>IF(OR(results!R289="",results!$M289="",results!$AE289=0),"",VLOOKUP(results!R289,echelle3,2))</f>
        <v/>
      </c>
      <c r="N288" s="2" t="str">
        <f>IF(OR(results!S289="",results!$M289="",results!$AE289=0),"",VLOOKUP(results!S289,echelle3,2))</f>
        <v/>
      </c>
      <c r="O288" s="2" t="str">
        <f>IF(OR(results!T289="",results!$M289="",results!$AE289=0),"",VLOOKUP(results!T289,echelle3,2))</f>
        <v/>
      </c>
      <c r="P288" s="2" t="str">
        <f>IF(OR(results!U289="",results!$M289="",results!$AE289=0),"",VLOOKUP(results!U289,echelle3,2))</f>
        <v/>
      </c>
      <c r="Q288" s="2" t="str">
        <f>IF(OR(results!V289="",results!$M289="",results!$AE289=0),"",VLOOKUP(results!V289,echelle3,2))</f>
        <v/>
      </c>
      <c r="R288" s="2" t="str">
        <f>IF(OR(results!W289="",results!$M289="",results!$AE289=0),"",VLOOKUP(results!W289,echelle2,2))</f>
        <v/>
      </c>
      <c r="S288" s="92">
        <f>results!L289</f>
        <v>0</v>
      </c>
    </row>
    <row r="289" spans="1:19" x14ac:dyDescent="0.25">
      <c r="A289" s="2" t="str">
        <f>IF(OR(results!F290="",results!$M290="",results!$AE290=0),"",VLOOKUP(results!F290,echelle3,2))</f>
        <v/>
      </c>
      <c r="B289" s="2" t="str">
        <f>IF(OR(results!G290="",results!$M290="",results!$AE290=0),"",VLOOKUP(results!G290,echelle3,2))</f>
        <v/>
      </c>
      <c r="C289" s="2" t="str">
        <f>IF(OR(results!H290="",results!$M290="",results!$AE290=0),"",VLOOKUP(results!H290,echelle3,2))</f>
        <v/>
      </c>
      <c r="D289" s="2" t="str">
        <f>IF(OR(results!I290="",results!$M290="",results!$AE290=0),"",VLOOKUP(results!I290,echelle3,2))</f>
        <v/>
      </c>
      <c r="E289" s="2" t="str">
        <f>IF(OR(results!J290="",results!$M290="",results!$AE290=0),"",VLOOKUP(results!J290,echelle3,2))</f>
        <v/>
      </c>
      <c r="F289" s="2" t="str">
        <f>IF(OR(results!K290="",results!$M290="",results!$AE290=0),"",VLOOKUP(results!K290,echelle3,2))</f>
        <v/>
      </c>
      <c r="G289" s="2" t="str">
        <f>IF(OR(results!L290="",results!$M290="",results!$AE290=0),"",VLOOKUP(results!L290,echelle3,2))</f>
        <v/>
      </c>
      <c r="H289" s="2" t="str">
        <f>IF(OR(results!M290="",results!$M290="",results!$AE290=0),"",VLOOKUP(results!M290,echelle2,2))</f>
        <v/>
      </c>
      <c r="I289" s="92">
        <f>results!B290</f>
        <v>0</v>
      </c>
      <c r="K289" s="2" t="str">
        <f>IF(OR(results!F290="",results!$M290="",results!$AE290=0),"",VLOOKUP(results!F290,Feuil1!$N$2:$O$48,2))</f>
        <v/>
      </c>
      <c r="L289" s="2" t="str">
        <f>IF(OR(results!Q290="",results!$M290="",results!$AE290=0),"",VLOOKUP(results!Q290,echelle3,2))</f>
        <v/>
      </c>
      <c r="M289" s="2" t="str">
        <f>IF(OR(results!R290="",results!$M290="",results!$AE290=0),"",VLOOKUP(results!R290,echelle3,2))</f>
        <v/>
      </c>
      <c r="N289" s="2" t="str">
        <f>IF(OR(results!S290="",results!$M290="",results!$AE290=0),"",VLOOKUP(results!S290,echelle3,2))</f>
        <v/>
      </c>
      <c r="O289" s="2" t="str">
        <f>IF(OR(results!T290="",results!$M290="",results!$AE290=0),"",VLOOKUP(results!T290,echelle3,2))</f>
        <v/>
      </c>
      <c r="P289" s="2" t="str">
        <f>IF(OR(results!U290="",results!$M290="",results!$AE290=0),"",VLOOKUP(results!U290,echelle3,2))</f>
        <v/>
      </c>
      <c r="Q289" s="2" t="str">
        <f>IF(OR(results!V290="",results!$M290="",results!$AE290=0),"",VLOOKUP(results!V290,echelle3,2))</f>
        <v/>
      </c>
      <c r="R289" s="2" t="str">
        <f>IF(OR(results!W290="",results!$M290="",results!$AE290=0),"",VLOOKUP(results!W290,echelle2,2))</f>
        <v/>
      </c>
      <c r="S289" s="92">
        <f>results!L290</f>
        <v>0</v>
      </c>
    </row>
    <row r="290" spans="1:19" x14ac:dyDescent="0.25">
      <c r="A290" s="2" t="str">
        <f>IF(OR(results!F291="",results!$M291="",results!$AE291=0),"",VLOOKUP(results!F291,echelle3,2))</f>
        <v/>
      </c>
      <c r="B290" s="2" t="str">
        <f>IF(OR(results!G291="",results!$M291="",results!$AE291=0),"",VLOOKUP(results!G291,echelle3,2))</f>
        <v/>
      </c>
      <c r="C290" s="2" t="str">
        <f>IF(OR(results!H291="",results!$M291="",results!$AE291=0),"",VLOOKUP(results!H291,echelle3,2))</f>
        <v/>
      </c>
      <c r="D290" s="2" t="str">
        <f>IF(OR(results!I291="",results!$M291="",results!$AE291=0),"",VLOOKUP(results!I291,echelle3,2))</f>
        <v/>
      </c>
      <c r="E290" s="2" t="str">
        <f>IF(OR(results!J291="",results!$M291="",results!$AE291=0),"",VLOOKUP(results!J291,echelle3,2))</f>
        <v/>
      </c>
      <c r="F290" s="2" t="str">
        <f>IF(OR(results!K291="",results!$M291="",results!$AE291=0),"",VLOOKUP(results!K291,echelle3,2))</f>
        <v/>
      </c>
      <c r="G290" s="2" t="str">
        <f>IF(OR(results!L291="",results!$M291="",results!$AE291=0),"",VLOOKUP(results!L291,echelle3,2))</f>
        <v/>
      </c>
      <c r="H290" s="2" t="str">
        <f>IF(OR(results!M291="",results!$M291="",results!$AE291=0),"",VLOOKUP(results!M291,echelle2,2))</f>
        <v/>
      </c>
      <c r="I290" s="92">
        <f>results!B291</f>
        <v>0</v>
      </c>
      <c r="K290" s="2" t="str">
        <f>IF(OR(results!F291="",results!$M291="",results!$AE291=0),"",VLOOKUP(results!F291,Feuil1!$N$2:$O$48,2))</f>
        <v/>
      </c>
      <c r="L290" s="2" t="str">
        <f>IF(OR(results!Q291="",results!$M291="",results!$AE291=0),"",VLOOKUP(results!Q291,echelle3,2))</f>
        <v/>
      </c>
      <c r="M290" s="2" t="str">
        <f>IF(OR(results!R291="",results!$M291="",results!$AE291=0),"",VLOOKUP(results!R291,echelle3,2))</f>
        <v/>
      </c>
      <c r="N290" s="2" t="str">
        <f>IF(OR(results!S291="",results!$M291="",results!$AE291=0),"",VLOOKUP(results!S291,echelle3,2))</f>
        <v/>
      </c>
      <c r="O290" s="2" t="str">
        <f>IF(OR(results!T291="",results!$M291="",results!$AE291=0),"",VLOOKUP(results!T291,echelle3,2))</f>
        <v/>
      </c>
      <c r="P290" s="2" t="str">
        <f>IF(OR(results!U291="",results!$M291="",results!$AE291=0),"",VLOOKUP(results!U291,echelle3,2))</f>
        <v/>
      </c>
      <c r="Q290" s="2" t="str">
        <f>IF(OR(results!V291="",results!$M291="",results!$AE291=0),"",VLOOKUP(results!V291,echelle3,2))</f>
        <v/>
      </c>
      <c r="R290" s="2" t="str">
        <f>IF(OR(results!W291="",results!$M291="",results!$AE291=0),"",VLOOKUP(results!W291,echelle2,2))</f>
        <v/>
      </c>
      <c r="S290" s="92">
        <f>results!L291</f>
        <v>0</v>
      </c>
    </row>
    <row r="291" spans="1:19" x14ac:dyDescent="0.25">
      <c r="A291" s="2" t="str">
        <f>IF(OR(results!F292="",results!$M292="",results!$AE292=0),"",VLOOKUP(results!F292,echelle3,2))</f>
        <v/>
      </c>
      <c r="B291" s="2" t="str">
        <f>IF(OR(results!G292="",results!$M292="",results!$AE292=0),"",VLOOKUP(results!G292,echelle3,2))</f>
        <v/>
      </c>
      <c r="C291" s="2" t="str">
        <f>IF(OR(results!H292="",results!$M292="",results!$AE292=0),"",VLOOKUP(results!H292,echelle3,2))</f>
        <v/>
      </c>
      <c r="D291" s="2" t="str">
        <f>IF(OR(results!I292="",results!$M292="",results!$AE292=0),"",VLOOKUP(results!I292,echelle3,2))</f>
        <v/>
      </c>
      <c r="E291" s="2" t="str">
        <f>IF(OR(results!J292="",results!$M292="",results!$AE292=0),"",VLOOKUP(results!J292,echelle3,2))</f>
        <v/>
      </c>
      <c r="F291" s="2" t="str">
        <f>IF(OR(results!K292="",results!$M292="",results!$AE292=0),"",VLOOKUP(results!K292,echelle3,2))</f>
        <v/>
      </c>
      <c r="G291" s="2" t="str">
        <f>IF(OR(results!L292="",results!$M292="",results!$AE292=0),"",VLOOKUP(results!L292,echelle3,2))</f>
        <v/>
      </c>
      <c r="H291" s="2" t="str">
        <f>IF(OR(results!M292="",results!$M292="",results!$AE292=0),"",VLOOKUP(results!M292,echelle2,2))</f>
        <v/>
      </c>
      <c r="I291" s="92">
        <f>results!B292</f>
        <v>0</v>
      </c>
      <c r="K291" s="2" t="str">
        <f>IF(OR(results!F292="",results!$M292="",results!$AE292=0),"",VLOOKUP(results!F292,Feuil1!$N$2:$O$48,2))</f>
        <v/>
      </c>
      <c r="L291" s="2" t="str">
        <f>IF(OR(results!Q292="",results!$M292="",results!$AE292=0),"",VLOOKUP(results!Q292,echelle3,2))</f>
        <v/>
      </c>
      <c r="M291" s="2" t="str">
        <f>IF(OR(results!R292="",results!$M292="",results!$AE292=0),"",VLOOKUP(results!R292,echelle3,2))</f>
        <v/>
      </c>
      <c r="N291" s="2" t="str">
        <f>IF(OR(results!S292="",results!$M292="",results!$AE292=0),"",VLOOKUP(results!S292,echelle3,2))</f>
        <v/>
      </c>
      <c r="O291" s="2" t="str">
        <f>IF(OR(results!T292="",results!$M292="",results!$AE292=0),"",VLOOKUP(results!T292,echelle3,2))</f>
        <v/>
      </c>
      <c r="P291" s="2" t="str">
        <f>IF(OR(results!U292="",results!$M292="",results!$AE292=0),"",VLOOKUP(results!U292,echelle3,2))</f>
        <v/>
      </c>
      <c r="Q291" s="2" t="str">
        <f>IF(OR(results!V292="",results!$M292="",results!$AE292=0),"",VLOOKUP(results!V292,echelle3,2))</f>
        <v/>
      </c>
      <c r="R291" s="2" t="str">
        <f>IF(OR(results!W292="",results!$M292="",results!$AE292=0),"",VLOOKUP(results!W292,echelle2,2))</f>
        <v/>
      </c>
      <c r="S291" s="92">
        <f>results!L292</f>
        <v>0</v>
      </c>
    </row>
    <row r="292" spans="1:19" x14ac:dyDescent="0.25">
      <c r="A292" s="2" t="str">
        <f>IF(OR(results!F293="",results!$M293="",results!$AE293=0),"",VLOOKUP(results!F293,echelle3,2))</f>
        <v/>
      </c>
      <c r="B292" s="2" t="str">
        <f>IF(OR(results!G293="",results!$M293="",results!$AE293=0),"",VLOOKUP(results!G293,echelle3,2))</f>
        <v/>
      </c>
      <c r="C292" s="2" t="str">
        <f>IF(OR(results!H293="",results!$M293="",results!$AE293=0),"",VLOOKUP(results!H293,echelle3,2))</f>
        <v/>
      </c>
      <c r="D292" s="2" t="str">
        <f>IF(OR(results!I293="",results!$M293="",results!$AE293=0),"",VLOOKUP(results!I293,echelle3,2))</f>
        <v/>
      </c>
      <c r="E292" s="2" t="str">
        <f>IF(OR(results!J293="",results!$M293="",results!$AE293=0),"",VLOOKUP(results!J293,echelle3,2))</f>
        <v/>
      </c>
      <c r="F292" s="2" t="str">
        <f>IF(OR(results!K293="",results!$M293="",results!$AE293=0),"",VLOOKUP(results!K293,echelle3,2))</f>
        <v/>
      </c>
      <c r="G292" s="2" t="str">
        <f>IF(OR(results!L293="",results!$M293="",results!$AE293=0),"",VLOOKUP(results!L293,echelle3,2))</f>
        <v/>
      </c>
      <c r="H292" s="2" t="str">
        <f>IF(OR(results!M293="",results!$M293="",results!$AE293=0),"",VLOOKUP(results!M293,echelle2,2))</f>
        <v/>
      </c>
      <c r="I292" s="92">
        <f>results!B293</f>
        <v>0</v>
      </c>
      <c r="K292" s="2" t="str">
        <f>IF(OR(results!F293="",results!$M293="",results!$AE293=0),"",VLOOKUP(results!F293,Feuil1!$N$2:$O$48,2))</f>
        <v/>
      </c>
      <c r="L292" s="2" t="str">
        <f>IF(OR(results!Q293="",results!$M293="",results!$AE293=0),"",VLOOKUP(results!Q293,echelle3,2))</f>
        <v/>
      </c>
      <c r="M292" s="2" t="str">
        <f>IF(OR(results!R293="",results!$M293="",results!$AE293=0),"",VLOOKUP(results!R293,echelle3,2))</f>
        <v/>
      </c>
      <c r="N292" s="2" t="str">
        <f>IF(OR(results!S293="",results!$M293="",results!$AE293=0),"",VLOOKUP(results!S293,echelle3,2))</f>
        <v/>
      </c>
      <c r="O292" s="2" t="str">
        <f>IF(OR(results!T293="",results!$M293="",results!$AE293=0),"",VLOOKUP(results!T293,echelle3,2))</f>
        <v/>
      </c>
      <c r="P292" s="2" t="str">
        <f>IF(OR(results!U293="",results!$M293="",results!$AE293=0),"",VLOOKUP(results!U293,echelle3,2))</f>
        <v/>
      </c>
      <c r="Q292" s="2" t="str">
        <f>IF(OR(results!V293="",results!$M293="",results!$AE293=0),"",VLOOKUP(results!V293,echelle3,2))</f>
        <v/>
      </c>
      <c r="R292" s="2" t="str">
        <f>IF(OR(results!W293="",results!$M293="",results!$AE293=0),"",VLOOKUP(results!W293,echelle2,2))</f>
        <v/>
      </c>
      <c r="S292" s="92">
        <f>results!L293</f>
        <v>0</v>
      </c>
    </row>
    <row r="293" spans="1:19" x14ac:dyDescent="0.25">
      <c r="A293" s="2" t="str">
        <f>IF(OR(results!F294="",results!$M294="",results!$AE294=0),"",VLOOKUP(results!F294,echelle3,2))</f>
        <v/>
      </c>
      <c r="B293" s="2" t="str">
        <f>IF(OR(results!G294="",results!$M294="",results!$AE294=0),"",VLOOKUP(results!G294,echelle3,2))</f>
        <v/>
      </c>
      <c r="C293" s="2" t="str">
        <f>IF(OR(results!H294="",results!$M294="",results!$AE294=0),"",VLOOKUP(results!H294,echelle3,2))</f>
        <v/>
      </c>
      <c r="D293" s="2" t="str">
        <f>IF(OR(results!I294="",results!$M294="",results!$AE294=0),"",VLOOKUP(results!I294,echelle3,2))</f>
        <v/>
      </c>
      <c r="E293" s="2" t="str">
        <f>IF(OR(results!J294="",results!$M294="",results!$AE294=0),"",VLOOKUP(results!J294,echelle3,2))</f>
        <v/>
      </c>
      <c r="F293" s="2" t="str">
        <f>IF(OR(results!K294="",results!$M294="",results!$AE294=0),"",VLOOKUP(results!K294,echelle3,2))</f>
        <v/>
      </c>
      <c r="G293" s="2" t="str">
        <f>IF(OR(results!L294="",results!$M294="",results!$AE294=0),"",VLOOKUP(results!L294,echelle3,2))</f>
        <v/>
      </c>
      <c r="H293" s="2" t="str">
        <f>IF(OR(results!M294="",results!$M294="",results!$AE294=0),"",VLOOKUP(results!M294,echelle2,2))</f>
        <v/>
      </c>
      <c r="I293" s="92">
        <f>results!B294</f>
        <v>0</v>
      </c>
      <c r="K293" s="2" t="str">
        <f>IF(OR(results!F294="",results!$M294="",results!$AE294=0),"",VLOOKUP(results!F294,Feuil1!$N$2:$O$48,2))</f>
        <v/>
      </c>
      <c r="L293" s="2" t="str">
        <f>IF(OR(results!Q294="",results!$M294="",results!$AE294=0),"",VLOOKUP(results!Q294,echelle3,2))</f>
        <v/>
      </c>
      <c r="M293" s="2" t="str">
        <f>IF(OR(results!R294="",results!$M294="",results!$AE294=0),"",VLOOKUP(results!R294,echelle3,2))</f>
        <v/>
      </c>
      <c r="N293" s="2" t="str">
        <f>IF(OR(results!S294="",results!$M294="",results!$AE294=0),"",VLOOKUP(results!S294,echelle3,2))</f>
        <v/>
      </c>
      <c r="O293" s="2" t="str">
        <f>IF(OR(results!T294="",results!$M294="",results!$AE294=0),"",VLOOKUP(results!T294,echelle3,2))</f>
        <v/>
      </c>
      <c r="P293" s="2" t="str">
        <f>IF(OR(results!U294="",results!$M294="",results!$AE294=0),"",VLOOKUP(results!U294,echelle3,2))</f>
        <v/>
      </c>
      <c r="Q293" s="2" t="str">
        <f>IF(OR(results!V294="",results!$M294="",results!$AE294=0),"",VLOOKUP(results!V294,echelle3,2))</f>
        <v/>
      </c>
      <c r="R293" s="2" t="str">
        <f>IF(OR(results!W294="",results!$M294="",results!$AE294=0),"",VLOOKUP(results!W294,echelle2,2))</f>
        <v/>
      </c>
      <c r="S293" s="92">
        <f>results!L294</f>
        <v>0</v>
      </c>
    </row>
    <row r="294" spans="1:19" x14ac:dyDescent="0.25">
      <c r="A294" s="2" t="str">
        <f>IF(OR(results!F295="",results!$M295="",results!$AE295=0),"",VLOOKUP(results!F295,echelle3,2))</f>
        <v/>
      </c>
      <c r="B294" s="2" t="str">
        <f>IF(OR(results!G295="",results!$M295="",results!$AE295=0),"",VLOOKUP(results!G295,echelle3,2))</f>
        <v/>
      </c>
      <c r="C294" s="2" t="str">
        <f>IF(OR(results!H295="",results!$M295="",results!$AE295=0),"",VLOOKUP(results!H295,echelle3,2))</f>
        <v/>
      </c>
      <c r="D294" s="2" t="str">
        <f>IF(OR(results!I295="",results!$M295="",results!$AE295=0),"",VLOOKUP(results!I295,echelle3,2))</f>
        <v/>
      </c>
      <c r="E294" s="2" t="str">
        <f>IF(OR(results!J295="",results!$M295="",results!$AE295=0),"",VLOOKUP(results!J295,echelle3,2))</f>
        <v/>
      </c>
      <c r="F294" s="2" t="str">
        <f>IF(OR(results!K295="",results!$M295="",results!$AE295=0),"",VLOOKUP(results!K295,echelle3,2))</f>
        <v/>
      </c>
      <c r="G294" s="2" t="str">
        <f>IF(OR(results!L295="",results!$M295="",results!$AE295=0),"",VLOOKUP(results!L295,echelle3,2))</f>
        <v/>
      </c>
      <c r="H294" s="2" t="str">
        <f>IF(OR(results!M295="",results!$M295="",results!$AE295=0),"",VLOOKUP(results!M295,echelle2,2))</f>
        <v/>
      </c>
      <c r="I294" s="92">
        <f>results!B295</f>
        <v>0</v>
      </c>
      <c r="K294" s="2" t="str">
        <f>IF(OR(results!F295="",results!$M295="",results!$AE295=0),"",VLOOKUP(results!F295,Feuil1!$N$2:$O$48,2))</f>
        <v/>
      </c>
      <c r="L294" s="2" t="str">
        <f>IF(OR(results!Q295="",results!$M295="",results!$AE295=0),"",VLOOKUP(results!Q295,echelle3,2))</f>
        <v/>
      </c>
      <c r="M294" s="2" t="str">
        <f>IF(OR(results!R295="",results!$M295="",results!$AE295=0),"",VLOOKUP(results!R295,echelle3,2))</f>
        <v/>
      </c>
      <c r="N294" s="2" t="str">
        <f>IF(OR(results!S295="",results!$M295="",results!$AE295=0),"",VLOOKUP(results!S295,echelle3,2))</f>
        <v/>
      </c>
      <c r="O294" s="2" t="str">
        <f>IF(OR(results!T295="",results!$M295="",results!$AE295=0),"",VLOOKUP(results!T295,echelle3,2))</f>
        <v/>
      </c>
      <c r="P294" s="2" t="str">
        <f>IF(OR(results!U295="",results!$M295="",results!$AE295=0),"",VLOOKUP(results!U295,echelle3,2))</f>
        <v/>
      </c>
      <c r="Q294" s="2" t="str">
        <f>IF(OR(results!V295="",results!$M295="",results!$AE295=0),"",VLOOKUP(results!V295,echelle3,2))</f>
        <v/>
      </c>
      <c r="R294" s="2" t="str">
        <f>IF(OR(results!W295="",results!$M295="",results!$AE295=0),"",VLOOKUP(results!W295,echelle2,2))</f>
        <v/>
      </c>
      <c r="S294" s="92">
        <f>results!L295</f>
        <v>0</v>
      </c>
    </row>
    <row r="295" spans="1:19" x14ac:dyDescent="0.25">
      <c r="A295" s="2" t="str">
        <f>IF(OR(results!F296="",results!$M296="",results!$AE296=0),"",VLOOKUP(results!F296,echelle3,2))</f>
        <v/>
      </c>
      <c r="B295" s="2" t="str">
        <f>IF(OR(results!G296="",results!$M296="",results!$AE296=0),"",VLOOKUP(results!G296,echelle3,2))</f>
        <v/>
      </c>
      <c r="C295" s="2" t="str">
        <f>IF(OR(results!H296="",results!$M296="",results!$AE296=0),"",VLOOKUP(results!H296,echelle3,2))</f>
        <v/>
      </c>
      <c r="D295" s="2" t="str">
        <f>IF(OR(results!I296="",results!$M296="",results!$AE296=0),"",VLOOKUP(results!I296,echelle3,2))</f>
        <v/>
      </c>
      <c r="E295" s="2" t="str">
        <f>IF(OR(results!J296="",results!$M296="",results!$AE296=0),"",VLOOKUP(results!J296,echelle3,2))</f>
        <v/>
      </c>
      <c r="F295" s="2" t="str">
        <f>IF(OR(results!K296="",results!$M296="",results!$AE296=0),"",VLOOKUP(results!K296,echelle3,2))</f>
        <v/>
      </c>
      <c r="G295" s="2" t="str">
        <f>IF(OR(results!L296="",results!$M296="",results!$AE296=0),"",VLOOKUP(results!L296,echelle3,2))</f>
        <v/>
      </c>
      <c r="H295" s="2" t="str">
        <f>IF(OR(results!M296="",results!$M296="",results!$AE296=0),"",VLOOKUP(results!M296,echelle2,2))</f>
        <v/>
      </c>
      <c r="I295" s="92">
        <f>results!B296</f>
        <v>0</v>
      </c>
      <c r="K295" s="2" t="str">
        <f>IF(OR(results!F296="",results!$M296="",results!$AE296=0),"",VLOOKUP(results!F296,Feuil1!$N$2:$O$48,2))</f>
        <v/>
      </c>
      <c r="L295" s="2" t="str">
        <f>IF(OR(results!Q296="",results!$M296="",results!$AE296=0),"",VLOOKUP(results!Q296,echelle3,2))</f>
        <v/>
      </c>
      <c r="M295" s="2" t="str">
        <f>IF(OR(results!R296="",results!$M296="",results!$AE296=0),"",VLOOKUP(results!R296,echelle3,2))</f>
        <v/>
      </c>
      <c r="N295" s="2" t="str">
        <f>IF(OR(results!S296="",results!$M296="",results!$AE296=0),"",VLOOKUP(results!S296,echelle3,2))</f>
        <v/>
      </c>
      <c r="O295" s="2" t="str">
        <f>IF(OR(results!T296="",results!$M296="",results!$AE296=0),"",VLOOKUP(results!T296,echelle3,2))</f>
        <v/>
      </c>
      <c r="P295" s="2" t="str">
        <f>IF(OR(results!U296="",results!$M296="",results!$AE296=0),"",VLOOKUP(results!U296,echelle3,2))</f>
        <v/>
      </c>
      <c r="Q295" s="2" t="str">
        <f>IF(OR(results!V296="",results!$M296="",results!$AE296=0),"",VLOOKUP(results!V296,echelle3,2))</f>
        <v/>
      </c>
      <c r="R295" s="2" t="str">
        <f>IF(OR(results!W296="",results!$M296="",results!$AE296=0),"",VLOOKUP(results!W296,echelle2,2))</f>
        <v/>
      </c>
      <c r="S295" s="92">
        <f>results!L296</f>
        <v>0</v>
      </c>
    </row>
    <row r="296" spans="1:19" x14ac:dyDescent="0.25">
      <c r="A296" s="2" t="str">
        <f>IF(OR(results!F297="",results!$M297="",results!$AE297=0),"",VLOOKUP(results!F297,echelle3,2))</f>
        <v/>
      </c>
      <c r="B296" s="2" t="str">
        <f>IF(OR(results!G297="",results!$M297="",results!$AE297=0),"",VLOOKUP(results!G297,echelle3,2))</f>
        <v/>
      </c>
      <c r="C296" s="2" t="str">
        <f>IF(OR(results!H297="",results!$M297="",results!$AE297=0),"",VLOOKUP(results!H297,echelle3,2))</f>
        <v/>
      </c>
      <c r="D296" s="2" t="str">
        <f>IF(OR(results!I297="",results!$M297="",results!$AE297=0),"",VLOOKUP(results!I297,echelle3,2))</f>
        <v/>
      </c>
      <c r="E296" s="2" t="str">
        <f>IF(OR(results!J297="",results!$M297="",results!$AE297=0),"",VLOOKUP(results!J297,echelle3,2))</f>
        <v/>
      </c>
      <c r="F296" s="2" t="str">
        <f>IF(OR(results!K297="",results!$M297="",results!$AE297=0),"",VLOOKUP(results!K297,echelle3,2))</f>
        <v/>
      </c>
      <c r="G296" s="2" t="str">
        <f>IF(OR(results!L297="",results!$M297="",results!$AE297=0),"",VLOOKUP(results!L297,echelle3,2))</f>
        <v/>
      </c>
      <c r="H296" s="2" t="str">
        <f>IF(OR(results!M297="",results!$M297="",results!$AE297=0),"",VLOOKUP(results!M297,echelle2,2))</f>
        <v/>
      </c>
      <c r="I296" s="92">
        <f>results!B297</f>
        <v>0</v>
      </c>
      <c r="K296" s="2" t="str">
        <f>IF(OR(results!F297="",results!$M297="",results!$AE297=0),"",VLOOKUP(results!F297,Feuil1!$N$2:$O$48,2))</f>
        <v/>
      </c>
      <c r="L296" s="2" t="str">
        <f>IF(OR(results!Q297="",results!$M297="",results!$AE297=0),"",VLOOKUP(results!Q297,echelle3,2))</f>
        <v/>
      </c>
      <c r="M296" s="2" t="str">
        <f>IF(OR(results!R297="",results!$M297="",results!$AE297=0),"",VLOOKUP(results!R297,echelle3,2))</f>
        <v/>
      </c>
      <c r="N296" s="2" t="str">
        <f>IF(OR(results!S297="",results!$M297="",results!$AE297=0),"",VLOOKUP(results!S297,echelle3,2))</f>
        <v/>
      </c>
      <c r="O296" s="2" t="str">
        <f>IF(OR(results!T297="",results!$M297="",results!$AE297=0),"",VLOOKUP(results!T297,echelle3,2))</f>
        <v/>
      </c>
      <c r="P296" s="2" t="str">
        <f>IF(OR(results!U297="",results!$M297="",results!$AE297=0),"",VLOOKUP(results!U297,echelle3,2))</f>
        <v/>
      </c>
      <c r="Q296" s="2" t="str">
        <f>IF(OR(results!V297="",results!$M297="",results!$AE297=0),"",VLOOKUP(results!V297,echelle3,2))</f>
        <v/>
      </c>
      <c r="R296" s="2" t="str">
        <f>IF(OR(results!W297="",results!$M297="",results!$AE297=0),"",VLOOKUP(results!W297,echelle2,2))</f>
        <v/>
      </c>
      <c r="S296" s="92">
        <f>results!L297</f>
        <v>0</v>
      </c>
    </row>
    <row r="297" spans="1:19" x14ac:dyDescent="0.25">
      <c r="A297" s="2" t="str">
        <f>IF(OR(results!F298="",results!$M298="",results!$AE298=0),"",VLOOKUP(results!F298,echelle3,2))</f>
        <v/>
      </c>
      <c r="B297" s="2" t="str">
        <f>IF(OR(results!G298="",results!$M298="",results!$AE298=0),"",VLOOKUP(results!G298,echelle3,2))</f>
        <v/>
      </c>
      <c r="C297" s="2" t="str">
        <f>IF(OR(results!H298="",results!$M298="",results!$AE298=0),"",VLOOKUP(results!H298,echelle3,2))</f>
        <v/>
      </c>
      <c r="D297" s="2" t="str">
        <f>IF(OR(results!I298="",results!$M298="",results!$AE298=0),"",VLOOKUP(results!I298,echelle3,2))</f>
        <v/>
      </c>
      <c r="E297" s="2" t="str">
        <f>IF(OR(results!J298="",results!$M298="",results!$AE298=0),"",VLOOKUP(results!J298,echelle3,2))</f>
        <v/>
      </c>
      <c r="F297" s="2" t="str">
        <f>IF(OR(results!K298="",results!$M298="",results!$AE298=0),"",VLOOKUP(results!K298,echelle3,2))</f>
        <v/>
      </c>
      <c r="G297" s="2" t="str">
        <f>IF(OR(results!L298="",results!$M298="",results!$AE298=0),"",VLOOKUP(results!L298,echelle3,2))</f>
        <v/>
      </c>
      <c r="H297" s="2" t="str">
        <f>IF(OR(results!M298="",results!$M298="",results!$AE298=0),"",VLOOKUP(results!M298,echelle2,2))</f>
        <v/>
      </c>
      <c r="I297" s="92">
        <f>results!B298</f>
        <v>0</v>
      </c>
      <c r="K297" s="2" t="str">
        <f>IF(OR(results!F298="",results!$M298="",results!$AE298=0),"",VLOOKUP(results!F298,Feuil1!$N$2:$O$48,2))</f>
        <v/>
      </c>
      <c r="L297" s="2" t="str">
        <f>IF(OR(results!Q298="",results!$M298="",results!$AE298=0),"",VLOOKUP(results!Q298,echelle3,2))</f>
        <v/>
      </c>
      <c r="M297" s="2" t="str">
        <f>IF(OR(results!R298="",results!$M298="",results!$AE298=0),"",VLOOKUP(results!R298,echelle3,2))</f>
        <v/>
      </c>
      <c r="N297" s="2" t="str">
        <f>IF(OR(results!S298="",results!$M298="",results!$AE298=0),"",VLOOKUP(results!S298,echelle3,2))</f>
        <v/>
      </c>
      <c r="O297" s="2" t="str">
        <f>IF(OR(results!T298="",results!$M298="",results!$AE298=0),"",VLOOKUP(results!T298,echelle3,2))</f>
        <v/>
      </c>
      <c r="P297" s="2" t="str">
        <f>IF(OR(results!U298="",results!$M298="",results!$AE298=0),"",VLOOKUP(results!U298,echelle3,2))</f>
        <v/>
      </c>
      <c r="Q297" s="2" t="str">
        <f>IF(OR(results!V298="",results!$M298="",results!$AE298=0),"",VLOOKUP(results!V298,echelle3,2))</f>
        <v/>
      </c>
      <c r="R297" s="2" t="str">
        <f>IF(OR(results!W298="",results!$M298="",results!$AE298=0),"",VLOOKUP(results!W298,echelle2,2))</f>
        <v/>
      </c>
      <c r="S297" s="92">
        <f>results!L298</f>
        <v>0</v>
      </c>
    </row>
    <row r="298" spans="1:19" x14ac:dyDescent="0.25">
      <c r="A298" s="2" t="str">
        <f>IF(OR(results!F299="",results!$M299="",results!$AE299=0),"",VLOOKUP(results!F299,echelle3,2))</f>
        <v/>
      </c>
      <c r="B298" s="2" t="str">
        <f>IF(OR(results!G299="",results!$M299="",results!$AE299=0),"",VLOOKUP(results!G299,echelle3,2))</f>
        <v/>
      </c>
      <c r="C298" s="2" t="str">
        <f>IF(OR(results!H299="",results!$M299="",results!$AE299=0),"",VLOOKUP(results!H299,echelle3,2))</f>
        <v/>
      </c>
      <c r="D298" s="2" t="str">
        <f>IF(OR(results!I299="",results!$M299="",results!$AE299=0),"",VLOOKUP(results!I299,echelle3,2))</f>
        <v/>
      </c>
      <c r="E298" s="2" t="str">
        <f>IF(OR(results!J299="",results!$M299="",results!$AE299=0),"",VLOOKUP(results!J299,echelle3,2))</f>
        <v/>
      </c>
      <c r="F298" s="2" t="str">
        <f>IF(OR(results!K299="",results!$M299="",results!$AE299=0),"",VLOOKUP(results!K299,echelle3,2))</f>
        <v/>
      </c>
      <c r="G298" s="2" t="str">
        <f>IF(OR(results!L299="",results!$M299="",results!$AE299=0),"",VLOOKUP(results!L299,echelle3,2))</f>
        <v/>
      </c>
      <c r="H298" s="2" t="str">
        <f>IF(OR(results!M299="",results!$M299="",results!$AE299=0),"",VLOOKUP(results!M299,echelle2,2))</f>
        <v/>
      </c>
      <c r="I298" s="92">
        <f>results!B299</f>
        <v>0</v>
      </c>
      <c r="K298" s="2" t="str">
        <f>IF(OR(results!F299="",results!$M299="",results!$AE299=0),"",VLOOKUP(results!F299,Feuil1!$N$2:$O$48,2))</f>
        <v/>
      </c>
      <c r="L298" s="2" t="str">
        <f>IF(OR(results!Q299="",results!$M299="",results!$AE299=0),"",VLOOKUP(results!Q299,echelle3,2))</f>
        <v/>
      </c>
      <c r="M298" s="2" t="str">
        <f>IF(OR(results!R299="",results!$M299="",results!$AE299=0),"",VLOOKUP(results!R299,echelle3,2))</f>
        <v/>
      </c>
      <c r="N298" s="2" t="str">
        <f>IF(OR(results!S299="",results!$M299="",results!$AE299=0),"",VLOOKUP(results!S299,echelle3,2))</f>
        <v/>
      </c>
      <c r="O298" s="2" t="str">
        <f>IF(OR(results!T299="",results!$M299="",results!$AE299=0),"",VLOOKUP(results!T299,echelle3,2))</f>
        <v/>
      </c>
      <c r="P298" s="2" t="str">
        <f>IF(OR(results!U299="",results!$M299="",results!$AE299=0),"",VLOOKUP(results!U299,echelle3,2))</f>
        <v/>
      </c>
      <c r="Q298" s="2" t="str">
        <f>IF(OR(results!V299="",results!$M299="",results!$AE299=0),"",VLOOKUP(results!V299,echelle3,2))</f>
        <v/>
      </c>
      <c r="R298" s="2" t="str">
        <f>IF(OR(results!W299="",results!$M299="",results!$AE299=0),"",VLOOKUP(results!W299,echelle2,2))</f>
        <v/>
      </c>
      <c r="S298" s="92">
        <f>results!L299</f>
        <v>0</v>
      </c>
    </row>
    <row r="299" spans="1:19" x14ac:dyDescent="0.25">
      <c r="A299" s="2" t="str">
        <f>IF(OR(results!F300="",results!$M300="",results!$AE300=0),"",VLOOKUP(results!F300,echelle3,2))</f>
        <v/>
      </c>
      <c r="B299" s="2" t="str">
        <f>IF(OR(results!G300="",results!$M300="",results!$AE300=0),"",VLOOKUP(results!G300,echelle3,2))</f>
        <v/>
      </c>
      <c r="C299" s="2" t="str">
        <f>IF(OR(results!H300="",results!$M300="",results!$AE300=0),"",VLOOKUP(results!H300,echelle3,2))</f>
        <v/>
      </c>
      <c r="D299" s="2" t="str">
        <f>IF(OR(results!I300="",results!$M300="",results!$AE300=0),"",VLOOKUP(results!I300,echelle3,2))</f>
        <v/>
      </c>
      <c r="E299" s="2" t="str">
        <f>IF(OR(results!J300="",results!$M300="",results!$AE300=0),"",VLOOKUP(results!J300,echelle3,2))</f>
        <v/>
      </c>
      <c r="F299" s="2" t="str">
        <f>IF(OR(results!K300="",results!$M300="",results!$AE300=0),"",VLOOKUP(results!K300,echelle3,2))</f>
        <v/>
      </c>
      <c r="G299" s="2" t="str">
        <f>IF(OR(results!L300="",results!$M300="",results!$AE300=0),"",VLOOKUP(results!L300,echelle3,2))</f>
        <v/>
      </c>
      <c r="H299" s="2" t="str">
        <f>IF(OR(results!M300="",results!$M300="",results!$AE300=0),"",VLOOKUP(results!M300,echelle2,2))</f>
        <v/>
      </c>
      <c r="I299" s="92">
        <f>results!B300</f>
        <v>0</v>
      </c>
      <c r="K299" s="2" t="str">
        <f>IF(OR(results!F300="",results!$M300="",results!$AE300=0),"",VLOOKUP(results!F300,Feuil1!$N$2:$O$48,2))</f>
        <v/>
      </c>
      <c r="L299" s="2" t="str">
        <f>IF(OR(results!Q300="",results!$M300="",results!$AE300=0),"",VLOOKUP(results!Q300,echelle3,2))</f>
        <v/>
      </c>
      <c r="M299" s="2" t="str">
        <f>IF(OR(results!R300="",results!$M300="",results!$AE300=0),"",VLOOKUP(results!R300,echelle3,2))</f>
        <v/>
      </c>
      <c r="N299" s="2" t="str">
        <f>IF(OR(results!S300="",results!$M300="",results!$AE300=0),"",VLOOKUP(results!S300,echelle3,2))</f>
        <v/>
      </c>
      <c r="O299" s="2" t="str">
        <f>IF(OR(results!T300="",results!$M300="",results!$AE300=0),"",VLOOKUP(results!T300,echelle3,2))</f>
        <v/>
      </c>
      <c r="P299" s="2" t="str">
        <f>IF(OR(results!U300="",results!$M300="",results!$AE300=0),"",VLOOKUP(results!U300,echelle3,2))</f>
        <v/>
      </c>
      <c r="Q299" s="2" t="str">
        <f>IF(OR(results!V300="",results!$M300="",results!$AE300=0),"",VLOOKUP(results!V300,echelle3,2))</f>
        <v/>
      </c>
      <c r="R299" s="2" t="str">
        <f>IF(OR(results!W300="",results!$M300="",results!$AE300=0),"",VLOOKUP(results!W300,echelle2,2))</f>
        <v/>
      </c>
      <c r="S299" s="92">
        <f>results!L300</f>
        <v>0</v>
      </c>
    </row>
    <row r="300" spans="1:19" x14ac:dyDescent="0.25">
      <c r="A300" s="2" t="str">
        <f>IF(OR(results!F301="",results!$M301="",results!$AE301=0),"",VLOOKUP(results!F301,echelle3,2))</f>
        <v/>
      </c>
      <c r="B300" s="2" t="str">
        <f>IF(OR(results!G301="",results!$M301="",results!$AE301=0),"",VLOOKUP(results!G301,echelle3,2))</f>
        <v/>
      </c>
      <c r="C300" s="2" t="str">
        <f>IF(OR(results!H301="",results!$M301="",results!$AE301=0),"",VLOOKUP(results!H301,echelle3,2))</f>
        <v/>
      </c>
      <c r="D300" s="2" t="str">
        <f>IF(OR(results!I301="",results!$M301="",results!$AE301=0),"",VLOOKUP(results!I301,echelle3,2))</f>
        <v/>
      </c>
      <c r="E300" s="2" t="str">
        <f>IF(OR(results!J301="",results!$M301="",results!$AE301=0),"",VLOOKUP(results!J301,echelle3,2))</f>
        <v/>
      </c>
      <c r="F300" s="2" t="str">
        <f>IF(OR(results!K301="",results!$M301="",results!$AE301=0),"",VLOOKUP(results!K301,echelle3,2))</f>
        <v/>
      </c>
      <c r="G300" s="2" t="str">
        <f>IF(OR(results!L301="",results!$M301="",results!$AE301=0),"",VLOOKUP(results!L301,echelle3,2))</f>
        <v/>
      </c>
      <c r="H300" s="2" t="str">
        <f>IF(OR(results!M301="",results!$M301="",results!$AE301=0),"",VLOOKUP(results!M301,echelle2,2))</f>
        <v/>
      </c>
      <c r="I300" s="92">
        <f>results!B301</f>
        <v>0</v>
      </c>
      <c r="K300" s="2" t="str">
        <f>IF(OR(results!F301="",results!$M301="",results!$AE301=0),"",VLOOKUP(results!F301,Feuil1!$N$2:$O$48,2))</f>
        <v/>
      </c>
      <c r="L300" s="2" t="str">
        <f>IF(OR(results!Q301="",results!$M301="",results!$AE301=0),"",VLOOKUP(results!Q301,echelle3,2))</f>
        <v/>
      </c>
      <c r="M300" s="2" t="str">
        <f>IF(OR(results!R301="",results!$M301="",results!$AE301=0),"",VLOOKUP(results!R301,echelle3,2))</f>
        <v/>
      </c>
      <c r="N300" s="2" t="str">
        <f>IF(OR(results!S301="",results!$M301="",results!$AE301=0),"",VLOOKUP(results!S301,echelle3,2))</f>
        <v/>
      </c>
      <c r="O300" s="2" t="str">
        <f>IF(OR(results!T301="",results!$M301="",results!$AE301=0),"",VLOOKUP(results!T301,echelle3,2))</f>
        <v/>
      </c>
      <c r="P300" s="2" t="str">
        <f>IF(OR(results!U301="",results!$M301="",results!$AE301=0),"",VLOOKUP(results!U301,echelle3,2))</f>
        <v/>
      </c>
      <c r="Q300" s="2" t="str">
        <f>IF(OR(results!V301="",results!$M301="",results!$AE301=0),"",VLOOKUP(results!V301,echelle3,2))</f>
        <v/>
      </c>
      <c r="R300" s="2" t="str">
        <f>IF(OR(results!W301="",results!$M301="",results!$AE301=0),"",VLOOKUP(results!W301,echelle2,2))</f>
        <v/>
      </c>
      <c r="S300" s="92">
        <f>results!L301</f>
        <v>0</v>
      </c>
    </row>
    <row r="301" spans="1:19" x14ac:dyDescent="0.25">
      <c r="A301" s="2" t="str">
        <f>IF(OR(results!F302="",results!$M302="",results!AE302=0),"",VLOOKUP(results!F302,Feuil1!$F$10:$G$43,2))</f>
        <v/>
      </c>
      <c r="B301" s="2" t="str">
        <f>IF(OR(results!G302="",results!$M302="",results!$AE302=0),"",VLOOKUP(results!G302,Feuil1!$F$10:$G$43,2))</f>
        <v/>
      </c>
      <c r="C301" s="2" t="str">
        <f>IF(OR(results!H302="",results!$M302="",results!$AE302=0),"",VLOOKUP(results!H302,Feuil1!$F$10:$G$43,2))</f>
        <v/>
      </c>
      <c r="D301" s="2" t="str">
        <f>IF(OR(results!I302="",results!$M302="",results!$AE302=0),"",VLOOKUP(results!I302,Feuil1!$F$10:$G$43,2))</f>
        <v/>
      </c>
      <c r="E301" s="2" t="str">
        <f>IF(OR(results!J302="",results!$M302="",results!$AE302=0),"",VLOOKUP(results!J302,Feuil1!$F$10:$G$43,2))</f>
        <v/>
      </c>
      <c r="F301" s="2" t="str">
        <f>IF(OR(results!K302="",results!$M302="",results!$AE302=0),"",VLOOKUP(results!K302,Feuil1!$F$10:$G$43,2))</f>
        <v/>
      </c>
      <c r="G301" s="2" t="str">
        <f>IF(OR(results!L302="",results!$M302="",results!$AE302=0),"",VLOOKUP(results!L302,Feuil1!$F$10:$G$43,2))</f>
        <v/>
      </c>
      <c r="H301" s="2" t="str">
        <f>IF(OR(results!M302="",results!$M302="",results!$AE302=0),"",VLOOKUP(results!M302,Feuil1!$C$10:$D$43,2))</f>
        <v/>
      </c>
      <c r="K301" s="2" t="str">
        <f>IF(OR(results!F302="",results!$M302="",results!$AE302=0),"",VLOOKUP(results!F302,Feuil1!$N$2:$O$48,2))</f>
        <v/>
      </c>
      <c r="L301" s="2" t="str">
        <f>IF(OR(results!Q302="",results!$M302="",results!$AE302=0),"",VLOOKUP(results!Q302,Feuil1!$F$10:$G$43,2))</f>
        <v/>
      </c>
      <c r="M301" s="2" t="str">
        <f>IF(OR(results!R302="",results!$M302="",results!$AE302=0),"",VLOOKUP(results!R302,Feuil1!$F$10:$G$43,2))</f>
        <v/>
      </c>
      <c r="N301" s="2" t="str">
        <f>IF(OR(results!S302="",results!$M302="",results!$AE302=0),"",VLOOKUP(results!S302,Feuil1!$F$10:$G$43,2))</f>
        <v/>
      </c>
      <c r="O301" s="2" t="str">
        <f>IF(OR(results!T302="",results!$M302="",results!$AE302=0),"",VLOOKUP(results!T302,Feuil1!$F$10:$G$43,2))</f>
        <v/>
      </c>
      <c r="P301" s="2" t="str">
        <f>IF(OR(results!U302="",results!$M302="",results!$AE302=0),"",VLOOKUP(results!U302,Feuil1!$F$10:$G$43,2))</f>
        <v/>
      </c>
      <c r="Q301" s="2" t="str">
        <f>IF(OR(results!V302="",results!$M302="",results!$AE302=0),"",VLOOKUP(results!V302,Feuil1!$F$10:$G$43,2))</f>
        <v/>
      </c>
      <c r="R301" s="2" t="str">
        <f>IF(OR(results!W302="",results!$M302="",results!$AE302=0),"",VLOOKUP(results!W302,Feuil1!$C$10:$D$43,2))</f>
        <v/>
      </c>
    </row>
    <row r="302" spans="1:19" x14ac:dyDescent="0.25">
      <c r="A302" s="2" t="str">
        <f>IF(OR(results!F303="",results!$M303="",results!AE303=0),"",VLOOKUP(results!F303,Feuil1!$F$10:$G$43,2))</f>
        <v/>
      </c>
      <c r="B302" s="2" t="str">
        <f>IF(OR(results!G303="",results!$M303="",results!$AE303=0),"",VLOOKUP(results!G303,Feuil1!$F$10:$G$43,2))</f>
        <v/>
      </c>
      <c r="C302" s="2" t="str">
        <f>IF(OR(results!H303="",results!$M303="",results!$AE303=0),"",VLOOKUP(results!H303,Feuil1!$F$10:$G$43,2))</f>
        <v/>
      </c>
      <c r="D302" s="2" t="str">
        <f>IF(OR(results!I303="",results!$M303="",results!$AE303=0),"",VLOOKUP(results!I303,Feuil1!$F$10:$G$43,2))</f>
        <v/>
      </c>
      <c r="E302" s="2" t="str">
        <f>IF(OR(results!J303="",results!$M303="",results!$AE303=0),"",VLOOKUP(results!J303,Feuil1!$F$10:$G$43,2))</f>
        <v/>
      </c>
      <c r="F302" s="2" t="str">
        <f>IF(OR(results!K303="",results!$M303="",results!$AE303=0),"",VLOOKUP(results!K303,Feuil1!$F$10:$G$43,2))</f>
        <v/>
      </c>
      <c r="G302" s="2" t="str">
        <f>IF(OR(results!L303="",results!$M303="",results!$AE303=0),"",VLOOKUP(results!L303,Feuil1!$F$10:$G$43,2))</f>
        <v/>
      </c>
      <c r="H302" s="2" t="str">
        <f>IF(OR(results!M303="",results!$M303="",results!$AE303=0),"",VLOOKUP(results!M303,Feuil1!$C$10:$D$43,2))</f>
        <v/>
      </c>
      <c r="K302" s="2" t="str">
        <f>IF(OR(results!F303="",results!$M303="",results!$AE303=0),"",VLOOKUP(results!F303,Feuil1!$N$2:$O$48,2))</f>
        <v/>
      </c>
      <c r="L302" s="2" t="str">
        <f>IF(OR(results!Q303="",results!$M303="",results!$AE303=0),"",VLOOKUP(results!Q303,Feuil1!$F$10:$G$43,2))</f>
        <v/>
      </c>
      <c r="M302" s="2" t="str">
        <f>IF(OR(results!R303="",results!$M303="",results!$AE303=0),"",VLOOKUP(results!R303,Feuil1!$F$10:$G$43,2))</f>
        <v/>
      </c>
      <c r="N302" s="2" t="str">
        <f>IF(OR(results!S303="",results!$M303="",results!$AE303=0),"",VLOOKUP(results!S303,Feuil1!$F$10:$G$43,2))</f>
        <v/>
      </c>
      <c r="O302" s="2" t="str">
        <f>IF(OR(results!T303="",results!$M303="",results!$AE303=0),"",VLOOKUP(results!T303,Feuil1!$F$10:$G$43,2))</f>
        <v/>
      </c>
      <c r="P302" s="2" t="str">
        <f>IF(OR(results!U303="",results!$M303="",results!$AE303=0),"",VLOOKUP(results!U303,Feuil1!$F$10:$G$43,2))</f>
        <v/>
      </c>
      <c r="Q302" s="2" t="str">
        <f>IF(OR(results!V303="",results!$M303="",results!$AE303=0),"",VLOOKUP(results!V303,Feuil1!$F$10:$G$43,2))</f>
        <v/>
      </c>
      <c r="R302" s="2" t="str">
        <f>IF(OR(results!W303="",results!$M303="",results!$AE303=0),"",VLOOKUP(results!W303,Feuil1!$C$10:$D$43,2))</f>
        <v/>
      </c>
    </row>
    <row r="303" spans="1:19" x14ac:dyDescent="0.25">
      <c r="A303" s="2" t="str">
        <f>IF(OR(results!F304="",results!$M304="",results!AE304=0),"",VLOOKUP(results!F304,Feuil1!$F$10:$G$43,2))</f>
        <v/>
      </c>
      <c r="B303" s="2" t="str">
        <f>IF(OR(results!G304="",results!$M304="",results!$AE304=0),"",VLOOKUP(results!G304,Feuil1!$F$10:$G$43,2))</f>
        <v/>
      </c>
      <c r="C303" s="2" t="str">
        <f>IF(OR(results!H304="",results!$M304="",results!$AE304=0),"",VLOOKUP(results!H304,Feuil1!$F$10:$G$43,2))</f>
        <v/>
      </c>
      <c r="D303" s="2" t="str">
        <f>IF(OR(results!I304="",results!$M304="",results!$AE304=0),"",VLOOKUP(results!I304,Feuil1!$F$10:$G$43,2))</f>
        <v/>
      </c>
      <c r="E303" s="2" t="str">
        <f>IF(OR(results!J304="",results!$M304="",results!$AE304=0),"",VLOOKUP(results!J304,Feuil1!$F$10:$G$43,2))</f>
        <v/>
      </c>
      <c r="F303" s="2" t="str">
        <f>IF(OR(results!K304="",results!$M304="",results!$AE304=0),"",VLOOKUP(results!K304,Feuil1!$F$10:$G$43,2))</f>
        <v/>
      </c>
      <c r="G303" s="2" t="str">
        <f>IF(OR(results!L304="",results!$M304="",results!$AE304=0),"",VLOOKUP(results!L304,Feuil1!$F$10:$G$43,2))</f>
        <v/>
      </c>
      <c r="H303" s="2" t="str">
        <f>IF(OR(results!M304="",results!$M304="",results!$AE304=0),"",VLOOKUP(results!M304,Feuil1!$C$10:$D$43,2))</f>
        <v/>
      </c>
      <c r="K303" s="2" t="str">
        <f>IF(OR(results!F304="",results!$M304="",results!$AE304=0),"",VLOOKUP(results!F304,Feuil1!$N$2:$O$48,2))</f>
        <v/>
      </c>
      <c r="L303" s="2" t="str">
        <f>IF(OR(results!Q304="",results!$M304="",results!$AE304=0),"",VLOOKUP(results!Q304,Feuil1!$F$10:$G$43,2))</f>
        <v/>
      </c>
      <c r="M303" s="2" t="str">
        <f>IF(OR(results!R304="",results!$M304="",results!$AE304=0),"",VLOOKUP(results!R304,Feuil1!$F$10:$G$43,2))</f>
        <v/>
      </c>
      <c r="N303" s="2" t="str">
        <f>IF(OR(results!S304="",results!$M304="",results!$AE304=0),"",VLOOKUP(results!S304,Feuil1!$F$10:$G$43,2))</f>
        <v/>
      </c>
      <c r="O303" s="2" t="str">
        <f>IF(OR(results!T304="",results!$M304="",results!$AE304=0),"",VLOOKUP(results!T304,Feuil1!$F$10:$G$43,2))</f>
        <v/>
      </c>
      <c r="P303" s="2" t="str">
        <f>IF(OR(results!U304="",results!$M304="",results!$AE304=0),"",VLOOKUP(results!U304,Feuil1!$F$10:$G$43,2))</f>
        <v/>
      </c>
      <c r="Q303" s="2" t="str">
        <f>IF(OR(results!V304="",results!$M304="",results!$AE304=0),"",VLOOKUP(results!V304,Feuil1!$F$10:$G$43,2))</f>
        <v/>
      </c>
      <c r="R303" s="2" t="str">
        <f>IF(OR(results!W304="",results!$M304="",results!$AE304=0),"",VLOOKUP(results!W304,Feuil1!$C$10:$D$43,2))</f>
        <v/>
      </c>
    </row>
    <row r="304" spans="1:19" x14ac:dyDescent="0.25">
      <c r="A304" s="2" t="str">
        <f>IF(OR(results!F305="",results!$M305="",results!AE305=0),"",VLOOKUP(results!F305,Feuil1!$F$10:$G$43,2))</f>
        <v/>
      </c>
      <c r="B304" s="2" t="str">
        <f>IF(OR(results!G305="",results!$M305="",results!$AE305=0),"",VLOOKUP(results!G305,Feuil1!$F$10:$G$43,2))</f>
        <v/>
      </c>
      <c r="C304" s="2" t="str">
        <f>IF(OR(results!H305="",results!$M305="",results!$AE305=0),"",VLOOKUP(results!H305,Feuil1!$F$10:$G$43,2))</f>
        <v/>
      </c>
      <c r="D304" s="2" t="str">
        <f>IF(OR(results!I305="",results!$M305="",results!$AE305=0),"",VLOOKUP(results!I305,Feuil1!$F$10:$G$43,2))</f>
        <v/>
      </c>
      <c r="E304" s="2" t="str">
        <f>IF(OR(results!J305="",results!$M305="",results!$AE305=0),"",VLOOKUP(results!J305,Feuil1!$F$10:$G$43,2))</f>
        <v/>
      </c>
      <c r="F304" s="2" t="str">
        <f>IF(OR(results!K305="",results!$M305="",results!$AE305=0),"",VLOOKUP(results!K305,Feuil1!$F$10:$G$43,2))</f>
        <v/>
      </c>
      <c r="G304" s="2" t="str">
        <f>IF(OR(results!L305="",results!$M305="",results!$AE305=0),"",VLOOKUP(results!L305,Feuil1!$F$10:$G$43,2))</f>
        <v/>
      </c>
      <c r="H304" s="2" t="str">
        <f>IF(OR(results!M305="",results!$M305="",results!$AE305=0),"",VLOOKUP(results!M305,Feuil1!$C$10:$D$43,2))</f>
        <v/>
      </c>
      <c r="K304" s="2" t="str">
        <f>IF(OR(results!F305="",results!$M305="",results!$AE305=0),"",VLOOKUP(results!F305,Feuil1!$N$2:$O$48,2))</f>
        <v/>
      </c>
      <c r="L304" s="2" t="str">
        <f>IF(OR(results!Q305="",results!$M305="",results!$AE305=0),"",VLOOKUP(results!Q305,Feuil1!$F$10:$G$43,2))</f>
        <v/>
      </c>
      <c r="M304" s="2" t="str">
        <f>IF(OR(results!R305="",results!$M305="",results!$AE305=0),"",VLOOKUP(results!R305,Feuil1!$F$10:$G$43,2))</f>
        <v/>
      </c>
      <c r="N304" s="2" t="str">
        <f>IF(OR(results!S305="",results!$M305="",results!$AE305=0),"",VLOOKUP(results!S305,Feuil1!$F$10:$G$43,2))</f>
        <v/>
      </c>
      <c r="O304" s="2" t="str">
        <f>IF(OR(results!T305="",results!$M305="",results!$AE305=0),"",VLOOKUP(results!T305,Feuil1!$F$10:$G$43,2))</f>
        <v/>
      </c>
      <c r="P304" s="2" t="str">
        <f>IF(OR(results!U305="",results!$M305="",results!$AE305=0),"",VLOOKUP(results!U305,Feuil1!$F$10:$G$43,2))</f>
        <v/>
      </c>
      <c r="Q304" s="2" t="str">
        <f>IF(OR(results!V305="",results!$M305="",results!$AE305=0),"",VLOOKUP(results!V305,Feuil1!$F$10:$G$43,2))</f>
        <v/>
      </c>
      <c r="R304" s="2" t="str">
        <f>IF(OR(results!W305="",results!$M305="",results!$AE305=0),"",VLOOKUP(results!W305,Feuil1!$C$10:$D$43,2))</f>
        <v/>
      </c>
    </row>
    <row r="305" spans="1:18" x14ac:dyDescent="0.25">
      <c r="A305" s="2" t="str">
        <f>IF(OR(results!F306="",results!$M306="",results!AE306=0),"",VLOOKUP(results!F306,Feuil1!$F$10:$G$43,2))</f>
        <v/>
      </c>
      <c r="B305" s="2" t="str">
        <f>IF(OR(results!G306="",results!$M306="",results!$AE306=0),"",VLOOKUP(results!G306,Feuil1!$F$10:$G$43,2))</f>
        <v/>
      </c>
      <c r="C305" s="2" t="str">
        <f>IF(OR(results!H306="",results!$M306="",results!$AE306=0),"",VLOOKUP(results!H306,Feuil1!$F$10:$G$43,2))</f>
        <v/>
      </c>
      <c r="D305" s="2" t="str">
        <f>IF(OR(results!I306="",results!$M306="",results!$AE306=0),"",VLOOKUP(results!I306,Feuil1!$F$10:$G$43,2))</f>
        <v/>
      </c>
      <c r="E305" s="2" t="str">
        <f>IF(OR(results!J306="",results!$M306="",results!$AE306=0),"",VLOOKUP(results!J306,Feuil1!$F$10:$G$43,2))</f>
        <v/>
      </c>
      <c r="F305" s="2" t="str">
        <f>IF(OR(results!K306="",results!$M306="",results!$AE306=0),"",VLOOKUP(results!K306,Feuil1!$F$10:$G$43,2))</f>
        <v/>
      </c>
      <c r="G305" s="2" t="str">
        <f>IF(OR(results!L306="",results!$M306="",results!$AE306=0),"",VLOOKUP(results!L306,Feuil1!$F$10:$G$43,2))</f>
        <v/>
      </c>
      <c r="H305" s="2" t="str">
        <f>IF(OR(results!M306="",results!$M306="",results!$AE306=0),"",VLOOKUP(results!M306,Feuil1!$C$10:$D$43,2))</f>
        <v/>
      </c>
      <c r="K305" s="2" t="str">
        <f>IF(OR(results!F306="",results!$M306="",results!$AE306=0),"",VLOOKUP(results!F306,Feuil1!$N$2:$O$48,2))</f>
        <v/>
      </c>
      <c r="L305" s="2" t="str">
        <f>IF(OR(results!Q306="",results!$M306="",results!$AE306=0),"",VLOOKUP(results!Q306,Feuil1!$F$10:$G$43,2))</f>
        <v/>
      </c>
      <c r="M305" s="2" t="str">
        <f>IF(OR(results!R306="",results!$M306="",results!$AE306=0),"",VLOOKUP(results!R306,Feuil1!$F$10:$G$43,2))</f>
        <v/>
      </c>
      <c r="N305" s="2" t="str">
        <f>IF(OR(results!S306="",results!$M306="",results!$AE306=0),"",VLOOKUP(results!S306,Feuil1!$F$10:$G$43,2))</f>
        <v/>
      </c>
      <c r="O305" s="2" t="str">
        <f>IF(OR(results!T306="",results!$M306="",results!$AE306=0),"",VLOOKUP(results!T306,Feuil1!$F$10:$G$43,2))</f>
        <v/>
      </c>
      <c r="P305" s="2" t="str">
        <f>IF(OR(results!U306="",results!$M306="",results!$AE306=0),"",VLOOKUP(results!U306,Feuil1!$F$10:$G$43,2))</f>
        <v/>
      </c>
      <c r="Q305" s="2" t="str">
        <f>IF(OR(results!V306="",results!$M306="",results!$AE306=0),"",VLOOKUP(results!V306,Feuil1!$F$10:$G$43,2))</f>
        <v/>
      </c>
      <c r="R305" s="2" t="str">
        <f>IF(OR(results!W306="",results!$M306="",results!$AE306=0),"",VLOOKUP(results!W306,Feuil1!$C$10:$D$43,2))</f>
        <v/>
      </c>
    </row>
    <row r="306" spans="1:18" x14ac:dyDescent="0.25">
      <c r="A306" s="2" t="str">
        <f>IF(OR(results!F307="",results!$M307="",results!AE307=0),"",VLOOKUP(results!F307,Feuil1!$F$10:$G$43,2))</f>
        <v/>
      </c>
      <c r="B306" s="2" t="str">
        <f>IF(OR(results!G307="",results!$M307="",results!$AE307=0),"",VLOOKUP(results!G307,Feuil1!$F$10:$G$43,2))</f>
        <v/>
      </c>
      <c r="C306" s="2" t="str">
        <f>IF(OR(results!H307="",results!$M307="",results!$AE307=0),"",VLOOKUP(results!H307,Feuil1!$F$10:$G$43,2))</f>
        <v/>
      </c>
      <c r="D306" s="2" t="str">
        <f>IF(OR(results!I307="",results!$M307="",results!$AE307=0),"",VLOOKUP(results!I307,Feuil1!$F$10:$G$43,2))</f>
        <v/>
      </c>
      <c r="E306" s="2" t="str">
        <f>IF(OR(results!J307="",results!$M307="",results!$AE307=0),"",VLOOKUP(results!J307,Feuil1!$F$10:$G$43,2))</f>
        <v/>
      </c>
      <c r="F306" s="2" t="str">
        <f>IF(OR(results!K307="",results!$M307="",results!$AE307=0),"",VLOOKUP(results!K307,Feuil1!$F$10:$G$43,2))</f>
        <v/>
      </c>
      <c r="G306" s="2" t="str">
        <f>IF(OR(results!L307="",results!$M307="",results!$AE307=0),"",VLOOKUP(results!L307,Feuil1!$F$10:$G$43,2))</f>
        <v/>
      </c>
      <c r="H306" s="2" t="str">
        <f>IF(OR(results!M307="",results!$M307="",results!$AE307=0),"",VLOOKUP(results!M307,Feuil1!$C$10:$D$43,2))</f>
        <v/>
      </c>
      <c r="K306" s="2" t="str">
        <f>IF(OR(results!F307="",results!$M307="",results!$AE307=0),"",VLOOKUP(results!F307,Feuil1!$N$2:$O$48,2))</f>
        <v/>
      </c>
      <c r="L306" s="2" t="str">
        <f>IF(OR(results!Q307="",results!$M307="",results!$AE307=0),"",VLOOKUP(results!Q307,Feuil1!$F$10:$G$43,2))</f>
        <v/>
      </c>
      <c r="M306" s="2" t="str">
        <f>IF(OR(results!R307="",results!$M307="",results!$AE307=0),"",VLOOKUP(results!R307,Feuil1!$F$10:$G$43,2))</f>
        <v/>
      </c>
      <c r="N306" s="2" t="str">
        <f>IF(OR(results!S307="",results!$M307="",results!$AE307=0),"",VLOOKUP(results!S307,Feuil1!$F$10:$G$43,2))</f>
        <v/>
      </c>
      <c r="O306" s="2" t="str">
        <f>IF(OR(results!T307="",results!$M307="",results!$AE307=0),"",VLOOKUP(results!T307,Feuil1!$F$10:$G$43,2))</f>
        <v/>
      </c>
      <c r="P306" s="2" t="str">
        <f>IF(OR(results!U307="",results!$M307="",results!$AE307=0),"",VLOOKUP(results!U307,Feuil1!$F$10:$G$43,2))</f>
        <v/>
      </c>
      <c r="Q306" s="2" t="str">
        <f>IF(OR(results!V307="",results!$M307="",results!$AE307=0),"",VLOOKUP(results!V307,Feuil1!$F$10:$G$43,2))</f>
        <v/>
      </c>
      <c r="R306" s="2" t="str">
        <f>IF(OR(results!W307="",results!$M307="",results!$AE307=0),"",VLOOKUP(results!W307,Feuil1!$C$10:$D$43,2))</f>
        <v/>
      </c>
    </row>
    <row r="307" spans="1:18" x14ac:dyDescent="0.25">
      <c r="A307" s="2" t="str">
        <f>IF(OR(results!F308="",results!$M308="",results!AE308=0),"",VLOOKUP(results!F308,Feuil1!$F$10:$G$43,2))</f>
        <v/>
      </c>
      <c r="B307" s="2" t="str">
        <f>IF(OR(results!G308="",results!$M308="",results!$AE308=0),"",VLOOKUP(results!G308,Feuil1!$F$10:$G$43,2))</f>
        <v/>
      </c>
      <c r="C307" s="2" t="str">
        <f>IF(OR(results!H308="",results!$M308="",results!$AE308=0),"",VLOOKUP(results!H308,Feuil1!$F$10:$G$43,2))</f>
        <v/>
      </c>
      <c r="D307" s="2" t="str">
        <f>IF(OR(results!I308="",results!$M308="",results!$AE308=0),"",VLOOKUP(results!I308,Feuil1!$F$10:$G$43,2))</f>
        <v/>
      </c>
      <c r="E307" s="2" t="str">
        <f>IF(OR(results!J308="",results!$M308="",results!$AE308=0),"",VLOOKUP(results!J308,Feuil1!$F$10:$G$43,2))</f>
        <v/>
      </c>
      <c r="F307" s="2" t="str">
        <f>IF(OR(results!K308="",results!$M308="",results!$AE308=0),"",VLOOKUP(results!K308,Feuil1!$F$10:$G$43,2))</f>
        <v/>
      </c>
      <c r="G307" s="2" t="str">
        <f>IF(OR(results!L308="",results!$M308="",results!$AE308=0),"",VLOOKUP(results!L308,Feuil1!$F$10:$G$43,2))</f>
        <v/>
      </c>
      <c r="H307" s="2" t="str">
        <f>IF(OR(results!M308="",results!$M308="",results!$AE308=0),"",VLOOKUP(results!M308,Feuil1!$C$10:$D$43,2))</f>
        <v/>
      </c>
      <c r="K307" s="2" t="str">
        <f>IF(OR(results!F308="",results!$M308="",results!$AE308=0),"",VLOOKUP(results!F308,Feuil1!$N$2:$O$48,2))</f>
        <v/>
      </c>
      <c r="L307" s="2" t="str">
        <f>IF(OR(results!Q308="",results!$M308="",results!$AE308=0),"",VLOOKUP(results!Q308,Feuil1!$F$10:$G$43,2))</f>
        <v/>
      </c>
      <c r="M307" s="2" t="str">
        <f>IF(OR(results!R308="",results!$M308="",results!$AE308=0),"",VLOOKUP(results!R308,Feuil1!$F$10:$G$43,2))</f>
        <v/>
      </c>
      <c r="N307" s="2" t="str">
        <f>IF(OR(results!S308="",results!$M308="",results!$AE308=0),"",VLOOKUP(results!S308,Feuil1!$F$10:$G$43,2))</f>
        <v/>
      </c>
      <c r="O307" s="2" t="str">
        <f>IF(OR(results!T308="",results!$M308="",results!$AE308=0),"",VLOOKUP(results!T308,Feuil1!$F$10:$G$43,2))</f>
        <v/>
      </c>
      <c r="P307" s="2" t="str">
        <f>IF(OR(results!U308="",results!$M308="",results!$AE308=0),"",VLOOKUP(results!U308,Feuil1!$F$10:$G$43,2))</f>
        <v/>
      </c>
      <c r="Q307" s="2" t="str">
        <f>IF(OR(results!V308="",results!$M308="",results!$AE308=0),"",VLOOKUP(results!V308,Feuil1!$F$10:$G$43,2))</f>
        <v/>
      </c>
      <c r="R307" s="2" t="str">
        <f>IF(OR(results!W308="",results!$M308="",results!$AE308=0),"",VLOOKUP(results!W308,Feuil1!$C$10:$D$43,2))</f>
        <v/>
      </c>
    </row>
    <row r="308" spans="1:18" x14ac:dyDescent="0.25">
      <c r="A308" s="2" t="str">
        <f>IF(OR(results!F309="",results!$M309="",results!AE309=0),"",VLOOKUP(results!F309,Feuil1!$F$10:$G$43,2))</f>
        <v/>
      </c>
      <c r="B308" s="2" t="str">
        <f>IF(OR(results!G309="",results!$M309="",results!$AE309=0),"",VLOOKUP(results!G309,Feuil1!$F$10:$G$43,2))</f>
        <v/>
      </c>
      <c r="C308" s="2" t="str">
        <f>IF(OR(results!H309="",results!$M309="",results!$AE309=0),"",VLOOKUP(results!H309,Feuil1!$F$10:$G$43,2))</f>
        <v/>
      </c>
      <c r="D308" s="2" t="str">
        <f>IF(OR(results!I309="",results!$M309="",results!$AE309=0),"",VLOOKUP(results!I309,Feuil1!$F$10:$G$43,2))</f>
        <v/>
      </c>
      <c r="E308" s="2" t="str">
        <f>IF(OR(results!J309="",results!$M309="",results!$AE309=0),"",VLOOKUP(results!J309,Feuil1!$F$10:$G$43,2))</f>
        <v/>
      </c>
      <c r="F308" s="2" t="str">
        <f>IF(OR(results!K309="",results!$M309="",results!$AE309=0),"",VLOOKUP(results!K309,Feuil1!$F$10:$G$43,2))</f>
        <v/>
      </c>
      <c r="G308" s="2" t="str">
        <f>IF(OR(results!L309="",results!$M309="",results!$AE309=0),"",VLOOKUP(results!L309,Feuil1!$F$10:$G$43,2))</f>
        <v/>
      </c>
      <c r="H308" s="2" t="str">
        <f>IF(OR(results!M309="",results!$M309="",results!$AE309=0),"",VLOOKUP(results!M309,Feuil1!$C$10:$D$43,2))</f>
        <v/>
      </c>
      <c r="K308" s="2" t="str">
        <f>IF(OR(results!F309="",results!$M309="",results!$AE309=0),"",VLOOKUP(results!F309,Feuil1!$N$2:$O$48,2))</f>
        <v/>
      </c>
      <c r="L308" s="2" t="str">
        <f>IF(OR(results!Q309="",results!$M309="",results!$AE309=0),"",VLOOKUP(results!Q309,Feuil1!$F$10:$G$43,2))</f>
        <v/>
      </c>
      <c r="M308" s="2" t="str">
        <f>IF(OR(results!R309="",results!$M309="",results!$AE309=0),"",VLOOKUP(results!R309,Feuil1!$F$10:$G$43,2))</f>
        <v/>
      </c>
      <c r="N308" s="2" t="str">
        <f>IF(OR(results!S309="",results!$M309="",results!$AE309=0),"",VLOOKUP(results!S309,Feuil1!$F$10:$G$43,2))</f>
        <v/>
      </c>
      <c r="O308" s="2" t="str">
        <f>IF(OR(results!T309="",results!$M309="",results!$AE309=0),"",VLOOKUP(results!T309,Feuil1!$F$10:$G$43,2))</f>
        <v/>
      </c>
      <c r="P308" s="2" t="str">
        <f>IF(OR(results!U309="",results!$M309="",results!$AE309=0),"",VLOOKUP(results!U309,Feuil1!$F$10:$G$43,2))</f>
        <v/>
      </c>
      <c r="Q308" s="2" t="str">
        <f>IF(OR(results!V309="",results!$M309="",results!$AE309=0),"",VLOOKUP(results!V309,Feuil1!$F$10:$G$43,2))</f>
        <v/>
      </c>
      <c r="R308" s="2" t="str">
        <f>IF(OR(results!W309="",results!$M309="",results!$AE309=0),"",VLOOKUP(results!W309,Feuil1!$C$10:$D$43,2))</f>
        <v/>
      </c>
    </row>
    <row r="309" spans="1:18" x14ac:dyDescent="0.25">
      <c r="A309" s="2" t="str">
        <f>IF(OR(results!F310="",results!$M310="",results!AE310=0),"",VLOOKUP(results!F310,Feuil1!$F$10:$G$43,2))</f>
        <v/>
      </c>
      <c r="B309" s="2" t="str">
        <f>IF(OR(results!G310="",results!$M310="",results!$AE310=0),"",VLOOKUP(results!G310,Feuil1!$F$10:$G$43,2))</f>
        <v/>
      </c>
      <c r="C309" s="2" t="str">
        <f>IF(OR(results!H310="",results!$M310="",results!$AE310=0),"",VLOOKUP(results!H310,Feuil1!$F$10:$G$43,2))</f>
        <v/>
      </c>
      <c r="D309" s="2" t="str">
        <f>IF(OR(results!I310="",results!$M310="",results!$AE310=0),"",VLOOKUP(results!I310,Feuil1!$F$10:$G$43,2))</f>
        <v/>
      </c>
      <c r="E309" s="2" t="str">
        <f>IF(OR(results!J310="",results!$M310="",results!$AE310=0),"",VLOOKUP(results!J310,Feuil1!$F$10:$G$43,2))</f>
        <v/>
      </c>
      <c r="F309" s="2" t="str">
        <f>IF(OR(results!K310="",results!$M310="",results!$AE310=0),"",VLOOKUP(results!K310,Feuil1!$F$10:$G$43,2))</f>
        <v/>
      </c>
      <c r="G309" s="2" t="str">
        <f>IF(OR(results!L310="",results!$M310="",results!$AE310=0),"",VLOOKUP(results!L310,Feuil1!$F$10:$G$43,2))</f>
        <v/>
      </c>
      <c r="H309" s="2" t="str">
        <f>IF(OR(results!M310="",results!$M310="",results!$AE310=0),"",VLOOKUP(results!M310,Feuil1!$C$10:$D$43,2))</f>
        <v/>
      </c>
      <c r="K309" s="2" t="str">
        <f>IF(OR(results!F310="",results!$M310="",results!$AE310=0),"",VLOOKUP(results!F310,Feuil1!$N$2:$O$48,2))</f>
        <v/>
      </c>
      <c r="L309" s="2" t="str">
        <f>IF(OR(results!Q310="",results!$M310="",results!$AE310=0),"",VLOOKUP(results!Q310,Feuil1!$F$10:$G$43,2))</f>
        <v/>
      </c>
      <c r="M309" s="2" t="str">
        <f>IF(OR(results!R310="",results!$M310="",results!$AE310=0),"",VLOOKUP(results!R310,Feuil1!$F$10:$G$43,2))</f>
        <v/>
      </c>
      <c r="N309" s="2" t="str">
        <f>IF(OR(results!S310="",results!$M310="",results!$AE310=0),"",VLOOKUP(results!S310,Feuil1!$F$10:$G$43,2))</f>
        <v/>
      </c>
      <c r="O309" s="2" t="str">
        <f>IF(OR(results!T310="",results!$M310="",results!$AE310=0),"",VLOOKUP(results!T310,Feuil1!$F$10:$G$43,2))</f>
        <v/>
      </c>
      <c r="P309" s="2" t="str">
        <f>IF(OR(results!U310="",results!$M310="",results!$AE310=0),"",VLOOKUP(results!U310,Feuil1!$F$10:$G$43,2))</f>
        <v/>
      </c>
      <c r="Q309" s="2" t="str">
        <f>IF(OR(results!V310="",results!$M310="",results!$AE310=0),"",VLOOKUP(results!V310,Feuil1!$F$10:$G$43,2))</f>
        <v/>
      </c>
      <c r="R309" s="2" t="str">
        <f>IF(OR(results!W310="",results!$M310="",results!$AE310=0),"",VLOOKUP(results!W310,Feuil1!$C$10:$D$43,2))</f>
        <v/>
      </c>
    </row>
    <row r="310" spans="1:18" x14ac:dyDescent="0.25">
      <c r="A310" s="2" t="str">
        <f>IF(OR(results!F311="",results!$M311="",results!AE311=0),"",VLOOKUP(results!F311,Feuil1!$F$10:$G$43,2))</f>
        <v/>
      </c>
      <c r="B310" s="2" t="str">
        <f>IF(OR(results!G311="",results!$M311="",results!$AE311=0),"",VLOOKUP(results!G311,Feuil1!$F$10:$G$43,2))</f>
        <v/>
      </c>
      <c r="C310" s="2" t="str">
        <f>IF(OR(results!H311="",results!$M311="",results!$AE311=0),"",VLOOKUP(results!H311,Feuil1!$F$10:$G$43,2))</f>
        <v/>
      </c>
      <c r="D310" s="2" t="str">
        <f>IF(OR(results!I311="",results!$M311="",results!$AE311=0),"",VLOOKUP(results!I311,Feuil1!$F$10:$G$43,2))</f>
        <v/>
      </c>
      <c r="E310" s="2" t="str">
        <f>IF(OR(results!J311="",results!$M311="",results!$AE311=0),"",VLOOKUP(results!J311,Feuil1!$F$10:$G$43,2))</f>
        <v/>
      </c>
      <c r="F310" s="2" t="str">
        <f>IF(OR(results!K311="",results!$M311="",results!$AE311=0),"",VLOOKUP(results!K311,Feuil1!$F$10:$G$43,2))</f>
        <v/>
      </c>
      <c r="G310" s="2" t="str">
        <f>IF(OR(results!L311="",results!$M311="",results!$AE311=0),"",VLOOKUP(results!L311,Feuil1!$F$10:$G$43,2))</f>
        <v/>
      </c>
      <c r="H310" s="2" t="str">
        <f>IF(OR(results!M311="",results!$M311="",results!$AE311=0),"",VLOOKUP(results!M311,Feuil1!$C$10:$D$43,2))</f>
        <v/>
      </c>
      <c r="K310" s="2" t="str">
        <f>IF(OR(results!F311="",results!$M311="",results!$AE311=0),"",VLOOKUP(results!F311,Feuil1!$N$2:$O$48,2))</f>
        <v/>
      </c>
      <c r="L310" s="2" t="str">
        <f>IF(OR(results!Q311="",results!$M311="",results!$AE311=0),"",VLOOKUP(results!Q311,Feuil1!$F$10:$G$43,2))</f>
        <v/>
      </c>
      <c r="M310" s="2" t="str">
        <f>IF(OR(results!R311="",results!$M311="",results!$AE311=0),"",VLOOKUP(results!R311,Feuil1!$F$10:$G$43,2))</f>
        <v/>
      </c>
      <c r="N310" s="2" t="str">
        <f>IF(OR(results!S311="",results!$M311="",results!$AE311=0),"",VLOOKUP(results!S311,Feuil1!$F$10:$G$43,2))</f>
        <v/>
      </c>
      <c r="O310" s="2" t="str">
        <f>IF(OR(results!T311="",results!$M311="",results!$AE311=0),"",VLOOKUP(results!T311,Feuil1!$F$10:$G$43,2))</f>
        <v/>
      </c>
      <c r="P310" s="2" t="str">
        <f>IF(OR(results!U311="",results!$M311="",results!$AE311=0),"",VLOOKUP(results!U311,Feuil1!$F$10:$G$43,2))</f>
        <v/>
      </c>
      <c r="Q310" s="2" t="str">
        <f>IF(OR(results!V311="",results!$M311="",results!$AE311=0),"",VLOOKUP(results!V311,Feuil1!$F$10:$G$43,2))</f>
        <v/>
      </c>
      <c r="R310" s="2" t="str">
        <f>IF(OR(results!W311="",results!$M311="",results!$AE311=0),"",VLOOKUP(results!W311,Feuil1!$C$10:$D$43,2))</f>
        <v/>
      </c>
    </row>
    <row r="311" spans="1:18" x14ac:dyDescent="0.25">
      <c r="A311" s="2" t="str">
        <f>IF(OR(results!F312="",results!$M312="",results!AE312=0),"",VLOOKUP(results!F312,Feuil1!$F$10:$G$43,2))</f>
        <v/>
      </c>
      <c r="B311" s="2" t="str">
        <f>IF(OR(results!G312="",results!$M312="",results!$AE312=0),"",VLOOKUP(results!G312,Feuil1!$F$10:$G$43,2))</f>
        <v/>
      </c>
      <c r="C311" s="2" t="str">
        <f>IF(OR(results!H312="",results!$M312="",results!$AE312=0),"",VLOOKUP(results!H312,Feuil1!$F$10:$G$43,2))</f>
        <v/>
      </c>
      <c r="D311" s="2" t="str">
        <f>IF(OR(results!I312="",results!$M312="",results!$AE312=0),"",VLOOKUP(results!I312,Feuil1!$F$10:$G$43,2))</f>
        <v/>
      </c>
      <c r="E311" s="2" t="str">
        <f>IF(OR(results!J312="",results!$M312="",results!$AE312=0),"",VLOOKUP(results!J312,Feuil1!$F$10:$G$43,2))</f>
        <v/>
      </c>
      <c r="F311" s="2" t="str">
        <f>IF(OR(results!K312="",results!$M312="",results!$AE312=0),"",VLOOKUP(results!K312,Feuil1!$F$10:$G$43,2))</f>
        <v/>
      </c>
      <c r="G311" s="2" t="str">
        <f>IF(OR(results!L312="",results!$M312="",results!$AE312=0),"",VLOOKUP(results!L312,Feuil1!$F$10:$G$43,2))</f>
        <v/>
      </c>
      <c r="H311" s="2" t="str">
        <f>IF(OR(results!M312="",results!$M312="",results!$AE312=0),"",VLOOKUP(results!M312,Feuil1!$C$10:$D$43,2))</f>
        <v/>
      </c>
      <c r="K311" s="2" t="str">
        <f>IF(OR(results!F312="",results!$M312="",results!$AE312=0),"",VLOOKUP(results!F312,Feuil1!$N$2:$O$48,2))</f>
        <v/>
      </c>
      <c r="L311" s="2" t="str">
        <f>IF(OR(results!Q312="",results!$M312="",results!$AE312=0),"",VLOOKUP(results!Q312,Feuil1!$F$10:$G$43,2))</f>
        <v/>
      </c>
      <c r="M311" s="2" t="str">
        <f>IF(OR(results!R312="",results!$M312="",results!$AE312=0),"",VLOOKUP(results!R312,Feuil1!$F$10:$G$43,2))</f>
        <v/>
      </c>
      <c r="N311" s="2" t="str">
        <f>IF(OR(results!S312="",results!$M312="",results!$AE312=0),"",VLOOKUP(results!S312,Feuil1!$F$10:$G$43,2))</f>
        <v/>
      </c>
      <c r="O311" s="2" t="str">
        <f>IF(OR(results!T312="",results!$M312="",results!$AE312=0),"",VLOOKUP(results!T312,Feuil1!$F$10:$G$43,2))</f>
        <v/>
      </c>
      <c r="P311" s="2" t="str">
        <f>IF(OR(results!U312="",results!$M312="",results!$AE312=0),"",VLOOKUP(results!U312,Feuil1!$F$10:$G$43,2))</f>
        <v/>
      </c>
      <c r="Q311" s="2" t="str">
        <f>IF(OR(results!V312="",results!$M312="",results!$AE312=0),"",VLOOKUP(results!V312,Feuil1!$F$10:$G$43,2))</f>
        <v/>
      </c>
      <c r="R311" s="2" t="str">
        <f>IF(OR(results!W312="",results!$M312="",results!$AE312=0),"",VLOOKUP(results!W312,Feuil1!$C$10:$D$43,2))</f>
        <v/>
      </c>
    </row>
    <row r="312" spans="1:18" x14ac:dyDescent="0.25">
      <c r="A312" s="2" t="str">
        <f>IF(OR(results!F313="",results!$M313="",results!AE313=0),"",VLOOKUP(results!F313,Feuil1!$F$10:$G$43,2))</f>
        <v/>
      </c>
      <c r="B312" s="2" t="str">
        <f>IF(OR(results!G313="",results!$M313="",results!$AE313=0),"",VLOOKUP(results!G313,Feuil1!$F$10:$G$43,2))</f>
        <v/>
      </c>
      <c r="C312" s="2" t="str">
        <f>IF(OR(results!H313="",results!$M313="",results!$AE313=0),"",VLOOKUP(results!H313,Feuil1!$F$10:$G$43,2))</f>
        <v/>
      </c>
      <c r="D312" s="2" t="str">
        <f>IF(OR(results!I313="",results!$M313="",results!$AE313=0),"",VLOOKUP(results!I313,Feuil1!$F$10:$G$43,2))</f>
        <v/>
      </c>
      <c r="E312" s="2" t="str">
        <f>IF(OR(results!J313="",results!$M313="",results!$AE313=0),"",VLOOKUP(results!J313,Feuil1!$F$10:$G$43,2))</f>
        <v/>
      </c>
      <c r="F312" s="2" t="str">
        <f>IF(OR(results!K313="",results!$M313="",results!$AE313=0),"",VLOOKUP(results!K313,Feuil1!$F$10:$G$43,2))</f>
        <v/>
      </c>
      <c r="G312" s="2" t="str">
        <f>IF(OR(results!L313="",results!$M313="",results!$AE313=0),"",VLOOKUP(results!L313,Feuil1!$F$10:$G$43,2))</f>
        <v/>
      </c>
      <c r="H312" s="2" t="str">
        <f>IF(OR(results!M313="",results!$M313="",results!$AE313=0),"",VLOOKUP(results!M313,Feuil1!$C$10:$D$43,2))</f>
        <v/>
      </c>
      <c r="K312" s="2" t="str">
        <f>IF(OR(results!F313="",results!$M313="",results!$AE313=0),"",VLOOKUP(results!F313,Feuil1!$N$2:$O$48,2))</f>
        <v/>
      </c>
      <c r="L312" s="2" t="str">
        <f>IF(OR(results!Q313="",results!$M313="",results!$AE313=0),"",VLOOKUP(results!Q313,Feuil1!$F$10:$G$43,2))</f>
        <v/>
      </c>
      <c r="M312" s="2" t="str">
        <f>IF(OR(results!R313="",results!$M313="",results!$AE313=0),"",VLOOKUP(results!R313,Feuil1!$F$10:$G$43,2))</f>
        <v/>
      </c>
      <c r="N312" s="2" t="str">
        <f>IF(OR(results!S313="",results!$M313="",results!$AE313=0),"",VLOOKUP(results!S313,Feuil1!$F$10:$G$43,2))</f>
        <v/>
      </c>
      <c r="O312" s="2" t="str">
        <f>IF(OR(results!T313="",results!$M313="",results!$AE313=0),"",VLOOKUP(results!T313,Feuil1!$F$10:$G$43,2))</f>
        <v/>
      </c>
      <c r="P312" s="2" t="str">
        <f>IF(OR(results!U313="",results!$M313="",results!$AE313=0),"",VLOOKUP(results!U313,Feuil1!$F$10:$G$43,2))</f>
        <v/>
      </c>
      <c r="Q312" s="2" t="str">
        <f>IF(OR(results!V313="",results!$M313="",results!$AE313=0),"",VLOOKUP(results!V313,Feuil1!$F$10:$G$43,2))</f>
        <v/>
      </c>
      <c r="R312" s="2" t="str">
        <f>IF(OR(results!W313="",results!$M313="",results!$AE313=0),"",VLOOKUP(results!W313,Feuil1!$C$10:$D$43,2))</f>
        <v/>
      </c>
    </row>
    <row r="313" spans="1:18" x14ac:dyDescent="0.25">
      <c r="A313" s="2" t="str">
        <f>IF(OR(results!F314="",results!$M314="",results!AE314=0),"",VLOOKUP(results!F314,Feuil1!$F$10:$G$43,2))</f>
        <v/>
      </c>
      <c r="B313" s="2" t="str">
        <f>IF(OR(results!G314="",results!$M314="",results!$AE314=0),"",VLOOKUP(results!G314,Feuil1!$F$10:$G$43,2))</f>
        <v/>
      </c>
      <c r="C313" s="2" t="str">
        <f>IF(OR(results!H314="",results!$M314="",results!$AE314=0),"",VLOOKUP(results!H314,Feuil1!$F$10:$G$43,2))</f>
        <v/>
      </c>
      <c r="D313" s="2" t="str">
        <f>IF(OR(results!I314="",results!$M314="",results!$AE314=0),"",VLOOKUP(results!I314,Feuil1!$F$10:$G$43,2))</f>
        <v/>
      </c>
      <c r="E313" s="2" t="str">
        <f>IF(OR(results!J314="",results!$M314="",results!$AE314=0),"",VLOOKUP(results!J314,Feuil1!$F$10:$G$43,2))</f>
        <v/>
      </c>
      <c r="F313" s="2" t="str">
        <f>IF(OR(results!K314="",results!$M314="",results!$AE314=0),"",VLOOKUP(results!K314,Feuil1!$F$10:$G$43,2))</f>
        <v/>
      </c>
      <c r="G313" s="2" t="str">
        <f>IF(OR(results!L314="",results!$M314="",results!$AE314=0),"",VLOOKUP(results!L314,Feuil1!$F$10:$G$43,2))</f>
        <v/>
      </c>
      <c r="H313" s="2" t="str">
        <f>IF(OR(results!M314="",results!$M314="",results!$AE314=0),"",VLOOKUP(results!M314,Feuil1!$C$10:$D$43,2))</f>
        <v/>
      </c>
      <c r="K313" s="2" t="str">
        <f>IF(OR(results!F314="",results!$M314="",results!$AE314=0),"",VLOOKUP(results!F314,Feuil1!$N$2:$O$48,2))</f>
        <v/>
      </c>
      <c r="L313" s="2" t="str">
        <f>IF(OR(results!Q314="",results!$M314="",results!$AE314=0),"",VLOOKUP(results!Q314,Feuil1!$F$10:$G$43,2))</f>
        <v/>
      </c>
      <c r="M313" s="2" t="str">
        <f>IF(OR(results!R314="",results!$M314="",results!$AE314=0),"",VLOOKUP(results!R314,Feuil1!$F$10:$G$43,2))</f>
        <v/>
      </c>
      <c r="N313" s="2" t="str">
        <f>IF(OR(results!S314="",results!$M314="",results!$AE314=0),"",VLOOKUP(results!S314,Feuil1!$F$10:$G$43,2))</f>
        <v/>
      </c>
      <c r="O313" s="2" t="str">
        <f>IF(OR(results!T314="",results!$M314="",results!$AE314=0),"",VLOOKUP(results!T314,Feuil1!$F$10:$G$43,2))</f>
        <v/>
      </c>
      <c r="P313" s="2" t="str">
        <f>IF(OR(results!U314="",results!$M314="",results!$AE314=0),"",VLOOKUP(results!U314,Feuil1!$F$10:$G$43,2))</f>
        <v/>
      </c>
      <c r="Q313" s="2" t="str">
        <f>IF(OR(results!V314="",results!$M314="",results!$AE314=0),"",VLOOKUP(results!V314,Feuil1!$F$10:$G$43,2))</f>
        <v/>
      </c>
      <c r="R313" s="2" t="str">
        <f>IF(OR(results!W314="",results!$M314="",results!$AE314=0),"",VLOOKUP(results!W314,Feuil1!$C$10:$D$43,2))</f>
        <v/>
      </c>
    </row>
    <row r="314" spans="1:18" x14ac:dyDescent="0.25">
      <c r="A314" s="2" t="str">
        <f>IF(OR(results!F315="",results!$M315="",results!AE315=0),"",VLOOKUP(results!F315,Feuil1!$F$10:$G$43,2))</f>
        <v/>
      </c>
      <c r="B314" s="2" t="str">
        <f>IF(OR(results!G315="",results!$M315="",results!$AE315=0),"",VLOOKUP(results!G315,Feuil1!$F$10:$G$43,2))</f>
        <v/>
      </c>
      <c r="C314" s="2" t="str">
        <f>IF(OR(results!H315="",results!$M315="",results!$AE315=0),"",VLOOKUP(results!H315,Feuil1!$F$10:$G$43,2))</f>
        <v/>
      </c>
      <c r="D314" s="2" t="str">
        <f>IF(OR(results!I315="",results!$M315="",results!$AE315=0),"",VLOOKUP(results!I315,Feuil1!$F$10:$G$43,2))</f>
        <v/>
      </c>
      <c r="E314" s="2" t="str">
        <f>IF(OR(results!J315="",results!$M315="",results!$AE315=0),"",VLOOKUP(results!J315,Feuil1!$F$10:$G$43,2))</f>
        <v/>
      </c>
      <c r="F314" s="2" t="str">
        <f>IF(OR(results!K315="",results!$M315="",results!$AE315=0),"",VLOOKUP(results!K315,Feuil1!$F$10:$G$43,2))</f>
        <v/>
      </c>
      <c r="G314" s="2" t="str">
        <f>IF(OR(results!L315="",results!$M315="",results!$AE315=0),"",VLOOKUP(results!L315,Feuil1!$F$10:$G$43,2))</f>
        <v/>
      </c>
      <c r="H314" s="2" t="str">
        <f>IF(OR(results!M315="",results!$M315="",results!$AE315=0),"",VLOOKUP(results!M315,Feuil1!$C$10:$D$43,2))</f>
        <v/>
      </c>
      <c r="K314" s="2" t="str">
        <f>IF(OR(results!F315="",results!$M315="",results!$AE315=0),"",VLOOKUP(results!F315,Feuil1!$N$2:$O$48,2))</f>
        <v/>
      </c>
      <c r="L314" s="2" t="str">
        <f>IF(OR(results!Q315="",results!$M315="",results!$AE315=0),"",VLOOKUP(results!Q315,Feuil1!$F$10:$G$43,2))</f>
        <v/>
      </c>
      <c r="M314" s="2" t="str">
        <f>IF(OR(results!R315="",results!$M315="",results!$AE315=0),"",VLOOKUP(results!R315,Feuil1!$F$10:$G$43,2))</f>
        <v/>
      </c>
      <c r="N314" s="2" t="str">
        <f>IF(OR(results!S315="",results!$M315="",results!$AE315=0),"",VLOOKUP(results!S315,Feuil1!$F$10:$G$43,2))</f>
        <v/>
      </c>
      <c r="O314" s="2" t="str">
        <f>IF(OR(results!T315="",results!$M315="",results!$AE315=0),"",VLOOKUP(results!T315,Feuil1!$F$10:$G$43,2))</f>
        <v/>
      </c>
      <c r="P314" s="2" t="str">
        <f>IF(OR(results!U315="",results!$M315="",results!$AE315=0),"",VLOOKUP(results!U315,Feuil1!$F$10:$G$43,2))</f>
        <v/>
      </c>
      <c r="Q314" s="2" t="str">
        <f>IF(OR(results!V315="",results!$M315="",results!$AE315=0),"",VLOOKUP(results!V315,Feuil1!$F$10:$G$43,2))</f>
        <v/>
      </c>
      <c r="R314" s="2" t="str">
        <f>IF(OR(results!W315="",results!$M315="",results!$AE315=0),"",VLOOKUP(results!W315,Feuil1!$C$10:$D$43,2))</f>
        <v/>
      </c>
    </row>
    <row r="315" spans="1:18" x14ac:dyDescent="0.25">
      <c r="A315" s="2" t="str">
        <f>IF(OR(results!F316="",results!$M316="",results!AE316=0),"",VLOOKUP(results!F316,Feuil1!$F$10:$G$43,2))</f>
        <v/>
      </c>
      <c r="B315" s="2" t="str">
        <f>IF(OR(results!G316="",results!$M316="",results!$AE316=0),"",VLOOKUP(results!G316,Feuil1!$F$10:$G$43,2))</f>
        <v/>
      </c>
      <c r="C315" s="2" t="str">
        <f>IF(OR(results!H316="",results!$M316="",results!$AE316=0),"",VLOOKUP(results!H316,Feuil1!$F$10:$G$43,2))</f>
        <v/>
      </c>
      <c r="D315" s="2" t="str">
        <f>IF(OR(results!I316="",results!$M316="",results!$AE316=0),"",VLOOKUP(results!I316,Feuil1!$F$10:$G$43,2))</f>
        <v/>
      </c>
      <c r="E315" s="2" t="str">
        <f>IF(OR(results!J316="",results!$M316="",results!$AE316=0),"",VLOOKUP(results!J316,Feuil1!$F$10:$G$43,2))</f>
        <v/>
      </c>
      <c r="F315" s="2" t="str">
        <f>IF(OR(results!K316="",results!$M316="",results!$AE316=0),"",VLOOKUP(results!K316,Feuil1!$F$10:$G$43,2))</f>
        <v/>
      </c>
      <c r="G315" s="2" t="str">
        <f>IF(OR(results!L316="",results!$M316="",results!$AE316=0),"",VLOOKUP(results!L316,Feuil1!$F$10:$G$43,2))</f>
        <v/>
      </c>
      <c r="H315" s="2" t="str">
        <f>IF(OR(results!M316="",results!$M316="",results!$AE316=0),"",VLOOKUP(results!M316,Feuil1!$C$10:$D$43,2))</f>
        <v/>
      </c>
      <c r="K315" s="2" t="str">
        <f>IF(OR(results!F316="",results!$M316="",results!$AE316=0),"",VLOOKUP(results!F316,Feuil1!$N$2:$O$48,2))</f>
        <v/>
      </c>
      <c r="L315" s="2" t="str">
        <f>IF(OR(results!Q316="",results!$M316="",results!$AE316=0),"",VLOOKUP(results!Q316,Feuil1!$F$10:$G$43,2))</f>
        <v/>
      </c>
      <c r="M315" s="2" t="str">
        <f>IF(OR(results!R316="",results!$M316="",results!$AE316=0),"",VLOOKUP(results!R316,Feuil1!$F$10:$G$43,2))</f>
        <v/>
      </c>
      <c r="N315" s="2" t="str">
        <f>IF(OR(results!S316="",results!$M316="",results!$AE316=0),"",VLOOKUP(results!S316,Feuil1!$F$10:$G$43,2))</f>
        <v/>
      </c>
      <c r="O315" s="2" t="str">
        <f>IF(OR(results!T316="",results!$M316="",results!$AE316=0),"",VLOOKUP(results!T316,Feuil1!$F$10:$G$43,2))</f>
        <v/>
      </c>
      <c r="P315" s="2" t="str">
        <f>IF(OR(results!U316="",results!$M316="",results!$AE316=0),"",VLOOKUP(results!U316,Feuil1!$F$10:$G$43,2))</f>
        <v/>
      </c>
      <c r="Q315" s="2" t="str">
        <f>IF(OR(results!V316="",results!$M316="",results!$AE316=0),"",VLOOKUP(results!V316,Feuil1!$F$10:$G$43,2))</f>
        <v/>
      </c>
      <c r="R315" s="2" t="str">
        <f>IF(OR(results!W316="",results!$M316="",results!$AE316=0),"",VLOOKUP(results!W316,Feuil1!$C$10:$D$43,2))</f>
        <v/>
      </c>
    </row>
    <row r="316" spans="1:18" x14ac:dyDescent="0.25">
      <c r="A316" s="2" t="str">
        <f>IF(OR(results!F317="",results!$M317="",results!AE317=0),"",VLOOKUP(results!F317,Feuil1!$F$10:$G$43,2))</f>
        <v/>
      </c>
      <c r="B316" s="2" t="str">
        <f>IF(OR(results!G317="",results!$M317="",results!$AE317=0),"",VLOOKUP(results!G317,Feuil1!$F$10:$G$43,2))</f>
        <v/>
      </c>
      <c r="C316" s="2" t="str">
        <f>IF(OR(results!H317="",results!$M317="",results!$AE317=0),"",VLOOKUP(results!H317,Feuil1!$F$10:$G$43,2))</f>
        <v/>
      </c>
      <c r="D316" s="2" t="str">
        <f>IF(OR(results!I317="",results!$M317="",results!$AE317=0),"",VLOOKUP(results!I317,Feuil1!$F$10:$G$43,2))</f>
        <v/>
      </c>
      <c r="E316" s="2" t="str">
        <f>IF(OR(results!J317="",results!$M317="",results!$AE317=0),"",VLOOKUP(results!J317,Feuil1!$F$10:$G$43,2))</f>
        <v/>
      </c>
      <c r="F316" s="2" t="str">
        <f>IF(OR(results!K317="",results!$M317="",results!$AE317=0),"",VLOOKUP(results!K317,Feuil1!$F$10:$G$43,2))</f>
        <v/>
      </c>
      <c r="G316" s="2" t="str">
        <f>IF(OR(results!L317="",results!$M317="",results!$AE317=0),"",VLOOKUP(results!L317,Feuil1!$F$10:$G$43,2))</f>
        <v/>
      </c>
      <c r="H316" s="2" t="str">
        <f>IF(OR(results!M317="",results!$M317="",results!$AE317=0),"",VLOOKUP(results!M317,Feuil1!$C$10:$D$43,2))</f>
        <v/>
      </c>
      <c r="K316" s="2" t="str">
        <f>IF(OR(results!F317="",results!$M317="",results!$AE317=0),"",VLOOKUP(results!F317,Feuil1!$N$2:$O$48,2))</f>
        <v/>
      </c>
      <c r="L316" s="2" t="str">
        <f>IF(OR(results!Q317="",results!$M317="",results!$AE317=0),"",VLOOKUP(results!Q317,Feuil1!$F$10:$G$43,2))</f>
        <v/>
      </c>
      <c r="M316" s="2" t="str">
        <f>IF(OR(results!R317="",results!$M317="",results!$AE317=0),"",VLOOKUP(results!R317,Feuil1!$F$10:$G$43,2))</f>
        <v/>
      </c>
      <c r="N316" s="2" t="str">
        <f>IF(OR(results!S317="",results!$M317="",results!$AE317=0),"",VLOOKUP(results!S317,Feuil1!$F$10:$G$43,2))</f>
        <v/>
      </c>
      <c r="O316" s="2" t="str">
        <f>IF(OR(results!T317="",results!$M317="",results!$AE317=0),"",VLOOKUP(results!T317,Feuil1!$F$10:$G$43,2))</f>
        <v/>
      </c>
      <c r="P316" s="2" t="str">
        <f>IF(OR(results!U317="",results!$M317="",results!$AE317=0),"",VLOOKUP(results!U317,Feuil1!$F$10:$G$43,2))</f>
        <v/>
      </c>
      <c r="Q316" s="2" t="str">
        <f>IF(OR(results!V317="",results!$M317="",results!$AE317=0),"",VLOOKUP(results!V317,Feuil1!$F$10:$G$43,2))</f>
        <v/>
      </c>
      <c r="R316" s="2" t="str">
        <f>IF(OR(results!W317="",results!$M317="",results!$AE317=0),"",VLOOKUP(results!W317,Feuil1!$C$10:$D$43,2))</f>
        <v/>
      </c>
    </row>
    <row r="317" spans="1:18" x14ac:dyDescent="0.25">
      <c r="A317" s="2" t="str">
        <f>IF(OR(results!F318="",results!$M318="",results!AE318=0),"",VLOOKUP(results!F318,Feuil1!$F$10:$G$43,2))</f>
        <v/>
      </c>
      <c r="B317" s="2" t="str">
        <f>IF(OR(results!G318="",results!$M318="",results!$AE318=0),"",VLOOKUP(results!G318,Feuil1!$F$10:$G$43,2))</f>
        <v/>
      </c>
      <c r="C317" s="2" t="str">
        <f>IF(OR(results!H318="",results!$M318="",results!$AE318=0),"",VLOOKUP(results!H318,Feuil1!$F$10:$G$43,2))</f>
        <v/>
      </c>
      <c r="D317" s="2" t="str">
        <f>IF(OR(results!I318="",results!$M318="",results!$AE318=0),"",VLOOKUP(results!I318,Feuil1!$F$10:$G$43,2))</f>
        <v/>
      </c>
      <c r="E317" s="2" t="str">
        <f>IF(OR(results!J318="",results!$M318="",results!$AE318=0),"",VLOOKUP(results!J318,Feuil1!$F$10:$G$43,2))</f>
        <v/>
      </c>
      <c r="F317" s="2" t="str">
        <f>IF(OR(results!K318="",results!$M318="",results!$AE318=0),"",VLOOKUP(results!K318,Feuil1!$F$10:$G$43,2))</f>
        <v/>
      </c>
      <c r="G317" s="2" t="str">
        <f>IF(OR(results!L318="",results!$M318="",results!$AE318=0),"",VLOOKUP(results!L318,Feuil1!$F$10:$G$43,2))</f>
        <v/>
      </c>
      <c r="H317" s="2" t="str">
        <f>IF(OR(results!M318="",results!$M318="",results!$AE318=0),"",VLOOKUP(results!M318,Feuil1!$C$10:$D$43,2))</f>
        <v/>
      </c>
      <c r="K317" s="2" t="str">
        <f>IF(OR(results!F318="",results!$M318="",results!$AE318=0),"",VLOOKUP(results!F318,Feuil1!$N$2:$O$48,2))</f>
        <v/>
      </c>
      <c r="L317" s="2" t="str">
        <f>IF(OR(results!Q318="",results!$M318="",results!$AE318=0),"",VLOOKUP(results!Q318,Feuil1!$F$10:$G$43,2))</f>
        <v/>
      </c>
      <c r="M317" s="2" t="str">
        <f>IF(OR(results!R318="",results!$M318="",results!$AE318=0),"",VLOOKUP(results!R318,Feuil1!$F$10:$G$43,2))</f>
        <v/>
      </c>
      <c r="N317" s="2" t="str">
        <f>IF(OR(results!S318="",results!$M318="",results!$AE318=0),"",VLOOKUP(results!S318,Feuil1!$F$10:$G$43,2))</f>
        <v/>
      </c>
      <c r="O317" s="2" t="str">
        <f>IF(OR(results!T318="",results!$M318="",results!$AE318=0),"",VLOOKUP(results!T318,Feuil1!$F$10:$G$43,2))</f>
        <v/>
      </c>
      <c r="P317" s="2" t="str">
        <f>IF(OR(results!U318="",results!$M318="",results!$AE318=0),"",VLOOKUP(results!U318,Feuil1!$F$10:$G$43,2))</f>
        <v/>
      </c>
      <c r="Q317" s="2" t="str">
        <f>IF(OR(results!V318="",results!$M318="",results!$AE318=0),"",VLOOKUP(results!V318,Feuil1!$F$10:$G$43,2))</f>
        <v/>
      </c>
      <c r="R317" s="2" t="str">
        <f>IF(OR(results!W318="",results!$M318="",results!$AE318=0),"",VLOOKUP(results!W318,Feuil1!$C$10:$D$43,2))</f>
        <v/>
      </c>
    </row>
    <row r="318" spans="1:18" x14ac:dyDescent="0.25">
      <c r="A318" s="2" t="str">
        <f>IF(OR(results!F319="",results!$M319="",results!AE319=0),"",VLOOKUP(results!F319,Feuil1!$F$10:$G$43,2))</f>
        <v/>
      </c>
      <c r="B318" s="2" t="str">
        <f>IF(OR(results!G319="",results!$M319="",results!$AE319=0),"",VLOOKUP(results!G319,Feuil1!$F$10:$G$43,2))</f>
        <v/>
      </c>
      <c r="C318" s="2" t="str">
        <f>IF(OR(results!H319="",results!$M319="",results!$AE319=0),"",VLOOKUP(results!H319,Feuil1!$F$10:$G$43,2))</f>
        <v/>
      </c>
      <c r="D318" s="2" t="str">
        <f>IF(OR(results!I319="",results!$M319="",results!$AE319=0),"",VLOOKUP(results!I319,Feuil1!$F$10:$G$43,2))</f>
        <v/>
      </c>
      <c r="E318" s="2" t="str">
        <f>IF(OR(results!J319="",results!$M319="",results!$AE319=0),"",VLOOKUP(results!J319,Feuil1!$F$10:$G$43,2))</f>
        <v/>
      </c>
      <c r="F318" s="2" t="str">
        <f>IF(OR(results!K319="",results!$M319="",results!$AE319=0),"",VLOOKUP(results!K319,Feuil1!$F$10:$G$43,2))</f>
        <v/>
      </c>
      <c r="G318" s="2" t="str">
        <f>IF(OR(results!L319="",results!$M319="",results!$AE319=0),"",VLOOKUP(results!L319,Feuil1!$F$10:$G$43,2))</f>
        <v/>
      </c>
      <c r="H318" s="2" t="str">
        <f>IF(OR(results!M319="",results!$M319="",results!$AE319=0),"",VLOOKUP(results!M319,Feuil1!$C$10:$D$43,2))</f>
        <v/>
      </c>
      <c r="K318" s="2" t="str">
        <f>IF(OR(results!F319="",results!$M319="",results!$AE319=0),"",VLOOKUP(results!F319,Feuil1!$N$2:$O$48,2))</f>
        <v/>
      </c>
      <c r="L318" s="2" t="str">
        <f>IF(OR(results!Q319="",results!$M319="",results!$AE319=0),"",VLOOKUP(results!Q319,Feuil1!$F$10:$G$43,2))</f>
        <v/>
      </c>
      <c r="M318" s="2" t="str">
        <f>IF(OR(results!R319="",results!$M319="",results!$AE319=0),"",VLOOKUP(results!R319,Feuil1!$F$10:$G$43,2))</f>
        <v/>
      </c>
      <c r="N318" s="2" t="str">
        <f>IF(OR(results!S319="",results!$M319="",results!$AE319=0),"",VLOOKUP(results!S319,Feuil1!$F$10:$G$43,2))</f>
        <v/>
      </c>
      <c r="O318" s="2" t="str">
        <f>IF(OR(results!T319="",results!$M319="",results!$AE319=0),"",VLOOKUP(results!T319,Feuil1!$F$10:$G$43,2))</f>
        <v/>
      </c>
      <c r="P318" s="2" t="str">
        <f>IF(OR(results!U319="",results!$M319="",results!$AE319=0),"",VLOOKUP(results!U319,Feuil1!$F$10:$G$43,2))</f>
        <v/>
      </c>
      <c r="Q318" s="2" t="str">
        <f>IF(OR(results!V319="",results!$M319="",results!$AE319=0),"",VLOOKUP(results!V319,Feuil1!$F$10:$G$43,2))</f>
        <v/>
      </c>
      <c r="R318" s="2" t="str">
        <f>IF(OR(results!W319="",results!$M319="",results!$AE319=0),"",VLOOKUP(results!W319,Feuil1!$C$10:$D$43,2))</f>
        <v/>
      </c>
    </row>
    <row r="319" spans="1:18" x14ac:dyDescent="0.25">
      <c r="A319" s="2" t="str">
        <f>IF(OR(results!F320="",results!$M320="",results!AE320=0),"",VLOOKUP(results!F320,Feuil1!$F$10:$G$43,2))</f>
        <v/>
      </c>
      <c r="B319" s="2" t="str">
        <f>IF(OR(results!G320="",results!$M320="",results!$AE320=0),"",VLOOKUP(results!G320,Feuil1!$F$10:$G$43,2))</f>
        <v/>
      </c>
      <c r="C319" s="2" t="str">
        <f>IF(OR(results!H320="",results!$M320="",results!$AE320=0),"",VLOOKUP(results!H320,Feuil1!$F$10:$G$43,2))</f>
        <v/>
      </c>
      <c r="D319" s="2" t="str">
        <f>IF(OR(results!I320="",results!$M320="",results!$AE320=0),"",VLOOKUP(results!I320,Feuil1!$F$10:$G$43,2))</f>
        <v/>
      </c>
      <c r="E319" s="2" t="str">
        <f>IF(OR(results!J320="",results!$M320="",results!$AE320=0),"",VLOOKUP(results!J320,Feuil1!$F$10:$G$43,2))</f>
        <v/>
      </c>
      <c r="F319" s="2" t="str">
        <f>IF(OR(results!K320="",results!$M320="",results!$AE320=0),"",VLOOKUP(results!K320,Feuil1!$F$10:$G$43,2))</f>
        <v/>
      </c>
      <c r="G319" s="2" t="str">
        <f>IF(OR(results!L320="",results!$M320="",results!$AE320=0),"",VLOOKUP(results!L320,Feuil1!$F$10:$G$43,2))</f>
        <v/>
      </c>
      <c r="H319" s="2" t="str">
        <f>IF(OR(results!M320="",results!$M320="",results!$AE320=0),"",VLOOKUP(results!M320,Feuil1!$C$10:$D$43,2))</f>
        <v/>
      </c>
      <c r="K319" s="2" t="str">
        <f>IF(OR(results!F320="",results!$M320="",results!$AE320=0),"",VLOOKUP(results!F320,Feuil1!$N$2:$O$48,2))</f>
        <v/>
      </c>
      <c r="L319" s="2" t="str">
        <f>IF(OR(results!Q320="",results!$M320="",results!$AE320=0),"",VLOOKUP(results!Q320,Feuil1!$F$10:$G$43,2))</f>
        <v/>
      </c>
      <c r="M319" s="2" t="str">
        <f>IF(OR(results!R320="",results!$M320="",results!$AE320=0),"",VLOOKUP(results!R320,Feuil1!$F$10:$G$43,2))</f>
        <v/>
      </c>
      <c r="N319" s="2" t="str">
        <f>IF(OR(results!S320="",results!$M320="",results!$AE320=0),"",VLOOKUP(results!S320,Feuil1!$F$10:$G$43,2))</f>
        <v/>
      </c>
      <c r="O319" s="2" t="str">
        <f>IF(OR(results!T320="",results!$M320="",results!$AE320=0),"",VLOOKUP(results!T320,Feuil1!$F$10:$G$43,2))</f>
        <v/>
      </c>
      <c r="P319" s="2" t="str">
        <f>IF(OR(results!U320="",results!$M320="",results!$AE320=0),"",VLOOKUP(results!U320,Feuil1!$F$10:$G$43,2))</f>
        <v/>
      </c>
      <c r="Q319" s="2" t="str">
        <f>IF(OR(results!V320="",results!$M320="",results!$AE320=0),"",VLOOKUP(results!V320,Feuil1!$F$10:$G$43,2))</f>
        <v/>
      </c>
      <c r="R319" s="2" t="str">
        <f>IF(OR(results!W320="",results!$M320="",results!$AE320=0),"",VLOOKUP(results!W320,Feuil1!$C$10:$D$43,2))</f>
        <v/>
      </c>
    </row>
    <row r="320" spans="1:18" x14ac:dyDescent="0.25">
      <c r="A320" s="2" t="str">
        <f>IF(OR(results!F321="",results!$M321="",results!AE321=0),"",VLOOKUP(results!F321,Feuil1!$F$10:$G$43,2))</f>
        <v/>
      </c>
      <c r="B320" s="2" t="str">
        <f>IF(OR(results!G321="",results!$M321="",results!$AE321=0),"",VLOOKUP(results!G321,Feuil1!$F$10:$G$43,2))</f>
        <v/>
      </c>
      <c r="C320" s="2" t="str">
        <f>IF(OR(results!H321="",results!$M321="",results!$AE321=0),"",VLOOKUP(results!H321,Feuil1!$F$10:$G$43,2))</f>
        <v/>
      </c>
      <c r="D320" s="2" t="str">
        <f>IF(OR(results!I321="",results!$M321="",results!$AE321=0),"",VLOOKUP(results!I321,Feuil1!$F$10:$G$43,2))</f>
        <v/>
      </c>
      <c r="E320" s="2" t="str">
        <f>IF(OR(results!J321="",results!$M321="",results!$AE321=0),"",VLOOKUP(results!J321,Feuil1!$F$10:$G$43,2))</f>
        <v/>
      </c>
      <c r="F320" s="2" t="str">
        <f>IF(OR(results!K321="",results!$M321="",results!$AE321=0),"",VLOOKUP(results!K321,Feuil1!$F$10:$G$43,2))</f>
        <v/>
      </c>
      <c r="G320" s="2" t="str">
        <f>IF(OR(results!L321="",results!$M321="",results!$AE321=0),"",VLOOKUP(results!L321,Feuil1!$F$10:$G$43,2))</f>
        <v/>
      </c>
      <c r="H320" s="2" t="str">
        <f>IF(OR(results!M321="",results!$M321="",results!$AE321=0),"",VLOOKUP(results!M321,Feuil1!$C$10:$D$43,2))</f>
        <v/>
      </c>
      <c r="K320" s="2" t="str">
        <f>IF(OR(results!F321="",results!$M321="",results!$AE321=0),"",VLOOKUP(results!F321,Feuil1!$N$2:$O$48,2))</f>
        <v/>
      </c>
      <c r="L320" s="2" t="str">
        <f>IF(OR(results!Q321="",results!$M321="",results!$AE321=0),"",VLOOKUP(results!Q321,Feuil1!$F$10:$G$43,2))</f>
        <v/>
      </c>
      <c r="M320" s="2" t="str">
        <f>IF(OR(results!R321="",results!$M321="",results!$AE321=0),"",VLOOKUP(results!R321,Feuil1!$F$10:$G$43,2))</f>
        <v/>
      </c>
      <c r="N320" s="2" t="str">
        <f>IF(OR(results!S321="",results!$M321="",results!$AE321=0),"",VLOOKUP(results!S321,Feuil1!$F$10:$G$43,2))</f>
        <v/>
      </c>
      <c r="O320" s="2" t="str">
        <f>IF(OR(results!T321="",results!$M321="",results!$AE321=0),"",VLOOKUP(results!T321,Feuil1!$F$10:$G$43,2))</f>
        <v/>
      </c>
      <c r="P320" s="2" t="str">
        <f>IF(OR(results!U321="",results!$M321="",results!$AE321=0),"",VLOOKUP(results!U321,Feuil1!$F$10:$G$43,2))</f>
        <v/>
      </c>
      <c r="Q320" s="2" t="str">
        <f>IF(OR(results!V321="",results!$M321="",results!$AE321=0),"",VLOOKUP(results!V321,Feuil1!$F$10:$G$43,2))</f>
        <v/>
      </c>
      <c r="R320" s="2" t="str">
        <f>IF(OR(results!W321="",results!$M321="",results!$AE321=0),"",VLOOKUP(results!W321,Feuil1!$C$10:$D$43,2))</f>
        <v/>
      </c>
    </row>
    <row r="321" spans="1:18" x14ac:dyDescent="0.25">
      <c r="A321" s="2" t="str">
        <f>IF(OR(results!F322="",results!$M322="",results!AE322=0),"",VLOOKUP(results!F322,Feuil1!$F$10:$G$43,2))</f>
        <v/>
      </c>
      <c r="B321" s="2" t="str">
        <f>IF(OR(results!G322="",results!$M322="",results!$AE322=0),"",VLOOKUP(results!G322,Feuil1!$F$10:$G$43,2))</f>
        <v/>
      </c>
      <c r="C321" s="2" t="str">
        <f>IF(OR(results!H322="",results!$M322="",results!$AE322=0),"",VLOOKUP(results!H322,Feuil1!$F$10:$G$43,2))</f>
        <v/>
      </c>
      <c r="D321" s="2" t="str">
        <f>IF(OR(results!I322="",results!$M322="",results!$AE322=0),"",VLOOKUP(results!I322,Feuil1!$F$10:$G$43,2))</f>
        <v/>
      </c>
      <c r="E321" s="2" t="str">
        <f>IF(OR(results!J322="",results!$M322="",results!$AE322=0),"",VLOOKUP(results!J322,Feuil1!$F$10:$G$43,2))</f>
        <v/>
      </c>
      <c r="F321" s="2" t="str">
        <f>IF(OR(results!K322="",results!$M322="",results!$AE322=0),"",VLOOKUP(results!K322,Feuil1!$F$10:$G$43,2))</f>
        <v/>
      </c>
      <c r="G321" s="2" t="str">
        <f>IF(OR(results!L322="",results!$M322="",results!$AE322=0),"",VLOOKUP(results!L322,Feuil1!$F$10:$G$43,2))</f>
        <v/>
      </c>
      <c r="H321" s="2" t="str">
        <f>IF(OR(results!M322="",results!$M322="",results!$AE322=0),"",VLOOKUP(results!M322,Feuil1!$C$10:$D$43,2))</f>
        <v/>
      </c>
      <c r="K321" s="2" t="str">
        <f>IF(OR(results!F322="",results!$M322="",results!$AE322=0),"",VLOOKUP(results!F322,Feuil1!$N$2:$O$48,2))</f>
        <v/>
      </c>
      <c r="L321" s="2" t="str">
        <f>IF(OR(results!Q322="",results!$M322="",results!$AE322=0),"",VLOOKUP(results!Q322,Feuil1!$F$10:$G$43,2))</f>
        <v/>
      </c>
      <c r="M321" s="2" t="str">
        <f>IF(OR(results!R322="",results!$M322="",results!$AE322=0),"",VLOOKUP(results!R322,Feuil1!$F$10:$G$43,2))</f>
        <v/>
      </c>
      <c r="N321" s="2" t="str">
        <f>IF(OR(results!S322="",results!$M322="",results!$AE322=0),"",VLOOKUP(results!S322,Feuil1!$F$10:$G$43,2))</f>
        <v/>
      </c>
      <c r="O321" s="2" t="str">
        <f>IF(OR(results!T322="",results!$M322="",results!$AE322=0),"",VLOOKUP(results!T322,Feuil1!$F$10:$G$43,2))</f>
        <v/>
      </c>
      <c r="P321" s="2" t="str">
        <f>IF(OR(results!U322="",results!$M322="",results!$AE322=0),"",VLOOKUP(results!U322,Feuil1!$F$10:$G$43,2))</f>
        <v/>
      </c>
      <c r="Q321" s="2" t="str">
        <f>IF(OR(results!V322="",results!$M322="",results!$AE322=0),"",VLOOKUP(results!V322,Feuil1!$F$10:$G$43,2))</f>
        <v/>
      </c>
      <c r="R321" s="2" t="str">
        <f>IF(OR(results!W322="",results!$M322="",results!$AE322=0),"",VLOOKUP(results!W322,Feuil1!$C$10:$D$43,2))</f>
        <v/>
      </c>
    </row>
    <row r="322" spans="1:18" x14ac:dyDescent="0.25">
      <c r="A322" s="2" t="str">
        <f>IF(OR(results!F323="",results!$M323="",results!AE323=0),"",VLOOKUP(results!F323,Feuil1!$F$10:$G$43,2))</f>
        <v/>
      </c>
      <c r="B322" s="2" t="str">
        <f>IF(OR(results!G323="",results!$M323="",results!$AE323=0),"",VLOOKUP(results!G323,Feuil1!$F$10:$G$43,2))</f>
        <v/>
      </c>
      <c r="C322" s="2" t="str">
        <f>IF(OR(results!H323="",results!$M323="",results!$AE323=0),"",VLOOKUP(results!H323,Feuil1!$F$10:$G$43,2))</f>
        <v/>
      </c>
      <c r="D322" s="2" t="str">
        <f>IF(OR(results!I323="",results!$M323="",results!$AE323=0),"",VLOOKUP(results!I323,Feuil1!$F$10:$G$43,2))</f>
        <v/>
      </c>
      <c r="E322" s="2" t="str">
        <f>IF(OR(results!J323="",results!$M323="",results!$AE323=0),"",VLOOKUP(results!J323,Feuil1!$F$10:$G$43,2))</f>
        <v/>
      </c>
      <c r="F322" s="2" t="str">
        <f>IF(OR(results!K323="",results!$M323="",results!$AE323=0),"",VLOOKUP(results!K323,Feuil1!$F$10:$G$43,2))</f>
        <v/>
      </c>
      <c r="G322" s="2" t="str">
        <f>IF(OR(results!L323="",results!$M323="",results!$AE323=0),"",VLOOKUP(results!L323,Feuil1!$F$10:$G$43,2))</f>
        <v/>
      </c>
      <c r="H322" s="2" t="str">
        <f>IF(OR(results!M323="",results!$M323="",results!$AE323=0),"",VLOOKUP(results!M323,Feuil1!$C$10:$D$43,2))</f>
        <v/>
      </c>
      <c r="K322" s="2" t="str">
        <f>IF(OR(results!F323="",results!$M323="",results!$AE323=0),"",VLOOKUP(results!F323,Feuil1!$N$2:$O$48,2))</f>
        <v/>
      </c>
      <c r="L322" s="2" t="str">
        <f>IF(OR(results!Q323="",results!$M323="",results!$AE323=0),"",VLOOKUP(results!Q323,Feuil1!$F$10:$G$43,2))</f>
        <v/>
      </c>
      <c r="M322" s="2" t="str">
        <f>IF(OR(results!R323="",results!$M323="",results!$AE323=0),"",VLOOKUP(results!R323,Feuil1!$F$10:$G$43,2))</f>
        <v/>
      </c>
      <c r="N322" s="2" t="str">
        <f>IF(OR(results!S323="",results!$M323="",results!$AE323=0),"",VLOOKUP(results!S323,Feuil1!$F$10:$G$43,2))</f>
        <v/>
      </c>
      <c r="O322" s="2" t="str">
        <f>IF(OR(results!T323="",results!$M323="",results!$AE323=0),"",VLOOKUP(results!T323,Feuil1!$F$10:$G$43,2))</f>
        <v/>
      </c>
      <c r="P322" s="2" t="str">
        <f>IF(OR(results!U323="",results!$M323="",results!$AE323=0),"",VLOOKUP(results!U323,Feuil1!$F$10:$G$43,2))</f>
        <v/>
      </c>
      <c r="Q322" s="2" t="str">
        <f>IF(OR(results!V323="",results!$M323="",results!$AE323=0),"",VLOOKUP(results!V323,Feuil1!$F$10:$G$43,2))</f>
        <v/>
      </c>
      <c r="R322" s="2" t="str">
        <f>IF(OR(results!W323="",results!$M323="",results!$AE323=0),"",VLOOKUP(results!W323,Feuil1!$C$10:$D$43,2))</f>
        <v/>
      </c>
    </row>
    <row r="323" spans="1:18" x14ac:dyDescent="0.25">
      <c r="A323" s="2" t="str">
        <f>IF(OR(results!F324="",results!$M324="",results!AE324=0),"",VLOOKUP(results!F324,Feuil1!$F$10:$G$43,2))</f>
        <v/>
      </c>
      <c r="B323" s="2" t="str">
        <f>IF(OR(results!G324="",results!$M324="",results!$AE324=0),"",VLOOKUP(results!G324,Feuil1!$F$10:$G$43,2))</f>
        <v/>
      </c>
      <c r="C323" s="2" t="str">
        <f>IF(OR(results!H324="",results!$M324="",results!$AE324=0),"",VLOOKUP(results!H324,Feuil1!$F$10:$G$43,2))</f>
        <v/>
      </c>
      <c r="D323" s="2" t="str">
        <f>IF(OR(results!I324="",results!$M324="",results!$AE324=0),"",VLOOKUP(results!I324,Feuil1!$F$10:$G$43,2))</f>
        <v/>
      </c>
      <c r="E323" s="2" t="str">
        <f>IF(OR(results!J324="",results!$M324="",results!$AE324=0),"",VLOOKUP(results!J324,Feuil1!$F$10:$G$43,2))</f>
        <v/>
      </c>
      <c r="F323" s="2" t="str">
        <f>IF(OR(results!K324="",results!$M324="",results!$AE324=0),"",VLOOKUP(results!K324,Feuil1!$F$10:$G$43,2))</f>
        <v/>
      </c>
      <c r="G323" s="2" t="str">
        <f>IF(OR(results!L324="",results!$M324="",results!$AE324=0),"",VLOOKUP(results!L324,Feuil1!$F$10:$G$43,2))</f>
        <v/>
      </c>
      <c r="H323" s="2" t="str">
        <f>IF(OR(results!M324="",results!$M324="",results!$AE324=0),"",VLOOKUP(results!M324,Feuil1!$C$10:$D$43,2))</f>
        <v/>
      </c>
      <c r="K323" s="2" t="str">
        <f>IF(OR(results!F324="",results!$M324="",results!$AE324=0),"",VLOOKUP(results!F324,Feuil1!$N$2:$O$48,2))</f>
        <v/>
      </c>
      <c r="L323" s="2" t="str">
        <f>IF(OR(results!Q324="",results!$M324="",results!$AE324=0),"",VLOOKUP(results!Q324,Feuil1!$F$10:$G$43,2))</f>
        <v/>
      </c>
      <c r="M323" s="2" t="str">
        <f>IF(OR(results!R324="",results!$M324="",results!$AE324=0),"",VLOOKUP(results!R324,Feuil1!$F$10:$G$43,2))</f>
        <v/>
      </c>
      <c r="N323" s="2" t="str">
        <f>IF(OR(results!S324="",results!$M324="",results!$AE324=0),"",VLOOKUP(results!S324,Feuil1!$F$10:$G$43,2))</f>
        <v/>
      </c>
      <c r="O323" s="2" t="str">
        <f>IF(OR(results!T324="",results!$M324="",results!$AE324=0),"",VLOOKUP(results!T324,Feuil1!$F$10:$G$43,2))</f>
        <v/>
      </c>
      <c r="P323" s="2" t="str">
        <f>IF(OR(results!U324="",results!$M324="",results!$AE324=0),"",VLOOKUP(results!U324,Feuil1!$F$10:$G$43,2))</f>
        <v/>
      </c>
      <c r="Q323" s="2" t="str">
        <f>IF(OR(results!V324="",results!$M324="",results!$AE324=0),"",VLOOKUP(results!V324,Feuil1!$F$10:$G$43,2))</f>
        <v/>
      </c>
      <c r="R323" s="2" t="str">
        <f>IF(OR(results!W324="",results!$M324="",results!$AE324=0),"",VLOOKUP(results!W324,Feuil1!$C$10:$D$43,2))</f>
        <v/>
      </c>
    </row>
    <row r="324" spans="1:18" x14ac:dyDescent="0.25">
      <c r="A324" s="2" t="str">
        <f>IF(OR(results!F325="",results!$M325="",results!AE325=0),"",VLOOKUP(results!F325,Feuil1!$F$10:$G$43,2))</f>
        <v/>
      </c>
      <c r="B324" s="2" t="str">
        <f>IF(OR(results!G325="",results!$M325="",results!$AE325=0),"",VLOOKUP(results!G325,Feuil1!$F$10:$G$43,2))</f>
        <v/>
      </c>
      <c r="C324" s="2" t="str">
        <f>IF(OR(results!H325="",results!$M325="",results!$AE325=0),"",VLOOKUP(results!H325,Feuil1!$F$10:$G$43,2))</f>
        <v/>
      </c>
      <c r="D324" s="2" t="str">
        <f>IF(OR(results!I325="",results!$M325="",results!$AE325=0),"",VLOOKUP(results!I325,Feuil1!$F$10:$G$43,2))</f>
        <v/>
      </c>
      <c r="E324" s="2" t="str">
        <f>IF(OR(results!J325="",results!$M325="",results!$AE325=0),"",VLOOKUP(results!J325,Feuil1!$F$10:$G$43,2))</f>
        <v/>
      </c>
      <c r="F324" s="2" t="str">
        <f>IF(OR(results!K325="",results!$M325="",results!$AE325=0),"",VLOOKUP(results!K325,Feuil1!$F$10:$G$43,2))</f>
        <v/>
      </c>
      <c r="G324" s="2" t="str">
        <f>IF(OR(results!L325="",results!$M325="",results!$AE325=0),"",VLOOKUP(results!L325,Feuil1!$F$10:$G$43,2))</f>
        <v/>
      </c>
      <c r="H324" s="2" t="str">
        <f>IF(OR(results!M325="",results!$M325="",results!$AE325=0),"",VLOOKUP(results!M325,Feuil1!$C$10:$D$43,2))</f>
        <v/>
      </c>
      <c r="K324" s="2" t="str">
        <f>IF(OR(results!F325="",results!$M325="",results!$AE325=0),"",VLOOKUP(results!F325,Feuil1!$N$2:$O$48,2))</f>
        <v/>
      </c>
      <c r="L324" s="2" t="str">
        <f>IF(OR(results!Q325="",results!$M325="",results!$AE325=0),"",VLOOKUP(results!Q325,Feuil1!$F$10:$G$43,2))</f>
        <v/>
      </c>
      <c r="M324" s="2" t="str">
        <f>IF(OR(results!R325="",results!$M325="",results!$AE325=0),"",VLOOKUP(results!R325,Feuil1!$F$10:$G$43,2))</f>
        <v/>
      </c>
      <c r="N324" s="2" t="str">
        <f>IF(OR(results!S325="",results!$M325="",results!$AE325=0),"",VLOOKUP(results!S325,Feuil1!$F$10:$G$43,2))</f>
        <v/>
      </c>
      <c r="O324" s="2" t="str">
        <f>IF(OR(results!T325="",results!$M325="",results!$AE325=0),"",VLOOKUP(results!T325,Feuil1!$F$10:$G$43,2))</f>
        <v/>
      </c>
      <c r="P324" s="2" t="str">
        <f>IF(OR(results!U325="",results!$M325="",results!$AE325=0),"",VLOOKUP(results!U325,Feuil1!$F$10:$G$43,2))</f>
        <v/>
      </c>
      <c r="Q324" s="2" t="str">
        <f>IF(OR(results!V325="",results!$M325="",results!$AE325=0),"",VLOOKUP(results!V325,Feuil1!$F$10:$G$43,2))</f>
        <v/>
      </c>
      <c r="R324" s="2" t="str">
        <f>IF(OR(results!W325="",results!$M325="",results!$AE325=0),"",VLOOKUP(results!W325,Feuil1!$C$10:$D$43,2))</f>
        <v/>
      </c>
    </row>
    <row r="325" spans="1:18" x14ac:dyDescent="0.25">
      <c r="A325" s="2" t="str">
        <f>IF(OR(results!F326="",results!$M326="",results!AE326=0),"",VLOOKUP(results!F326,Feuil1!$F$10:$G$43,2))</f>
        <v/>
      </c>
      <c r="B325" s="2" t="str">
        <f>IF(OR(results!G326="",results!$M326="",results!$AE326=0),"",VLOOKUP(results!G326,Feuil1!$F$10:$G$43,2))</f>
        <v/>
      </c>
      <c r="C325" s="2" t="str">
        <f>IF(OR(results!H326="",results!$M326="",results!$AE326=0),"",VLOOKUP(results!H326,Feuil1!$F$10:$G$43,2))</f>
        <v/>
      </c>
      <c r="D325" s="2" t="str">
        <f>IF(OR(results!I326="",results!$M326="",results!$AE326=0),"",VLOOKUP(results!I326,Feuil1!$F$10:$G$43,2))</f>
        <v/>
      </c>
      <c r="E325" s="2" t="str">
        <f>IF(OR(results!J326="",results!$M326="",results!$AE326=0),"",VLOOKUP(results!J326,Feuil1!$F$10:$G$43,2))</f>
        <v/>
      </c>
      <c r="F325" s="2" t="str">
        <f>IF(OR(results!K326="",results!$M326="",results!$AE326=0),"",VLOOKUP(results!K326,Feuil1!$F$10:$G$43,2))</f>
        <v/>
      </c>
      <c r="G325" s="2" t="str">
        <f>IF(OR(results!L326="",results!$M326="",results!$AE326=0),"",VLOOKUP(results!L326,Feuil1!$F$10:$G$43,2))</f>
        <v/>
      </c>
      <c r="H325" s="2" t="str">
        <f>IF(OR(results!M326="",results!$M326="",results!$AE326=0),"",VLOOKUP(results!M326,Feuil1!$C$10:$D$43,2))</f>
        <v/>
      </c>
      <c r="K325" s="2" t="str">
        <f>IF(OR(results!F326="",results!$M326="",results!$AE326=0),"",VLOOKUP(results!F326,Feuil1!$N$2:$O$48,2))</f>
        <v/>
      </c>
      <c r="L325" s="2" t="str">
        <f>IF(OR(results!Q326="",results!$M326="",results!$AE326=0),"",VLOOKUP(results!Q326,Feuil1!$F$10:$G$43,2))</f>
        <v/>
      </c>
      <c r="M325" s="2" t="str">
        <f>IF(OR(results!R326="",results!$M326="",results!$AE326=0),"",VLOOKUP(results!R326,Feuil1!$F$10:$G$43,2))</f>
        <v/>
      </c>
      <c r="N325" s="2" t="str">
        <f>IF(OR(results!S326="",results!$M326="",results!$AE326=0),"",VLOOKUP(results!S326,Feuil1!$F$10:$G$43,2))</f>
        <v/>
      </c>
      <c r="O325" s="2" t="str">
        <f>IF(OR(results!T326="",results!$M326="",results!$AE326=0),"",VLOOKUP(results!T326,Feuil1!$F$10:$G$43,2))</f>
        <v/>
      </c>
      <c r="P325" s="2" t="str">
        <f>IF(OR(results!U326="",results!$M326="",results!$AE326=0),"",VLOOKUP(results!U326,Feuil1!$F$10:$G$43,2))</f>
        <v/>
      </c>
      <c r="Q325" s="2" t="str">
        <f>IF(OR(results!V326="",results!$M326="",results!$AE326=0),"",VLOOKUP(results!V326,Feuil1!$F$10:$G$43,2))</f>
        <v/>
      </c>
      <c r="R325" s="2" t="str">
        <f>IF(OR(results!W326="",results!$M326="",results!$AE326=0),"",VLOOKUP(results!W326,Feuil1!$C$10:$D$43,2))</f>
        <v/>
      </c>
    </row>
    <row r="326" spans="1:18" x14ac:dyDescent="0.25">
      <c r="A326" s="2" t="str">
        <f>IF(OR(results!F327="",results!$M327="",results!AE327=0),"",VLOOKUP(results!F327,Feuil1!$F$10:$G$43,2))</f>
        <v/>
      </c>
      <c r="B326" s="2" t="str">
        <f>IF(OR(results!G327="",results!$M327="",results!$AE327=0),"",VLOOKUP(results!G327,Feuil1!$F$10:$G$43,2))</f>
        <v/>
      </c>
      <c r="C326" s="2" t="str">
        <f>IF(OR(results!H327="",results!$M327="",results!$AE327=0),"",VLOOKUP(results!H327,Feuil1!$F$10:$G$43,2))</f>
        <v/>
      </c>
      <c r="D326" s="2" t="str">
        <f>IF(OR(results!I327="",results!$M327="",results!$AE327=0),"",VLOOKUP(results!I327,Feuil1!$F$10:$G$43,2))</f>
        <v/>
      </c>
      <c r="E326" s="2" t="str">
        <f>IF(OR(results!J327="",results!$M327="",results!$AE327=0),"",VLOOKUP(results!J327,Feuil1!$F$10:$G$43,2))</f>
        <v/>
      </c>
      <c r="F326" s="2" t="str">
        <f>IF(OR(results!K327="",results!$M327="",results!$AE327=0),"",VLOOKUP(results!K327,Feuil1!$F$10:$G$43,2))</f>
        <v/>
      </c>
      <c r="G326" s="2" t="str">
        <f>IF(OR(results!L327="",results!$M327="",results!$AE327=0),"",VLOOKUP(results!L327,Feuil1!$F$10:$G$43,2))</f>
        <v/>
      </c>
      <c r="H326" s="2" t="str">
        <f>IF(OR(results!M327="",results!$M327="",results!$AE327=0),"",VLOOKUP(results!M327,Feuil1!$C$10:$D$43,2))</f>
        <v/>
      </c>
      <c r="K326" s="2" t="str">
        <f>IF(OR(results!F327="",results!$M327="",results!$AE327=0),"",VLOOKUP(results!F327,Feuil1!$N$2:$O$48,2))</f>
        <v/>
      </c>
      <c r="L326" s="2" t="str">
        <f>IF(OR(results!Q327="",results!$M327="",results!$AE327=0),"",VLOOKUP(results!Q327,Feuil1!$F$10:$G$43,2))</f>
        <v/>
      </c>
      <c r="M326" s="2" t="str">
        <f>IF(OR(results!R327="",results!$M327="",results!$AE327=0),"",VLOOKUP(results!R327,Feuil1!$F$10:$G$43,2))</f>
        <v/>
      </c>
      <c r="N326" s="2" t="str">
        <f>IF(OR(results!S327="",results!$M327="",results!$AE327=0),"",VLOOKUP(results!S327,Feuil1!$F$10:$G$43,2))</f>
        <v/>
      </c>
      <c r="O326" s="2" t="str">
        <f>IF(OR(results!T327="",results!$M327="",results!$AE327=0),"",VLOOKUP(results!T327,Feuil1!$F$10:$G$43,2))</f>
        <v/>
      </c>
      <c r="P326" s="2" t="str">
        <f>IF(OR(results!U327="",results!$M327="",results!$AE327=0),"",VLOOKUP(results!U327,Feuil1!$F$10:$G$43,2))</f>
        <v/>
      </c>
      <c r="Q326" s="2" t="str">
        <f>IF(OR(results!V327="",results!$M327="",results!$AE327=0),"",VLOOKUP(results!V327,Feuil1!$F$10:$G$43,2))</f>
        <v/>
      </c>
      <c r="R326" s="2" t="str">
        <f>IF(OR(results!W327="",results!$M327="",results!$AE327=0),"",VLOOKUP(results!W327,Feuil1!$C$10:$D$43,2))</f>
        <v/>
      </c>
    </row>
    <row r="327" spans="1:18" x14ac:dyDescent="0.25">
      <c r="A327" s="2" t="str">
        <f>IF(OR(results!F328="",results!$M328="",results!AE328=0),"",VLOOKUP(results!F328,Feuil1!$F$10:$G$43,2))</f>
        <v/>
      </c>
      <c r="B327" s="2" t="str">
        <f>IF(OR(results!G328="",results!$M328="",results!$AE328=0),"",VLOOKUP(results!G328,Feuil1!$F$10:$G$43,2))</f>
        <v/>
      </c>
      <c r="C327" s="2" t="str">
        <f>IF(OR(results!H328="",results!$M328="",results!$AE328=0),"",VLOOKUP(results!H328,Feuil1!$F$10:$G$43,2))</f>
        <v/>
      </c>
      <c r="D327" s="2" t="str">
        <f>IF(OR(results!I328="",results!$M328="",results!$AE328=0),"",VLOOKUP(results!I328,Feuil1!$F$10:$G$43,2))</f>
        <v/>
      </c>
      <c r="E327" s="2" t="str">
        <f>IF(OR(results!J328="",results!$M328="",results!$AE328=0),"",VLOOKUP(results!J328,Feuil1!$F$10:$G$43,2))</f>
        <v/>
      </c>
      <c r="F327" s="2" t="str">
        <f>IF(OR(results!K328="",results!$M328="",results!$AE328=0),"",VLOOKUP(results!K328,Feuil1!$F$10:$G$43,2))</f>
        <v/>
      </c>
      <c r="G327" s="2" t="str">
        <f>IF(OR(results!L328="",results!$M328="",results!$AE328=0),"",VLOOKUP(results!L328,Feuil1!$F$10:$G$43,2))</f>
        <v/>
      </c>
      <c r="H327" s="2" t="str">
        <f>IF(OR(results!M328="",results!$M328="",results!$AE328=0),"",VLOOKUP(results!M328,Feuil1!$C$10:$D$43,2))</f>
        <v/>
      </c>
      <c r="K327" s="2" t="str">
        <f>IF(OR(results!F328="",results!$M328="",results!$AE328=0),"",VLOOKUP(results!F328,Feuil1!$N$2:$O$48,2))</f>
        <v/>
      </c>
      <c r="L327" s="2" t="str">
        <f>IF(OR(results!Q328="",results!$M328="",results!$AE328=0),"",VLOOKUP(results!Q328,Feuil1!$F$10:$G$43,2))</f>
        <v/>
      </c>
      <c r="M327" s="2" t="str">
        <f>IF(OR(results!R328="",results!$M328="",results!$AE328=0),"",VLOOKUP(results!R328,Feuil1!$F$10:$G$43,2))</f>
        <v/>
      </c>
      <c r="N327" s="2" t="str">
        <f>IF(OR(results!S328="",results!$M328="",results!$AE328=0),"",VLOOKUP(results!S328,Feuil1!$F$10:$G$43,2))</f>
        <v/>
      </c>
      <c r="O327" s="2" t="str">
        <f>IF(OR(results!T328="",results!$M328="",results!$AE328=0),"",VLOOKUP(results!T328,Feuil1!$F$10:$G$43,2))</f>
        <v/>
      </c>
      <c r="P327" s="2" t="str">
        <f>IF(OR(results!U328="",results!$M328="",results!$AE328=0),"",VLOOKUP(results!U328,Feuil1!$F$10:$G$43,2))</f>
        <v/>
      </c>
      <c r="Q327" s="2" t="str">
        <f>IF(OR(results!V328="",results!$M328="",results!$AE328=0),"",VLOOKUP(results!V328,Feuil1!$F$10:$G$43,2))</f>
        <v/>
      </c>
      <c r="R327" s="2" t="str">
        <f>IF(OR(results!W328="",results!$M328="",results!$AE328=0),"",VLOOKUP(results!W328,Feuil1!$C$10:$D$43,2))</f>
        <v/>
      </c>
    </row>
    <row r="328" spans="1:18" x14ac:dyDescent="0.25">
      <c r="A328" s="2" t="str">
        <f>IF(OR(results!F329="",results!$M329="",results!AE329=0),"",VLOOKUP(results!F329,Feuil1!$F$10:$G$43,2))</f>
        <v/>
      </c>
      <c r="B328" s="2" t="str">
        <f>IF(OR(results!G329="",results!$M329="",results!$AE329=0),"",VLOOKUP(results!G329,Feuil1!$F$10:$G$43,2))</f>
        <v/>
      </c>
      <c r="C328" s="2" t="str">
        <f>IF(OR(results!H329="",results!$M329="",results!$AE329=0),"",VLOOKUP(results!H329,Feuil1!$F$10:$G$43,2))</f>
        <v/>
      </c>
      <c r="D328" s="2" t="str">
        <f>IF(OR(results!I329="",results!$M329="",results!$AE329=0),"",VLOOKUP(results!I329,Feuil1!$F$10:$G$43,2))</f>
        <v/>
      </c>
      <c r="E328" s="2" t="str">
        <f>IF(OR(results!J329="",results!$M329="",results!$AE329=0),"",VLOOKUP(results!J329,Feuil1!$F$10:$G$43,2))</f>
        <v/>
      </c>
      <c r="F328" s="2" t="str">
        <f>IF(OR(results!K329="",results!$M329="",results!$AE329=0),"",VLOOKUP(results!K329,Feuil1!$F$10:$G$43,2))</f>
        <v/>
      </c>
      <c r="G328" s="2" t="str">
        <f>IF(OR(results!L329="",results!$M329="",results!$AE329=0),"",VLOOKUP(results!L329,Feuil1!$F$10:$G$43,2))</f>
        <v/>
      </c>
      <c r="H328" s="2" t="str">
        <f>IF(OR(results!M329="",results!$M329="",results!$AE329=0),"",VLOOKUP(results!M329,Feuil1!$C$10:$D$43,2))</f>
        <v/>
      </c>
      <c r="K328" s="2" t="str">
        <f>IF(OR(results!F329="",results!$M329="",results!$AE329=0),"",VLOOKUP(results!F329,Feuil1!$N$2:$O$48,2))</f>
        <v/>
      </c>
      <c r="L328" s="2" t="str">
        <f>IF(OR(results!Q329="",results!$M329="",results!$AE329=0),"",VLOOKUP(results!Q329,Feuil1!$F$10:$G$43,2))</f>
        <v/>
      </c>
      <c r="M328" s="2" t="str">
        <f>IF(OR(results!R329="",results!$M329="",results!$AE329=0),"",VLOOKUP(results!R329,Feuil1!$F$10:$G$43,2))</f>
        <v/>
      </c>
      <c r="N328" s="2" t="str">
        <f>IF(OR(results!S329="",results!$M329="",results!$AE329=0),"",VLOOKUP(results!S329,Feuil1!$F$10:$G$43,2))</f>
        <v/>
      </c>
      <c r="O328" s="2" t="str">
        <f>IF(OR(results!T329="",results!$M329="",results!$AE329=0),"",VLOOKUP(results!T329,Feuil1!$F$10:$G$43,2))</f>
        <v/>
      </c>
      <c r="P328" s="2" t="str">
        <f>IF(OR(results!U329="",results!$M329="",results!$AE329=0),"",VLOOKUP(results!U329,Feuil1!$F$10:$G$43,2))</f>
        <v/>
      </c>
      <c r="Q328" s="2" t="str">
        <f>IF(OR(results!V329="",results!$M329="",results!$AE329=0),"",VLOOKUP(results!V329,Feuil1!$F$10:$G$43,2))</f>
        <v/>
      </c>
      <c r="R328" s="2" t="str">
        <f>IF(OR(results!W329="",results!$M329="",results!$AE329=0),"",VLOOKUP(results!W329,Feuil1!$C$10:$D$43,2))</f>
        <v/>
      </c>
    </row>
    <row r="329" spans="1:18" x14ac:dyDescent="0.25">
      <c r="A329" s="2" t="str">
        <f>IF(OR(results!F330="",results!$M330="",results!AE330=0),"",VLOOKUP(results!F330,Feuil1!$F$10:$G$43,2))</f>
        <v/>
      </c>
      <c r="B329" s="2" t="str">
        <f>IF(OR(results!G330="",results!$M330="",results!$AE330=0),"",VLOOKUP(results!G330,Feuil1!$F$10:$G$43,2))</f>
        <v/>
      </c>
      <c r="C329" s="2" t="str">
        <f>IF(OR(results!H330="",results!$M330="",results!$AE330=0),"",VLOOKUP(results!H330,Feuil1!$F$10:$G$43,2))</f>
        <v/>
      </c>
      <c r="D329" s="2" t="str">
        <f>IF(OR(results!I330="",results!$M330="",results!$AE330=0),"",VLOOKUP(results!I330,Feuil1!$F$10:$G$43,2))</f>
        <v/>
      </c>
      <c r="E329" s="2" t="str">
        <f>IF(OR(results!J330="",results!$M330="",results!$AE330=0),"",VLOOKUP(results!J330,Feuil1!$F$10:$G$43,2))</f>
        <v/>
      </c>
      <c r="F329" s="2" t="str">
        <f>IF(OR(results!K330="",results!$M330="",results!$AE330=0),"",VLOOKUP(results!K330,Feuil1!$F$10:$G$43,2))</f>
        <v/>
      </c>
      <c r="G329" s="2" t="str">
        <f>IF(OR(results!L330="",results!$M330="",results!$AE330=0),"",VLOOKUP(results!L330,Feuil1!$F$10:$G$43,2))</f>
        <v/>
      </c>
      <c r="H329" s="2" t="str">
        <f>IF(OR(results!M330="",results!$M330="",results!$AE330=0),"",VLOOKUP(results!M330,Feuil1!$C$10:$D$43,2))</f>
        <v/>
      </c>
      <c r="K329" s="2" t="str">
        <f>IF(OR(results!F330="",results!$M330="",results!$AE330=0),"",VLOOKUP(results!F330,Feuil1!$N$2:$O$48,2))</f>
        <v/>
      </c>
      <c r="L329" s="2" t="str">
        <f>IF(OR(results!Q330="",results!$M330="",results!$AE330=0),"",VLOOKUP(results!Q330,Feuil1!$F$10:$G$43,2))</f>
        <v/>
      </c>
      <c r="M329" s="2" t="str">
        <f>IF(OR(results!R330="",results!$M330="",results!$AE330=0),"",VLOOKUP(results!R330,Feuil1!$F$10:$G$43,2))</f>
        <v/>
      </c>
      <c r="N329" s="2" t="str">
        <f>IF(OR(results!S330="",results!$M330="",results!$AE330=0),"",VLOOKUP(results!S330,Feuil1!$F$10:$G$43,2))</f>
        <v/>
      </c>
      <c r="O329" s="2" t="str">
        <f>IF(OR(results!T330="",results!$M330="",results!$AE330=0),"",VLOOKUP(results!T330,Feuil1!$F$10:$G$43,2))</f>
        <v/>
      </c>
      <c r="P329" s="2" t="str">
        <f>IF(OR(results!U330="",results!$M330="",results!$AE330=0),"",VLOOKUP(results!U330,Feuil1!$F$10:$G$43,2))</f>
        <v/>
      </c>
      <c r="Q329" s="2" t="str">
        <f>IF(OR(results!V330="",results!$M330="",results!$AE330=0),"",VLOOKUP(results!V330,Feuil1!$F$10:$G$43,2))</f>
        <v/>
      </c>
      <c r="R329" s="2" t="str">
        <f>IF(OR(results!W330="",results!$M330="",results!$AE330=0),"",VLOOKUP(results!W330,Feuil1!$C$10:$D$43,2))</f>
        <v/>
      </c>
    </row>
    <row r="330" spans="1:18" x14ac:dyDescent="0.25">
      <c r="A330" s="2" t="str">
        <f>IF(OR(results!F331="",results!$M331="",results!AE331=0),"",VLOOKUP(results!F331,Feuil1!$F$10:$G$43,2))</f>
        <v/>
      </c>
      <c r="B330" s="2" t="str">
        <f>IF(OR(results!G331="",results!$M331="",results!$AE331=0),"",VLOOKUP(results!G331,Feuil1!$F$10:$G$43,2))</f>
        <v/>
      </c>
      <c r="C330" s="2" t="str">
        <f>IF(OR(results!H331="",results!$M331="",results!$AE331=0),"",VLOOKUP(results!H331,Feuil1!$F$10:$G$43,2))</f>
        <v/>
      </c>
      <c r="D330" s="2" t="str">
        <f>IF(OR(results!I331="",results!$M331="",results!$AE331=0),"",VLOOKUP(results!I331,Feuil1!$F$10:$G$43,2))</f>
        <v/>
      </c>
      <c r="E330" s="2" t="str">
        <f>IF(OR(results!J331="",results!$M331="",results!$AE331=0),"",VLOOKUP(results!J331,Feuil1!$F$10:$G$43,2))</f>
        <v/>
      </c>
      <c r="F330" s="2" t="str">
        <f>IF(OR(results!K331="",results!$M331="",results!$AE331=0),"",VLOOKUP(results!K331,Feuil1!$F$10:$G$43,2))</f>
        <v/>
      </c>
      <c r="G330" s="2" t="str">
        <f>IF(OR(results!L331="",results!$M331="",results!$AE331=0),"",VLOOKUP(results!L331,Feuil1!$F$10:$G$43,2))</f>
        <v/>
      </c>
      <c r="H330" s="2" t="str">
        <f>IF(OR(results!M331="",results!$M331="",results!$AE331=0),"",VLOOKUP(results!M331,Feuil1!$C$10:$D$43,2))</f>
        <v/>
      </c>
      <c r="K330" s="2" t="str">
        <f>IF(OR(results!F331="",results!$M331="",results!$AE331=0),"",VLOOKUP(results!F331,Feuil1!$N$2:$O$48,2))</f>
        <v/>
      </c>
      <c r="L330" s="2" t="str">
        <f>IF(OR(results!Q331="",results!$M331="",results!$AE331=0),"",VLOOKUP(results!Q331,Feuil1!$F$10:$G$43,2))</f>
        <v/>
      </c>
      <c r="M330" s="2" t="str">
        <f>IF(OR(results!R331="",results!$M331="",results!$AE331=0),"",VLOOKUP(results!R331,Feuil1!$F$10:$G$43,2))</f>
        <v/>
      </c>
      <c r="N330" s="2" t="str">
        <f>IF(OR(results!S331="",results!$M331="",results!$AE331=0),"",VLOOKUP(results!S331,Feuil1!$F$10:$G$43,2))</f>
        <v/>
      </c>
      <c r="O330" s="2" t="str">
        <f>IF(OR(results!T331="",results!$M331="",results!$AE331=0),"",VLOOKUP(results!T331,Feuil1!$F$10:$G$43,2))</f>
        <v/>
      </c>
      <c r="P330" s="2" t="str">
        <f>IF(OR(results!U331="",results!$M331="",results!$AE331=0),"",VLOOKUP(results!U331,Feuil1!$F$10:$G$43,2))</f>
        <v/>
      </c>
      <c r="Q330" s="2" t="str">
        <f>IF(OR(results!V331="",results!$M331="",results!$AE331=0),"",VLOOKUP(results!V331,Feuil1!$F$10:$G$43,2))</f>
        <v/>
      </c>
      <c r="R330" s="2" t="str">
        <f>IF(OR(results!W331="",results!$M331="",results!$AE331=0),"",VLOOKUP(results!W331,Feuil1!$C$10:$D$43,2))</f>
        <v/>
      </c>
    </row>
    <row r="331" spans="1:18" x14ac:dyDescent="0.25">
      <c r="A331" s="2" t="str">
        <f>IF(OR(results!F332="",results!$M332="",results!AE332=0),"",VLOOKUP(results!F332,Feuil1!$F$10:$G$43,2))</f>
        <v/>
      </c>
      <c r="B331" s="2" t="str">
        <f>IF(OR(results!G332="",results!$M332="",results!$AE332=0),"",VLOOKUP(results!G332,Feuil1!$F$10:$G$43,2))</f>
        <v/>
      </c>
      <c r="C331" s="2" t="str">
        <f>IF(OR(results!H332="",results!$M332="",results!$AE332=0),"",VLOOKUP(results!H332,Feuil1!$F$10:$G$43,2))</f>
        <v/>
      </c>
      <c r="D331" s="2" t="str">
        <f>IF(OR(results!I332="",results!$M332="",results!$AE332=0),"",VLOOKUP(results!I332,Feuil1!$F$10:$G$43,2))</f>
        <v/>
      </c>
      <c r="E331" s="2" t="str">
        <f>IF(OR(results!J332="",results!$M332="",results!$AE332=0),"",VLOOKUP(results!J332,Feuil1!$F$10:$G$43,2))</f>
        <v/>
      </c>
      <c r="F331" s="2" t="str">
        <f>IF(OR(results!K332="",results!$M332="",results!$AE332=0),"",VLOOKUP(results!K332,Feuil1!$F$10:$G$43,2))</f>
        <v/>
      </c>
      <c r="G331" s="2" t="str">
        <f>IF(OR(results!L332="",results!$M332="",results!$AE332=0),"",VLOOKUP(results!L332,Feuil1!$F$10:$G$43,2))</f>
        <v/>
      </c>
      <c r="H331" s="2" t="str">
        <f>IF(OR(results!M332="",results!$M332="",results!$AE332=0),"",VLOOKUP(results!M332,Feuil1!$C$10:$D$43,2))</f>
        <v/>
      </c>
      <c r="K331" s="2" t="str">
        <f>IF(OR(results!F332="",results!$M332="",results!$AE332=0),"",VLOOKUP(results!F332,Feuil1!$N$2:$O$48,2))</f>
        <v/>
      </c>
      <c r="L331" s="2" t="str">
        <f>IF(OR(results!Q332="",results!$M332="",results!$AE332=0),"",VLOOKUP(results!Q332,Feuil1!$F$10:$G$43,2))</f>
        <v/>
      </c>
      <c r="M331" s="2" t="str">
        <f>IF(OR(results!R332="",results!$M332="",results!$AE332=0),"",VLOOKUP(results!R332,Feuil1!$F$10:$G$43,2))</f>
        <v/>
      </c>
      <c r="N331" s="2" t="str">
        <f>IF(OR(results!S332="",results!$M332="",results!$AE332=0),"",VLOOKUP(results!S332,Feuil1!$F$10:$G$43,2))</f>
        <v/>
      </c>
      <c r="O331" s="2" t="str">
        <f>IF(OR(results!T332="",results!$M332="",results!$AE332=0),"",VLOOKUP(results!T332,Feuil1!$F$10:$G$43,2))</f>
        <v/>
      </c>
      <c r="P331" s="2" t="str">
        <f>IF(OR(results!U332="",results!$M332="",results!$AE332=0),"",VLOOKUP(results!U332,Feuil1!$F$10:$G$43,2))</f>
        <v/>
      </c>
      <c r="Q331" s="2" t="str">
        <f>IF(OR(results!V332="",results!$M332="",results!$AE332=0),"",VLOOKUP(results!V332,Feuil1!$F$10:$G$43,2))</f>
        <v/>
      </c>
      <c r="R331" s="2" t="str">
        <f>IF(OR(results!W332="",results!$M332="",results!$AE332=0),"",VLOOKUP(results!W332,Feuil1!$C$10:$D$43,2))</f>
        <v/>
      </c>
    </row>
    <row r="332" spans="1:18" x14ac:dyDescent="0.25">
      <c r="A332" s="2" t="str">
        <f>IF(OR(results!F333="",results!$M333="",results!AE333=0),"",VLOOKUP(results!F333,Feuil1!$F$10:$G$43,2))</f>
        <v/>
      </c>
      <c r="B332" s="2" t="str">
        <f>IF(OR(results!G333="",results!$M333="",results!$AE333=0),"",VLOOKUP(results!G333,Feuil1!$F$10:$G$43,2))</f>
        <v/>
      </c>
      <c r="C332" s="2" t="str">
        <f>IF(OR(results!H333="",results!$M333="",results!$AE333=0),"",VLOOKUP(results!H333,Feuil1!$F$10:$G$43,2))</f>
        <v/>
      </c>
      <c r="D332" s="2" t="str">
        <f>IF(OR(results!I333="",results!$M333="",results!$AE333=0),"",VLOOKUP(results!I333,Feuil1!$F$10:$G$43,2))</f>
        <v/>
      </c>
      <c r="E332" s="2" t="str">
        <f>IF(OR(results!J333="",results!$M333="",results!$AE333=0),"",VLOOKUP(results!J333,Feuil1!$F$10:$G$43,2))</f>
        <v/>
      </c>
      <c r="F332" s="2" t="str">
        <f>IF(OR(results!K333="",results!$M333="",results!$AE333=0),"",VLOOKUP(results!K333,Feuil1!$F$10:$G$43,2))</f>
        <v/>
      </c>
      <c r="G332" s="2" t="str">
        <f>IF(OR(results!L333="",results!$M333="",results!$AE333=0),"",VLOOKUP(results!L333,Feuil1!$F$10:$G$43,2))</f>
        <v/>
      </c>
      <c r="H332" s="2" t="str">
        <f>IF(OR(results!M333="",results!$M333="",results!$AE333=0),"",VLOOKUP(results!M333,Feuil1!$C$10:$D$43,2))</f>
        <v/>
      </c>
      <c r="K332" s="2" t="str">
        <f>IF(OR(results!F333="",results!$M333="",results!$AE333=0),"",VLOOKUP(results!F333,Feuil1!$N$2:$O$48,2))</f>
        <v/>
      </c>
      <c r="L332" s="2" t="str">
        <f>IF(OR(results!Q333="",results!$M333="",results!$AE333=0),"",VLOOKUP(results!Q333,Feuil1!$F$10:$G$43,2))</f>
        <v/>
      </c>
      <c r="M332" s="2" t="str">
        <f>IF(OR(results!R333="",results!$M333="",results!$AE333=0),"",VLOOKUP(results!R333,Feuil1!$F$10:$G$43,2))</f>
        <v/>
      </c>
      <c r="N332" s="2" t="str">
        <f>IF(OR(results!S333="",results!$M333="",results!$AE333=0),"",VLOOKUP(results!S333,Feuil1!$F$10:$G$43,2))</f>
        <v/>
      </c>
      <c r="O332" s="2" t="str">
        <f>IF(OR(results!T333="",results!$M333="",results!$AE333=0),"",VLOOKUP(results!T333,Feuil1!$F$10:$G$43,2))</f>
        <v/>
      </c>
      <c r="P332" s="2" t="str">
        <f>IF(OR(results!U333="",results!$M333="",results!$AE333=0),"",VLOOKUP(results!U333,Feuil1!$F$10:$G$43,2))</f>
        <v/>
      </c>
      <c r="Q332" s="2" t="str">
        <f>IF(OR(results!V333="",results!$M333="",results!$AE333=0),"",VLOOKUP(results!V333,Feuil1!$F$10:$G$43,2))</f>
        <v/>
      </c>
      <c r="R332" s="2" t="str">
        <f>IF(OR(results!W333="",results!$M333="",results!$AE333=0),"",VLOOKUP(results!W333,Feuil1!$C$10:$D$43,2))</f>
        <v/>
      </c>
    </row>
    <row r="333" spans="1:18" x14ac:dyDescent="0.25">
      <c r="A333" s="2" t="str">
        <f>IF(OR(results!F334="",results!$M334="",results!AE334=0),"",VLOOKUP(results!F334,Feuil1!$F$10:$G$43,2))</f>
        <v/>
      </c>
      <c r="B333" s="2" t="str">
        <f>IF(OR(results!G334="",results!$M334="",results!$AE334=0),"",VLOOKUP(results!G334,Feuil1!$F$10:$G$43,2))</f>
        <v/>
      </c>
      <c r="C333" s="2" t="str">
        <f>IF(OR(results!H334="",results!$M334="",results!$AE334=0),"",VLOOKUP(results!H334,Feuil1!$F$10:$G$43,2))</f>
        <v/>
      </c>
      <c r="D333" s="2" t="str">
        <f>IF(OR(results!I334="",results!$M334="",results!$AE334=0),"",VLOOKUP(results!I334,Feuil1!$F$10:$G$43,2))</f>
        <v/>
      </c>
      <c r="E333" s="2" t="str">
        <f>IF(OR(results!J334="",results!$M334="",results!$AE334=0),"",VLOOKUP(results!J334,Feuil1!$F$10:$G$43,2))</f>
        <v/>
      </c>
      <c r="F333" s="2" t="str">
        <f>IF(OR(results!K334="",results!$M334="",results!$AE334=0),"",VLOOKUP(results!K334,Feuil1!$F$10:$G$43,2))</f>
        <v/>
      </c>
      <c r="G333" s="2" t="str">
        <f>IF(OR(results!L334="",results!$M334="",results!$AE334=0),"",VLOOKUP(results!L334,Feuil1!$F$10:$G$43,2))</f>
        <v/>
      </c>
      <c r="H333" s="2" t="str">
        <f>IF(OR(results!M334="",results!$M334="",results!$AE334=0),"",VLOOKUP(results!M334,Feuil1!$C$10:$D$43,2))</f>
        <v/>
      </c>
      <c r="K333" s="2" t="str">
        <f>IF(OR(results!F334="",results!$M334="",results!$AE334=0),"",VLOOKUP(results!F334,Feuil1!$N$2:$O$48,2))</f>
        <v/>
      </c>
      <c r="L333" s="2" t="str">
        <f>IF(OR(results!Q334="",results!$M334="",results!$AE334=0),"",VLOOKUP(results!Q334,Feuil1!$F$10:$G$43,2))</f>
        <v/>
      </c>
      <c r="M333" s="2" t="str">
        <f>IF(OR(results!R334="",results!$M334="",results!$AE334=0),"",VLOOKUP(results!R334,Feuil1!$F$10:$G$43,2))</f>
        <v/>
      </c>
      <c r="N333" s="2" t="str">
        <f>IF(OR(results!S334="",results!$M334="",results!$AE334=0),"",VLOOKUP(results!S334,Feuil1!$F$10:$G$43,2))</f>
        <v/>
      </c>
      <c r="O333" s="2" t="str">
        <f>IF(OR(results!T334="",results!$M334="",results!$AE334=0),"",VLOOKUP(results!T334,Feuil1!$F$10:$G$43,2))</f>
        <v/>
      </c>
      <c r="P333" s="2" t="str">
        <f>IF(OR(results!U334="",results!$M334="",results!$AE334=0),"",VLOOKUP(results!U334,Feuil1!$F$10:$G$43,2))</f>
        <v/>
      </c>
      <c r="Q333" s="2" t="str">
        <f>IF(OR(results!V334="",results!$M334="",results!$AE334=0),"",VLOOKUP(results!V334,Feuil1!$F$10:$G$43,2))</f>
        <v/>
      </c>
      <c r="R333" s="2" t="str">
        <f>IF(OR(results!W334="",results!$M334="",results!$AE334=0),"",VLOOKUP(results!W334,Feuil1!$C$10:$D$43,2))</f>
        <v/>
      </c>
    </row>
    <row r="334" spans="1:18" x14ac:dyDescent="0.25">
      <c r="A334" s="2" t="str">
        <f>IF(OR(results!F335="",results!$M335="",results!AE335=0),"",VLOOKUP(results!F335,Feuil1!$F$10:$G$43,2))</f>
        <v/>
      </c>
      <c r="B334" s="2" t="str">
        <f>IF(OR(results!G335="",results!$M335="",results!$AE335=0),"",VLOOKUP(results!G335,Feuil1!$F$10:$G$43,2))</f>
        <v/>
      </c>
      <c r="C334" s="2" t="str">
        <f>IF(OR(results!H335="",results!$M335="",results!$AE335=0),"",VLOOKUP(results!H335,Feuil1!$F$10:$G$43,2))</f>
        <v/>
      </c>
      <c r="D334" s="2" t="str">
        <f>IF(OR(results!I335="",results!$M335="",results!$AE335=0),"",VLOOKUP(results!I335,Feuil1!$F$10:$G$43,2))</f>
        <v/>
      </c>
      <c r="E334" s="2" t="str">
        <f>IF(OR(results!J335="",results!$M335="",results!$AE335=0),"",VLOOKUP(results!J335,Feuil1!$F$10:$G$43,2))</f>
        <v/>
      </c>
      <c r="F334" s="2" t="str">
        <f>IF(OR(results!K335="",results!$M335="",results!$AE335=0),"",VLOOKUP(results!K335,Feuil1!$F$10:$G$43,2))</f>
        <v/>
      </c>
      <c r="G334" s="2" t="str">
        <f>IF(OR(results!L335="",results!$M335="",results!$AE335=0),"",VLOOKUP(results!L335,Feuil1!$F$10:$G$43,2))</f>
        <v/>
      </c>
      <c r="H334" s="2" t="str">
        <f>IF(OR(results!M335="",results!$M335="",results!$AE335=0),"",VLOOKUP(results!M335,Feuil1!$C$10:$D$43,2))</f>
        <v/>
      </c>
      <c r="K334" s="2" t="str">
        <f>IF(OR(results!F335="",results!$M335="",results!$AE335=0),"",VLOOKUP(results!F335,Feuil1!$N$2:$O$48,2))</f>
        <v/>
      </c>
      <c r="L334" s="2" t="str">
        <f>IF(OR(results!Q335="",results!$M335="",results!$AE335=0),"",VLOOKUP(results!Q335,Feuil1!$F$10:$G$43,2))</f>
        <v/>
      </c>
      <c r="M334" s="2" t="str">
        <f>IF(OR(results!R335="",results!$M335="",results!$AE335=0),"",VLOOKUP(results!R335,Feuil1!$F$10:$G$43,2))</f>
        <v/>
      </c>
      <c r="N334" s="2" t="str">
        <f>IF(OR(results!S335="",results!$M335="",results!$AE335=0),"",VLOOKUP(results!S335,Feuil1!$F$10:$G$43,2))</f>
        <v/>
      </c>
      <c r="O334" s="2" t="str">
        <f>IF(OR(results!T335="",results!$M335="",results!$AE335=0),"",VLOOKUP(results!T335,Feuil1!$F$10:$G$43,2))</f>
        <v/>
      </c>
      <c r="P334" s="2" t="str">
        <f>IF(OR(results!U335="",results!$M335="",results!$AE335=0),"",VLOOKUP(results!U335,Feuil1!$F$10:$G$43,2))</f>
        <v/>
      </c>
      <c r="Q334" s="2" t="str">
        <f>IF(OR(results!V335="",results!$M335="",results!$AE335=0),"",VLOOKUP(results!V335,Feuil1!$F$10:$G$43,2))</f>
        <v/>
      </c>
      <c r="R334" s="2" t="str">
        <f>IF(OR(results!W335="",results!$M335="",results!$AE335=0),"",VLOOKUP(results!W335,Feuil1!$C$10:$D$43,2))</f>
        <v/>
      </c>
    </row>
    <row r="335" spans="1:18" x14ac:dyDescent="0.25">
      <c r="A335" s="2" t="str">
        <f>IF(OR(results!F336="",results!$M336="",results!AE336=0),"",VLOOKUP(results!F336,Feuil1!$F$10:$G$43,2))</f>
        <v/>
      </c>
      <c r="B335" s="2" t="str">
        <f>IF(OR(results!G336="",results!$M336="",results!$AE336=0),"",VLOOKUP(results!G336,Feuil1!$F$10:$G$43,2))</f>
        <v/>
      </c>
      <c r="C335" s="2" t="str">
        <f>IF(OR(results!H336="",results!$M336="",results!$AE336=0),"",VLOOKUP(results!H336,Feuil1!$F$10:$G$43,2))</f>
        <v/>
      </c>
      <c r="D335" s="2" t="str">
        <f>IF(OR(results!I336="",results!$M336="",results!$AE336=0),"",VLOOKUP(results!I336,Feuil1!$F$10:$G$43,2))</f>
        <v/>
      </c>
      <c r="E335" s="2" t="str">
        <f>IF(OR(results!J336="",results!$M336="",results!$AE336=0),"",VLOOKUP(results!J336,Feuil1!$F$10:$G$43,2))</f>
        <v/>
      </c>
      <c r="F335" s="2" t="str">
        <f>IF(OR(results!K336="",results!$M336="",results!$AE336=0),"",VLOOKUP(results!K336,Feuil1!$F$10:$G$43,2))</f>
        <v/>
      </c>
      <c r="G335" s="2" t="str">
        <f>IF(OR(results!L336="",results!$M336="",results!$AE336=0),"",VLOOKUP(results!L336,Feuil1!$F$10:$G$43,2))</f>
        <v/>
      </c>
      <c r="H335" s="2" t="str">
        <f>IF(OR(results!M336="",results!$M336="",results!$AE336=0),"",VLOOKUP(results!M336,Feuil1!$C$10:$D$43,2))</f>
        <v/>
      </c>
      <c r="K335" s="2" t="str">
        <f>IF(OR(results!F336="",results!$M336="",results!$AE336=0),"",VLOOKUP(results!F336,Feuil1!$N$2:$O$48,2))</f>
        <v/>
      </c>
      <c r="L335" s="2" t="str">
        <f>IF(OR(results!Q336="",results!$M336="",results!$AE336=0),"",VLOOKUP(results!Q336,Feuil1!$F$10:$G$43,2))</f>
        <v/>
      </c>
      <c r="M335" s="2" t="str">
        <f>IF(OR(results!R336="",results!$M336="",results!$AE336=0),"",VLOOKUP(results!R336,Feuil1!$F$10:$G$43,2))</f>
        <v/>
      </c>
      <c r="N335" s="2" t="str">
        <f>IF(OR(results!S336="",results!$M336="",results!$AE336=0),"",VLOOKUP(results!S336,Feuil1!$F$10:$G$43,2))</f>
        <v/>
      </c>
      <c r="O335" s="2" t="str">
        <f>IF(OR(results!T336="",results!$M336="",results!$AE336=0),"",VLOOKUP(results!T336,Feuil1!$F$10:$G$43,2))</f>
        <v/>
      </c>
      <c r="P335" s="2" t="str">
        <f>IF(OR(results!U336="",results!$M336="",results!$AE336=0),"",VLOOKUP(results!U336,Feuil1!$F$10:$G$43,2))</f>
        <v/>
      </c>
      <c r="Q335" s="2" t="str">
        <f>IF(OR(results!V336="",results!$M336="",results!$AE336=0),"",VLOOKUP(results!V336,Feuil1!$F$10:$G$43,2))</f>
        <v/>
      </c>
      <c r="R335" s="2" t="str">
        <f>IF(OR(results!W336="",results!$M336="",results!$AE336=0),"",VLOOKUP(results!W336,Feuil1!$C$10:$D$43,2))</f>
        <v/>
      </c>
    </row>
    <row r="336" spans="1:18" x14ac:dyDescent="0.25">
      <c r="A336" s="2" t="str">
        <f>IF(OR(results!F337="",results!$M337="",results!AE337=0),"",VLOOKUP(results!F337,Feuil1!$F$10:$G$43,2))</f>
        <v/>
      </c>
      <c r="B336" s="2" t="str">
        <f>IF(OR(results!G337="",results!$M337="",results!$AE337=0),"",VLOOKUP(results!G337,Feuil1!$F$10:$G$43,2))</f>
        <v/>
      </c>
      <c r="C336" s="2" t="str">
        <f>IF(OR(results!H337="",results!$M337="",results!$AE337=0),"",VLOOKUP(results!H337,Feuil1!$F$10:$G$43,2))</f>
        <v/>
      </c>
      <c r="D336" s="2" t="str">
        <f>IF(OR(results!I337="",results!$M337="",results!$AE337=0),"",VLOOKUP(results!I337,Feuil1!$F$10:$G$43,2))</f>
        <v/>
      </c>
      <c r="E336" s="2" t="str">
        <f>IF(OR(results!J337="",results!$M337="",results!$AE337=0),"",VLOOKUP(results!J337,Feuil1!$F$10:$G$43,2))</f>
        <v/>
      </c>
      <c r="F336" s="2" t="str">
        <f>IF(OR(results!K337="",results!$M337="",results!$AE337=0),"",VLOOKUP(results!K337,Feuil1!$F$10:$G$43,2))</f>
        <v/>
      </c>
      <c r="G336" s="2" t="str">
        <f>IF(OR(results!L337="",results!$M337="",results!$AE337=0),"",VLOOKUP(results!L337,Feuil1!$F$10:$G$43,2))</f>
        <v/>
      </c>
      <c r="H336" s="2" t="str">
        <f>IF(OR(results!M337="",results!$M337="",results!$AE337=0),"",VLOOKUP(results!M337,Feuil1!$C$10:$D$43,2))</f>
        <v/>
      </c>
      <c r="K336" s="2" t="str">
        <f>IF(OR(results!F337="",results!$M337="",results!$AE337=0),"",VLOOKUP(results!F337,Feuil1!$N$2:$O$48,2))</f>
        <v/>
      </c>
      <c r="L336" s="2" t="str">
        <f>IF(OR(results!Q337="",results!$M337="",results!$AE337=0),"",VLOOKUP(results!Q337,Feuil1!$F$10:$G$43,2))</f>
        <v/>
      </c>
      <c r="M336" s="2" t="str">
        <f>IF(OR(results!R337="",results!$M337="",results!$AE337=0),"",VLOOKUP(results!R337,Feuil1!$F$10:$G$43,2))</f>
        <v/>
      </c>
      <c r="N336" s="2" t="str">
        <f>IF(OR(results!S337="",results!$M337="",results!$AE337=0),"",VLOOKUP(results!S337,Feuil1!$F$10:$G$43,2))</f>
        <v/>
      </c>
      <c r="O336" s="2" t="str">
        <f>IF(OR(results!T337="",results!$M337="",results!$AE337=0),"",VLOOKUP(results!T337,Feuil1!$F$10:$G$43,2))</f>
        <v/>
      </c>
      <c r="P336" s="2" t="str">
        <f>IF(OR(results!U337="",results!$M337="",results!$AE337=0),"",VLOOKUP(results!U337,Feuil1!$F$10:$G$43,2))</f>
        <v/>
      </c>
      <c r="Q336" s="2" t="str">
        <f>IF(OR(results!V337="",results!$M337="",results!$AE337=0),"",VLOOKUP(results!V337,Feuil1!$F$10:$G$43,2))</f>
        <v/>
      </c>
      <c r="R336" s="2" t="str">
        <f>IF(OR(results!W337="",results!$M337="",results!$AE337=0),"",VLOOKUP(results!W337,Feuil1!$C$10:$D$43,2))</f>
        <v/>
      </c>
    </row>
    <row r="337" spans="1:18" x14ac:dyDescent="0.25">
      <c r="A337" s="2" t="str">
        <f>IF(OR(results!F338="",results!$M338="",results!AE338=0),"",VLOOKUP(results!F338,Feuil1!$F$10:$G$43,2))</f>
        <v/>
      </c>
      <c r="B337" s="2" t="str">
        <f>IF(OR(results!G338="",results!$M338="",results!$AE338=0),"",VLOOKUP(results!G338,Feuil1!$F$10:$G$43,2))</f>
        <v/>
      </c>
      <c r="C337" s="2" t="str">
        <f>IF(OR(results!H338="",results!$M338="",results!$AE338=0),"",VLOOKUP(results!H338,Feuil1!$F$10:$G$43,2))</f>
        <v/>
      </c>
      <c r="D337" s="2" t="str">
        <f>IF(OR(results!I338="",results!$M338="",results!$AE338=0),"",VLOOKUP(results!I338,Feuil1!$F$10:$G$43,2))</f>
        <v/>
      </c>
      <c r="E337" s="2" t="str">
        <f>IF(OR(results!J338="",results!$M338="",results!$AE338=0),"",VLOOKUP(results!J338,Feuil1!$F$10:$G$43,2))</f>
        <v/>
      </c>
      <c r="F337" s="2" t="str">
        <f>IF(OR(results!K338="",results!$M338="",results!$AE338=0),"",VLOOKUP(results!K338,Feuil1!$F$10:$G$43,2))</f>
        <v/>
      </c>
      <c r="G337" s="2" t="str">
        <f>IF(OR(results!L338="",results!$M338="",results!$AE338=0),"",VLOOKUP(results!L338,Feuil1!$F$10:$G$43,2))</f>
        <v/>
      </c>
      <c r="H337" s="2" t="str">
        <f>IF(OR(results!M338="",results!$M338="",results!$AE338=0),"",VLOOKUP(results!M338,Feuil1!$C$10:$D$43,2))</f>
        <v/>
      </c>
      <c r="K337" s="2" t="str">
        <f>IF(OR(results!F338="",results!$M338="",results!$AE338=0),"",VLOOKUP(results!F338,Feuil1!$N$2:$O$48,2))</f>
        <v/>
      </c>
      <c r="L337" s="2" t="str">
        <f>IF(OR(results!Q338="",results!$M338="",results!$AE338=0),"",VLOOKUP(results!Q338,Feuil1!$F$10:$G$43,2))</f>
        <v/>
      </c>
      <c r="M337" s="2" t="str">
        <f>IF(OR(results!R338="",results!$M338="",results!$AE338=0),"",VLOOKUP(results!R338,Feuil1!$F$10:$G$43,2))</f>
        <v/>
      </c>
      <c r="N337" s="2" t="str">
        <f>IF(OR(results!S338="",results!$M338="",results!$AE338=0),"",VLOOKUP(results!S338,Feuil1!$F$10:$G$43,2))</f>
        <v/>
      </c>
      <c r="O337" s="2" t="str">
        <f>IF(OR(results!T338="",results!$M338="",results!$AE338=0),"",VLOOKUP(results!T338,Feuil1!$F$10:$G$43,2))</f>
        <v/>
      </c>
      <c r="P337" s="2" t="str">
        <f>IF(OR(results!U338="",results!$M338="",results!$AE338=0),"",VLOOKUP(results!U338,Feuil1!$F$10:$G$43,2))</f>
        <v/>
      </c>
      <c r="Q337" s="2" t="str">
        <f>IF(OR(results!V338="",results!$M338="",results!$AE338=0),"",VLOOKUP(results!V338,Feuil1!$F$10:$G$43,2))</f>
        <v/>
      </c>
      <c r="R337" s="2" t="str">
        <f>IF(OR(results!W338="",results!$M338="",results!$AE338=0),"",VLOOKUP(results!W338,Feuil1!$C$10:$D$43,2))</f>
        <v/>
      </c>
    </row>
    <row r="338" spans="1:18" x14ac:dyDescent="0.25">
      <c r="A338" s="2" t="str">
        <f>IF(OR(results!F339="",results!$M339="",results!AE339=0),"",VLOOKUP(results!F339,Feuil1!$F$10:$G$43,2))</f>
        <v/>
      </c>
      <c r="B338" s="2" t="str">
        <f>IF(OR(results!G339="",results!$M339="",results!$AE339=0),"",VLOOKUP(results!G339,Feuil1!$F$10:$G$43,2))</f>
        <v/>
      </c>
      <c r="C338" s="2" t="str">
        <f>IF(OR(results!H339="",results!$M339="",results!$AE339=0),"",VLOOKUP(results!H339,Feuil1!$F$10:$G$43,2))</f>
        <v/>
      </c>
      <c r="D338" s="2" t="str">
        <f>IF(OR(results!I339="",results!$M339="",results!$AE339=0),"",VLOOKUP(results!I339,Feuil1!$F$10:$G$43,2))</f>
        <v/>
      </c>
      <c r="E338" s="2" t="str">
        <f>IF(OR(results!J339="",results!$M339="",results!$AE339=0),"",VLOOKUP(results!J339,Feuil1!$F$10:$G$43,2))</f>
        <v/>
      </c>
      <c r="F338" s="2" t="str">
        <f>IF(OR(results!K339="",results!$M339="",results!$AE339=0),"",VLOOKUP(results!K339,Feuil1!$F$10:$G$43,2))</f>
        <v/>
      </c>
      <c r="G338" s="2" t="str">
        <f>IF(OR(results!L339="",results!$M339="",results!$AE339=0),"",VLOOKUP(results!L339,Feuil1!$F$10:$G$43,2))</f>
        <v/>
      </c>
      <c r="H338" s="2" t="str">
        <f>IF(OR(results!M339="",results!$M339="",results!$AE339=0),"",VLOOKUP(results!M339,Feuil1!$C$10:$D$43,2))</f>
        <v/>
      </c>
      <c r="K338" s="2" t="str">
        <f>IF(OR(results!F339="",results!$M339="",results!$AE339=0),"",VLOOKUP(results!F339,Feuil1!$N$2:$O$48,2))</f>
        <v/>
      </c>
      <c r="L338" s="2" t="str">
        <f>IF(OR(results!Q339="",results!$M339="",results!$AE339=0),"",VLOOKUP(results!Q339,Feuil1!$F$10:$G$43,2))</f>
        <v/>
      </c>
      <c r="M338" s="2" t="str">
        <f>IF(OR(results!R339="",results!$M339="",results!$AE339=0),"",VLOOKUP(results!R339,Feuil1!$F$10:$G$43,2))</f>
        <v/>
      </c>
      <c r="N338" s="2" t="str">
        <f>IF(OR(results!S339="",results!$M339="",results!$AE339=0),"",VLOOKUP(results!S339,Feuil1!$F$10:$G$43,2))</f>
        <v/>
      </c>
      <c r="O338" s="2" t="str">
        <f>IF(OR(results!T339="",results!$M339="",results!$AE339=0),"",VLOOKUP(results!T339,Feuil1!$F$10:$G$43,2))</f>
        <v/>
      </c>
      <c r="P338" s="2" t="str">
        <f>IF(OR(results!U339="",results!$M339="",results!$AE339=0),"",VLOOKUP(results!U339,Feuil1!$F$10:$G$43,2))</f>
        <v/>
      </c>
      <c r="Q338" s="2" t="str">
        <f>IF(OR(results!V339="",results!$M339="",results!$AE339=0),"",VLOOKUP(results!V339,Feuil1!$F$10:$G$43,2))</f>
        <v/>
      </c>
      <c r="R338" s="2" t="str">
        <f>IF(OR(results!W339="",results!$M339="",results!$AE339=0),"",VLOOKUP(results!W339,Feuil1!$C$10:$D$43,2))</f>
        <v/>
      </c>
    </row>
    <row r="339" spans="1:18" x14ac:dyDescent="0.25">
      <c r="A339" s="2" t="str">
        <f>IF(OR(results!F340="",results!$M340="",results!AE340=0),"",VLOOKUP(results!F340,Feuil1!$F$10:$G$43,2))</f>
        <v/>
      </c>
      <c r="B339" s="2" t="str">
        <f>IF(OR(results!G340="",results!$M340="",results!$AE340=0),"",VLOOKUP(results!G340,Feuil1!$F$10:$G$43,2))</f>
        <v/>
      </c>
      <c r="C339" s="2" t="str">
        <f>IF(OR(results!H340="",results!$M340="",results!$AE340=0),"",VLOOKUP(results!H340,Feuil1!$F$10:$G$43,2))</f>
        <v/>
      </c>
      <c r="D339" s="2" t="str">
        <f>IF(OR(results!I340="",results!$M340="",results!$AE340=0),"",VLOOKUP(results!I340,Feuil1!$F$10:$G$43,2))</f>
        <v/>
      </c>
      <c r="E339" s="2" t="str">
        <f>IF(OR(results!J340="",results!$M340="",results!$AE340=0),"",VLOOKUP(results!J340,Feuil1!$F$10:$G$43,2))</f>
        <v/>
      </c>
      <c r="F339" s="2" t="str">
        <f>IF(OR(results!K340="",results!$M340="",results!$AE340=0),"",VLOOKUP(results!K340,Feuil1!$F$10:$G$43,2))</f>
        <v/>
      </c>
      <c r="G339" s="2" t="str">
        <f>IF(OR(results!L340="",results!$M340="",results!$AE340=0),"",VLOOKUP(results!L340,Feuil1!$F$10:$G$43,2))</f>
        <v/>
      </c>
      <c r="H339" s="2" t="str">
        <f>IF(OR(results!M340="",results!$M340="",results!$AE340=0),"",VLOOKUP(results!M340,Feuil1!$C$10:$D$43,2))</f>
        <v/>
      </c>
      <c r="K339" s="2" t="str">
        <f>IF(OR(results!F340="",results!$M340="",results!$AE340=0),"",VLOOKUP(results!F340,Feuil1!$N$2:$O$48,2))</f>
        <v/>
      </c>
      <c r="L339" s="2" t="str">
        <f>IF(OR(results!Q340="",results!$M340="",results!$AE340=0),"",VLOOKUP(results!Q340,Feuil1!$F$10:$G$43,2))</f>
        <v/>
      </c>
      <c r="M339" s="2" t="str">
        <f>IF(OR(results!R340="",results!$M340="",results!$AE340=0),"",VLOOKUP(results!R340,Feuil1!$F$10:$G$43,2))</f>
        <v/>
      </c>
      <c r="N339" s="2" t="str">
        <f>IF(OR(results!S340="",results!$M340="",results!$AE340=0),"",VLOOKUP(results!S340,Feuil1!$F$10:$G$43,2))</f>
        <v/>
      </c>
      <c r="O339" s="2" t="str">
        <f>IF(OR(results!T340="",results!$M340="",results!$AE340=0),"",VLOOKUP(results!T340,Feuil1!$F$10:$G$43,2))</f>
        <v/>
      </c>
      <c r="P339" s="2" t="str">
        <f>IF(OR(results!U340="",results!$M340="",results!$AE340=0),"",VLOOKUP(results!U340,Feuil1!$F$10:$G$43,2))</f>
        <v/>
      </c>
      <c r="Q339" s="2" t="str">
        <f>IF(OR(results!V340="",results!$M340="",results!$AE340=0),"",VLOOKUP(results!V340,Feuil1!$F$10:$G$43,2))</f>
        <v/>
      </c>
      <c r="R339" s="2" t="str">
        <f>IF(OR(results!W340="",results!$M340="",results!$AE340=0),"",VLOOKUP(results!W340,Feuil1!$C$10:$D$43,2))</f>
        <v/>
      </c>
    </row>
    <row r="340" spans="1:18" x14ac:dyDescent="0.25">
      <c r="A340" s="2" t="str">
        <f>IF(OR(results!F341="",results!$M341="",results!AE341=0),"",VLOOKUP(results!F341,Feuil1!$F$10:$G$43,2))</f>
        <v/>
      </c>
      <c r="B340" s="2" t="str">
        <f>IF(OR(results!G341="",results!$M341="",results!$AE341=0),"",VLOOKUP(results!G341,Feuil1!$F$10:$G$43,2))</f>
        <v/>
      </c>
      <c r="C340" s="2" t="str">
        <f>IF(OR(results!H341="",results!$M341="",results!$AE341=0),"",VLOOKUP(results!H341,Feuil1!$F$10:$G$43,2))</f>
        <v/>
      </c>
      <c r="D340" s="2" t="str">
        <f>IF(OR(results!I341="",results!$M341="",results!$AE341=0),"",VLOOKUP(results!I341,Feuil1!$F$10:$G$43,2))</f>
        <v/>
      </c>
      <c r="E340" s="2" t="str">
        <f>IF(OR(results!J341="",results!$M341="",results!$AE341=0),"",VLOOKUP(results!J341,Feuil1!$F$10:$G$43,2))</f>
        <v/>
      </c>
      <c r="F340" s="2" t="str">
        <f>IF(OR(results!K341="",results!$M341="",results!$AE341=0),"",VLOOKUP(results!K341,Feuil1!$F$10:$G$43,2))</f>
        <v/>
      </c>
      <c r="G340" s="2" t="str">
        <f>IF(OR(results!L341="",results!$M341="",results!$AE341=0),"",VLOOKUP(results!L341,Feuil1!$F$10:$G$43,2))</f>
        <v/>
      </c>
      <c r="H340" s="2" t="str">
        <f>IF(OR(results!M341="",results!$M341="",results!$AE341=0),"",VLOOKUP(results!M341,Feuil1!$C$10:$D$43,2))</f>
        <v/>
      </c>
      <c r="K340" s="2" t="str">
        <f>IF(OR(results!F341="",results!$M341="",results!$AE341=0),"",VLOOKUP(results!F341,Feuil1!$N$2:$O$48,2))</f>
        <v/>
      </c>
      <c r="L340" s="2" t="str">
        <f>IF(OR(results!Q341="",results!$M341="",results!$AE341=0),"",VLOOKUP(results!Q341,Feuil1!$F$10:$G$43,2))</f>
        <v/>
      </c>
      <c r="M340" s="2" t="str">
        <f>IF(OR(results!R341="",results!$M341="",results!$AE341=0),"",VLOOKUP(results!R341,Feuil1!$F$10:$G$43,2))</f>
        <v/>
      </c>
      <c r="N340" s="2" t="str">
        <f>IF(OR(results!S341="",results!$M341="",results!$AE341=0),"",VLOOKUP(results!S341,Feuil1!$F$10:$G$43,2))</f>
        <v/>
      </c>
      <c r="O340" s="2" t="str">
        <f>IF(OR(results!T341="",results!$M341="",results!$AE341=0),"",VLOOKUP(results!T341,Feuil1!$F$10:$G$43,2))</f>
        <v/>
      </c>
      <c r="P340" s="2" t="str">
        <f>IF(OR(results!U341="",results!$M341="",results!$AE341=0),"",VLOOKUP(results!U341,Feuil1!$F$10:$G$43,2))</f>
        <v/>
      </c>
      <c r="Q340" s="2" t="str">
        <f>IF(OR(results!V341="",results!$M341="",results!$AE341=0),"",VLOOKUP(results!V341,Feuil1!$F$10:$G$43,2))</f>
        <v/>
      </c>
      <c r="R340" s="2" t="str">
        <f>IF(OR(results!W341="",results!$M341="",results!$AE341=0),"",VLOOKUP(results!W341,Feuil1!$C$10:$D$43,2))</f>
        <v/>
      </c>
    </row>
    <row r="341" spans="1:18" x14ac:dyDescent="0.25">
      <c r="A341" s="2" t="str">
        <f>IF(OR(results!F342="",results!$M342="",results!AE342=0),"",VLOOKUP(results!F342,Feuil1!$F$10:$G$43,2))</f>
        <v/>
      </c>
      <c r="B341" s="2" t="str">
        <f>IF(OR(results!G342="",results!$M342="",results!$AE342=0),"",VLOOKUP(results!G342,Feuil1!$F$10:$G$43,2))</f>
        <v/>
      </c>
      <c r="C341" s="2" t="str">
        <f>IF(OR(results!H342="",results!$M342="",results!$AE342=0),"",VLOOKUP(results!H342,Feuil1!$F$10:$G$43,2))</f>
        <v/>
      </c>
      <c r="D341" s="2" t="str">
        <f>IF(OR(results!I342="",results!$M342="",results!$AE342=0),"",VLOOKUP(results!I342,Feuil1!$F$10:$G$43,2))</f>
        <v/>
      </c>
      <c r="E341" s="2" t="str">
        <f>IF(OR(results!J342="",results!$M342="",results!$AE342=0),"",VLOOKUP(results!J342,Feuil1!$F$10:$G$43,2))</f>
        <v/>
      </c>
      <c r="F341" s="2" t="str">
        <f>IF(OR(results!K342="",results!$M342="",results!$AE342=0),"",VLOOKUP(results!K342,Feuil1!$F$10:$G$43,2))</f>
        <v/>
      </c>
      <c r="G341" s="2" t="str">
        <f>IF(OR(results!L342="",results!$M342="",results!$AE342=0),"",VLOOKUP(results!L342,Feuil1!$F$10:$G$43,2))</f>
        <v/>
      </c>
      <c r="H341" s="2" t="str">
        <f>IF(OR(results!M342="",results!$M342="",results!$AE342=0),"",VLOOKUP(results!M342,Feuil1!$C$10:$D$43,2))</f>
        <v/>
      </c>
      <c r="K341" s="2" t="str">
        <f>IF(OR(results!F342="",results!$M342="",results!$AE342=0),"",VLOOKUP(results!F342,Feuil1!$N$2:$O$48,2))</f>
        <v/>
      </c>
      <c r="L341" s="2" t="str">
        <f>IF(OR(results!Q342="",results!$M342="",results!$AE342=0),"",VLOOKUP(results!Q342,Feuil1!$F$10:$G$43,2))</f>
        <v/>
      </c>
      <c r="M341" s="2" t="str">
        <f>IF(OR(results!R342="",results!$M342="",results!$AE342=0),"",VLOOKUP(results!R342,Feuil1!$F$10:$G$43,2))</f>
        <v/>
      </c>
      <c r="N341" s="2" t="str">
        <f>IF(OR(results!S342="",results!$M342="",results!$AE342=0),"",VLOOKUP(results!S342,Feuil1!$F$10:$G$43,2))</f>
        <v/>
      </c>
      <c r="O341" s="2" t="str">
        <f>IF(OR(results!T342="",results!$M342="",results!$AE342=0),"",VLOOKUP(results!T342,Feuil1!$F$10:$G$43,2))</f>
        <v/>
      </c>
      <c r="P341" s="2" t="str">
        <f>IF(OR(results!U342="",results!$M342="",results!$AE342=0),"",VLOOKUP(results!U342,Feuil1!$F$10:$G$43,2))</f>
        <v/>
      </c>
      <c r="Q341" s="2" t="str">
        <f>IF(OR(results!V342="",results!$M342="",results!$AE342=0),"",VLOOKUP(results!V342,Feuil1!$F$10:$G$43,2))</f>
        <v/>
      </c>
      <c r="R341" s="2" t="str">
        <f>IF(OR(results!W342="",results!$M342="",results!$AE342=0),"",VLOOKUP(results!W342,Feuil1!$C$10:$D$43,2))</f>
        <v/>
      </c>
    </row>
    <row r="342" spans="1:18" x14ac:dyDescent="0.25">
      <c r="A342" s="2" t="str">
        <f>IF(OR(results!F343="",results!$M343="",results!AE343=0),"",VLOOKUP(results!F343,Feuil1!$F$10:$G$43,2))</f>
        <v/>
      </c>
      <c r="B342" s="2" t="str">
        <f>IF(OR(results!G343="",results!$M343="",results!$AE343=0),"",VLOOKUP(results!G343,Feuil1!$F$10:$G$43,2))</f>
        <v/>
      </c>
      <c r="C342" s="2" t="str">
        <f>IF(OR(results!H343="",results!$M343="",results!$AE343=0),"",VLOOKUP(results!H343,Feuil1!$F$10:$G$43,2))</f>
        <v/>
      </c>
      <c r="D342" s="2" t="str">
        <f>IF(OR(results!I343="",results!$M343="",results!$AE343=0),"",VLOOKUP(results!I343,Feuil1!$F$10:$G$43,2))</f>
        <v/>
      </c>
      <c r="E342" s="2" t="str">
        <f>IF(OR(results!J343="",results!$M343="",results!$AE343=0),"",VLOOKUP(results!J343,Feuil1!$F$10:$G$43,2))</f>
        <v/>
      </c>
      <c r="F342" s="2" t="str">
        <f>IF(OR(results!K343="",results!$M343="",results!$AE343=0),"",VLOOKUP(results!K343,Feuil1!$F$10:$G$43,2))</f>
        <v/>
      </c>
      <c r="G342" s="2" t="str">
        <f>IF(OR(results!L343="",results!$M343="",results!$AE343=0),"",VLOOKUP(results!L343,Feuil1!$F$10:$G$43,2))</f>
        <v/>
      </c>
      <c r="H342" s="2" t="str">
        <f>IF(OR(results!M343="",results!$M343="",results!$AE343=0),"",VLOOKUP(results!M343,Feuil1!$C$10:$D$43,2))</f>
        <v/>
      </c>
      <c r="K342" s="2" t="str">
        <f>IF(OR(results!F343="",results!$M343="",results!$AE343=0),"",VLOOKUP(results!F343,Feuil1!$N$2:$O$48,2))</f>
        <v/>
      </c>
      <c r="L342" s="2" t="str">
        <f>IF(OR(results!Q343="",results!$M343="",results!$AE343=0),"",VLOOKUP(results!Q343,Feuil1!$F$10:$G$43,2))</f>
        <v/>
      </c>
      <c r="M342" s="2" t="str">
        <f>IF(OR(results!R343="",results!$M343="",results!$AE343=0),"",VLOOKUP(results!R343,Feuil1!$F$10:$G$43,2))</f>
        <v/>
      </c>
      <c r="N342" s="2" t="str">
        <f>IF(OR(results!S343="",results!$M343="",results!$AE343=0),"",VLOOKUP(results!S343,Feuil1!$F$10:$G$43,2))</f>
        <v/>
      </c>
      <c r="O342" s="2" t="str">
        <f>IF(OR(results!T343="",results!$M343="",results!$AE343=0),"",VLOOKUP(results!T343,Feuil1!$F$10:$G$43,2))</f>
        <v/>
      </c>
      <c r="P342" s="2" t="str">
        <f>IF(OR(results!U343="",results!$M343="",results!$AE343=0),"",VLOOKUP(results!U343,Feuil1!$F$10:$G$43,2))</f>
        <v/>
      </c>
      <c r="Q342" s="2" t="str">
        <f>IF(OR(results!V343="",results!$M343="",results!$AE343=0),"",VLOOKUP(results!V343,Feuil1!$F$10:$G$43,2))</f>
        <v/>
      </c>
      <c r="R342" s="2" t="str">
        <f>IF(OR(results!W343="",results!$M343="",results!$AE343=0),"",VLOOKUP(results!W343,Feuil1!$C$10:$D$43,2))</f>
        <v/>
      </c>
    </row>
    <row r="343" spans="1:18" x14ac:dyDescent="0.25">
      <c r="A343" s="2" t="str">
        <f>IF(OR(results!F344="",results!$M344="",results!AE344=0),"",VLOOKUP(results!F344,Feuil1!$F$10:$G$43,2))</f>
        <v/>
      </c>
      <c r="B343" s="2" t="str">
        <f>IF(OR(results!G344="",results!$M344="",results!$AE344=0),"",VLOOKUP(results!G344,Feuil1!$F$10:$G$43,2))</f>
        <v/>
      </c>
      <c r="C343" s="2" t="str">
        <f>IF(OR(results!H344="",results!$M344="",results!$AE344=0),"",VLOOKUP(results!H344,Feuil1!$F$10:$G$43,2))</f>
        <v/>
      </c>
      <c r="D343" s="2" t="str">
        <f>IF(OR(results!I344="",results!$M344="",results!$AE344=0),"",VLOOKUP(results!I344,Feuil1!$F$10:$G$43,2))</f>
        <v/>
      </c>
      <c r="E343" s="2" t="str">
        <f>IF(OR(results!J344="",results!$M344="",results!$AE344=0),"",VLOOKUP(results!J344,Feuil1!$F$10:$G$43,2))</f>
        <v/>
      </c>
      <c r="F343" s="2" t="str">
        <f>IF(OR(results!K344="",results!$M344="",results!$AE344=0),"",VLOOKUP(results!K344,Feuil1!$F$10:$G$43,2))</f>
        <v/>
      </c>
      <c r="G343" s="2" t="str">
        <f>IF(OR(results!L344="",results!$M344="",results!$AE344=0),"",VLOOKUP(results!L344,Feuil1!$F$10:$G$43,2))</f>
        <v/>
      </c>
      <c r="H343" s="2" t="str">
        <f>IF(OR(results!M344="",results!$M344="",results!$AE344=0),"",VLOOKUP(results!M344,Feuil1!$C$10:$D$43,2))</f>
        <v/>
      </c>
      <c r="K343" s="2" t="str">
        <f>IF(OR(results!F344="",results!$M344="",results!$AE344=0),"",VLOOKUP(results!F344,Feuil1!$N$2:$O$48,2))</f>
        <v/>
      </c>
      <c r="L343" s="2" t="str">
        <f>IF(OR(results!Q344="",results!$M344="",results!$AE344=0),"",VLOOKUP(results!Q344,Feuil1!$F$10:$G$43,2))</f>
        <v/>
      </c>
      <c r="M343" s="2" t="str">
        <f>IF(OR(results!R344="",results!$M344="",results!$AE344=0),"",VLOOKUP(results!R344,Feuil1!$F$10:$G$43,2))</f>
        <v/>
      </c>
      <c r="N343" s="2" t="str">
        <f>IF(OR(results!S344="",results!$M344="",results!$AE344=0),"",VLOOKUP(results!S344,Feuil1!$F$10:$G$43,2))</f>
        <v/>
      </c>
      <c r="O343" s="2" t="str">
        <f>IF(OR(results!T344="",results!$M344="",results!$AE344=0),"",VLOOKUP(results!T344,Feuil1!$F$10:$G$43,2))</f>
        <v/>
      </c>
      <c r="P343" s="2" t="str">
        <f>IF(OR(results!U344="",results!$M344="",results!$AE344=0),"",VLOOKUP(results!U344,Feuil1!$F$10:$G$43,2))</f>
        <v/>
      </c>
      <c r="Q343" s="2" t="str">
        <f>IF(OR(results!V344="",results!$M344="",results!$AE344=0),"",VLOOKUP(results!V344,Feuil1!$F$10:$G$43,2))</f>
        <v/>
      </c>
      <c r="R343" s="2" t="str">
        <f>IF(OR(results!W344="",results!$M344="",results!$AE344=0),"",VLOOKUP(results!W344,Feuil1!$C$10:$D$43,2))</f>
        <v/>
      </c>
    </row>
    <row r="344" spans="1:18" x14ac:dyDescent="0.25">
      <c r="A344" s="2" t="str">
        <f>IF(OR(results!F345="",results!$M345="",results!AE345=0),"",VLOOKUP(results!F345,Feuil1!$F$10:$G$43,2))</f>
        <v/>
      </c>
      <c r="B344" s="2" t="str">
        <f>IF(OR(results!G345="",results!$M345="",results!$AE345=0),"",VLOOKUP(results!G345,Feuil1!$F$10:$G$43,2))</f>
        <v/>
      </c>
      <c r="C344" s="2" t="str">
        <f>IF(OR(results!H345="",results!$M345="",results!$AE345=0),"",VLOOKUP(results!H345,Feuil1!$F$10:$G$43,2))</f>
        <v/>
      </c>
      <c r="D344" s="2" t="str">
        <f>IF(OR(results!I345="",results!$M345="",results!$AE345=0),"",VLOOKUP(results!I345,Feuil1!$F$10:$G$43,2))</f>
        <v/>
      </c>
      <c r="E344" s="2" t="str">
        <f>IF(OR(results!J345="",results!$M345="",results!$AE345=0),"",VLOOKUP(results!J345,Feuil1!$F$10:$G$43,2))</f>
        <v/>
      </c>
      <c r="F344" s="2" t="str">
        <f>IF(OR(results!K345="",results!$M345="",results!$AE345=0),"",VLOOKUP(results!K345,Feuil1!$F$10:$G$43,2))</f>
        <v/>
      </c>
      <c r="G344" s="2" t="str">
        <f>IF(OR(results!L345="",results!$M345="",results!$AE345=0),"",VLOOKUP(results!L345,Feuil1!$F$10:$G$43,2))</f>
        <v/>
      </c>
      <c r="H344" s="2" t="str">
        <f>IF(OR(results!M345="",results!$M345="",results!$AE345=0),"",VLOOKUP(results!M345,Feuil1!$C$10:$D$43,2))</f>
        <v/>
      </c>
      <c r="K344" s="2" t="str">
        <f>IF(OR(results!F345="",results!$M345="",results!$AE345=0),"",VLOOKUP(results!F345,Feuil1!$N$2:$O$48,2))</f>
        <v/>
      </c>
      <c r="L344" s="2" t="str">
        <f>IF(OR(results!Q345="",results!$M345="",results!$AE345=0),"",VLOOKUP(results!Q345,Feuil1!$F$10:$G$43,2))</f>
        <v/>
      </c>
      <c r="M344" s="2" t="str">
        <f>IF(OR(results!R345="",results!$M345="",results!$AE345=0),"",VLOOKUP(results!R345,Feuil1!$F$10:$G$43,2))</f>
        <v/>
      </c>
      <c r="N344" s="2" t="str">
        <f>IF(OR(results!S345="",results!$M345="",results!$AE345=0),"",VLOOKUP(results!S345,Feuil1!$F$10:$G$43,2))</f>
        <v/>
      </c>
      <c r="O344" s="2" t="str">
        <f>IF(OR(results!T345="",results!$M345="",results!$AE345=0),"",VLOOKUP(results!T345,Feuil1!$F$10:$G$43,2))</f>
        <v/>
      </c>
      <c r="P344" s="2" t="str">
        <f>IF(OR(results!U345="",results!$M345="",results!$AE345=0),"",VLOOKUP(results!U345,Feuil1!$F$10:$G$43,2))</f>
        <v/>
      </c>
      <c r="Q344" s="2" t="str">
        <f>IF(OR(results!V345="",results!$M345="",results!$AE345=0),"",VLOOKUP(results!V345,Feuil1!$F$10:$G$43,2))</f>
        <v/>
      </c>
      <c r="R344" s="2" t="str">
        <f>IF(OR(results!W345="",results!$M345="",results!$AE345=0),"",VLOOKUP(results!W345,Feuil1!$C$10:$D$43,2))</f>
        <v/>
      </c>
    </row>
    <row r="345" spans="1:18" x14ac:dyDescent="0.25">
      <c r="A345" s="2" t="str">
        <f>IF(OR(results!F346="",results!$M346="",results!AE346=0),"",VLOOKUP(results!F346,Feuil1!$F$10:$G$43,2))</f>
        <v/>
      </c>
      <c r="B345" s="2" t="str">
        <f>IF(OR(results!G346="",results!$M346="",results!$AE346=0),"",VLOOKUP(results!G346,Feuil1!$F$10:$G$43,2))</f>
        <v/>
      </c>
      <c r="C345" s="2" t="str">
        <f>IF(OR(results!H346="",results!$M346="",results!$AE346=0),"",VLOOKUP(results!H346,Feuil1!$F$10:$G$43,2))</f>
        <v/>
      </c>
      <c r="D345" s="2" t="str">
        <f>IF(OR(results!I346="",results!$M346="",results!$AE346=0),"",VLOOKUP(results!I346,Feuil1!$F$10:$G$43,2))</f>
        <v/>
      </c>
      <c r="E345" s="2" t="str">
        <f>IF(OR(results!J346="",results!$M346="",results!$AE346=0),"",VLOOKUP(results!J346,Feuil1!$F$10:$G$43,2))</f>
        <v/>
      </c>
      <c r="F345" s="2" t="str">
        <f>IF(OR(results!K346="",results!$M346="",results!$AE346=0),"",VLOOKUP(results!K346,Feuil1!$F$10:$G$43,2))</f>
        <v/>
      </c>
      <c r="G345" s="2" t="str">
        <f>IF(OR(results!L346="",results!$M346="",results!$AE346=0),"",VLOOKUP(results!L346,Feuil1!$F$10:$G$43,2))</f>
        <v/>
      </c>
      <c r="H345" s="2" t="str">
        <f>IF(OR(results!M346="",results!$M346="",results!$AE346=0),"",VLOOKUP(results!M346,Feuil1!$C$10:$D$43,2))</f>
        <v/>
      </c>
      <c r="K345" s="2" t="str">
        <f>IF(OR(results!F346="",results!$M346="",results!$AE346=0),"",VLOOKUP(results!F346,Feuil1!$N$2:$O$48,2))</f>
        <v/>
      </c>
      <c r="L345" s="2" t="str">
        <f>IF(OR(results!Q346="",results!$M346="",results!$AE346=0),"",VLOOKUP(results!Q346,Feuil1!$F$10:$G$43,2))</f>
        <v/>
      </c>
      <c r="M345" s="2" t="str">
        <f>IF(OR(results!R346="",results!$M346="",results!$AE346=0),"",VLOOKUP(results!R346,Feuil1!$F$10:$G$43,2))</f>
        <v/>
      </c>
      <c r="N345" s="2" t="str">
        <f>IF(OR(results!S346="",results!$M346="",results!$AE346=0),"",VLOOKUP(results!S346,Feuil1!$F$10:$G$43,2))</f>
        <v/>
      </c>
      <c r="O345" s="2" t="str">
        <f>IF(OR(results!T346="",results!$M346="",results!$AE346=0),"",VLOOKUP(results!T346,Feuil1!$F$10:$G$43,2))</f>
        <v/>
      </c>
      <c r="P345" s="2" t="str">
        <f>IF(OR(results!U346="",results!$M346="",results!$AE346=0),"",VLOOKUP(results!U346,Feuil1!$F$10:$G$43,2))</f>
        <v/>
      </c>
      <c r="Q345" s="2" t="str">
        <f>IF(OR(results!V346="",results!$M346="",results!$AE346=0),"",VLOOKUP(results!V346,Feuil1!$F$10:$G$43,2))</f>
        <v/>
      </c>
      <c r="R345" s="2" t="str">
        <f>IF(OR(results!W346="",results!$M346="",results!$AE346=0),"",VLOOKUP(results!W346,Feuil1!$C$10:$D$43,2))</f>
        <v/>
      </c>
    </row>
    <row r="346" spans="1:18" x14ac:dyDescent="0.25">
      <c r="A346" s="2" t="str">
        <f>IF(OR(results!F347="",results!$M347="",results!AE347=0),"",VLOOKUP(results!F347,Feuil1!$F$10:$G$43,2))</f>
        <v/>
      </c>
      <c r="B346" s="2" t="str">
        <f>IF(OR(results!G347="",results!$M347="",results!$AE347=0),"",VLOOKUP(results!G347,Feuil1!$F$10:$G$43,2))</f>
        <v/>
      </c>
      <c r="C346" s="2" t="str">
        <f>IF(OR(results!H347="",results!$M347="",results!$AE347=0),"",VLOOKUP(results!H347,Feuil1!$F$10:$G$43,2))</f>
        <v/>
      </c>
      <c r="D346" s="2" t="str">
        <f>IF(OR(results!I347="",results!$M347="",results!$AE347=0),"",VLOOKUP(results!I347,Feuil1!$F$10:$G$43,2))</f>
        <v/>
      </c>
      <c r="E346" s="2" t="str">
        <f>IF(OR(results!J347="",results!$M347="",results!$AE347=0),"",VLOOKUP(results!J347,Feuil1!$F$10:$G$43,2))</f>
        <v/>
      </c>
      <c r="F346" s="2" t="str">
        <f>IF(OR(results!K347="",results!$M347="",results!$AE347=0),"",VLOOKUP(results!K347,Feuil1!$F$10:$G$43,2))</f>
        <v/>
      </c>
      <c r="G346" s="2" t="str">
        <f>IF(OR(results!L347="",results!$M347="",results!$AE347=0),"",VLOOKUP(results!L347,Feuil1!$F$10:$G$43,2))</f>
        <v/>
      </c>
      <c r="H346" s="2" t="str">
        <f>IF(OR(results!M347="",results!$M347="",results!$AE347=0),"",VLOOKUP(results!M347,Feuil1!$C$10:$D$43,2))</f>
        <v/>
      </c>
      <c r="K346" s="2" t="str">
        <f>IF(OR(results!F347="",results!$M347="",results!$AE347=0),"",VLOOKUP(results!F347,Feuil1!$N$2:$O$48,2))</f>
        <v/>
      </c>
      <c r="L346" s="2" t="str">
        <f>IF(OR(results!Q347="",results!$M347="",results!$AE347=0),"",VLOOKUP(results!Q347,Feuil1!$F$10:$G$43,2))</f>
        <v/>
      </c>
      <c r="M346" s="2" t="str">
        <f>IF(OR(results!R347="",results!$M347="",results!$AE347=0),"",VLOOKUP(results!R347,Feuil1!$F$10:$G$43,2))</f>
        <v/>
      </c>
      <c r="N346" s="2" t="str">
        <f>IF(OR(results!S347="",results!$M347="",results!$AE347=0),"",VLOOKUP(results!S347,Feuil1!$F$10:$G$43,2))</f>
        <v/>
      </c>
      <c r="O346" s="2" t="str">
        <f>IF(OR(results!T347="",results!$M347="",results!$AE347=0),"",VLOOKUP(results!T347,Feuil1!$F$10:$G$43,2))</f>
        <v/>
      </c>
      <c r="P346" s="2" t="str">
        <f>IF(OR(results!U347="",results!$M347="",results!$AE347=0),"",VLOOKUP(results!U347,Feuil1!$F$10:$G$43,2))</f>
        <v/>
      </c>
      <c r="Q346" s="2" t="str">
        <f>IF(OR(results!V347="",results!$M347="",results!$AE347=0),"",VLOOKUP(results!V347,Feuil1!$F$10:$G$43,2))</f>
        <v/>
      </c>
      <c r="R346" s="2" t="str">
        <f>IF(OR(results!W347="",results!$M347="",results!$AE347=0),"",VLOOKUP(results!W347,Feuil1!$C$10:$D$43,2))</f>
        <v/>
      </c>
    </row>
    <row r="347" spans="1:18" x14ac:dyDescent="0.25">
      <c r="A347" s="2" t="str">
        <f>IF(OR(results!F348="",results!$M348="",results!AE348=0),"",VLOOKUP(results!F348,Feuil1!$F$10:$G$43,2))</f>
        <v/>
      </c>
      <c r="B347" s="2" t="str">
        <f>IF(OR(results!G348="",results!$M348="",results!$AE348=0),"",VLOOKUP(results!G348,Feuil1!$F$10:$G$43,2))</f>
        <v/>
      </c>
      <c r="C347" s="2" t="str">
        <f>IF(OR(results!H348="",results!$M348="",results!$AE348=0),"",VLOOKUP(results!H348,Feuil1!$F$10:$G$43,2))</f>
        <v/>
      </c>
      <c r="D347" s="2" t="str">
        <f>IF(OR(results!I348="",results!$M348="",results!$AE348=0),"",VLOOKUP(results!I348,Feuil1!$F$10:$G$43,2))</f>
        <v/>
      </c>
      <c r="E347" s="2" t="str">
        <f>IF(OR(results!J348="",results!$M348="",results!$AE348=0),"",VLOOKUP(results!J348,Feuil1!$F$10:$G$43,2))</f>
        <v/>
      </c>
      <c r="F347" s="2" t="str">
        <f>IF(OR(results!K348="",results!$M348="",results!$AE348=0),"",VLOOKUP(results!K348,Feuil1!$F$10:$G$43,2))</f>
        <v/>
      </c>
      <c r="G347" s="2" t="str">
        <f>IF(OR(results!L348="",results!$M348="",results!$AE348=0),"",VLOOKUP(results!L348,Feuil1!$F$10:$G$43,2))</f>
        <v/>
      </c>
      <c r="H347" s="2" t="str">
        <f>IF(OR(results!M348="",results!$M348="",results!$AE348=0),"",VLOOKUP(results!M348,Feuil1!$C$10:$D$43,2))</f>
        <v/>
      </c>
      <c r="K347" s="2" t="str">
        <f>IF(OR(results!F348="",results!$M348="",results!$AE348=0),"",VLOOKUP(results!F348,Feuil1!$N$2:$O$48,2))</f>
        <v/>
      </c>
      <c r="L347" s="2" t="str">
        <f>IF(OR(results!Q348="",results!$M348="",results!$AE348=0),"",VLOOKUP(results!Q348,Feuil1!$F$10:$G$43,2))</f>
        <v/>
      </c>
      <c r="M347" s="2" t="str">
        <f>IF(OR(results!R348="",results!$M348="",results!$AE348=0),"",VLOOKUP(results!R348,Feuil1!$F$10:$G$43,2))</f>
        <v/>
      </c>
      <c r="N347" s="2" t="str">
        <f>IF(OR(results!S348="",results!$M348="",results!$AE348=0),"",VLOOKUP(results!S348,Feuil1!$F$10:$G$43,2))</f>
        <v/>
      </c>
      <c r="O347" s="2" t="str">
        <f>IF(OR(results!T348="",results!$M348="",results!$AE348=0),"",VLOOKUP(results!T348,Feuil1!$F$10:$G$43,2))</f>
        <v/>
      </c>
      <c r="P347" s="2" t="str">
        <f>IF(OR(results!U348="",results!$M348="",results!$AE348=0),"",VLOOKUP(results!U348,Feuil1!$F$10:$G$43,2))</f>
        <v/>
      </c>
      <c r="Q347" s="2" t="str">
        <f>IF(OR(results!V348="",results!$M348="",results!$AE348=0),"",VLOOKUP(results!V348,Feuil1!$F$10:$G$43,2))</f>
        <v/>
      </c>
      <c r="R347" s="2" t="str">
        <f>IF(OR(results!W348="",results!$M348="",results!$AE348=0),"",VLOOKUP(results!W348,Feuil1!$C$10:$D$43,2))</f>
        <v/>
      </c>
    </row>
    <row r="348" spans="1:18" x14ac:dyDescent="0.25">
      <c r="A348" s="2" t="str">
        <f>IF(OR(results!F349="",results!$M349="",results!AE349=0),"",VLOOKUP(results!F349,Feuil1!$F$10:$G$43,2))</f>
        <v/>
      </c>
      <c r="B348" s="2" t="str">
        <f>IF(OR(results!G349="",results!$M349="",results!$AE349=0),"",VLOOKUP(results!G349,Feuil1!$F$10:$G$43,2))</f>
        <v/>
      </c>
      <c r="C348" s="2" t="str">
        <f>IF(OR(results!H349="",results!$M349="",results!$AE349=0),"",VLOOKUP(results!H349,Feuil1!$F$10:$G$43,2))</f>
        <v/>
      </c>
      <c r="D348" s="2" t="str">
        <f>IF(OR(results!I349="",results!$M349="",results!$AE349=0),"",VLOOKUP(results!I349,Feuil1!$F$10:$G$43,2))</f>
        <v/>
      </c>
      <c r="E348" s="2" t="str">
        <f>IF(OR(results!J349="",results!$M349="",results!$AE349=0),"",VLOOKUP(results!J349,Feuil1!$F$10:$G$43,2))</f>
        <v/>
      </c>
      <c r="F348" s="2" t="str">
        <f>IF(OR(results!K349="",results!$M349="",results!$AE349=0),"",VLOOKUP(results!K349,Feuil1!$F$10:$G$43,2))</f>
        <v/>
      </c>
      <c r="G348" s="2" t="str">
        <f>IF(OR(results!L349="",results!$M349="",results!$AE349=0),"",VLOOKUP(results!L349,Feuil1!$F$10:$G$43,2))</f>
        <v/>
      </c>
      <c r="H348" s="2" t="str">
        <f>IF(OR(results!M349="",results!$M349="",results!$AE349=0),"",VLOOKUP(results!M349,Feuil1!$C$10:$D$43,2))</f>
        <v/>
      </c>
      <c r="K348" s="2" t="str">
        <f>IF(OR(results!F349="",results!$M349="",results!$AE349=0),"",VLOOKUP(results!F349,Feuil1!$N$2:$O$48,2))</f>
        <v/>
      </c>
      <c r="L348" s="2" t="str">
        <f>IF(OR(results!Q349="",results!$M349="",results!$AE349=0),"",VLOOKUP(results!Q349,Feuil1!$F$10:$G$43,2))</f>
        <v/>
      </c>
      <c r="M348" s="2" t="str">
        <f>IF(OR(results!R349="",results!$M349="",results!$AE349=0),"",VLOOKUP(results!R349,Feuil1!$F$10:$G$43,2))</f>
        <v/>
      </c>
      <c r="N348" s="2" t="str">
        <f>IF(OR(results!S349="",results!$M349="",results!$AE349=0),"",VLOOKUP(results!S349,Feuil1!$F$10:$G$43,2))</f>
        <v/>
      </c>
      <c r="O348" s="2" t="str">
        <f>IF(OR(results!T349="",results!$M349="",results!$AE349=0),"",VLOOKUP(results!T349,Feuil1!$F$10:$G$43,2))</f>
        <v/>
      </c>
      <c r="P348" s="2" t="str">
        <f>IF(OR(results!U349="",results!$M349="",results!$AE349=0),"",VLOOKUP(results!U349,Feuil1!$F$10:$G$43,2))</f>
        <v/>
      </c>
      <c r="Q348" s="2" t="str">
        <f>IF(OR(results!V349="",results!$M349="",results!$AE349=0),"",VLOOKUP(results!V349,Feuil1!$F$10:$G$43,2))</f>
        <v/>
      </c>
      <c r="R348" s="2" t="str">
        <f>IF(OR(results!W349="",results!$M349="",results!$AE349=0),"",VLOOKUP(results!W349,Feuil1!$C$10:$D$43,2))</f>
        <v/>
      </c>
    </row>
    <row r="349" spans="1:18" x14ac:dyDescent="0.25">
      <c r="A349" s="2" t="str">
        <f>IF(OR(results!F350="",results!$M350="",results!AE350=0),"",VLOOKUP(results!F350,Feuil1!$F$10:$G$43,2))</f>
        <v/>
      </c>
      <c r="B349" s="2" t="str">
        <f>IF(OR(results!G350="",results!$M350="",results!$AE350=0),"",VLOOKUP(results!G350,Feuil1!$F$10:$G$43,2))</f>
        <v/>
      </c>
      <c r="C349" s="2" t="str">
        <f>IF(OR(results!H350="",results!$M350="",results!$AE350=0),"",VLOOKUP(results!H350,Feuil1!$F$10:$G$43,2))</f>
        <v/>
      </c>
      <c r="D349" s="2" t="str">
        <f>IF(OR(results!I350="",results!$M350="",results!$AE350=0),"",VLOOKUP(results!I350,Feuil1!$F$10:$G$43,2))</f>
        <v/>
      </c>
      <c r="E349" s="2" t="str">
        <f>IF(OR(results!J350="",results!$M350="",results!$AE350=0),"",VLOOKUP(results!J350,Feuil1!$F$10:$G$43,2))</f>
        <v/>
      </c>
      <c r="F349" s="2" t="str">
        <f>IF(OR(results!K350="",results!$M350="",results!$AE350=0),"",VLOOKUP(results!K350,Feuil1!$F$10:$G$43,2))</f>
        <v/>
      </c>
      <c r="G349" s="2" t="str">
        <f>IF(OR(results!L350="",results!$M350="",results!$AE350=0),"",VLOOKUP(results!L350,Feuil1!$F$10:$G$43,2))</f>
        <v/>
      </c>
      <c r="H349" s="2" t="str">
        <f>IF(OR(results!M350="",results!$M350="",results!$AE350=0),"",VLOOKUP(results!M350,Feuil1!$C$10:$D$43,2))</f>
        <v/>
      </c>
      <c r="K349" s="2" t="str">
        <f>IF(OR(results!F350="",results!$M350="",results!$AE350=0),"",VLOOKUP(results!F350,Feuil1!$N$2:$O$48,2))</f>
        <v/>
      </c>
      <c r="L349" s="2" t="str">
        <f>IF(OR(results!Q350="",results!$M350="",results!$AE350=0),"",VLOOKUP(results!Q350,Feuil1!$F$10:$G$43,2))</f>
        <v/>
      </c>
      <c r="M349" s="2" t="str">
        <f>IF(OR(results!R350="",results!$M350="",results!$AE350=0),"",VLOOKUP(results!R350,Feuil1!$F$10:$G$43,2))</f>
        <v/>
      </c>
      <c r="N349" s="2" t="str">
        <f>IF(OR(results!S350="",results!$M350="",results!$AE350=0),"",VLOOKUP(results!S350,Feuil1!$F$10:$G$43,2))</f>
        <v/>
      </c>
      <c r="O349" s="2" t="str">
        <f>IF(OR(results!T350="",results!$M350="",results!$AE350=0),"",VLOOKUP(results!T350,Feuil1!$F$10:$G$43,2))</f>
        <v/>
      </c>
      <c r="P349" s="2" t="str">
        <f>IF(OR(results!U350="",results!$M350="",results!$AE350=0),"",VLOOKUP(results!U350,Feuil1!$F$10:$G$43,2))</f>
        <v/>
      </c>
      <c r="Q349" s="2" t="str">
        <f>IF(OR(results!V350="",results!$M350="",results!$AE350=0),"",VLOOKUP(results!V350,Feuil1!$F$10:$G$43,2))</f>
        <v/>
      </c>
      <c r="R349" s="2" t="str">
        <f>IF(OR(results!W350="",results!$M350="",results!$AE350=0),"",VLOOKUP(results!W350,Feuil1!$C$10:$D$43,2))</f>
        <v/>
      </c>
    </row>
    <row r="350" spans="1:18" x14ac:dyDescent="0.25">
      <c r="A350" s="2" t="str">
        <f>IF(OR(results!F351="",results!$M351="",results!AE351=0),"",VLOOKUP(results!F351,Feuil1!$F$10:$G$43,2))</f>
        <v/>
      </c>
      <c r="B350" s="2" t="str">
        <f>IF(OR(results!G351="",results!$M351="",results!$AE351=0),"",VLOOKUP(results!G351,Feuil1!$F$10:$G$43,2))</f>
        <v/>
      </c>
      <c r="C350" s="2" t="str">
        <f>IF(OR(results!H351="",results!$M351="",results!$AE351=0),"",VLOOKUP(results!H351,Feuil1!$F$10:$G$43,2))</f>
        <v/>
      </c>
      <c r="D350" s="2" t="str">
        <f>IF(OR(results!I351="",results!$M351="",results!$AE351=0),"",VLOOKUP(results!I351,Feuil1!$F$10:$G$43,2))</f>
        <v/>
      </c>
      <c r="E350" s="2" t="str">
        <f>IF(OR(results!J351="",results!$M351="",results!$AE351=0),"",VLOOKUP(results!J351,Feuil1!$F$10:$G$43,2))</f>
        <v/>
      </c>
      <c r="F350" s="2" t="str">
        <f>IF(OR(results!K351="",results!$M351="",results!$AE351=0),"",VLOOKUP(results!K351,Feuil1!$F$10:$G$43,2))</f>
        <v/>
      </c>
      <c r="G350" s="2" t="str">
        <f>IF(OR(results!L351="",results!$M351="",results!$AE351=0),"",VLOOKUP(results!L351,Feuil1!$F$10:$G$43,2))</f>
        <v/>
      </c>
      <c r="H350" s="2" t="str">
        <f>IF(OR(results!M351="",results!$M351="",results!$AE351=0),"",VLOOKUP(results!M351,Feuil1!$C$10:$D$43,2))</f>
        <v/>
      </c>
      <c r="K350" s="2" t="str">
        <f>IF(OR(results!F351="",results!$M351="",results!$AE351=0),"",VLOOKUP(results!F351,Feuil1!$N$2:$O$48,2))</f>
        <v/>
      </c>
      <c r="L350" s="2" t="str">
        <f>IF(OR(results!Q351="",results!$M351="",results!$AE351=0),"",VLOOKUP(results!Q351,Feuil1!$F$10:$G$43,2))</f>
        <v/>
      </c>
      <c r="M350" s="2" t="str">
        <f>IF(OR(results!R351="",results!$M351="",results!$AE351=0),"",VLOOKUP(results!R351,Feuil1!$F$10:$G$43,2))</f>
        <v/>
      </c>
      <c r="N350" s="2" t="str">
        <f>IF(OR(results!S351="",results!$M351="",results!$AE351=0),"",VLOOKUP(results!S351,Feuil1!$F$10:$G$43,2))</f>
        <v/>
      </c>
      <c r="O350" s="2" t="str">
        <f>IF(OR(results!T351="",results!$M351="",results!$AE351=0),"",VLOOKUP(results!T351,Feuil1!$F$10:$G$43,2))</f>
        <v/>
      </c>
      <c r="P350" s="2" t="str">
        <f>IF(OR(results!U351="",results!$M351="",results!$AE351=0),"",VLOOKUP(results!U351,Feuil1!$F$10:$G$43,2))</f>
        <v/>
      </c>
      <c r="Q350" s="2" t="str">
        <f>IF(OR(results!V351="",results!$M351="",results!$AE351=0),"",VLOOKUP(results!V351,Feuil1!$F$10:$G$43,2))</f>
        <v/>
      </c>
      <c r="R350" s="2" t="str">
        <f>IF(OR(results!W351="",results!$M351="",results!$AE351=0),"",VLOOKUP(results!W351,Feuil1!$C$10:$D$43,2))</f>
        <v/>
      </c>
    </row>
    <row r="351" spans="1:18" x14ac:dyDescent="0.25">
      <c r="A351" s="2" t="str">
        <f>IF(OR(results!F352="",results!$M352="",results!AE352=0),"",VLOOKUP(results!F352,Feuil1!$F$10:$G$43,2))</f>
        <v/>
      </c>
      <c r="B351" s="2" t="str">
        <f>IF(OR(results!G352="",results!$M352="",results!$AE352=0),"",VLOOKUP(results!G352,Feuil1!$F$10:$G$43,2))</f>
        <v/>
      </c>
      <c r="C351" s="2" t="str">
        <f>IF(OR(results!H352="",results!$M352="",results!$AE352=0),"",VLOOKUP(results!H352,Feuil1!$F$10:$G$43,2))</f>
        <v/>
      </c>
      <c r="D351" s="2" t="str">
        <f>IF(OR(results!I352="",results!$M352="",results!$AE352=0),"",VLOOKUP(results!I352,Feuil1!$F$10:$G$43,2))</f>
        <v/>
      </c>
      <c r="E351" s="2" t="str">
        <f>IF(OR(results!J352="",results!$M352="",results!$AE352=0),"",VLOOKUP(results!J352,Feuil1!$F$10:$G$43,2))</f>
        <v/>
      </c>
      <c r="F351" s="2" t="str">
        <f>IF(OR(results!K352="",results!$M352="",results!$AE352=0),"",VLOOKUP(results!K352,Feuil1!$F$10:$G$43,2))</f>
        <v/>
      </c>
      <c r="G351" s="2" t="str">
        <f>IF(OR(results!L352="",results!$M352="",results!$AE352=0),"",VLOOKUP(results!L352,Feuil1!$F$10:$G$43,2))</f>
        <v/>
      </c>
      <c r="H351" s="2" t="str">
        <f>IF(OR(results!M352="",results!$M352="",results!$AE352=0),"",VLOOKUP(results!M352,Feuil1!$C$10:$D$43,2))</f>
        <v/>
      </c>
      <c r="K351" s="2" t="str">
        <f>IF(OR(results!F352="",results!$M352="",results!$AE352=0),"",VLOOKUP(results!F352,Feuil1!$N$2:$O$48,2))</f>
        <v/>
      </c>
      <c r="L351" s="2" t="str">
        <f>IF(OR(results!Q352="",results!$M352="",results!$AE352=0),"",VLOOKUP(results!Q352,Feuil1!$F$10:$G$43,2))</f>
        <v/>
      </c>
      <c r="M351" s="2" t="str">
        <f>IF(OR(results!R352="",results!$M352="",results!$AE352=0),"",VLOOKUP(results!R352,Feuil1!$F$10:$G$43,2))</f>
        <v/>
      </c>
      <c r="N351" s="2" t="str">
        <f>IF(OR(results!S352="",results!$M352="",results!$AE352=0),"",VLOOKUP(results!S352,Feuil1!$F$10:$G$43,2))</f>
        <v/>
      </c>
      <c r="O351" s="2" t="str">
        <f>IF(OR(results!T352="",results!$M352="",results!$AE352=0),"",VLOOKUP(results!T352,Feuil1!$F$10:$G$43,2))</f>
        <v/>
      </c>
      <c r="P351" s="2" t="str">
        <f>IF(OR(results!U352="",results!$M352="",results!$AE352=0),"",VLOOKUP(results!U352,Feuil1!$F$10:$G$43,2))</f>
        <v/>
      </c>
      <c r="Q351" s="2" t="str">
        <f>IF(OR(results!V352="",results!$M352="",results!$AE352=0),"",VLOOKUP(results!V352,Feuil1!$F$10:$G$43,2))</f>
        <v/>
      </c>
      <c r="R351" s="2" t="str">
        <f>IF(OR(results!W352="",results!$M352="",results!$AE352=0),"",VLOOKUP(results!W352,Feuil1!$C$10:$D$43,2))</f>
        <v/>
      </c>
    </row>
    <row r="352" spans="1:18" x14ac:dyDescent="0.25">
      <c r="A352" s="2" t="str">
        <f>IF(OR(results!F353="",results!$M353="",results!AE353=0),"",VLOOKUP(results!F353,Feuil1!$F$10:$G$43,2))</f>
        <v/>
      </c>
      <c r="B352" s="2" t="str">
        <f>IF(OR(results!G353="",results!$M353="",results!$AE353=0),"",VLOOKUP(results!G353,Feuil1!$F$10:$G$43,2))</f>
        <v/>
      </c>
      <c r="C352" s="2" t="str">
        <f>IF(OR(results!H353="",results!$M353="",results!$AE353=0),"",VLOOKUP(results!H353,Feuil1!$F$10:$G$43,2))</f>
        <v/>
      </c>
      <c r="D352" s="2" t="str">
        <f>IF(OR(results!I353="",results!$M353="",results!$AE353=0),"",VLOOKUP(results!I353,Feuil1!$F$10:$G$43,2))</f>
        <v/>
      </c>
      <c r="E352" s="2" t="str">
        <f>IF(OR(results!J353="",results!$M353="",results!$AE353=0),"",VLOOKUP(results!J353,Feuil1!$F$10:$G$43,2))</f>
        <v/>
      </c>
      <c r="F352" s="2" t="str">
        <f>IF(OR(results!K353="",results!$M353="",results!$AE353=0),"",VLOOKUP(results!K353,Feuil1!$F$10:$G$43,2))</f>
        <v/>
      </c>
      <c r="G352" s="2" t="str">
        <f>IF(OR(results!L353="",results!$M353="",results!$AE353=0),"",VLOOKUP(results!L353,Feuil1!$F$10:$G$43,2))</f>
        <v/>
      </c>
      <c r="H352" s="2" t="str">
        <f>IF(OR(results!M353="",results!$M353="",results!$AE353=0),"",VLOOKUP(results!M353,Feuil1!$C$10:$D$43,2))</f>
        <v/>
      </c>
      <c r="K352" s="2" t="str">
        <f>IF(OR(results!F353="",results!$M353="",results!$AE353=0),"",VLOOKUP(results!F353,Feuil1!$N$2:$O$48,2))</f>
        <v/>
      </c>
      <c r="L352" s="2" t="str">
        <f>IF(OR(results!Q353="",results!$M353="",results!$AE353=0),"",VLOOKUP(results!Q353,Feuil1!$F$10:$G$43,2))</f>
        <v/>
      </c>
      <c r="M352" s="2" t="str">
        <f>IF(OR(results!R353="",results!$M353="",results!$AE353=0),"",VLOOKUP(results!R353,Feuil1!$F$10:$G$43,2))</f>
        <v/>
      </c>
      <c r="N352" s="2" t="str">
        <f>IF(OR(results!S353="",results!$M353="",results!$AE353=0),"",VLOOKUP(results!S353,Feuil1!$F$10:$G$43,2))</f>
        <v/>
      </c>
      <c r="O352" s="2" t="str">
        <f>IF(OR(results!T353="",results!$M353="",results!$AE353=0),"",VLOOKUP(results!T353,Feuil1!$F$10:$G$43,2))</f>
        <v/>
      </c>
      <c r="P352" s="2" t="str">
        <f>IF(OR(results!U353="",results!$M353="",results!$AE353=0),"",VLOOKUP(results!U353,Feuil1!$F$10:$G$43,2))</f>
        <v/>
      </c>
      <c r="Q352" s="2" t="str">
        <f>IF(OR(results!V353="",results!$M353="",results!$AE353=0),"",VLOOKUP(results!V353,Feuil1!$F$10:$G$43,2))</f>
        <v/>
      </c>
      <c r="R352" s="2" t="str">
        <f>IF(OR(results!W353="",results!$M353="",results!$AE353=0),"",VLOOKUP(results!W353,Feuil1!$C$10:$D$43,2))</f>
        <v/>
      </c>
    </row>
    <row r="353" spans="1:18" x14ac:dyDescent="0.25">
      <c r="A353" s="2" t="str">
        <f>IF(OR(results!F354="",results!$M354="",results!AE354=0),"",VLOOKUP(results!F354,Feuil1!$F$10:$G$43,2))</f>
        <v/>
      </c>
      <c r="B353" s="2" t="str">
        <f>IF(OR(results!G354="",results!$M354="",results!$AE354=0),"",VLOOKUP(results!G354,Feuil1!$F$10:$G$43,2))</f>
        <v/>
      </c>
      <c r="C353" s="2" t="str">
        <f>IF(OR(results!H354="",results!$M354="",results!$AE354=0),"",VLOOKUP(results!H354,Feuil1!$F$10:$G$43,2))</f>
        <v/>
      </c>
      <c r="D353" s="2" t="str">
        <f>IF(OR(results!I354="",results!$M354="",results!$AE354=0),"",VLOOKUP(results!I354,Feuil1!$F$10:$G$43,2))</f>
        <v/>
      </c>
      <c r="E353" s="2" t="str">
        <f>IF(OR(results!J354="",results!$M354="",results!$AE354=0),"",VLOOKUP(results!J354,Feuil1!$F$10:$G$43,2))</f>
        <v/>
      </c>
      <c r="F353" s="2" t="str">
        <f>IF(OR(results!K354="",results!$M354="",results!$AE354=0),"",VLOOKUP(results!K354,Feuil1!$F$10:$G$43,2))</f>
        <v/>
      </c>
      <c r="G353" s="2" t="str">
        <f>IF(OR(results!L354="",results!$M354="",results!$AE354=0),"",VLOOKUP(results!L354,Feuil1!$F$10:$G$43,2))</f>
        <v/>
      </c>
      <c r="H353" s="2" t="str">
        <f>IF(OR(results!M354="",results!$M354="",results!$AE354=0),"",VLOOKUP(results!M354,Feuil1!$C$10:$D$43,2))</f>
        <v/>
      </c>
      <c r="K353" s="2" t="str">
        <f>IF(OR(results!F354="",results!$M354="",results!$AE354=0),"",VLOOKUP(results!F354,Feuil1!$N$2:$O$48,2))</f>
        <v/>
      </c>
      <c r="L353" s="2" t="str">
        <f>IF(OR(results!Q354="",results!$M354="",results!$AE354=0),"",VLOOKUP(results!Q354,Feuil1!$F$10:$G$43,2))</f>
        <v/>
      </c>
      <c r="M353" s="2" t="str">
        <f>IF(OR(results!R354="",results!$M354="",results!$AE354=0),"",VLOOKUP(results!R354,Feuil1!$F$10:$G$43,2))</f>
        <v/>
      </c>
      <c r="N353" s="2" t="str">
        <f>IF(OR(results!S354="",results!$M354="",results!$AE354=0),"",VLOOKUP(results!S354,Feuil1!$F$10:$G$43,2))</f>
        <v/>
      </c>
      <c r="O353" s="2" t="str">
        <f>IF(OR(results!T354="",results!$M354="",results!$AE354=0),"",VLOOKUP(results!T354,Feuil1!$F$10:$G$43,2))</f>
        <v/>
      </c>
      <c r="P353" s="2" t="str">
        <f>IF(OR(results!U354="",results!$M354="",results!$AE354=0),"",VLOOKUP(results!U354,Feuil1!$F$10:$G$43,2))</f>
        <v/>
      </c>
      <c r="Q353" s="2" t="str">
        <f>IF(OR(results!V354="",results!$M354="",results!$AE354=0),"",VLOOKUP(results!V354,Feuil1!$F$10:$G$43,2))</f>
        <v/>
      </c>
      <c r="R353" s="2" t="str">
        <f>IF(OR(results!W354="",results!$M354="",results!$AE354=0),"",VLOOKUP(results!W354,Feuil1!$C$10:$D$43,2))</f>
        <v/>
      </c>
    </row>
    <row r="354" spans="1:18" x14ac:dyDescent="0.25">
      <c r="A354" s="2" t="str">
        <f>IF(OR(results!F355="",results!$M355="",results!AE355=0),"",VLOOKUP(results!F355,Feuil1!$F$10:$G$43,2))</f>
        <v/>
      </c>
      <c r="B354" s="2" t="str">
        <f>IF(OR(results!G355="",results!$M355="",results!$AE355=0),"",VLOOKUP(results!G355,Feuil1!$F$10:$G$43,2))</f>
        <v/>
      </c>
      <c r="C354" s="2" t="str">
        <f>IF(OR(results!H355="",results!$M355="",results!$AE355=0),"",VLOOKUP(results!H355,Feuil1!$F$10:$G$43,2))</f>
        <v/>
      </c>
      <c r="D354" s="2" t="str">
        <f>IF(OR(results!I355="",results!$M355="",results!$AE355=0),"",VLOOKUP(results!I355,Feuil1!$F$10:$G$43,2))</f>
        <v/>
      </c>
      <c r="E354" s="2" t="str">
        <f>IF(OR(results!J355="",results!$M355="",results!$AE355=0),"",VLOOKUP(results!J355,Feuil1!$F$10:$G$43,2))</f>
        <v/>
      </c>
      <c r="F354" s="2" t="str">
        <f>IF(OR(results!K355="",results!$M355="",results!$AE355=0),"",VLOOKUP(results!K355,Feuil1!$F$10:$G$43,2))</f>
        <v/>
      </c>
      <c r="G354" s="2" t="str">
        <f>IF(OR(results!L355="",results!$M355="",results!$AE355=0),"",VLOOKUP(results!L355,Feuil1!$F$10:$G$43,2))</f>
        <v/>
      </c>
      <c r="H354" s="2" t="str">
        <f>IF(OR(results!M355="",results!$M355="",results!$AE355=0),"",VLOOKUP(results!M355,Feuil1!$C$10:$D$43,2))</f>
        <v/>
      </c>
      <c r="K354" s="2" t="str">
        <f>IF(OR(results!F355="",results!$M355="",results!$AE355=0),"",VLOOKUP(results!F355,Feuil1!$N$2:$O$48,2))</f>
        <v/>
      </c>
      <c r="L354" s="2" t="str">
        <f>IF(OR(results!Q355="",results!$M355="",results!$AE355=0),"",VLOOKUP(results!Q355,Feuil1!$F$10:$G$43,2))</f>
        <v/>
      </c>
      <c r="M354" s="2" t="str">
        <f>IF(OR(results!R355="",results!$M355="",results!$AE355=0),"",VLOOKUP(results!R355,Feuil1!$F$10:$G$43,2))</f>
        <v/>
      </c>
      <c r="N354" s="2" t="str">
        <f>IF(OR(results!S355="",results!$M355="",results!$AE355=0),"",VLOOKUP(results!S355,Feuil1!$F$10:$G$43,2))</f>
        <v/>
      </c>
      <c r="O354" s="2" t="str">
        <f>IF(OR(results!T355="",results!$M355="",results!$AE355=0),"",VLOOKUP(results!T355,Feuil1!$F$10:$G$43,2))</f>
        <v/>
      </c>
      <c r="P354" s="2" t="str">
        <f>IF(OR(results!U355="",results!$M355="",results!$AE355=0),"",VLOOKUP(results!U355,Feuil1!$F$10:$G$43,2))</f>
        <v/>
      </c>
      <c r="Q354" s="2" t="str">
        <f>IF(OR(results!V355="",results!$M355="",results!$AE355=0),"",VLOOKUP(results!V355,Feuil1!$F$10:$G$43,2))</f>
        <v/>
      </c>
      <c r="R354" s="2" t="str">
        <f>IF(OR(results!W355="",results!$M355="",results!$AE355=0),"",VLOOKUP(results!W355,Feuil1!$C$10:$D$43,2))</f>
        <v/>
      </c>
    </row>
    <row r="355" spans="1:18" x14ac:dyDescent="0.25">
      <c r="A355" s="2" t="str">
        <f>IF(OR(results!F356="",results!$M356="",results!AE356=0),"",VLOOKUP(results!F356,Feuil1!$F$10:$G$43,2))</f>
        <v/>
      </c>
      <c r="B355" s="2" t="str">
        <f>IF(OR(results!G356="",results!$M356="",results!$AE356=0),"",VLOOKUP(results!G356,Feuil1!$F$10:$G$43,2))</f>
        <v/>
      </c>
      <c r="C355" s="2" t="str">
        <f>IF(OR(results!H356="",results!$M356="",results!$AE356=0),"",VLOOKUP(results!H356,Feuil1!$F$10:$G$43,2))</f>
        <v/>
      </c>
      <c r="D355" s="2" t="str">
        <f>IF(OR(results!I356="",results!$M356="",results!$AE356=0),"",VLOOKUP(results!I356,Feuil1!$F$10:$G$43,2))</f>
        <v/>
      </c>
      <c r="E355" s="2" t="str">
        <f>IF(OR(results!J356="",results!$M356="",results!$AE356=0),"",VLOOKUP(results!J356,Feuil1!$F$10:$G$43,2))</f>
        <v/>
      </c>
      <c r="F355" s="2" t="str">
        <f>IF(OR(results!K356="",results!$M356="",results!$AE356=0),"",VLOOKUP(results!K356,Feuil1!$F$10:$G$43,2))</f>
        <v/>
      </c>
      <c r="G355" s="2" t="str">
        <f>IF(OR(results!L356="",results!$M356="",results!$AE356=0),"",VLOOKUP(results!L356,Feuil1!$F$10:$G$43,2))</f>
        <v/>
      </c>
      <c r="H355" s="2" t="str">
        <f>IF(OR(results!M356="",results!$M356="",results!$AE356=0),"",VLOOKUP(results!M356,Feuil1!$C$10:$D$43,2))</f>
        <v/>
      </c>
      <c r="K355" s="2" t="str">
        <f>IF(OR(results!F356="",results!$M356="",results!$AE356=0),"",VLOOKUP(results!F356,Feuil1!$N$2:$O$48,2))</f>
        <v/>
      </c>
      <c r="L355" s="2" t="str">
        <f>IF(OR(results!Q356="",results!$M356="",results!$AE356=0),"",VLOOKUP(results!Q356,Feuil1!$F$10:$G$43,2))</f>
        <v/>
      </c>
      <c r="M355" s="2" t="str">
        <f>IF(OR(results!R356="",results!$M356="",results!$AE356=0),"",VLOOKUP(results!R356,Feuil1!$F$10:$G$43,2))</f>
        <v/>
      </c>
      <c r="N355" s="2" t="str">
        <f>IF(OR(results!S356="",results!$M356="",results!$AE356=0),"",VLOOKUP(results!S356,Feuil1!$F$10:$G$43,2))</f>
        <v/>
      </c>
      <c r="O355" s="2" t="str">
        <f>IF(OR(results!T356="",results!$M356="",results!$AE356=0),"",VLOOKUP(results!T356,Feuil1!$F$10:$G$43,2))</f>
        <v/>
      </c>
      <c r="P355" s="2" t="str">
        <f>IF(OR(results!U356="",results!$M356="",results!$AE356=0),"",VLOOKUP(results!U356,Feuil1!$F$10:$G$43,2))</f>
        <v/>
      </c>
      <c r="Q355" s="2" t="str">
        <f>IF(OR(results!V356="",results!$M356="",results!$AE356=0),"",VLOOKUP(results!V356,Feuil1!$F$10:$G$43,2))</f>
        <v/>
      </c>
      <c r="R355" s="2" t="str">
        <f>IF(OR(results!W356="",results!$M356="",results!$AE356=0),"",VLOOKUP(results!W356,Feuil1!$C$10:$D$43,2))</f>
        <v/>
      </c>
    </row>
    <row r="356" spans="1:18" x14ac:dyDescent="0.25">
      <c r="A356" s="2" t="str">
        <f>IF(OR(results!F357="",results!$M357="",results!AE357=0),"",VLOOKUP(results!F357,Feuil1!$F$10:$G$43,2))</f>
        <v/>
      </c>
      <c r="B356" s="2" t="str">
        <f>IF(OR(results!G357="",results!$M357="",results!$AE357=0),"",VLOOKUP(results!G357,Feuil1!$F$10:$G$43,2))</f>
        <v/>
      </c>
      <c r="C356" s="2" t="str">
        <f>IF(OR(results!H357="",results!$M357="",results!$AE357=0),"",VLOOKUP(results!H357,Feuil1!$F$10:$G$43,2))</f>
        <v/>
      </c>
      <c r="D356" s="2" t="str">
        <f>IF(OR(results!I357="",results!$M357="",results!$AE357=0),"",VLOOKUP(results!I357,Feuil1!$F$10:$G$43,2))</f>
        <v/>
      </c>
      <c r="E356" s="2" t="str">
        <f>IF(OR(results!J357="",results!$M357="",results!$AE357=0),"",VLOOKUP(results!J357,Feuil1!$F$10:$G$43,2))</f>
        <v/>
      </c>
      <c r="F356" s="2" t="str">
        <f>IF(OR(results!K357="",results!$M357="",results!$AE357=0),"",VLOOKUP(results!K357,Feuil1!$F$10:$G$43,2))</f>
        <v/>
      </c>
      <c r="G356" s="2" t="str">
        <f>IF(OR(results!L357="",results!$M357="",results!$AE357=0),"",VLOOKUP(results!L357,Feuil1!$F$10:$G$43,2))</f>
        <v/>
      </c>
      <c r="H356" s="2" t="str">
        <f>IF(OR(results!M357="",results!$M357="",results!$AE357=0),"",VLOOKUP(results!M357,Feuil1!$C$10:$D$43,2))</f>
        <v/>
      </c>
      <c r="K356" s="2" t="str">
        <f>IF(OR(results!F357="",results!$M357="",results!$AE357=0),"",VLOOKUP(results!F357,Feuil1!$N$2:$O$48,2))</f>
        <v/>
      </c>
      <c r="L356" s="2" t="str">
        <f>IF(OR(results!Q357="",results!$M357="",results!$AE357=0),"",VLOOKUP(results!Q357,Feuil1!$F$10:$G$43,2))</f>
        <v/>
      </c>
      <c r="M356" s="2" t="str">
        <f>IF(OR(results!R357="",results!$M357="",results!$AE357=0),"",VLOOKUP(results!R357,Feuil1!$F$10:$G$43,2))</f>
        <v/>
      </c>
      <c r="N356" s="2" t="str">
        <f>IF(OR(results!S357="",results!$M357="",results!$AE357=0),"",VLOOKUP(results!S357,Feuil1!$F$10:$G$43,2))</f>
        <v/>
      </c>
      <c r="O356" s="2" t="str">
        <f>IF(OR(results!T357="",results!$M357="",results!$AE357=0),"",VLOOKUP(results!T357,Feuil1!$F$10:$G$43,2))</f>
        <v/>
      </c>
      <c r="P356" s="2" t="str">
        <f>IF(OR(results!U357="",results!$M357="",results!$AE357=0),"",VLOOKUP(results!U357,Feuil1!$F$10:$G$43,2))</f>
        <v/>
      </c>
      <c r="Q356" s="2" t="str">
        <f>IF(OR(results!V357="",results!$M357="",results!$AE357=0),"",VLOOKUP(results!V357,Feuil1!$F$10:$G$43,2))</f>
        <v/>
      </c>
      <c r="R356" s="2" t="str">
        <f>IF(OR(results!W357="",results!$M357="",results!$AE357=0),"",VLOOKUP(results!W357,Feuil1!$C$10:$D$43,2))</f>
        <v/>
      </c>
    </row>
    <row r="357" spans="1:18" x14ac:dyDescent="0.25">
      <c r="A357" s="2" t="str">
        <f>IF(OR(results!F358="",results!$M358="",results!AE358=0),"",VLOOKUP(results!F358,Feuil1!$F$10:$G$43,2))</f>
        <v/>
      </c>
      <c r="B357" s="2" t="str">
        <f>IF(OR(results!G358="",results!$M358="",results!$AE358=0),"",VLOOKUP(results!G358,Feuil1!$F$10:$G$43,2))</f>
        <v/>
      </c>
      <c r="C357" s="2" t="str">
        <f>IF(OR(results!H358="",results!$M358="",results!$AE358=0),"",VLOOKUP(results!H358,Feuil1!$F$10:$G$43,2))</f>
        <v/>
      </c>
      <c r="D357" s="2" t="str">
        <f>IF(OR(results!I358="",results!$M358="",results!$AE358=0),"",VLOOKUP(results!I358,Feuil1!$F$10:$G$43,2))</f>
        <v/>
      </c>
      <c r="E357" s="2" t="str">
        <f>IF(OR(results!J358="",results!$M358="",results!$AE358=0),"",VLOOKUP(results!J358,Feuil1!$F$10:$G$43,2))</f>
        <v/>
      </c>
      <c r="F357" s="2" t="str">
        <f>IF(OR(results!K358="",results!$M358="",results!$AE358=0),"",VLOOKUP(results!K358,Feuil1!$F$10:$G$43,2))</f>
        <v/>
      </c>
      <c r="G357" s="2" t="str">
        <f>IF(OR(results!L358="",results!$M358="",results!$AE358=0),"",VLOOKUP(results!L358,Feuil1!$F$10:$G$43,2))</f>
        <v/>
      </c>
      <c r="H357" s="2" t="str">
        <f>IF(OR(results!M358="",results!$M358="",results!$AE358=0),"",VLOOKUP(results!M358,Feuil1!$C$10:$D$43,2))</f>
        <v/>
      </c>
      <c r="K357" s="2" t="str">
        <f>IF(OR(results!F358="",results!$M358="",results!$AE358=0),"",VLOOKUP(results!F358,Feuil1!$N$2:$O$48,2))</f>
        <v/>
      </c>
      <c r="L357" s="2" t="str">
        <f>IF(OR(results!Q358="",results!$M358="",results!$AE358=0),"",VLOOKUP(results!Q358,Feuil1!$F$10:$G$43,2))</f>
        <v/>
      </c>
      <c r="M357" s="2" t="str">
        <f>IF(OR(results!R358="",results!$M358="",results!$AE358=0),"",VLOOKUP(results!R358,Feuil1!$F$10:$G$43,2))</f>
        <v/>
      </c>
      <c r="N357" s="2" t="str">
        <f>IF(OR(results!S358="",results!$M358="",results!$AE358=0),"",VLOOKUP(results!S358,Feuil1!$F$10:$G$43,2))</f>
        <v/>
      </c>
      <c r="O357" s="2" t="str">
        <f>IF(OR(results!T358="",results!$M358="",results!$AE358=0),"",VLOOKUP(results!T358,Feuil1!$F$10:$G$43,2))</f>
        <v/>
      </c>
      <c r="P357" s="2" t="str">
        <f>IF(OR(results!U358="",results!$M358="",results!$AE358=0),"",VLOOKUP(results!U358,Feuil1!$F$10:$G$43,2))</f>
        <v/>
      </c>
      <c r="Q357" s="2" t="str">
        <f>IF(OR(results!V358="",results!$M358="",results!$AE358=0),"",VLOOKUP(results!V358,Feuil1!$F$10:$G$43,2))</f>
        <v/>
      </c>
      <c r="R357" s="2" t="str">
        <f>IF(OR(results!W358="",results!$M358="",results!$AE358=0),"",VLOOKUP(results!W358,Feuil1!$C$10:$D$43,2))</f>
        <v/>
      </c>
    </row>
    <row r="358" spans="1:18" x14ac:dyDescent="0.25">
      <c r="A358" s="2" t="str">
        <f>IF(OR(results!F359="",results!$M359="",results!AE359=0),"",VLOOKUP(results!F359,Feuil1!$F$10:$G$43,2))</f>
        <v/>
      </c>
      <c r="B358" s="2" t="str">
        <f>IF(OR(results!G359="",results!$M359="",results!$AE359=0),"",VLOOKUP(results!G359,Feuil1!$F$10:$G$43,2))</f>
        <v/>
      </c>
      <c r="C358" s="2" t="str">
        <f>IF(OR(results!H359="",results!$M359="",results!$AE359=0),"",VLOOKUP(results!H359,Feuil1!$F$10:$G$43,2))</f>
        <v/>
      </c>
      <c r="D358" s="2" t="str">
        <f>IF(OR(results!I359="",results!$M359="",results!$AE359=0),"",VLOOKUP(results!I359,Feuil1!$F$10:$G$43,2))</f>
        <v/>
      </c>
      <c r="E358" s="2" t="str">
        <f>IF(OR(results!J359="",results!$M359="",results!$AE359=0),"",VLOOKUP(results!J359,Feuil1!$F$10:$G$43,2))</f>
        <v/>
      </c>
      <c r="F358" s="2" t="str">
        <f>IF(OR(results!K359="",results!$M359="",results!$AE359=0),"",VLOOKUP(results!K359,Feuil1!$F$10:$G$43,2))</f>
        <v/>
      </c>
      <c r="G358" s="2" t="str">
        <f>IF(OR(results!L359="",results!$M359="",results!$AE359=0),"",VLOOKUP(results!L359,Feuil1!$F$10:$G$43,2))</f>
        <v/>
      </c>
      <c r="H358" s="2" t="str">
        <f>IF(OR(results!M359="",results!$M359="",results!$AE359=0),"",VLOOKUP(results!M359,Feuil1!$C$10:$D$43,2))</f>
        <v/>
      </c>
      <c r="K358" s="2" t="str">
        <f>IF(OR(results!F359="",results!$M359="",results!$AE359=0),"",VLOOKUP(results!F359,Feuil1!$N$2:$O$48,2))</f>
        <v/>
      </c>
      <c r="L358" s="2" t="str">
        <f>IF(OR(results!Q359="",results!$M359="",results!$AE359=0),"",VLOOKUP(results!Q359,Feuil1!$F$10:$G$43,2))</f>
        <v/>
      </c>
      <c r="M358" s="2" t="str">
        <f>IF(OR(results!R359="",results!$M359="",results!$AE359=0),"",VLOOKUP(results!R359,Feuil1!$F$10:$G$43,2))</f>
        <v/>
      </c>
      <c r="N358" s="2" t="str">
        <f>IF(OR(results!S359="",results!$M359="",results!$AE359=0),"",VLOOKUP(results!S359,Feuil1!$F$10:$G$43,2))</f>
        <v/>
      </c>
      <c r="O358" s="2" t="str">
        <f>IF(OR(results!T359="",results!$M359="",results!$AE359=0),"",VLOOKUP(results!T359,Feuil1!$F$10:$G$43,2))</f>
        <v/>
      </c>
      <c r="P358" s="2" t="str">
        <f>IF(OR(results!U359="",results!$M359="",results!$AE359=0),"",VLOOKUP(results!U359,Feuil1!$F$10:$G$43,2))</f>
        <v/>
      </c>
      <c r="Q358" s="2" t="str">
        <f>IF(OR(results!V359="",results!$M359="",results!$AE359=0),"",VLOOKUP(results!V359,Feuil1!$F$10:$G$43,2))</f>
        <v/>
      </c>
      <c r="R358" s="2" t="str">
        <f>IF(OR(results!W359="",results!$M359="",results!$AE359=0),"",VLOOKUP(results!W359,Feuil1!$C$10:$D$43,2))</f>
        <v/>
      </c>
    </row>
    <row r="359" spans="1:18" x14ac:dyDescent="0.25">
      <c r="A359" s="2" t="str">
        <f>IF(OR(results!F360="",results!$M360="",results!AE360=0),"",VLOOKUP(results!F360,Feuil1!$F$10:$G$43,2))</f>
        <v/>
      </c>
      <c r="B359" s="2" t="str">
        <f>IF(OR(results!G360="",results!$M360="",results!$AE360=0),"",VLOOKUP(results!G360,Feuil1!$F$10:$G$43,2))</f>
        <v/>
      </c>
      <c r="C359" s="2" t="str">
        <f>IF(OR(results!H360="",results!$M360="",results!$AE360=0),"",VLOOKUP(results!H360,Feuil1!$F$10:$G$43,2))</f>
        <v/>
      </c>
      <c r="D359" s="2" t="str">
        <f>IF(OR(results!I360="",results!$M360="",results!$AE360=0),"",VLOOKUP(results!I360,Feuil1!$F$10:$G$43,2))</f>
        <v/>
      </c>
      <c r="E359" s="2" t="str">
        <f>IF(OR(results!J360="",results!$M360="",results!$AE360=0),"",VLOOKUP(results!J360,Feuil1!$F$10:$G$43,2))</f>
        <v/>
      </c>
      <c r="F359" s="2" t="str">
        <f>IF(OR(results!K360="",results!$M360="",results!$AE360=0),"",VLOOKUP(results!K360,Feuil1!$F$10:$G$43,2))</f>
        <v/>
      </c>
      <c r="G359" s="2" t="str">
        <f>IF(OR(results!L360="",results!$M360="",results!$AE360=0),"",VLOOKUP(results!L360,Feuil1!$F$10:$G$43,2))</f>
        <v/>
      </c>
      <c r="H359" s="2" t="str">
        <f>IF(OR(results!M360="",results!$M360="",results!$AE360=0),"",VLOOKUP(results!M360,Feuil1!$C$10:$D$43,2))</f>
        <v/>
      </c>
      <c r="K359" s="2" t="str">
        <f>IF(OR(results!F360="",results!$M360="",results!$AE360=0),"",VLOOKUP(results!F360,Feuil1!$N$2:$O$48,2))</f>
        <v/>
      </c>
      <c r="L359" s="2" t="str">
        <f>IF(OR(results!Q360="",results!$M360="",results!$AE360=0),"",VLOOKUP(results!Q360,Feuil1!$F$10:$G$43,2))</f>
        <v/>
      </c>
      <c r="M359" s="2" t="str">
        <f>IF(OR(results!R360="",results!$M360="",results!$AE360=0),"",VLOOKUP(results!R360,Feuil1!$F$10:$G$43,2))</f>
        <v/>
      </c>
      <c r="N359" s="2" t="str">
        <f>IF(OR(results!S360="",results!$M360="",results!$AE360=0),"",VLOOKUP(results!S360,Feuil1!$F$10:$G$43,2))</f>
        <v/>
      </c>
      <c r="O359" s="2" t="str">
        <f>IF(OR(results!T360="",results!$M360="",results!$AE360=0),"",VLOOKUP(results!T360,Feuil1!$F$10:$G$43,2))</f>
        <v/>
      </c>
      <c r="P359" s="2" t="str">
        <f>IF(OR(results!U360="",results!$M360="",results!$AE360=0),"",VLOOKUP(results!U360,Feuil1!$F$10:$G$43,2))</f>
        <v/>
      </c>
      <c r="Q359" s="2" t="str">
        <f>IF(OR(results!V360="",results!$M360="",results!$AE360=0),"",VLOOKUP(results!V360,Feuil1!$F$10:$G$43,2))</f>
        <v/>
      </c>
      <c r="R359" s="2" t="str">
        <f>IF(OR(results!W360="",results!$M360="",results!$AE360=0),"",VLOOKUP(results!W360,Feuil1!$C$10:$D$43,2))</f>
        <v/>
      </c>
    </row>
    <row r="360" spans="1:18" x14ac:dyDescent="0.25">
      <c r="A360" s="2" t="str">
        <f>IF(OR(results!F361="",results!$M361="",results!AE361=0),"",VLOOKUP(results!F361,Feuil1!$F$10:$G$43,2))</f>
        <v/>
      </c>
      <c r="B360" s="2" t="str">
        <f>IF(OR(results!G361="",results!$M361="",results!$AE361=0),"",VLOOKUP(results!G361,Feuil1!$F$10:$G$43,2))</f>
        <v/>
      </c>
      <c r="C360" s="2" t="str">
        <f>IF(OR(results!H361="",results!$M361="",results!$AE361=0),"",VLOOKUP(results!H361,Feuil1!$F$10:$G$43,2))</f>
        <v/>
      </c>
      <c r="D360" s="2" t="str">
        <f>IF(OR(results!I361="",results!$M361="",results!$AE361=0),"",VLOOKUP(results!I361,Feuil1!$F$10:$G$43,2))</f>
        <v/>
      </c>
      <c r="E360" s="2" t="str">
        <f>IF(OR(results!J361="",results!$M361="",results!$AE361=0),"",VLOOKUP(results!J361,Feuil1!$F$10:$G$43,2))</f>
        <v/>
      </c>
      <c r="F360" s="2" t="str">
        <f>IF(OR(results!K361="",results!$M361="",results!$AE361=0),"",VLOOKUP(results!K361,Feuil1!$F$10:$G$43,2))</f>
        <v/>
      </c>
      <c r="G360" s="2" t="str">
        <f>IF(OR(results!L361="",results!$M361="",results!$AE361=0),"",VLOOKUP(results!L361,Feuil1!$F$10:$G$43,2))</f>
        <v/>
      </c>
      <c r="H360" s="2" t="str">
        <f>IF(OR(results!M361="",results!$M361="",results!$AE361=0),"",VLOOKUP(results!M361,Feuil1!$C$10:$D$43,2))</f>
        <v/>
      </c>
      <c r="K360" s="2" t="str">
        <f>IF(OR(results!F361="",results!$M361="",results!$AE361=0),"",VLOOKUP(results!F361,Feuil1!$N$2:$O$48,2))</f>
        <v/>
      </c>
      <c r="L360" s="2" t="str">
        <f>IF(OR(results!Q361="",results!$M361="",results!$AE361=0),"",VLOOKUP(results!Q361,Feuil1!$F$10:$G$43,2))</f>
        <v/>
      </c>
      <c r="M360" s="2" t="str">
        <f>IF(OR(results!R361="",results!$M361="",results!$AE361=0),"",VLOOKUP(results!R361,Feuil1!$F$10:$G$43,2))</f>
        <v/>
      </c>
      <c r="N360" s="2" t="str">
        <f>IF(OR(results!S361="",results!$M361="",results!$AE361=0),"",VLOOKUP(results!S361,Feuil1!$F$10:$G$43,2))</f>
        <v/>
      </c>
      <c r="O360" s="2" t="str">
        <f>IF(OR(results!T361="",results!$M361="",results!$AE361=0),"",VLOOKUP(results!T361,Feuil1!$F$10:$G$43,2))</f>
        <v/>
      </c>
      <c r="P360" s="2" t="str">
        <f>IF(OR(results!U361="",results!$M361="",results!$AE361=0),"",VLOOKUP(results!U361,Feuil1!$F$10:$G$43,2))</f>
        <v/>
      </c>
      <c r="Q360" s="2" t="str">
        <f>IF(OR(results!V361="",results!$M361="",results!$AE361=0),"",VLOOKUP(results!V361,Feuil1!$F$10:$G$43,2))</f>
        <v/>
      </c>
      <c r="R360" s="2" t="str">
        <f>IF(OR(results!W361="",results!$M361="",results!$AE361=0),"",VLOOKUP(results!W361,Feuil1!$C$10:$D$43,2))</f>
        <v/>
      </c>
    </row>
    <row r="361" spans="1:18" x14ac:dyDescent="0.25">
      <c r="A361" s="2" t="str">
        <f>IF(OR(results!F362="",results!$M362="",results!AE362=0),"",VLOOKUP(results!F362,Feuil1!$F$10:$G$43,2))</f>
        <v/>
      </c>
      <c r="B361" s="2" t="str">
        <f>IF(OR(results!G362="",results!$M362="",results!$AE362=0),"",VLOOKUP(results!G362,Feuil1!$F$10:$G$43,2))</f>
        <v/>
      </c>
      <c r="C361" s="2" t="str">
        <f>IF(OR(results!H362="",results!$M362="",results!$AE362=0),"",VLOOKUP(results!H362,Feuil1!$F$10:$G$43,2))</f>
        <v/>
      </c>
      <c r="D361" s="2" t="str">
        <f>IF(OR(results!I362="",results!$M362="",results!$AE362=0),"",VLOOKUP(results!I362,Feuil1!$F$10:$G$43,2))</f>
        <v/>
      </c>
      <c r="E361" s="2" t="str">
        <f>IF(OR(results!J362="",results!$M362="",results!$AE362=0),"",VLOOKUP(results!J362,Feuil1!$F$10:$G$43,2))</f>
        <v/>
      </c>
      <c r="F361" s="2" t="str">
        <f>IF(OR(results!K362="",results!$M362="",results!$AE362=0),"",VLOOKUP(results!K362,Feuil1!$F$10:$G$43,2))</f>
        <v/>
      </c>
      <c r="G361" s="2" t="str">
        <f>IF(OR(results!L362="",results!$M362="",results!$AE362=0),"",VLOOKUP(results!L362,Feuil1!$F$10:$G$43,2))</f>
        <v/>
      </c>
      <c r="H361" s="2" t="str">
        <f>IF(OR(results!M362="",results!$M362="",results!$AE362=0),"",VLOOKUP(results!M362,Feuil1!$C$10:$D$43,2))</f>
        <v/>
      </c>
      <c r="K361" s="2" t="str">
        <f>IF(OR(results!F362="",results!$M362="",results!$AE362=0),"",VLOOKUP(results!F362,Feuil1!$N$2:$O$48,2))</f>
        <v/>
      </c>
      <c r="L361" s="2" t="str">
        <f>IF(OR(results!Q362="",results!$M362="",results!$AE362=0),"",VLOOKUP(results!Q362,Feuil1!$F$10:$G$43,2))</f>
        <v/>
      </c>
      <c r="M361" s="2" t="str">
        <f>IF(OR(results!R362="",results!$M362="",results!$AE362=0),"",VLOOKUP(results!R362,Feuil1!$F$10:$G$43,2))</f>
        <v/>
      </c>
      <c r="N361" s="2" t="str">
        <f>IF(OR(results!S362="",results!$M362="",results!$AE362=0),"",VLOOKUP(results!S362,Feuil1!$F$10:$G$43,2))</f>
        <v/>
      </c>
      <c r="O361" s="2" t="str">
        <f>IF(OR(results!T362="",results!$M362="",results!$AE362=0),"",VLOOKUP(results!T362,Feuil1!$F$10:$G$43,2))</f>
        <v/>
      </c>
      <c r="P361" s="2" t="str">
        <f>IF(OR(results!U362="",results!$M362="",results!$AE362=0),"",VLOOKUP(results!U362,Feuil1!$F$10:$G$43,2))</f>
        <v/>
      </c>
      <c r="Q361" s="2" t="str">
        <f>IF(OR(results!V362="",results!$M362="",results!$AE362=0),"",VLOOKUP(results!V362,Feuil1!$F$10:$G$43,2))</f>
        <v/>
      </c>
      <c r="R361" s="2" t="str">
        <f>IF(OR(results!W362="",results!$M362="",results!$AE362=0),"",VLOOKUP(results!W362,Feuil1!$C$10:$D$43,2))</f>
        <v/>
      </c>
    </row>
    <row r="362" spans="1:18" x14ac:dyDescent="0.25">
      <c r="A362" s="2" t="str">
        <f>IF(OR(results!F363="",results!$M363="",results!AE363=0),"",VLOOKUP(results!F363,Feuil1!$F$10:$G$43,2))</f>
        <v/>
      </c>
      <c r="B362" s="2" t="str">
        <f>IF(OR(results!G363="",results!$M363="",results!$AE363=0),"",VLOOKUP(results!G363,Feuil1!$F$10:$G$43,2))</f>
        <v/>
      </c>
      <c r="C362" s="2" t="str">
        <f>IF(OR(results!H363="",results!$M363="",results!$AE363=0),"",VLOOKUP(results!H363,Feuil1!$F$10:$G$43,2))</f>
        <v/>
      </c>
      <c r="D362" s="2" t="str">
        <f>IF(OR(results!I363="",results!$M363="",results!$AE363=0),"",VLOOKUP(results!I363,Feuil1!$F$10:$G$43,2))</f>
        <v/>
      </c>
      <c r="E362" s="2" t="str">
        <f>IF(OR(results!J363="",results!$M363="",results!$AE363=0),"",VLOOKUP(results!J363,Feuil1!$F$10:$G$43,2))</f>
        <v/>
      </c>
      <c r="F362" s="2" t="str">
        <f>IF(OR(results!K363="",results!$M363="",results!$AE363=0),"",VLOOKUP(results!K363,Feuil1!$F$10:$G$43,2))</f>
        <v/>
      </c>
      <c r="G362" s="2" t="str">
        <f>IF(OR(results!L363="",results!$M363="",results!$AE363=0),"",VLOOKUP(results!L363,Feuil1!$F$10:$G$43,2))</f>
        <v/>
      </c>
      <c r="H362" s="2" t="str">
        <f>IF(OR(results!M363="",results!$M363="",results!$AE363=0),"",VLOOKUP(results!M363,Feuil1!$C$10:$D$43,2))</f>
        <v/>
      </c>
      <c r="K362" s="2" t="str">
        <f>IF(OR(results!F363="",results!$M363="",results!$AE363=0),"",VLOOKUP(results!F363,Feuil1!$N$2:$O$48,2))</f>
        <v/>
      </c>
      <c r="L362" s="2" t="str">
        <f>IF(OR(results!Q363="",results!$M363="",results!$AE363=0),"",VLOOKUP(results!Q363,Feuil1!$F$10:$G$43,2))</f>
        <v/>
      </c>
      <c r="M362" s="2" t="str">
        <f>IF(OR(results!R363="",results!$M363="",results!$AE363=0),"",VLOOKUP(results!R363,Feuil1!$F$10:$G$43,2))</f>
        <v/>
      </c>
      <c r="N362" s="2" t="str">
        <f>IF(OR(results!S363="",results!$M363="",results!$AE363=0),"",VLOOKUP(results!S363,Feuil1!$F$10:$G$43,2))</f>
        <v/>
      </c>
      <c r="O362" s="2" t="str">
        <f>IF(OR(results!T363="",results!$M363="",results!$AE363=0),"",VLOOKUP(results!T363,Feuil1!$F$10:$G$43,2))</f>
        <v/>
      </c>
      <c r="P362" s="2" t="str">
        <f>IF(OR(results!U363="",results!$M363="",results!$AE363=0),"",VLOOKUP(results!U363,Feuil1!$F$10:$G$43,2))</f>
        <v/>
      </c>
      <c r="Q362" s="2" t="str">
        <f>IF(OR(results!V363="",results!$M363="",results!$AE363=0),"",VLOOKUP(results!V363,Feuil1!$F$10:$G$43,2))</f>
        <v/>
      </c>
      <c r="R362" s="2" t="str">
        <f>IF(OR(results!W363="",results!$M363="",results!$AE363=0),"",VLOOKUP(results!W363,Feuil1!$C$10:$D$43,2))</f>
        <v/>
      </c>
    </row>
    <row r="363" spans="1:18" x14ac:dyDescent="0.25">
      <c r="A363" s="2" t="str">
        <f>IF(OR(results!F364="",results!$M364="",results!AE364=0),"",VLOOKUP(results!F364,Feuil1!$F$10:$G$43,2))</f>
        <v/>
      </c>
      <c r="B363" s="2" t="str">
        <f>IF(OR(results!G364="",results!$M364="",results!$AE364=0),"",VLOOKUP(results!G364,Feuil1!$F$10:$G$43,2))</f>
        <v/>
      </c>
      <c r="C363" s="2" t="str">
        <f>IF(OR(results!H364="",results!$M364="",results!$AE364=0),"",VLOOKUP(results!H364,Feuil1!$F$10:$G$43,2))</f>
        <v/>
      </c>
      <c r="D363" s="2" t="str">
        <f>IF(OR(results!I364="",results!$M364="",results!$AE364=0),"",VLOOKUP(results!I364,Feuil1!$F$10:$G$43,2))</f>
        <v/>
      </c>
      <c r="E363" s="2" t="str">
        <f>IF(OR(results!J364="",results!$M364="",results!$AE364=0),"",VLOOKUP(results!J364,Feuil1!$F$10:$G$43,2))</f>
        <v/>
      </c>
      <c r="F363" s="2" t="str">
        <f>IF(OR(results!K364="",results!$M364="",results!$AE364=0),"",VLOOKUP(results!K364,Feuil1!$F$10:$G$43,2))</f>
        <v/>
      </c>
      <c r="G363" s="2" t="str">
        <f>IF(OR(results!L364="",results!$M364="",results!$AE364=0),"",VLOOKUP(results!L364,Feuil1!$F$10:$G$43,2))</f>
        <v/>
      </c>
      <c r="H363" s="2" t="str">
        <f>IF(OR(results!M364="",results!$M364="",results!$AE364=0),"",VLOOKUP(results!M364,Feuil1!$C$10:$D$43,2))</f>
        <v/>
      </c>
      <c r="K363" s="2" t="str">
        <f>IF(OR(results!F364="",results!$M364="",results!$AE364=0),"",VLOOKUP(results!F364,Feuil1!$N$2:$O$48,2))</f>
        <v/>
      </c>
      <c r="L363" s="2" t="str">
        <f>IF(OR(results!Q364="",results!$M364="",results!$AE364=0),"",VLOOKUP(results!Q364,Feuil1!$F$10:$G$43,2))</f>
        <v/>
      </c>
      <c r="M363" s="2" t="str">
        <f>IF(OR(results!R364="",results!$M364="",results!$AE364=0),"",VLOOKUP(results!R364,Feuil1!$F$10:$G$43,2))</f>
        <v/>
      </c>
      <c r="N363" s="2" t="str">
        <f>IF(OR(results!S364="",results!$M364="",results!$AE364=0),"",VLOOKUP(results!S364,Feuil1!$F$10:$G$43,2))</f>
        <v/>
      </c>
      <c r="O363" s="2" t="str">
        <f>IF(OR(results!T364="",results!$M364="",results!$AE364=0),"",VLOOKUP(results!T364,Feuil1!$F$10:$G$43,2))</f>
        <v/>
      </c>
      <c r="P363" s="2" t="str">
        <f>IF(OR(results!U364="",results!$M364="",results!$AE364=0),"",VLOOKUP(results!U364,Feuil1!$F$10:$G$43,2))</f>
        <v/>
      </c>
      <c r="Q363" s="2" t="str">
        <f>IF(OR(results!V364="",results!$M364="",results!$AE364=0),"",VLOOKUP(results!V364,Feuil1!$F$10:$G$43,2))</f>
        <v/>
      </c>
      <c r="R363" s="2" t="str">
        <f>IF(OR(results!W364="",results!$M364="",results!$AE364=0),"",VLOOKUP(results!W364,Feuil1!$C$10:$D$43,2))</f>
        <v/>
      </c>
    </row>
    <row r="364" spans="1:18" x14ac:dyDescent="0.25">
      <c r="A364" s="2" t="str">
        <f>IF(OR(results!F365="",results!$M365="",results!AE365=0),"",VLOOKUP(results!F365,Feuil1!$F$10:$G$43,2))</f>
        <v/>
      </c>
      <c r="B364" s="2" t="str">
        <f>IF(OR(results!G365="",results!$M365="",results!$AE365=0),"",VLOOKUP(results!G365,Feuil1!$F$10:$G$43,2))</f>
        <v/>
      </c>
      <c r="C364" s="2" t="str">
        <f>IF(OR(results!H365="",results!$M365="",results!$AE365=0),"",VLOOKUP(results!H365,Feuil1!$F$10:$G$43,2))</f>
        <v/>
      </c>
      <c r="D364" s="2" t="str">
        <f>IF(OR(results!I365="",results!$M365="",results!$AE365=0),"",VLOOKUP(results!I365,Feuil1!$F$10:$G$43,2))</f>
        <v/>
      </c>
      <c r="E364" s="2" t="str">
        <f>IF(OR(results!J365="",results!$M365="",results!$AE365=0),"",VLOOKUP(results!J365,Feuil1!$F$10:$G$43,2))</f>
        <v/>
      </c>
      <c r="F364" s="2" t="str">
        <f>IF(OR(results!K365="",results!$M365="",results!$AE365=0),"",VLOOKUP(results!K365,Feuil1!$F$10:$G$43,2))</f>
        <v/>
      </c>
      <c r="G364" s="2" t="str">
        <f>IF(OR(results!L365="",results!$M365="",results!$AE365=0),"",VLOOKUP(results!L365,Feuil1!$F$10:$G$43,2))</f>
        <v/>
      </c>
      <c r="H364" s="2" t="str">
        <f>IF(OR(results!M365="",results!$M365="",results!$AE365=0),"",VLOOKUP(results!M365,Feuil1!$C$10:$D$43,2))</f>
        <v/>
      </c>
      <c r="K364" s="2" t="str">
        <f>IF(OR(results!F365="",results!$M365="",results!$AE365=0),"",VLOOKUP(results!F365,Feuil1!$N$2:$O$48,2))</f>
        <v/>
      </c>
      <c r="L364" s="2" t="str">
        <f>IF(OR(results!Q365="",results!$M365="",results!$AE365=0),"",VLOOKUP(results!Q365,Feuil1!$F$10:$G$43,2))</f>
        <v/>
      </c>
      <c r="M364" s="2" t="str">
        <f>IF(OR(results!R365="",results!$M365="",results!$AE365=0),"",VLOOKUP(results!R365,Feuil1!$F$10:$G$43,2))</f>
        <v/>
      </c>
      <c r="N364" s="2" t="str">
        <f>IF(OR(results!S365="",results!$M365="",results!$AE365=0),"",VLOOKUP(results!S365,Feuil1!$F$10:$G$43,2))</f>
        <v/>
      </c>
      <c r="O364" s="2" t="str">
        <f>IF(OR(results!T365="",results!$M365="",results!$AE365=0),"",VLOOKUP(results!T365,Feuil1!$F$10:$G$43,2))</f>
        <v/>
      </c>
      <c r="P364" s="2" t="str">
        <f>IF(OR(results!U365="",results!$M365="",results!$AE365=0),"",VLOOKUP(results!U365,Feuil1!$F$10:$G$43,2))</f>
        <v/>
      </c>
      <c r="Q364" s="2" t="str">
        <f>IF(OR(results!V365="",results!$M365="",results!$AE365=0),"",VLOOKUP(results!V365,Feuil1!$F$10:$G$43,2))</f>
        <v/>
      </c>
      <c r="R364" s="2" t="str">
        <f>IF(OR(results!W365="",results!$M365="",results!$AE365=0),"",VLOOKUP(results!W365,Feuil1!$C$10:$D$43,2))</f>
        <v/>
      </c>
    </row>
    <row r="365" spans="1:18" x14ac:dyDescent="0.25">
      <c r="A365" s="2" t="str">
        <f>IF(OR(results!F366="",results!$M366="",results!AE366=0),"",VLOOKUP(results!F366,Feuil1!$F$10:$G$43,2))</f>
        <v/>
      </c>
      <c r="B365" s="2" t="str">
        <f>IF(OR(results!G366="",results!$M366="",results!$AE366=0),"",VLOOKUP(results!G366,Feuil1!$F$10:$G$43,2))</f>
        <v/>
      </c>
      <c r="C365" s="2" t="str">
        <f>IF(OR(results!H366="",results!$M366="",results!$AE366=0),"",VLOOKUP(results!H366,Feuil1!$F$10:$G$43,2))</f>
        <v/>
      </c>
      <c r="D365" s="2" t="str">
        <f>IF(OR(results!I366="",results!$M366="",results!$AE366=0),"",VLOOKUP(results!I366,Feuil1!$F$10:$G$43,2))</f>
        <v/>
      </c>
      <c r="E365" s="2" t="str">
        <f>IF(OR(results!J366="",results!$M366="",results!$AE366=0),"",VLOOKUP(results!J366,Feuil1!$F$10:$G$43,2))</f>
        <v/>
      </c>
      <c r="F365" s="2" t="str">
        <f>IF(OR(results!K366="",results!$M366="",results!$AE366=0),"",VLOOKUP(results!K366,Feuil1!$F$10:$G$43,2))</f>
        <v/>
      </c>
      <c r="G365" s="2" t="str">
        <f>IF(OR(results!L366="",results!$M366="",results!$AE366=0),"",VLOOKUP(results!L366,Feuil1!$F$10:$G$43,2))</f>
        <v/>
      </c>
      <c r="H365" s="2" t="str">
        <f>IF(OR(results!M366="",results!$M366="",results!$AE366=0),"",VLOOKUP(results!M366,Feuil1!$C$10:$D$43,2))</f>
        <v/>
      </c>
      <c r="K365" s="2" t="str">
        <f>IF(OR(results!F366="",results!$M366="",results!$AE366=0),"",VLOOKUP(results!F366,Feuil1!$N$2:$O$48,2))</f>
        <v/>
      </c>
      <c r="L365" s="2" t="str">
        <f>IF(OR(results!Q366="",results!$M366="",results!$AE366=0),"",VLOOKUP(results!Q366,Feuil1!$F$10:$G$43,2))</f>
        <v/>
      </c>
      <c r="M365" s="2" t="str">
        <f>IF(OR(results!R366="",results!$M366="",results!$AE366=0),"",VLOOKUP(results!R366,Feuil1!$F$10:$G$43,2))</f>
        <v/>
      </c>
      <c r="N365" s="2" t="str">
        <f>IF(OR(results!S366="",results!$M366="",results!$AE366=0),"",VLOOKUP(results!S366,Feuil1!$F$10:$G$43,2))</f>
        <v/>
      </c>
      <c r="O365" s="2" t="str">
        <f>IF(OR(results!T366="",results!$M366="",results!$AE366=0),"",VLOOKUP(results!T366,Feuil1!$F$10:$G$43,2))</f>
        <v/>
      </c>
      <c r="P365" s="2" t="str">
        <f>IF(OR(results!U366="",results!$M366="",results!$AE366=0),"",VLOOKUP(results!U366,Feuil1!$F$10:$G$43,2))</f>
        <v/>
      </c>
      <c r="Q365" s="2" t="str">
        <f>IF(OR(results!V366="",results!$M366="",results!$AE366=0),"",VLOOKUP(results!V366,Feuil1!$F$10:$G$43,2))</f>
        <v/>
      </c>
      <c r="R365" s="2" t="str">
        <f>IF(OR(results!W366="",results!$M366="",results!$AE366=0),"",VLOOKUP(results!W366,Feuil1!$C$10:$D$43,2))</f>
        <v/>
      </c>
    </row>
    <row r="366" spans="1:18" x14ac:dyDescent="0.25">
      <c r="A366" s="2" t="str">
        <f>IF(OR(results!F367="",results!$M367="",results!AE367=0),"",VLOOKUP(results!F367,Feuil1!$F$10:$G$43,2))</f>
        <v/>
      </c>
      <c r="B366" s="2" t="str">
        <f>IF(OR(results!G367="",results!$M367="",results!$AE367=0),"",VLOOKUP(results!G367,Feuil1!$F$10:$G$43,2))</f>
        <v/>
      </c>
      <c r="C366" s="2" t="str">
        <f>IF(OR(results!H367="",results!$M367="",results!$AE367=0),"",VLOOKUP(results!H367,Feuil1!$F$10:$G$43,2))</f>
        <v/>
      </c>
      <c r="D366" s="2" t="str">
        <f>IF(OR(results!I367="",results!$M367="",results!$AE367=0),"",VLOOKUP(results!I367,Feuil1!$F$10:$G$43,2))</f>
        <v/>
      </c>
      <c r="E366" s="2" t="str">
        <f>IF(OR(results!J367="",results!$M367="",results!$AE367=0),"",VLOOKUP(results!J367,Feuil1!$F$10:$G$43,2))</f>
        <v/>
      </c>
      <c r="F366" s="2" t="str">
        <f>IF(OR(results!K367="",results!$M367="",results!$AE367=0),"",VLOOKUP(results!K367,Feuil1!$F$10:$G$43,2))</f>
        <v/>
      </c>
      <c r="G366" s="2" t="str">
        <f>IF(OR(results!L367="",results!$M367="",results!$AE367=0),"",VLOOKUP(results!L367,Feuil1!$F$10:$G$43,2))</f>
        <v/>
      </c>
      <c r="H366" s="2" t="str">
        <f>IF(OR(results!M367="",results!$M367="",results!$AE367=0),"",VLOOKUP(results!M367,Feuil1!$C$10:$D$43,2))</f>
        <v/>
      </c>
      <c r="K366" s="2" t="str">
        <f>IF(OR(results!F367="",results!$M367="",results!$AE367=0),"",VLOOKUP(results!F367,Feuil1!$N$2:$O$48,2))</f>
        <v/>
      </c>
      <c r="L366" s="2" t="str">
        <f>IF(OR(results!Q367="",results!$M367="",results!$AE367=0),"",VLOOKUP(results!Q367,Feuil1!$F$10:$G$43,2))</f>
        <v/>
      </c>
      <c r="M366" s="2" t="str">
        <f>IF(OR(results!R367="",results!$M367="",results!$AE367=0),"",VLOOKUP(results!R367,Feuil1!$F$10:$G$43,2))</f>
        <v/>
      </c>
      <c r="N366" s="2" t="str">
        <f>IF(OR(results!S367="",results!$M367="",results!$AE367=0),"",VLOOKUP(results!S367,Feuil1!$F$10:$G$43,2))</f>
        <v/>
      </c>
      <c r="O366" s="2" t="str">
        <f>IF(OR(results!T367="",results!$M367="",results!$AE367=0),"",VLOOKUP(results!T367,Feuil1!$F$10:$G$43,2))</f>
        <v/>
      </c>
      <c r="P366" s="2" t="str">
        <f>IF(OR(results!U367="",results!$M367="",results!$AE367=0),"",VLOOKUP(results!U367,Feuil1!$F$10:$G$43,2))</f>
        <v/>
      </c>
      <c r="Q366" s="2" t="str">
        <f>IF(OR(results!V367="",results!$M367="",results!$AE367=0),"",VLOOKUP(results!V367,Feuil1!$F$10:$G$43,2))</f>
        <v/>
      </c>
      <c r="R366" s="2" t="str">
        <f>IF(OR(results!W367="",results!$M367="",results!$AE367=0),"",VLOOKUP(results!W367,Feuil1!$C$10:$D$43,2))</f>
        <v/>
      </c>
    </row>
    <row r="367" spans="1:18" x14ac:dyDescent="0.25">
      <c r="A367" s="2" t="str">
        <f>IF(OR(results!F368="",results!$M368="",results!AE368=0),"",VLOOKUP(results!F368,Feuil1!$F$10:$G$43,2))</f>
        <v/>
      </c>
      <c r="B367" s="2" t="str">
        <f>IF(OR(results!G368="",results!$M368="",results!$AE368=0),"",VLOOKUP(results!G368,Feuil1!$F$10:$G$43,2))</f>
        <v/>
      </c>
      <c r="C367" s="2" t="str">
        <f>IF(OR(results!H368="",results!$M368="",results!$AE368=0),"",VLOOKUP(results!H368,Feuil1!$F$10:$G$43,2))</f>
        <v/>
      </c>
      <c r="D367" s="2" t="str">
        <f>IF(OR(results!I368="",results!$M368="",results!$AE368=0),"",VLOOKUP(results!I368,Feuil1!$F$10:$G$43,2))</f>
        <v/>
      </c>
      <c r="E367" s="2" t="str">
        <f>IF(OR(results!J368="",results!$M368="",results!$AE368=0),"",VLOOKUP(results!J368,Feuil1!$F$10:$G$43,2))</f>
        <v/>
      </c>
      <c r="F367" s="2" t="str">
        <f>IF(OR(results!K368="",results!$M368="",results!$AE368=0),"",VLOOKUP(results!K368,Feuil1!$F$10:$G$43,2))</f>
        <v/>
      </c>
      <c r="G367" s="2" t="str">
        <f>IF(OR(results!L368="",results!$M368="",results!$AE368=0),"",VLOOKUP(results!L368,Feuil1!$F$10:$G$43,2))</f>
        <v/>
      </c>
      <c r="H367" s="2" t="str">
        <f>IF(OR(results!M368="",results!$M368="",results!$AE368=0),"",VLOOKUP(results!M368,Feuil1!$C$10:$D$43,2))</f>
        <v/>
      </c>
      <c r="K367" s="2" t="str">
        <f>IF(OR(results!F368="",results!$M368="",results!$AE368=0),"",VLOOKUP(results!F368,Feuil1!$N$2:$O$48,2))</f>
        <v/>
      </c>
      <c r="L367" s="2" t="str">
        <f>IF(OR(results!Q368="",results!$M368="",results!$AE368=0),"",VLOOKUP(results!Q368,Feuil1!$F$10:$G$43,2))</f>
        <v/>
      </c>
      <c r="M367" s="2" t="str">
        <f>IF(OR(results!R368="",results!$M368="",results!$AE368=0),"",VLOOKUP(results!R368,Feuil1!$F$10:$G$43,2))</f>
        <v/>
      </c>
      <c r="N367" s="2" t="str">
        <f>IF(OR(results!S368="",results!$M368="",results!$AE368=0),"",VLOOKUP(results!S368,Feuil1!$F$10:$G$43,2))</f>
        <v/>
      </c>
      <c r="O367" s="2" t="str">
        <f>IF(OR(results!T368="",results!$M368="",results!$AE368=0),"",VLOOKUP(results!T368,Feuil1!$F$10:$G$43,2))</f>
        <v/>
      </c>
      <c r="P367" s="2" t="str">
        <f>IF(OR(results!U368="",results!$M368="",results!$AE368=0),"",VLOOKUP(results!U368,Feuil1!$F$10:$G$43,2))</f>
        <v/>
      </c>
      <c r="Q367" s="2" t="str">
        <f>IF(OR(results!V368="",results!$M368="",results!$AE368=0),"",VLOOKUP(results!V368,Feuil1!$F$10:$G$43,2))</f>
        <v/>
      </c>
      <c r="R367" s="2" t="str">
        <f>IF(OR(results!W368="",results!$M368="",results!$AE368=0),"",VLOOKUP(results!W368,Feuil1!$C$10:$D$43,2))</f>
        <v/>
      </c>
    </row>
    <row r="368" spans="1:18" x14ac:dyDescent="0.25">
      <c r="A368" s="2" t="str">
        <f>IF(OR(results!F369="",results!$M369="",results!AE369=0),"",VLOOKUP(results!F369,Feuil1!$F$10:$G$43,2))</f>
        <v/>
      </c>
      <c r="B368" s="2" t="str">
        <f>IF(OR(results!G369="",results!$M369="",results!$AE369=0),"",VLOOKUP(results!G369,Feuil1!$F$10:$G$43,2))</f>
        <v/>
      </c>
      <c r="C368" s="2" t="str">
        <f>IF(OR(results!H369="",results!$M369="",results!$AE369=0),"",VLOOKUP(results!H369,Feuil1!$F$10:$G$43,2))</f>
        <v/>
      </c>
      <c r="D368" s="2" t="str">
        <f>IF(OR(results!I369="",results!$M369="",results!$AE369=0),"",VLOOKUP(results!I369,Feuil1!$F$10:$G$43,2))</f>
        <v/>
      </c>
      <c r="E368" s="2" t="str">
        <f>IF(OR(results!J369="",results!$M369="",results!$AE369=0),"",VLOOKUP(results!J369,Feuil1!$F$10:$G$43,2))</f>
        <v/>
      </c>
      <c r="F368" s="2" t="str">
        <f>IF(OR(results!K369="",results!$M369="",results!$AE369=0),"",VLOOKUP(results!K369,Feuil1!$F$10:$G$43,2))</f>
        <v/>
      </c>
      <c r="G368" s="2" t="str">
        <f>IF(OR(results!L369="",results!$M369="",results!$AE369=0),"",VLOOKUP(results!L369,Feuil1!$F$10:$G$43,2))</f>
        <v/>
      </c>
      <c r="H368" s="2" t="str">
        <f>IF(OR(results!M369="",results!$M369="",results!$AE369=0),"",VLOOKUP(results!M369,Feuil1!$C$10:$D$43,2))</f>
        <v/>
      </c>
      <c r="K368" s="2" t="str">
        <f>IF(OR(results!F369="",results!$M369="",results!$AE369=0),"",VLOOKUP(results!F369,Feuil1!$N$2:$O$48,2))</f>
        <v/>
      </c>
      <c r="L368" s="2" t="str">
        <f>IF(OR(results!Q369="",results!$M369="",results!$AE369=0),"",VLOOKUP(results!Q369,Feuil1!$F$10:$G$43,2))</f>
        <v/>
      </c>
      <c r="M368" s="2" t="str">
        <f>IF(OR(results!R369="",results!$M369="",results!$AE369=0),"",VLOOKUP(results!R369,Feuil1!$F$10:$G$43,2))</f>
        <v/>
      </c>
      <c r="N368" s="2" t="str">
        <f>IF(OR(results!S369="",results!$M369="",results!$AE369=0),"",VLOOKUP(results!S369,Feuil1!$F$10:$G$43,2))</f>
        <v/>
      </c>
      <c r="O368" s="2" t="str">
        <f>IF(OR(results!T369="",results!$M369="",results!$AE369=0),"",VLOOKUP(results!T369,Feuil1!$F$10:$G$43,2))</f>
        <v/>
      </c>
      <c r="P368" s="2" t="str">
        <f>IF(OR(results!U369="",results!$M369="",results!$AE369=0),"",VLOOKUP(results!U369,Feuil1!$F$10:$G$43,2))</f>
        <v/>
      </c>
      <c r="Q368" s="2" t="str">
        <f>IF(OR(results!V369="",results!$M369="",results!$AE369=0),"",VLOOKUP(results!V369,Feuil1!$F$10:$G$43,2))</f>
        <v/>
      </c>
      <c r="R368" s="2" t="str">
        <f>IF(OR(results!W369="",results!$M369="",results!$AE369=0),"",VLOOKUP(results!W369,Feuil1!$C$10:$D$43,2))</f>
        <v/>
      </c>
    </row>
    <row r="369" spans="1:18" x14ac:dyDescent="0.25">
      <c r="A369" s="2" t="str">
        <f>IF(OR(results!F370="",results!$M370="",results!AE370=0),"",VLOOKUP(results!F370,Feuil1!$F$10:$G$43,2))</f>
        <v/>
      </c>
      <c r="B369" s="2" t="str">
        <f>IF(OR(results!G370="",results!$M370="",results!$AE370=0),"",VLOOKUP(results!G370,Feuil1!$F$10:$G$43,2))</f>
        <v/>
      </c>
      <c r="C369" s="2" t="str">
        <f>IF(OR(results!H370="",results!$M370="",results!$AE370=0),"",VLOOKUP(results!H370,Feuil1!$F$10:$G$43,2))</f>
        <v/>
      </c>
      <c r="D369" s="2" t="str">
        <f>IF(OR(results!I370="",results!$M370="",results!$AE370=0),"",VLOOKUP(results!I370,Feuil1!$F$10:$G$43,2))</f>
        <v/>
      </c>
      <c r="E369" s="2" t="str">
        <f>IF(OR(results!J370="",results!$M370="",results!$AE370=0),"",VLOOKUP(results!J370,Feuil1!$F$10:$G$43,2))</f>
        <v/>
      </c>
      <c r="F369" s="2" t="str">
        <f>IF(OR(results!K370="",results!$M370="",results!$AE370=0),"",VLOOKUP(results!K370,Feuil1!$F$10:$G$43,2))</f>
        <v/>
      </c>
      <c r="G369" s="2" t="str">
        <f>IF(OR(results!L370="",results!$M370="",results!$AE370=0),"",VLOOKUP(results!L370,Feuil1!$F$10:$G$43,2))</f>
        <v/>
      </c>
      <c r="H369" s="2" t="str">
        <f>IF(OR(results!M370="",results!$M370="",results!$AE370=0),"",VLOOKUP(results!M370,Feuil1!$C$10:$D$43,2))</f>
        <v/>
      </c>
      <c r="K369" s="2" t="str">
        <f>IF(OR(results!F370="",results!$M370="",results!$AE370=0),"",VLOOKUP(results!F370,Feuil1!$N$2:$O$48,2))</f>
        <v/>
      </c>
      <c r="L369" s="2" t="str">
        <f>IF(OR(results!Q370="",results!$M370="",results!$AE370=0),"",VLOOKUP(results!Q370,Feuil1!$F$10:$G$43,2))</f>
        <v/>
      </c>
      <c r="M369" s="2" t="str">
        <f>IF(OR(results!R370="",results!$M370="",results!$AE370=0),"",VLOOKUP(results!R370,Feuil1!$F$10:$G$43,2))</f>
        <v/>
      </c>
      <c r="N369" s="2" t="str">
        <f>IF(OR(results!S370="",results!$M370="",results!$AE370=0),"",VLOOKUP(results!S370,Feuil1!$F$10:$G$43,2))</f>
        <v/>
      </c>
      <c r="O369" s="2" t="str">
        <f>IF(OR(results!T370="",results!$M370="",results!$AE370=0),"",VLOOKUP(results!T370,Feuil1!$F$10:$G$43,2))</f>
        <v/>
      </c>
      <c r="P369" s="2" t="str">
        <f>IF(OR(results!U370="",results!$M370="",results!$AE370=0),"",VLOOKUP(results!U370,Feuil1!$F$10:$G$43,2))</f>
        <v/>
      </c>
      <c r="Q369" s="2" t="str">
        <f>IF(OR(results!V370="",results!$M370="",results!$AE370=0),"",VLOOKUP(results!V370,Feuil1!$F$10:$G$43,2))</f>
        <v/>
      </c>
      <c r="R369" s="2" t="str">
        <f>IF(OR(results!W370="",results!$M370="",results!$AE370=0),"",VLOOKUP(results!W370,Feuil1!$C$10:$D$43,2))</f>
        <v/>
      </c>
    </row>
    <row r="370" spans="1:18" x14ac:dyDescent="0.25">
      <c r="A370" s="2" t="str">
        <f>IF(OR(results!F371="",results!$M371="",results!AE371=0),"",VLOOKUP(results!F371,Feuil1!$F$10:$G$43,2))</f>
        <v/>
      </c>
      <c r="B370" s="2" t="str">
        <f>IF(OR(results!G371="",results!$M371="",results!$AE371=0),"",VLOOKUP(results!G371,Feuil1!$F$10:$G$43,2))</f>
        <v/>
      </c>
      <c r="C370" s="2" t="str">
        <f>IF(OR(results!H371="",results!$M371="",results!$AE371=0),"",VLOOKUP(results!H371,Feuil1!$F$10:$G$43,2))</f>
        <v/>
      </c>
      <c r="D370" s="2" t="str">
        <f>IF(OR(results!I371="",results!$M371="",results!$AE371=0),"",VLOOKUP(results!I371,Feuil1!$F$10:$G$43,2))</f>
        <v/>
      </c>
      <c r="E370" s="2" t="str">
        <f>IF(OR(results!J371="",results!$M371="",results!$AE371=0),"",VLOOKUP(results!J371,Feuil1!$F$10:$G$43,2))</f>
        <v/>
      </c>
      <c r="F370" s="2" t="str">
        <f>IF(OR(results!K371="",results!$M371="",results!$AE371=0),"",VLOOKUP(results!K371,Feuil1!$F$10:$G$43,2))</f>
        <v/>
      </c>
      <c r="G370" s="2" t="str">
        <f>IF(OR(results!L371="",results!$M371="",results!$AE371=0),"",VLOOKUP(results!L371,Feuil1!$F$10:$G$43,2))</f>
        <v/>
      </c>
      <c r="H370" s="2" t="str">
        <f>IF(OR(results!M371="",results!$M371="",results!$AE371=0),"",VLOOKUP(results!M371,Feuil1!$C$10:$D$43,2))</f>
        <v/>
      </c>
      <c r="K370" s="2" t="str">
        <f>IF(OR(results!F371="",results!$M371="",results!$AE371=0),"",VLOOKUP(results!F371,Feuil1!$N$2:$O$48,2))</f>
        <v/>
      </c>
      <c r="L370" s="2" t="str">
        <f>IF(OR(results!Q371="",results!$M371="",results!$AE371=0),"",VLOOKUP(results!Q371,Feuil1!$F$10:$G$43,2))</f>
        <v/>
      </c>
      <c r="M370" s="2" t="str">
        <f>IF(OR(results!R371="",results!$M371="",results!$AE371=0),"",VLOOKUP(results!R371,Feuil1!$F$10:$G$43,2))</f>
        <v/>
      </c>
      <c r="N370" s="2" t="str">
        <f>IF(OR(results!S371="",results!$M371="",results!$AE371=0),"",VLOOKUP(results!S371,Feuil1!$F$10:$G$43,2))</f>
        <v/>
      </c>
      <c r="O370" s="2" t="str">
        <f>IF(OR(results!T371="",results!$M371="",results!$AE371=0),"",VLOOKUP(results!T371,Feuil1!$F$10:$G$43,2))</f>
        <v/>
      </c>
      <c r="P370" s="2" t="str">
        <f>IF(OR(results!U371="",results!$M371="",results!$AE371=0),"",VLOOKUP(results!U371,Feuil1!$F$10:$G$43,2))</f>
        <v/>
      </c>
      <c r="Q370" s="2" t="str">
        <f>IF(OR(results!V371="",results!$M371="",results!$AE371=0),"",VLOOKUP(results!V371,Feuil1!$F$10:$G$43,2))</f>
        <v/>
      </c>
      <c r="R370" s="2" t="str">
        <f>IF(OR(results!W371="",results!$M371="",results!$AE371=0),"",VLOOKUP(results!W371,Feuil1!$C$10:$D$43,2))</f>
        <v/>
      </c>
    </row>
    <row r="371" spans="1:18" x14ac:dyDescent="0.25">
      <c r="A371" s="2" t="str">
        <f>IF(OR(results!F372="",results!$M372="",results!AE372=0),"",VLOOKUP(results!F372,Feuil1!$F$10:$G$43,2))</f>
        <v/>
      </c>
      <c r="B371" s="2" t="str">
        <f>IF(OR(results!G372="",results!$M372="",results!$AE372=0),"",VLOOKUP(results!G372,Feuil1!$F$10:$G$43,2))</f>
        <v/>
      </c>
      <c r="C371" s="2" t="str">
        <f>IF(OR(results!H372="",results!$M372="",results!$AE372=0),"",VLOOKUP(results!H372,Feuil1!$F$10:$G$43,2))</f>
        <v/>
      </c>
      <c r="D371" s="2" t="str">
        <f>IF(OR(results!I372="",results!$M372="",results!$AE372=0),"",VLOOKUP(results!I372,Feuil1!$F$10:$G$43,2))</f>
        <v/>
      </c>
      <c r="E371" s="2" t="str">
        <f>IF(OR(results!J372="",results!$M372="",results!$AE372=0),"",VLOOKUP(results!J372,Feuil1!$F$10:$G$43,2))</f>
        <v/>
      </c>
      <c r="F371" s="2" t="str">
        <f>IF(OR(results!K372="",results!$M372="",results!$AE372=0),"",VLOOKUP(results!K372,Feuil1!$F$10:$G$43,2))</f>
        <v/>
      </c>
      <c r="G371" s="2" t="str">
        <f>IF(OR(results!L372="",results!$M372="",results!$AE372=0),"",VLOOKUP(results!L372,Feuil1!$F$10:$G$43,2))</f>
        <v/>
      </c>
      <c r="H371" s="2" t="str">
        <f>IF(OR(results!M372="",results!$M372="",results!$AE372=0),"",VLOOKUP(results!M372,Feuil1!$C$10:$D$43,2))</f>
        <v/>
      </c>
      <c r="K371" s="2" t="str">
        <f>IF(OR(results!F372="",results!$M372="",results!$AE372=0),"",VLOOKUP(results!F372,Feuil1!$N$2:$O$48,2))</f>
        <v/>
      </c>
      <c r="L371" s="2" t="str">
        <f>IF(OR(results!Q372="",results!$M372="",results!$AE372=0),"",VLOOKUP(results!Q372,Feuil1!$F$10:$G$43,2))</f>
        <v/>
      </c>
      <c r="M371" s="2" t="str">
        <f>IF(OR(results!R372="",results!$M372="",results!$AE372=0),"",VLOOKUP(results!R372,Feuil1!$F$10:$G$43,2))</f>
        <v/>
      </c>
      <c r="N371" s="2" t="str">
        <f>IF(OR(results!S372="",results!$M372="",results!$AE372=0),"",VLOOKUP(results!S372,Feuil1!$F$10:$G$43,2))</f>
        <v/>
      </c>
      <c r="O371" s="2" t="str">
        <f>IF(OR(results!T372="",results!$M372="",results!$AE372=0),"",VLOOKUP(results!T372,Feuil1!$F$10:$G$43,2))</f>
        <v/>
      </c>
      <c r="P371" s="2" t="str">
        <f>IF(OR(results!U372="",results!$M372="",results!$AE372=0),"",VLOOKUP(results!U372,Feuil1!$F$10:$G$43,2))</f>
        <v/>
      </c>
      <c r="Q371" s="2" t="str">
        <f>IF(OR(results!V372="",results!$M372="",results!$AE372=0),"",VLOOKUP(results!V372,Feuil1!$F$10:$G$43,2))</f>
        <v/>
      </c>
      <c r="R371" s="2" t="str">
        <f>IF(OR(results!W372="",results!$M372="",results!$AE372=0),"",VLOOKUP(results!W372,Feuil1!$C$10:$D$43,2))</f>
        <v/>
      </c>
    </row>
    <row r="372" spans="1:18" x14ac:dyDescent="0.25">
      <c r="A372" s="2" t="str">
        <f>IF(OR(results!F373="",results!$M373="",results!AE373=0),"",VLOOKUP(results!F373,Feuil1!$F$10:$G$43,2))</f>
        <v/>
      </c>
      <c r="B372" s="2" t="str">
        <f>IF(OR(results!G373="",results!$M373="",results!$AE373=0),"",VLOOKUP(results!G373,Feuil1!$F$10:$G$43,2))</f>
        <v/>
      </c>
      <c r="C372" s="2" t="str">
        <f>IF(OR(results!H373="",results!$M373="",results!$AE373=0),"",VLOOKUP(results!H373,Feuil1!$F$10:$G$43,2))</f>
        <v/>
      </c>
      <c r="D372" s="2" t="str">
        <f>IF(OR(results!I373="",results!$M373="",results!$AE373=0),"",VLOOKUP(results!I373,Feuil1!$F$10:$G$43,2))</f>
        <v/>
      </c>
      <c r="E372" s="2" t="str">
        <f>IF(OR(results!J373="",results!$M373="",results!$AE373=0),"",VLOOKUP(results!J373,Feuil1!$F$10:$G$43,2))</f>
        <v/>
      </c>
      <c r="F372" s="2" t="str">
        <f>IF(OR(results!K373="",results!$M373="",results!$AE373=0),"",VLOOKUP(results!K373,Feuil1!$F$10:$G$43,2))</f>
        <v/>
      </c>
      <c r="G372" s="2" t="str">
        <f>IF(OR(results!L373="",results!$M373="",results!$AE373=0),"",VLOOKUP(results!L373,Feuil1!$F$10:$G$43,2))</f>
        <v/>
      </c>
      <c r="H372" s="2" t="str">
        <f>IF(OR(results!M373="",results!$M373="",results!$AE373=0),"",VLOOKUP(results!M373,Feuil1!$C$10:$D$43,2))</f>
        <v/>
      </c>
      <c r="K372" s="2" t="str">
        <f>IF(OR(results!F373="",results!$M373="",results!$AE373=0),"",VLOOKUP(results!F373,Feuil1!$N$2:$O$48,2))</f>
        <v/>
      </c>
      <c r="L372" s="2" t="str">
        <f>IF(OR(results!Q373="",results!$M373="",results!$AE373=0),"",VLOOKUP(results!Q373,Feuil1!$F$10:$G$43,2))</f>
        <v/>
      </c>
      <c r="M372" s="2" t="str">
        <f>IF(OR(results!R373="",results!$M373="",results!$AE373=0),"",VLOOKUP(results!R373,Feuil1!$F$10:$G$43,2))</f>
        <v/>
      </c>
      <c r="N372" s="2" t="str">
        <f>IF(OR(results!S373="",results!$M373="",results!$AE373=0),"",VLOOKUP(results!S373,Feuil1!$F$10:$G$43,2))</f>
        <v/>
      </c>
      <c r="O372" s="2" t="str">
        <f>IF(OR(results!T373="",results!$M373="",results!$AE373=0),"",VLOOKUP(results!T373,Feuil1!$F$10:$G$43,2))</f>
        <v/>
      </c>
      <c r="P372" s="2" t="str">
        <f>IF(OR(results!U373="",results!$M373="",results!$AE373=0),"",VLOOKUP(results!U373,Feuil1!$F$10:$G$43,2))</f>
        <v/>
      </c>
      <c r="Q372" s="2" t="str">
        <f>IF(OR(results!V373="",results!$M373="",results!$AE373=0),"",VLOOKUP(results!V373,Feuil1!$F$10:$G$43,2))</f>
        <v/>
      </c>
      <c r="R372" s="2" t="str">
        <f>IF(OR(results!W373="",results!$M373="",results!$AE373=0),"",VLOOKUP(results!W373,Feuil1!$C$10:$D$43,2))</f>
        <v/>
      </c>
    </row>
    <row r="373" spans="1:18" x14ac:dyDescent="0.25">
      <c r="A373" s="2" t="str">
        <f>IF(OR(results!F374="",results!$M374="",results!AE374=0),"",VLOOKUP(results!F374,Feuil1!$F$10:$G$43,2))</f>
        <v/>
      </c>
      <c r="B373" s="2" t="str">
        <f>IF(OR(results!G374="",results!$M374="",results!$AE374=0),"",VLOOKUP(results!G374,Feuil1!$F$10:$G$43,2))</f>
        <v/>
      </c>
      <c r="C373" s="2" t="str">
        <f>IF(OR(results!H374="",results!$M374="",results!$AE374=0),"",VLOOKUP(results!H374,Feuil1!$F$10:$G$43,2))</f>
        <v/>
      </c>
      <c r="D373" s="2" t="str">
        <f>IF(OR(results!I374="",results!$M374="",results!$AE374=0),"",VLOOKUP(results!I374,Feuil1!$F$10:$G$43,2))</f>
        <v/>
      </c>
      <c r="E373" s="2" t="str">
        <f>IF(OR(results!J374="",results!$M374="",results!$AE374=0),"",VLOOKUP(results!J374,Feuil1!$F$10:$G$43,2))</f>
        <v/>
      </c>
      <c r="F373" s="2" t="str">
        <f>IF(OR(results!K374="",results!$M374="",results!$AE374=0),"",VLOOKUP(results!K374,Feuil1!$F$10:$G$43,2))</f>
        <v/>
      </c>
      <c r="G373" s="2" t="str">
        <f>IF(OR(results!L374="",results!$M374="",results!$AE374=0),"",VLOOKUP(results!L374,Feuil1!$F$10:$G$43,2))</f>
        <v/>
      </c>
      <c r="H373" s="2" t="str">
        <f>IF(OR(results!M374="",results!$M374="",results!$AE374=0),"",VLOOKUP(results!M374,Feuil1!$C$10:$D$43,2))</f>
        <v/>
      </c>
      <c r="K373" s="2" t="str">
        <f>IF(OR(results!F374="",results!$M374="",results!$AE374=0),"",VLOOKUP(results!F374,Feuil1!$N$2:$O$48,2))</f>
        <v/>
      </c>
      <c r="L373" s="2" t="str">
        <f>IF(OR(results!Q374="",results!$M374="",results!$AE374=0),"",VLOOKUP(results!Q374,Feuil1!$F$10:$G$43,2))</f>
        <v/>
      </c>
      <c r="M373" s="2" t="str">
        <f>IF(OR(results!R374="",results!$M374="",results!$AE374=0),"",VLOOKUP(results!R374,Feuil1!$F$10:$G$43,2))</f>
        <v/>
      </c>
      <c r="N373" s="2" t="str">
        <f>IF(OR(results!S374="",results!$M374="",results!$AE374=0),"",VLOOKUP(results!S374,Feuil1!$F$10:$G$43,2))</f>
        <v/>
      </c>
      <c r="O373" s="2" t="str">
        <f>IF(OR(results!T374="",results!$M374="",results!$AE374=0),"",VLOOKUP(results!T374,Feuil1!$F$10:$G$43,2))</f>
        <v/>
      </c>
      <c r="P373" s="2" t="str">
        <f>IF(OR(results!U374="",results!$M374="",results!$AE374=0),"",VLOOKUP(results!U374,Feuil1!$F$10:$G$43,2))</f>
        <v/>
      </c>
      <c r="Q373" s="2" t="str">
        <f>IF(OR(results!V374="",results!$M374="",results!$AE374=0),"",VLOOKUP(results!V374,Feuil1!$F$10:$G$43,2))</f>
        <v/>
      </c>
      <c r="R373" s="2" t="str">
        <f>IF(OR(results!W374="",results!$M374="",results!$AE374=0),"",VLOOKUP(results!W374,Feuil1!$C$10:$D$43,2))</f>
        <v/>
      </c>
    </row>
    <row r="374" spans="1:18" x14ac:dyDescent="0.25">
      <c r="A374" s="2" t="str">
        <f>IF(OR(results!F375="",results!$M375="",results!AE375=0),"",VLOOKUP(results!F375,Feuil1!$F$10:$G$43,2))</f>
        <v/>
      </c>
      <c r="B374" s="2" t="str">
        <f>IF(OR(results!G375="",results!$M375="",results!$AE375=0),"",VLOOKUP(results!G375,Feuil1!$F$10:$G$43,2))</f>
        <v/>
      </c>
      <c r="C374" s="2" t="str">
        <f>IF(OR(results!H375="",results!$M375="",results!$AE375=0),"",VLOOKUP(results!H375,Feuil1!$F$10:$G$43,2))</f>
        <v/>
      </c>
      <c r="D374" s="2" t="str">
        <f>IF(OR(results!I375="",results!$M375="",results!$AE375=0),"",VLOOKUP(results!I375,Feuil1!$F$10:$G$43,2))</f>
        <v/>
      </c>
      <c r="E374" s="2" t="str">
        <f>IF(OR(results!J375="",results!$M375="",results!$AE375=0),"",VLOOKUP(results!J375,Feuil1!$F$10:$G$43,2))</f>
        <v/>
      </c>
      <c r="F374" s="2" t="str">
        <f>IF(OR(results!K375="",results!$M375="",results!$AE375=0),"",VLOOKUP(results!K375,Feuil1!$F$10:$G$43,2))</f>
        <v/>
      </c>
      <c r="G374" s="2" t="str">
        <f>IF(OR(results!L375="",results!$M375="",results!$AE375=0),"",VLOOKUP(results!L375,Feuil1!$F$10:$G$43,2))</f>
        <v/>
      </c>
      <c r="H374" s="2" t="str">
        <f>IF(OR(results!M375="",results!$M375="",results!$AE375=0),"",VLOOKUP(results!M375,Feuil1!$C$10:$D$43,2))</f>
        <v/>
      </c>
      <c r="K374" s="2" t="str">
        <f>IF(OR(results!F375="",results!$M375="",results!$AE375=0),"",VLOOKUP(results!F375,Feuil1!$N$2:$O$48,2))</f>
        <v/>
      </c>
      <c r="L374" s="2" t="str">
        <f>IF(OR(results!Q375="",results!$M375="",results!$AE375=0),"",VLOOKUP(results!Q375,Feuil1!$F$10:$G$43,2))</f>
        <v/>
      </c>
      <c r="M374" s="2" t="str">
        <f>IF(OR(results!R375="",results!$M375="",results!$AE375=0),"",VLOOKUP(results!R375,Feuil1!$F$10:$G$43,2))</f>
        <v/>
      </c>
      <c r="N374" s="2" t="str">
        <f>IF(OR(results!S375="",results!$M375="",results!$AE375=0),"",VLOOKUP(results!S375,Feuil1!$F$10:$G$43,2))</f>
        <v/>
      </c>
      <c r="O374" s="2" t="str">
        <f>IF(OR(results!T375="",results!$M375="",results!$AE375=0),"",VLOOKUP(results!T375,Feuil1!$F$10:$G$43,2))</f>
        <v/>
      </c>
      <c r="P374" s="2" t="str">
        <f>IF(OR(results!U375="",results!$M375="",results!$AE375=0),"",VLOOKUP(results!U375,Feuil1!$F$10:$G$43,2))</f>
        <v/>
      </c>
      <c r="Q374" s="2" t="str">
        <f>IF(OR(results!V375="",results!$M375="",results!$AE375=0),"",VLOOKUP(results!V375,Feuil1!$F$10:$G$43,2))</f>
        <v/>
      </c>
      <c r="R374" s="2" t="str">
        <f>IF(OR(results!W375="",results!$M375="",results!$AE375=0),"",VLOOKUP(results!W375,Feuil1!$C$10:$D$43,2))</f>
        <v/>
      </c>
    </row>
    <row r="375" spans="1:18" x14ac:dyDescent="0.25">
      <c r="A375" s="2" t="str">
        <f>IF(OR(results!F376="",results!$M376="",results!AE376=0),"",VLOOKUP(results!F376,Feuil1!$F$10:$G$43,2))</f>
        <v/>
      </c>
      <c r="B375" s="2" t="str">
        <f>IF(OR(results!G376="",results!$M376="",results!$AE376=0),"",VLOOKUP(results!G376,Feuil1!$F$10:$G$43,2))</f>
        <v/>
      </c>
      <c r="C375" s="2" t="str">
        <f>IF(OR(results!H376="",results!$M376="",results!$AE376=0),"",VLOOKUP(results!H376,Feuil1!$F$10:$G$43,2))</f>
        <v/>
      </c>
      <c r="D375" s="2" t="str">
        <f>IF(OR(results!I376="",results!$M376="",results!$AE376=0),"",VLOOKUP(results!I376,Feuil1!$F$10:$G$43,2))</f>
        <v/>
      </c>
      <c r="E375" s="2" t="str">
        <f>IF(OR(results!J376="",results!$M376="",results!$AE376=0),"",VLOOKUP(results!J376,Feuil1!$F$10:$G$43,2))</f>
        <v/>
      </c>
      <c r="F375" s="2" t="str">
        <f>IF(OR(results!K376="",results!$M376="",results!$AE376=0),"",VLOOKUP(results!K376,Feuil1!$F$10:$G$43,2))</f>
        <v/>
      </c>
      <c r="G375" s="2" t="str">
        <f>IF(OR(results!L376="",results!$M376="",results!$AE376=0),"",VLOOKUP(results!L376,Feuil1!$F$10:$G$43,2))</f>
        <v/>
      </c>
      <c r="H375" s="2" t="str">
        <f>IF(OR(results!M376="",results!$M376="",results!$AE376=0),"",VLOOKUP(results!M376,Feuil1!$C$10:$D$43,2))</f>
        <v/>
      </c>
      <c r="K375" s="2" t="str">
        <f>IF(OR(results!F376="",results!$M376="",results!$AE376=0),"",VLOOKUP(results!F376,Feuil1!$N$2:$O$48,2))</f>
        <v/>
      </c>
      <c r="L375" s="2" t="str">
        <f>IF(OR(results!Q376="",results!$M376="",results!$AE376=0),"",VLOOKUP(results!Q376,Feuil1!$F$10:$G$43,2))</f>
        <v/>
      </c>
      <c r="M375" s="2" t="str">
        <f>IF(OR(results!R376="",results!$M376="",results!$AE376=0),"",VLOOKUP(results!R376,Feuil1!$F$10:$G$43,2))</f>
        <v/>
      </c>
      <c r="N375" s="2" t="str">
        <f>IF(OR(results!S376="",results!$M376="",results!$AE376=0),"",VLOOKUP(results!S376,Feuil1!$F$10:$G$43,2))</f>
        <v/>
      </c>
      <c r="O375" s="2" t="str">
        <f>IF(OR(results!T376="",results!$M376="",results!$AE376=0),"",VLOOKUP(results!T376,Feuil1!$F$10:$G$43,2))</f>
        <v/>
      </c>
      <c r="P375" s="2" t="str">
        <f>IF(OR(results!U376="",results!$M376="",results!$AE376=0),"",VLOOKUP(results!U376,Feuil1!$F$10:$G$43,2))</f>
        <v/>
      </c>
      <c r="Q375" s="2" t="str">
        <f>IF(OR(results!V376="",results!$M376="",results!$AE376=0),"",VLOOKUP(results!V376,Feuil1!$F$10:$G$43,2))</f>
        <v/>
      </c>
      <c r="R375" s="2" t="str">
        <f>IF(OR(results!W376="",results!$M376="",results!$AE376=0),"",VLOOKUP(results!W376,Feuil1!$C$10:$D$43,2))</f>
        <v/>
      </c>
    </row>
    <row r="376" spans="1:18" x14ac:dyDescent="0.25">
      <c r="A376" s="2" t="str">
        <f>IF(OR(results!F377="",results!$M377="",results!AE377=0),"",VLOOKUP(results!F377,Feuil1!$F$10:$G$43,2))</f>
        <v/>
      </c>
      <c r="B376" s="2" t="str">
        <f>IF(OR(results!G377="",results!$M377="",results!$AE377=0),"",VLOOKUP(results!G377,Feuil1!$F$10:$G$43,2))</f>
        <v/>
      </c>
      <c r="C376" s="2" t="str">
        <f>IF(OR(results!H377="",results!$M377="",results!$AE377=0),"",VLOOKUP(results!H377,Feuil1!$F$10:$G$43,2))</f>
        <v/>
      </c>
      <c r="D376" s="2" t="str">
        <f>IF(OR(results!I377="",results!$M377="",results!$AE377=0),"",VLOOKUP(results!I377,Feuil1!$F$10:$G$43,2))</f>
        <v/>
      </c>
      <c r="E376" s="2" t="str">
        <f>IF(OR(results!J377="",results!$M377="",results!$AE377=0),"",VLOOKUP(results!J377,Feuil1!$F$10:$G$43,2))</f>
        <v/>
      </c>
      <c r="F376" s="2" t="str">
        <f>IF(OR(results!K377="",results!$M377="",results!$AE377=0),"",VLOOKUP(results!K377,Feuil1!$F$10:$G$43,2))</f>
        <v/>
      </c>
      <c r="G376" s="2" t="str">
        <f>IF(OR(results!L377="",results!$M377="",results!$AE377=0),"",VLOOKUP(results!L377,Feuil1!$F$10:$G$43,2))</f>
        <v/>
      </c>
      <c r="H376" s="2" t="str">
        <f>IF(OR(results!M377="",results!$M377="",results!$AE377=0),"",VLOOKUP(results!M377,Feuil1!$C$10:$D$43,2))</f>
        <v/>
      </c>
      <c r="K376" s="2" t="str">
        <f>IF(OR(results!F377="",results!$M377="",results!$AE377=0),"",VLOOKUP(results!F377,Feuil1!$N$2:$O$48,2))</f>
        <v/>
      </c>
      <c r="L376" s="2" t="str">
        <f>IF(OR(results!Q377="",results!$M377="",results!$AE377=0),"",VLOOKUP(results!Q377,Feuil1!$F$10:$G$43,2))</f>
        <v/>
      </c>
      <c r="M376" s="2" t="str">
        <f>IF(OR(results!R377="",results!$M377="",results!$AE377=0),"",VLOOKUP(results!R377,Feuil1!$F$10:$G$43,2))</f>
        <v/>
      </c>
      <c r="N376" s="2" t="str">
        <f>IF(OR(results!S377="",results!$M377="",results!$AE377=0),"",VLOOKUP(results!S377,Feuil1!$F$10:$G$43,2))</f>
        <v/>
      </c>
      <c r="O376" s="2" t="str">
        <f>IF(OR(results!T377="",results!$M377="",results!$AE377=0),"",VLOOKUP(results!T377,Feuil1!$F$10:$G$43,2))</f>
        <v/>
      </c>
      <c r="P376" s="2" t="str">
        <f>IF(OR(results!U377="",results!$M377="",results!$AE377=0),"",VLOOKUP(results!U377,Feuil1!$F$10:$G$43,2))</f>
        <v/>
      </c>
      <c r="Q376" s="2" t="str">
        <f>IF(OR(results!V377="",results!$M377="",results!$AE377=0),"",VLOOKUP(results!V377,Feuil1!$F$10:$G$43,2))</f>
        <v/>
      </c>
      <c r="R376" s="2" t="str">
        <f>IF(OR(results!W377="",results!$M377="",results!$AE377=0),"",VLOOKUP(results!W377,Feuil1!$C$10:$D$43,2))</f>
        <v/>
      </c>
    </row>
    <row r="377" spans="1:18" x14ac:dyDescent="0.25">
      <c r="A377" s="2" t="str">
        <f>IF(OR(results!F378="",results!$M378="",results!AE378=0),"",VLOOKUP(results!F378,Feuil1!$F$10:$G$43,2))</f>
        <v/>
      </c>
      <c r="B377" s="2" t="str">
        <f>IF(OR(results!G378="",results!$M378="",results!$AE378=0),"",VLOOKUP(results!G378,Feuil1!$F$10:$G$43,2))</f>
        <v/>
      </c>
      <c r="C377" s="2" t="str">
        <f>IF(OR(results!H378="",results!$M378="",results!$AE378=0),"",VLOOKUP(results!H378,Feuil1!$F$10:$G$43,2))</f>
        <v/>
      </c>
      <c r="D377" s="2" t="str">
        <f>IF(OR(results!I378="",results!$M378="",results!$AE378=0),"",VLOOKUP(results!I378,Feuil1!$F$10:$G$43,2))</f>
        <v/>
      </c>
      <c r="E377" s="2" t="str">
        <f>IF(OR(results!J378="",results!$M378="",results!$AE378=0),"",VLOOKUP(results!J378,Feuil1!$F$10:$G$43,2))</f>
        <v/>
      </c>
      <c r="F377" s="2" t="str">
        <f>IF(OR(results!K378="",results!$M378="",results!$AE378=0),"",VLOOKUP(results!K378,Feuil1!$F$10:$G$43,2))</f>
        <v/>
      </c>
      <c r="G377" s="2" t="str">
        <f>IF(OR(results!L378="",results!$M378="",results!$AE378=0),"",VLOOKUP(results!L378,Feuil1!$F$10:$G$43,2))</f>
        <v/>
      </c>
      <c r="H377" s="2" t="str">
        <f>IF(OR(results!M378="",results!$M378="",results!$AE378=0),"",VLOOKUP(results!M378,Feuil1!$C$10:$D$43,2))</f>
        <v/>
      </c>
      <c r="K377" s="2" t="str">
        <f>IF(OR(results!F378="",results!$M378="",results!$AE378=0),"",VLOOKUP(results!F378,Feuil1!$N$2:$O$48,2))</f>
        <v/>
      </c>
      <c r="L377" s="2" t="str">
        <f>IF(OR(results!Q378="",results!$M378="",results!$AE378=0),"",VLOOKUP(results!Q378,Feuil1!$F$10:$G$43,2))</f>
        <v/>
      </c>
      <c r="M377" s="2" t="str">
        <f>IF(OR(results!R378="",results!$M378="",results!$AE378=0),"",VLOOKUP(results!R378,Feuil1!$F$10:$G$43,2))</f>
        <v/>
      </c>
      <c r="N377" s="2" t="str">
        <f>IF(OR(results!S378="",results!$M378="",results!$AE378=0),"",VLOOKUP(results!S378,Feuil1!$F$10:$G$43,2))</f>
        <v/>
      </c>
      <c r="O377" s="2" t="str">
        <f>IF(OR(results!T378="",results!$M378="",results!$AE378=0),"",VLOOKUP(results!T378,Feuil1!$F$10:$G$43,2))</f>
        <v/>
      </c>
      <c r="P377" s="2" t="str">
        <f>IF(OR(results!U378="",results!$M378="",results!$AE378=0),"",VLOOKUP(results!U378,Feuil1!$F$10:$G$43,2))</f>
        <v/>
      </c>
      <c r="Q377" s="2" t="str">
        <f>IF(OR(results!V378="",results!$M378="",results!$AE378=0),"",VLOOKUP(results!V378,Feuil1!$F$10:$G$43,2))</f>
        <v/>
      </c>
      <c r="R377" s="2" t="str">
        <f>IF(OR(results!W378="",results!$M378="",results!$AE378=0),"",VLOOKUP(results!W378,Feuil1!$C$10:$D$43,2))</f>
        <v/>
      </c>
    </row>
    <row r="378" spans="1:18" x14ac:dyDescent="0.25">
      <c r="A378" s="2" t="str">
        <f>IF(OR(results!F379="",results!$M379="",results!AE379=0),"",VLOOKUP(results!F379,Feuil1!$F$10:$G$43,2))</f>
        <v/>
      </c>
      <c r="B378" s="2" t="str">
        <f>IF(OR(results!G379="",results!$M379="",results!$AE379=0),"",VLOOKUP(results!G379,Feuil1!$F$10:$G$43,2))</f>
        <v/>
      </c>
      <c r="C378" s="2" t="str">
        <f>IF(OR(results!H379="",results!$M379="",results!$AE379=0),"",VLOOKUP(results!H379,Feuil1!$F$10:$G$43,2))</f>
        <v/>
      </c>
      <c r="D378" s="2" t="str">
        <f>IF(OR(results!I379="",results!$M379="",results!$AE379=0),"",VLOOKUP(results!I379,Feuil1!$F$10:$G$43,2))</f>
        <v/>
      </c>
      <c r="E378" s="2" t="str">
        <f>IF(OR(results!J379="",results!$M379="",results!$AE379=0),"",VLOOKUP(results!J379,Feuil1!$F$10:$G$43,2))</f>
        <v/>
      </c>
      <c r="F378" s="2" t="str">
        <f>IF(OR(results!K379="",results!$M379="",results!$AE379=0),"",VLOOKUP(results!K379,Feuil1!$F$10:$G$43,2))</f>
        <v/>
      </c>
      <c r="G378" s="2" t="str">
        <f>IF(OR(results!L379="",results!$M379="",results!$AE379=0),"",VLOOKUP(results!L379,Feuil1!$F$10:$G$43,2))</f>
        <v/>
      </c>
      <c r="H378" s="2" t="str">
        <f>IF(OR(results!M379="",results!$M379="",results!$AE379=0),"",VLOOKUP(results!M379,Feuil1!$C$10:$D$43,2))</f>
        <v/>
      </c>
      <c r="K378" s="2" t="str">
        <f>IF(OR(results!F379="",results!$M379="",results!$AE379=0),"",VLOOKUP(results!F379,Feuil1!$N$2:$O$48,2))</f>
        <v/>
      </c>
      <c r="L378" s="2" t="str">
        <f>IF(OR(results!Q379="",results!$M379="",results!$AE379=0),"",VLOOKUP(results!Q379,Feuil1!$F$10:$G$43,2))</f>
        <v/>
      </c>
      <c r="M378" s="2" t="str">
        <f>IF(OR(results!R379="",results!$M379="",results!$AE379=0),"",VLOOKUP(results!R379,Feuil1!$F$10:$G$43,2))</f>
        <v/>
      </c>
      <c r="N378" s="2" t="str">
        <f>IF(OR(results!S379="",results!$M379="",results!$AE379=0),"",VLOOKUP(results!S379,Feuil1!$F$10:$G$43,2))</f>
        <v/>
      </c>
      <c r="O378" s="2" t="str">
        <f>IF(OR(results!T379="",results!$M379="",results!$AE379=0),"",VLOOKUP(results!T379,Feuil1!$F$10:$G$43,2))</f>
        <v/>
      </c>
      <c r="P378" s="2" t="str">
        <f>IF(OR(results!U379="",results!$M379="",results!$AE379=0),"",VLOOKUP(results!U379,Feuil1!$F$10:$G$43,2))</f>
        <v/>
      </c>
      <c r="Q378" s="2" t="str">
        <f>IF(OR(results!V379="",results!$M379="",results!$AE379=0),"",VLOOKUP(results!V379,Feuil1!$F$10:$G$43,2))</f>
        <v/>
      </c>
      <c r="R378" s="2" t="str">
        <f>IF(OR(results!W379="",results!$M379="",results!$AE379=0),"",VLOOKUP(results!W379,Feuil1!$C$10:$D$43,2))</f>
        <v/>
      </c>
    </row>
    <row r="379" spans="1:18" x14ac:dyDescent="0.25">
      <c r="A379" s="2" t="str">
        <f>IF(OR(results!F380="",results!$M380="",results!AE380=0),"",VLOOKUP(results!F380,Feuil1!$F$10:$G$43,2))</f>
        <v/>
      </c>
      <c r="B379" s="2" t="str">
        <f>IF(OR(results!G380="",results!$M380="",results!$AE380=0),"",VLOOKUP(results!G380,Feuil1!$F$10:$G$43,2))</f>
        <v/>
      </c>
      <c r="C379" s="2" t="str">
        <f>IF(OR(results!H380="",results!$M380="",results!$AE380=0),"",VLOOKUP(results!H380,Feuil1!$F$10:$G$43,2))</f>
        <v/>
      </c>
      <c r="D379" s="2" t="str">
        <f>IF(OR(results!I380="",results!$M380="",results!$AE380=0),"",VLOOKUP(results!I380,Feuil1!$F$10:$G$43,2))</f>
        <v/>
      </c>
      <c r="E379" s="2" t="str">
        <f>IF(OR(results!J380="",results!$M380="",results!$AE380=0),"",VLOOKUP(results!J380,Feuil1!$F$10:$G$43,2))</f>
        <v/>
      </c>
      <c r="F379" s="2" t="str">
        <f>IF(OR(results!K380="",results!$M380="",results!$AE380=0),"",VLOOKUP(results!K380,Feuil1!$F$10:$G$43,2))</f>
        <v/>
      </c>
      <c r="G379" s="2" t="str">
        <f>IF(OR(results!L380="",results!$M380="",results!$AE380=0),"",VLOOKUP(results!L380,Feuil1!$F$10:$G$43,2))</f>
        <v/>
      </c>
      <c r="H379" s="2" t="str">
        <f>IF(OR(results!M380="",results!$M380="",results!$AE380=0),"",VLOOKUP(results!M380,Feuil1!$C$10:$D$43,2))</f>
        <v/>
      </c>
      <c r="K379" s="2" t="str">
        <f>IF(OR(results!F380="",results!$M380="",results!$AE380=0),"",VLOOKUP(results!F380,Feuil1!$N$2:$O$48,2))</f>
        <v/>
      </c>
      <c r="L379" s="2" t="str">
        <f>IF(OR(results!Q380="",results!$M380="",results!$AE380=0),"",VLOOKUP(results!Q380,Feuil1!$F$10:$G$43,2))</f>
        <v/>
      </c>
      <c r="M379" s="2" t="str">
        <f>IF(OR(results!R380="",results!$M380="",results!$AE380=0),"",VLOOKUP(results!R380,Feuil1!$F$10:$G$43,2))</f>
        <v/>
      </c>
      <c r="N379" s="2" t="str">
        <f>IF(OR(results!S380="",results!$M380="",results!$AE380=0),"",VLOOKUP(results!S380,Feuil1!$F$10:$G$43,2))</f>
        <v/>
      </c>
      <c r="O379" s="2" t="str">
        <f>IF(OR(results!T380="",results!$M380="",results!$AE380=0),"",VLOOKUP(results!T380,Feuil1!$F$10:$G$43,2))</f>
        <v/>
      </c>
      <c r="P379" s="2" t="str">
        <f>IF(OR(results!U380="",results!$M380="",results!$AE380=0),"",VLOOKUP(results!U380,Feuil1!$F$10:$G$43,2))</f>
        <v/>
      </c>
      <c r="Q379" s="2" t="str">
        <f>IF(OR(results!V380="",results!$M380="",results!$AE380=0),"",VLOOKUP(results!V380,Feuil1!$F$10:$G$43,2))</f>
        <v/>
      </c>
      <c r="R379" s="2" t="str">
        <f>IF(OR(results!W380="",results!$M380="",results!$AE380=0),"",VLOOKUP(results!W380,Feuil1!$C$10:$D$43,2))</f>
        <v/>
      </c>
    </row>
    <row r="380" spans="1:18" x14ac:dyDescent="0.25">
      <c r="A380" s="2" t="str">
        <f>IF(OR(results!F381="",results!$M381="",results!AE381=0),"",VLOOKUP(results!F381,Feuil1!$F$10:$G$43,2))</f>
        <v/>
      </c>
      <c r="B380" s="2" t="str">
        <f>IF(OR(results!G381="",results!$M381="",results!$AE381=0),"",VLOOKUP(results!G381,Feuil1!$F$10:$G$43,2))</f>
        <v/>
      </c>
      <c r="C380" s="2" t="str">
        <f>IF(OR(results!H381="",results!$M381="",results!$AE381=0),"",VLOOKUP(results!H381,Feuil1!$F$10:$G$43,2))</f>
        <v/>
      </c>
      <c r="D380" s="2" t="str">
        <f>IF(OR(results!I381="",results!$M381="",results!$AE381=0),"",VLOOKUP(results!I381,Feuil1!$F$10:$G$43,2))</f>
        <v/>
      </c>
      <c r="E380" s="2" t="str">
        <f>IF(OR(results!J381="",results!$M381="",results!$AE381=0),"",VLOOKUP(results!J381,Feuil1!$F$10:$G$43,2))</f>
        <v/>
      </c>
      <c r="F380" s="2" t="str">
        <f>IF(OR(results!K381="",results!$M381="",results!$AE381=0),"",VLOOKUP(results!K381,Feuil1!$F$10:$G$43,2))</f>
        <v/>
      </c>
      <c r="G380" s="2" t="str">
        <f>IF(OR(results!L381="",results!$M381="",results!$AE381=0),"",VLOOKUP(results!L381,Feuil1!$F$10:$G$43,2))</f>
        <v/>
      </c>
      <c r="H380" s="2" t="str">
        <f>IF(OR(results!M381="",results!$M381="",results!$AE381=0),"",VLOOKUP(results!M381,Feuil1!$C$10:$D$43,2))</f>
        <v/>
      </c>
      <c r="K380" s="2" t="str">
        <f>IF(OR(results!F381="",results!$M381="",results!$AE381=0),"",VLOOKUP(results!F381,Feuil1!$N$2:$O$48,2))</f>
        <v/>
      </c>
      <c r="L380" s="2" t="str">
        <f>IF(OR(results!Q381="",results!$M381="",results!$AE381=0),"",VLOOKUP(results!Q381,Feuil1!$F$10:$G$43,2))</f>
        <v/>
      </c>
      <c r="M380" s="2" t="str">
        <f>IF(OR(results!R381="",results!$M381="",results!$AE381=0),"",VLOOKUP(results!R381,Feuil1!$F$10:$G$43,2))</f>
        <v/>
      </c>
      <c r="N380" s="2" t="str">
        <f>IF(OR(results!S381="",results!$M381="",results!$AE381=0),"",VLOOKUP(results!S381,Feuil1!$F$10:$G$43,2))</f>
        <v/>
      </c>
      <c r="O380" s="2" t="str">
        <f>IF(OR(results!T381="",results!$M381="",results!$AE381=0),"",VLOOKUP(results!T381,Feuil1!$F$10:$G$43,2))</f>
        <v/>
      </c>
      <c r="P380" s="2" t="str">
        <f>IF(OR(results!U381="",results!$M381="",results!$AE381=0),"",VLOOKUP(results!U381,Feuil1!$F$10:$G$43,2))</f>
        <v/>
      </c>
      <c r="Q380" s="2" t="str">
        <f>IF(OR(results!V381="",results!$M381="",results!$AE381=0),"",VLOOKUP(results!V381,Feuil1!$F$10:$G$43,2))</f>
        <v/>
      </c>
      <c r="R380" s="2" t="str">
        <f>IF(OR(results!W381="",results!$M381="",results!$AE381=0),"",VLOOKUP(results!W381,Feuil1!$C$10:$D$43,2))</f>
        <v/>
      </c>
    </row>
    <row r="381" spans="1:18" x14ac:dyDescent="0.25">
      <c r="A381" s="2" t="str">
        <f>IF(OR(results!F382="",results!$M382="",results!AE382=0),"",VLOOKUP(results!F382,Feuil1!$F$10:$G$43,2))</f>
        <v/>
      </c>
      <c r="B381" s="2" t="str">
        <f>IF(OR(results!G382="",results!$M382="",results!$AE382=0),"",VLOOKUP(results!G382,Feuil1!$F$10:$G$43,2))</f>
        <v/>
      </c>
      <c r="C381" s="2" t="str">
        <f>IF(OR(results!H382="",results!$M382="",results!$AE382=0),"",VLOOKUP(results!H382,Feuil1!$F$10:$G$43,2))</f>
        <v/>
      </c>
      <c r="D381" s="2" t="str">
        <f>IF(OR(results!I382="",results!$M382="",results!$AE382=0),"",VLOOKUP(results!I382,Feuil1!$F$10:$G$43,2))</f>
        <v/>
      </c>
      <c r="E381" s="2" t="str">
        <f>IF(OR(results!J382="",results!$M382="",results!$AE382=0),"",VLOOKUP(results!J382,Feuil1!$F$10:$G$43,2))</f>
        <v/>
      </c>
      <c r="F381" s="2" t="str">
        <f>IF(OR(results!K382="",results!$M382="",results!$AE382=0),"",VLOOKUP(results!K382,Feuil1!$F$10:$G$43,2))</f>
        <v/>
      </c>
      <c r="G381" s="2" t="str">
        <f>IF(OR(results!L382="",results!$M382="",results!$AE382=0),"",VLOOKUP(results!L382,Feuil1!$F$10:$G$43,2))</f>
        <v/>
      </c>
      <c r="H381" s="2" t="str">
        <f>IF(OR(results!M382="",results!$M382="",results!$AE382=0),"",VLOOKUP(results!M382,Feuil1!$C$10:$D$43,2))</f>
        <v/>
      </c>
      <c r="K381" s="2" t="str">
        <f>IF(OR(results!F382="",results!$M382="",results!$AE382=0),"",VLOOKUP(results!F382,Feuil1!$N$2:$O$48,2))</f>
        <v/>
      </c>
      <c r="L381" s="2" t="str">
        <f>IF(OR(results!Q382="",results!$M382="",results!$AE382=0),"",VLOOKUP(results!Q382,Feuil1!$F$10:$G$43,2))</f>
        <v/>
      </c>
      <c r="M381" s="2" t="str">
        <f>IF(OR(results!R382="",results!$M382="",results!$AE382=0),"",VLOOKUP(results!R382,Feuil1!$F$10:$G$43,2))</f>
        <v/>
      </c>
      <c r="N381" s="2" t="str">
        <f>IF(OR(results!S382="",results!$M382="",results!$AE382=0),"",VLOOKUP(results!S382,Feuil1!$F$10:$G$43,2))</f>
        <v/>
      </c>
      <c r="O381" s="2" t="str">
        <f>IF(OR(results!T382="",results!$M382="",results!$AE382=0),"",VLOOKUP(results!T382,Feuil1!$F$10:$G$43,2))</f>
        <v/>
      </c>
      <c r="P381" s="2" t="str">
        <f>IF(OR(results!U382="",results!$M382="",results!$AE382=0),"",VLOOKUP(results!U382,Feuil1!$F$10:$G$43,2))</f>
        <v/>
      </c>
      <c r="Q381" s="2" t="str">
        <f>IF(OR(results!V382="",results!$M382="",results!$AE382=0),"",VLOOKUP(results!V382,Feuil1!$F$10:$G$43,2))</f>
        <v/>
      </c>
      <c r="R381" s="2" t="str">
        <f>IF(OR(results!W382="",results!$M382="",results!$AE382=0),"",VLOOKUP(results!W382,Feuil1!$C$10:$D$43,2))</f>
        <v/>
      </c>
    </row>
    <row r="382" spans="1:18" x14ac:dyDescent="0.25">
      <c r="A382" s="2" t="str">
        <f>IF(OR(results!F383="",results!$M383="",results!AE383=0),"",VLOOKUP(results!F383,Feuil1!$F$10:$G$43,2))</f>
        <v/>
      </c>
      <c r="B382" s="2" t="str">
        <f>IF(OR(results!G383="",results!$M383="",results!$AE383=0),"",VLOOKUP(results!G383,Feuil1!$F$10:$G$43,2))</f>
        <v/>
      </c>
      <c r="C382" s="2" t="str">
        <f>IF(OR(results!H383="",results!$M383="",results!$AE383=0),"",VLOOKUP(results!H383,Feuil1!$F$10:$G$43,2))</f>
        <v/>
      </c>
      <c r="D382" s="2" t="str">
        <f>IF(OR(results!I383="",results!$M383="",results!$AE383=0),"",VLOOKUP(results!I383,Feuil1!$F$10:$G$43,2))</f>
        <v/>
      </c>
      <c r="E382" s="2" t="str">
        <f>IF(OR(results!J383="",results!$M383="",results!$AE383=0),"",VLOOKUP(results!J383,Feuil1!$F$10:$G$43,2))</f>
        <v/>
      </c>
      <c r="F382" s="2" t="str">
        <f>IF(OR(results!K383="",results!$M383="",results!$AE383=0),"",VLOOKUP(results!K383,Feuil1!$F$10:$G$43,2))</f>
        <v/>
      </c>
      <c r="G382" s="2" t="str">
        <f>IF(OR(results!L383="",results!$M383="",results!$AE383=0),"",VLOOKUP(results!L383,Feuil1!$F$10:$G$43,2))</f>
        <v/>
      </c>
      <c r="H382" s="2" t="str">
        <f>IF(OR(results!M383="",results!$M383="",results!$AE383=0),"",VLOOKUP(results!M383,Feuil1!$C$10:$D$43,2))</f>
        <v/>
      </c>
      <c r="K382" s="2" t="str">
        <f>IF(OR(results!F383="",results!$M383="",results!$AE383=0),"",VLOOKUP(results!F383,Feuil1!$N$2:$O$48,2))</f>
        <v/>
      </c>
      <c r="L382" s="2" t="str">
        <f>IF(OR(results!Q383="",results!$M383="",results!$AE383=0),"",VLOOKUP(results!Q383,Feuil1!$F$10:$G$43,2))</f>
        <v/>
      </c>
      <c r="M382" s="2" t="str">
        <f>IF(OR(results!R383="",results!$M383="",results!$AE383=0),"",VLOOKUP(results!R383,Feuil1!$F$10:$G$43,2))</f>
        <v/>
      </c>
      <c r="N382" s="2" t="str">
        <f>IF(OR(results!S383="",results!$M383="",results!$AE383=0),"",VLOOKUP(results!S383,Feuil1!$F$10:$G$43,2))</f>
        <v/>
      </c>
      <c r="O382" s="2" t="str">
        <f>IF(OR(results!T383="",results!$M383="",results!$AE383=0),"",VLOOKUP(results!T383,Feuil1!$F$10:$G$43,2))</f>
        <v/>
      </c>
      <c r="P382" s="2" t="str">
        <f>IF(OR(results!U383="",results!$M383="",results!$AE383=0),"",VLOOKUP(results!U383,Feuil1!$F$10:$G$43,2))</f>
        <v/>
      </c>
      <c r="Q382" s="2" t="str">
        <f>IF(OR(results!V383="",results!$M383="",results!$AE383=0),"",VLOOKUP(results!V383,Feuil1!$F$10:$G$43,2))</f>
        <v/>
      </c>
      <c r="R382" s="2" t="str">
        <f>IF(OR(results!W383="",results!$M383="",results!$AE383=0),"",VLOOKUP(results!W383,Feuil1!$C$10:$D$43,2))</f>
        <v/>
      </c>
    </row>
    <row r="383" spans="1:18" x14ac:dyDescent="0.25">
      <c r="A383" s="2" t="str">
        <f>IF(OR(results!F384="",results!$M384="",results!AE384=0),"",VLOOKUP(results!F384,Feuil1!$F$10:$G$43,2))</f>
        <v/>
      </c>
      <c r="B383" s="2" t="str">
        <f>IF(OR(results!G384="",results!$M384="",results!$AE384=0),"",VLOOKUP(results!G384,Feuil1!$F$10:$G$43,2))</f>
        <v/>
      </c>
      <c r="C383" s="2" t="str">
        <f>IF(OR(results!H384="",results!$M384="",results!$AE384=0),"",VLOOKUP(results!H384,Feuil1!$F$10:$G$43,2))</f>
        <v/>
      </c>
      <c r="D383" s="2" t="str">
        <f>IF(OR(results!I384="",results!$M384="",results!$AE384=0),"",VLOOKUP(results!I384,Feuil1!$F$10:$G$43,2))</f>
        <v/>
      </c>
      <c r="E383" s="2" t="str">
        <f>IF(OR(results!J384="",results!$M384="",results!$AE384=0),"",VLOOKUP(results!J384,Feuil1!$F$10:$G$43,2))</f>
        <v/>
      </c>
      <c r="F383" s="2" t="str">
        <f>IF(OR(results!K384="",results!$M384="",results!$AE384=0),"",VLOOKUP(results!K384,Feuil1!$F$10:$G$43,2))</f>
        <v/>
      </c>
      <c r="G383" s="2" t="str">
        <f>IF(OR(results!L384="",results!$M384="",results!$AE384=0),"",VLOOKUP(results!L384,Feuil1!$F$10:$G$43,2))</f>
        <v/>
      </c>
      <c r="H383" s="2" t="str">
        <f>IF(OR(results!M384="",results!$M384="",results!$AE384=0),"",VLOOKUP(results!M384,Feuil1!$C$10:$D$43,2))</f>
        <v/>
      </c>
      <c r="K383" s="2" t="str">
        <f>IF(OR(results!F384="",results!$M384="",results!$AE384=0),"",VLOOKUP(results!F384,Feuil1!$N$2:$O$48,2))</f>
        <v/>
      </c>
      <c r="L383" s="2" t="str">
        <f>IF(OR(results!Q384="",results!$M384="",results!$AE384=0),"",VLOOKUP(results!Q384,Feuil1!$F$10:$G$43,2))</f>
        <v/>
      </c>
      <c r="M383" s="2" t="str">
        <f>IF(OR(results!R384="",results!$M384="",results!$AE384=0),"",VLOOKUP(results!R384,Feuil1!$F$10:$G$43,2))</f>
        <v/>
      </c>
      <c r="N383" s="2" t="str">
        <f>IF(OR(results!S384="",results!$M384="",results!$AE384=0),"",VLOOKUP(results!S384,Feuil1!$F$10:$G$43,2))</f>
        <v/>
      </c>
      <c r="O383" s="2" t="str">
        <f>IF(OR(results!T384="",results!$M384="",results!$AE384=0),"",VLOOKUP(results!T384,Feuil1!$F$10:$G$43,2))</f>
        <v/>
      </c>
      <c r="P383" s="2" t="str">
        <f>IF(OR(results!U384="",results!$M384="",results!$AE384=0),"",VLOOKUP(results!U384,Feuil1!$F$10:$G$43,2))</f>
        <v/>
      </c>
      <c r="Q383" s="2" t="str">
        <f>IF(OR(results!V384="",results!$M384="",results!$AE384=0),"",VLOOKUP(results!V384,Feuil1!$F$10:$G$43,2))</f>
        <v/>
      </c>
      <c r="R383" s="2" t="str">
        <f>IF(OR(results!W384="",results!$M384="",results!$AE384=0),"",VLOOKUP(results!W384,Feuil1!$C$10:$D$43,2))</f>
        <v/>
      </c>
    </row>
    <row r="384" spans="1:18" x14ac:dyDescent="0.25">
      <c r="A384" s="2" t="str">
        <f>IF(OR(results!F385="",results!$M385="",results!AE385=0),"",VLOOKUP(results!F385,Feuil1!$F$10:$G$43,2))</f>
        <v/>
      </c>
      <c r="B384" s="2" t="str">
        <f>IF(OR(results!G385="",results!$M385="",results!$AE385=0),"",VLOOKUP(results!G385,Feuil1!$F$10:$G$43,2))</f>
        <v/>
      </c>
      <c r="C384" s="2" t="str">
        <f>IF(OR(results!H385="",results!$M385="",results!$AE385=0),"",VLOOKUP(results!H385,Feuil1!$F$10:$G$43,2))</f>
        <v/>
      </c>
      <c r="D384" s="2" t="str">
        <f>IF(OR(results!I385="",results!$M385="",results!$AE385=0),"",VLOOKUP(results!I385,Feuil1!$F$10:$G$43,2))</f>
        <v/>
      </c>
      <c r="E384" s="2" t="str">
        <f>IF(OR(results!J385="",results!$M385="",results!$AE385=0),"",VLOOKUP(results!J385,Feuil1!$F$10:$G$43,2))</f>
        <v/>
      </c>
      <c r="F384" s="2" t="str">
        <f>IF(OR(results!K385="",results!$M385="",results!$AE385=0),"",VLOOKUP(results!K385,Feuil1!$F$10:$G$43,2))</f>
        <v/>
      </c>
      <c r="G384" s="2" t="str">
        <f>IF(OR(results!L385="",results!$M385="",results!$AE385=0),"",VLOOKUP(results!L385,Feuil1!$F$10:$G$43,2))</f>
        <v/>
      </c>
      <c r="H384" s="2" t="str">
        <f>IF(OR(results!M385="",results!$M385="",results!$AE385=0),"",VLOOKUP(results!M385,Feuil1!$C$10:$D$43,2))</f>
        <v/>
      </c>
      <c r="K384" s="2" t="str">
        <f>IF(OR(results!F385="",results!$M385="",results!$AE385=0),"",VLOOKUP(results!F385,Feuil1!$N$2:$O$48,2))</f>
        <v/>
      </c>
      <c r="L384" s="2" t="str">
        <f>IF(OR(results!Q385="",results!$M385="",results!$AE385=0),"",VLOOKUP(results!Q385,Feuil1!$F$10:$G$43,2))</f>
        <v/>
      </c>
      <c r="M384" s="2" t="str">
        <f>IF(OR(results!R385="",results!$M385="",results!$AE385=0),"",VLOOKUP(results!R385,Feuil1!$F$10:$G$43,2))</f>
        <v/>
      </c>
      <c r="N384" s="2" t="str">
        <f>IF(OR(results!S385="",results!$M385="",results!$AE385=0),"",VLOOKUP(results!S385,Feuil1!$F$10:$G$43,2))</f>
        <v/>
      </c>
      <c r="O384" s="2" t="str">
        <f>IF(OR(results!T385="",results!$M385="",results!$AE385=0),"",VLOOKUP(results!T385,Feuil1!$F$10:$G$43,2))</f>
        <v/>
      </c>
      <c r="P384" s="2" t="str">
        <f>IF(OR(results!U385="",results!$M385="",results!$AE385=0),"",VLOOKUP(results!U385,Feuil1!$F$10:$G$43,2))</f>
        <v/>
      </c>
      <c r="Q384" s="2" t="str">
        <f>IF(OR(results!V385="",results!$M385="",results!$AE385=0),"",VLOOKUP(results!V385,Feuil1!$F$10:$G$43,2))</f>
        <v/>
      </c>
      <c r="R384" s="2" t="str">
        <f>IF(OR(results!W385="",results!$M385="",results!$AE385=0),"",VLOOKUP(results!W385,Feuil1!$C$10:$D$43,2))</f>
        <v/>
      </c>
    </row>
    <row r="385" spans="1:18" x14ac:dyDescent="0.25">
      <c r="A385" s="2" t="str">
        <f>IF(OR(results!F386="",results!$M386="",results!AE386=0),"",VLOOKUP(results!F386,Feuil1!$F$10:$G$43,2))</f>
        <v/>
      </c>
      <c r="B385" s="2" t="str">
        <f>IF(OR(results!G386="",results!$M386="",results!$AE386=0),"",VLOOKUP(results!G386,Feuil1!$F$10:$G$43,2))</f>
        <v/>
      </c>
      <c r="C385" s="2" t="str">
        <f>IF(OR(results!H386="",results!$M386="",results!$AE386=0),"",VLOOKUP(results!H386,Feuil1!$F$10:$G$43,2))</f>
        <v/>
      </c>
      <c r="D385" s="2" t="str">
        <f>IF(OR(results!I386="",results!$M386="",results!$AE386=0),"",VLOOKUP(results!I386,Feuil1!$F$10:$G$43,2))</f>
        <v/>
      </c>
      <c r="E385" s="2" t="str">
        <f>IF(OR(results!J386="",results!$M386="",results!$AE386=0),"",VLOOKUP(results!J386,Feuil1!$F$10:$G$43,2))</f>
        <v/>
      </c>
      <c r="F385" s="2" t="str">
        <f>IF(OR(results!K386="",results!$M386="",results!$AE386=0),"",VLOOKUP(results!K386,Feuil1!$F$10:$G$43,2))</f>
        <v/>
      </c>
      <c r="G385" s="2" t="str">
        <f>IF(OR(results!L386="",results!$M386="",results!$AE386=0),"",VLOOKUP(results!L386,Feuil1!$F$10:$G$43,2))</f>
        <v/>
      </c>
      <c r="H385" s="2" t="str">
        <f>IF(OR(results!M386="",results!$M386="",results!$AE386=0),"",VLOOKUP(results!M386,Feuil1!$C$10:$D$43,2))</f>
        <v/>
      </c>
      <c r="K385" s="2" t="str">
        <f>IF(OR(results!F386="",results!$M386="",results!$AE386=0),"",VLOOKUP(results!F386,Feuil1!$N$2:$O$48,2))</f>
        <v/>
      </c>
      <c r="L385" s="2" t="str">
        <f>IF(OR(results!Q386="",results!$M386="",results!$AE386=0),"",VLOOKUP(results!Q386,Feuil1!$F$10:$G$43,2))</f>
        <v/>
      </c>
      <c r="M385" s="2" t="str">
        <f>IF(OR(results!R386="",results!$M386="",results!$AE386=0),"",VLOOKUP(results!R386,Feuil1!$F$10:$G$43,2))</f>
        <v/>
      </c>
      <c r="N385" s="2" t="str">
        <f>IF(OR(results!S386="",results!$M386="",results!$AE386=0),"",VLOOKUP(results!S386,Feuil1!$F$10:$G$43,2))</f>
        <v/>
      </c>
      <c r="O385" s="2" t="str">
        <f>IF(OR(results!T386="",results!$M386="",results!$AE386=0),"",VLOOKUP(results!T386,Feuil1!$F$10:$G$43,2))</f>
        <v/>
      </c>
      <c r="P385" s="2" t="str">
        <f>IF(OR(results!U386="",results!$M386="",results!$AE386=0),"",VLOOKUP(results!U386,Feuil1!$F$10:$G$43,2))</f>
        <v/>
      </c>
      <c r="Q385" s="2" t="str">
        <f>IF(OR(results!V386="",results!$M386="",results!$AE386=0),"",VLOOKUP(results!V386,Feuil1!$F$10:$G$43,2))</f>
        <v/>
      </c>
      <c r="R385" s="2" t="str">
        <f>IF(OR(results!W386="",results!$M386="",results!$AE386=0),"",VLOOKUP(results!W386,Feuil1!$C$10:$D$43,2))</f>
        <v/>
      </c>
    </row>
    <row r="386" spans="1:18" x14ac:dyDescent="0.25">
      <c r="A386" s="2" t="str">
        <f>IF(OR(results!F387="",results!$M387="",results!AE387=0),"",VLOOKUP(results!F387,Feuil1!$F$10:$G$43,2))</f>
        <v/>
      </c>
      <c r="B386" s="2" t="str">
        <f>IF(OR(results!G387="",results!$M387="",results!$AE387=0),"",VLOOKUP(results!G387,Feuil1!$F$10:$G$43,2))</f>
        <v/>
      </c>
      <c r="C386" s="2" t="str">
        <f>IF(OR(results!H387="",results!$M387="",results!$AE387=0),"",VLOOKUP(results!H387,Feuil1!$F$10:$G$43,2))</f>
        <v/>
      </c>
      <c r="D386" s="2" t="str">
        <f>IF(OR(results!I387="",results!$M387="",results!$AE387=0),"",VLOOKUP(results!I387,Feuil1!$F$10:$G$43,2))</f>
        <v/>
      </c>
      <c r="E386" s="2" t="str">
        <f>IF(OR(results!J387="",results!$M387="",results!$AE387=0),"",VLOOKUP(results!J387,Feuil1!$F$10:$G$43,2))</f>
        <v/>
      </c>
      <c r="F386" s="2" t="str">
        <f>IF(OR(results!K387="",results!$M387="",results!$AE387=0),"",VLOOKUP(results!K387,Feuil1!$F$10:$G$43,2))</f>
        <v/>
      </c>
      <c r="G386" s="2" t="str">
        <f>IF(OR(results!L387="",results!$M387="",results!$AE387=0),"",VLOOKUP(results!L387,Feuil1!$F$10:$G$43,2))</f>
        <v/>
      </c>
      <c r="H386" s="2" t="str">
        <f>IF(OR(results!M387="",results!$M387="",results!$AE387=0),"",VLOOKUP(results!M387,Feuil1!$C$10:$D$43,2))</f>
        <v/>
      </c>
      <c r="K386" s="2" t="str">
        <f>IF(OR(results!F387="",results!$M387="",results!$AE387=0),"",VLOOKUP(results!F387,Feuil1!$N$2:$O$48,2))</f>
        <v/>
      </c>
      <c r="L386" s="2" t="str">
        <f>IF(OR(results!Q387="",results!$M387="",results!$AE387=0),"",VLOOKUP(results!Q387,Feuil1!$F$10:$G$43,2))</f>
        <v/>
      </c>
      <c r="M386" s="2" t="str">
        <f>IF(OR(results!R387="",results!$M387="",results!$AE387=0),"",VLOOKUP(results!R387,Feuil1!$F$10:$G$43,2))</f>
        <v/>
      </c>
      <c r="N386" s="2" t="str">
        <f>IF(OR(results!S387="",results!$M387="",results!$AE387=0),"",VLOOKUP(results!S387,Feuil1!$F$10:$G$43,2))</f>
        <v/>
      </c>
      <c r="O386" s="2" t="str">
        <f>IF(OR(results!T387="",results!$M387="",results!$AE387=0),"",VLOOKUP(results!T387,Feuil1!$F$10:$G$43,2))</f>
        <v/>
      </c>
      <c r="P386" s="2" t="str">
        <f>IF(OR(results!U387="",results!$M387="",results!$AE387=0),"",VLOOKUP(results!U387,Feuil1!$F$10:$G$43,2))</f>
        <v/>
      </c>
      <c r="Q386" s="2" t="str">
        <f>IF(OR(results!V387="",results!$M387="",results!$AE387=0),"",VLOOKUP(results!V387,Feuil1!$F$10:$G$43,2))</f>
        <v/>
      </c>
      <c r="R386" s="2" t="str">
        <f>IF(OR(results!W387="",results!$M387="",results!$AE387=0),"",VLOOKUP(results!W387,Feuil1!$C$10:$D$43,2))</f>
        <v/>
      </c>
    </row>
    <row r="387" spans="1:18" x14ac:dyDescent="0.25">
      <c r="A387" s="2" t="str">
        <f>IF(OR(results!F388="",results!$M388="",results!AE388=0),"",VLOOKUP(results!F388,Feuil1!$F$10:$G$43,2))</f>
        <v/>
      </c>
      <c r="B387" s="2" t="str">
        <f>IF(OR(results!G388="",results!$M388="",results!$AE388=0),"",VLOOKUP(results!G388,Feuil1!$F$10:$G$43,2))</f>
        <v/>
      </c>
      <c r="C387" s="2" t="str">
        <f>IF(OR(results!H388="",results!$M388="",results!$AE388=0),"",VLOOKUP(results!H388,Feuil1!$F$10:$G$43,2))</f>
        <v/>
      </c>
      <c r="D387" s="2" t="str">
        <f>IF(OR(results!I388="",results!$M388="",results!$AE388=0),"",VLOOKUP(results!I388,Feuil1!$F$10:$G$43,2))</f>
        <v/>
      </c>
      <c r="E387" s="2" t="str">
        <f>IF(OR(results!J388="",results!$M388="",results!$AE388=0),"",VLOOKUP(results!J388,Feuil1!$F$10:$G$43,2))</f>
        <v/>
      </c>
      <c r="F387" s="2" t="str">
        <f>IF(OR(results!K388="",results!$M388="",results!$AE388=0),"",VLOOKUP(results!K388,Feuil1!$F$10:$G$43,2))</f>
        <v/>
      </c>
      <c r="G387" s="2" t="str">
        <f>IF(OR(results!L388="",results!$M388="",results!$AE388=0),"",VLOOKUP(results!L388,Feuil1!$F$10:$G$43,2))</f>
        <v/>
      </c>
      <c r="H387" s="2" t="str">
        <f>IF(OR(results!M388="",results!$M388="",results!$AE388=0),"",VLOOKUP(results!M388,Feuil1!$C$10:$D$43,2))</f>
        <v/>
      </c>
      <c r="K387" s="2" t="str">
        <f>IF(OR(results!F388="",results!$M388="",results!$AE388=0),"",VLOOKUP(results!F388,Feuil1!$N$2:$O$48,2))</f>
        <v/>
      </c>
      <c r="L387" s="2" t="str">
        <f>IF(OR(results!Q388="",results!$M388="",results!$AE388=0),"",VLOOKUP(results!Q388,Feuil1!$F$10:$G$43,2))</f>
        <v/>
      </c>
      <c r="M387" s="2" t="str">
        <f>IF(OR(results!R388="",results!$M388="",results!$AE388=0),"",VLOOKUP(results!R388,Feuil1!$F$10:$G$43,2))</f>
        <v/>
      </c>
      <c r="N387" s="2" t="str">
        <f>IF(OR(results!S388="",results!$M388="",results!$AE388=0),"",VLOOKUP(results!S388,Feuil1!$F$10:$G$43,2))</f>
        <v/>
      </c>
      <c r="O387" s="2" t="str">
        <f>IF(OR(results!T388="",results!$M388="",results!$AE388=0),"",VLOOKUP(results!T388,Feuil1!$F$10:$G$43,2))</f>
        <v/>
      </c>
      <c r="P387" s="2" t="str">
        <f>IF(OR(results!U388="",results!$M388="",results!$AE388=0),"",VLOOKUP(results!U388,Feuil1!$F$10:$G$43,2))</f>
        <v/>
      </c>
      <c r="Q387" s="2" t="str">
        <f>IF(OR(results!V388="",results!$M388="",results!$AE388=0),"",VLOOKUP(results!V388,Feuil1!$F$10:$G$43,2))</f>
        <v/>
      </c>
      <c r="R387" s="2" t="str">
        <f>IF(OR(results!W388="",results!$M388="",results!$AE388=0),"",VLOOKUP(results!W388,Feuil1!$C$10:$D$43,2))</f>
        <v/>
      </c>
    </row>
    <row r="388" spans="1:18" x14ac:dyDescent="0.25">
      <c r="A388" s="2" t="str">
        <f>IF(OR(results!F389="",results!$M389="",results!AE389=0),"",VLOOKUP(results!F389,Feuil1!$F$10:$G$43,2))</f>
        <v/>
      </c>
      <c r="B388" s="2" t="str">
        <f>IF(OR(results!G389="",results!$M389="",results!$AE389=0),"",VLOOKUP(results!G389,Feuil1!$F$10:$G$43,2))</f>
        <v/>
      </c>
      <c r="C388" s="2" t="str">
        <f>IF(OR(results!H389="",results!$M389="",results!$AE389=0),"",VLOOKUP(results!H389,Feuil1!$F$10:$G$43,2))</f>
        <v/>
      </c>
      <c r="D388" s="2" t="str">
        <f>IF(OR(results!I389="",results!$M389="",results!$AE389=0),"",VLOOKUP(results!I389,Feuil1!$F$10:$G$43,2))</f>
        <v/>
      </c>
      <c r="E388" s="2" t="str">
        <f>IF(OR(results!J389="",results!$M389="",results!$AE389=0),"",VLOOKUP(results!J389,Feuil1!$F$10:$G$43,2))</f>
        <v/>
      </c>
      <c r="F388" s="2" t="str">
        <f>IF(OR(results!K389="",results!$M389="",results!$AE389=0),"",VLOOKUP(results!K389,Feuil1!$F$10:$G$43,2))</f>
        <v/>
      </c>
      <c r="G388" s="2" t="str">
        <f>IF(OR(results!L389="",results!$M389="",results!$AE389=0),"",VLOOKUP(results!L389,Feuil1!$F$10:$G$43,2))</f>
        <v/>
      </c>
      <c r="H388" s="2" t="str">
        <f>IF(OR(results!M389="",results!$M389="",results!$AE389=0),"",VLOOKUP(results!M389,Feuil1!$C$10:$D$43,2))</f>
        <v/>
      </c>
      <c r="K388" s="2" t="str">
        <f>IF(OR(results!F389="",results!$M389="",results!$AE389=0),"",VLOOKUP(results!F389,Feuil1!$N$2:$O$48,2))</f>
        <v/>
      </c>
      <c r="L388" s="2" t="str">
        <f>IF(OR(results!Q389="",results!$M389="",results!$AE389=0),"",VLOOKUP(results!Q389,Feuil1!$F$10:$G$43,2))</f>
        <v/>
      </c>
      <c r="M388" s="2" t="str">
        <f>IF(OR(results!R389="",results!$M389="",results!$AE389=0),"",VLOOKUP(results!R389,Feuil1!$F$10:$G$43,2))</f>
        <v/>
      </c>
      <c r="N388" s="2" t="str">
        <f>IF(OR(results!S389="",results!$M389="",results!$AE389=0),"",VLOOKUP(results!S389,Feuil1!$F$10:$G$43,2))</f>
        <v/>
      </c>
      <c r="O388" s="2" t="str">
        <f>IF(OR(results!T389="",results!$M389="",results!$AE389=0),"",VLOOKUP(results!T389,Feuil1!$F$10:$G$43,2))</f>
        <v/>
      </c>
      <c r="P388" s="2" t="str">
        <f>IF(OR(results!U389="",results!$M389="",results!$AE389=0),"",VLOOKUP(results!U389,Feuil1!$F$10:$G$43,2))</f>
        <v/>
      </c>
      <c r="Q388" s="2" t="str">
        <f>IF(OR(results!V389="",results!$M389="",results!$AE389=0),"",VLOOKUP(results!V389,Feuil1!$F$10:$G$43,2))</f>
        <v/>
      </c>
      <c r="R388" s="2" t="str">
        <f>IF(OR(results!W389="",results!$M389="",results!$AE389=0),"",VLOOKUP(results!W389,Feuil1!$C$10:$D$43,2))</f>
        <v/>
      </c>
    </row>
    <row r="389" spans="1:18" x14ac:dyDescent="0.25">
      <c r="A389" s="2" t="str">
        <f>IF(OR(results!F390="",results!$M390="",results!AE390=0),"",VLOOKUP(results!F390,Feuil1!$F$10:$G$43,2))</f>
        <v/>
      </c>
      <c r="B389" s="2" t="str">
        <f>IF(OR(results!G390="",results!$M390="",results!$AE390=0),"",VLOOKUP(results!G390,Feuil1!$F$10:$G$43,2))</f>
        <v/>
      </c>
      <c r="C389" s="2" t="str">
        <f>IF(OR(results!H390="",results!$M390="",results!$AE390=0),"",VLOOKUP(results!H390,Feuil1!$F$10:$G$43,2))</f>
        <v/>
      </c>
      <c r="D389" s="2" t="str">
        <f>IF(OR(results!I390="",results!$M390="",results!$AE390=0),"",VLOOKUP(results!I390,Feuil1!$F$10:$G$43,2))</f>
        <v/>
      </c>
      <c r="E389" s="2" t="str">
        <f>IF(OR(results!J390="",results!$M390="",results!$AE390=0),"",VLOOKUP(results!J390,Feuil1!$F$10:$G$43,2))</f>
        <v/>
      </c>
      <c r="F389" s="2" t="str">
        <f>IF(OR(results!K390="",results!$M390="",results!$AE390=0),"",VLOOKUP(results!K390,Feuil1!$F$10:$G$43,2))</f>
        <v/>
      </c>
      <c r="G389" s="2" t="str">
        <f>IF(OR(results!L390="",results!$M390="",results!$AE390=0),"",VLOOKUP(results!L390,Feuil1!$F$10:$G$43,2))</f>
        <v/>
      </c>
      <c r="H389" s="2" t="str">
        <f>IF(OR(results!M390="",results!$M390="",results!$AE390=0),"",VLOOKUP(results!M390,Feuil1!$C$10:$D$43,2))</f>
        <v/>
      </c>
      <c r="K389" s="2" t="str">
        <f>IF(OR(results!F390="",results!$M390="",results!$AE390=0),"",VLOOKUP(results!F390,Feuil1!$N$2:$O$48,2))</f>
        <v/>
      </c>
      <c r="L389" s="2" t="str">
        <f>IF(OR(results!Q390="",results!$M390="",results!$AE390=0),"",VLOOKUP(results!Q390,Feuil1!$F$10:$G$43,2))</f>
        <v/>
      </c>
      <c r="M389" s="2" t="str">
        <f>IF(OR(results!R390="",results!$M390="",results!$AE390=0),"",VLOOKUP(results!R390,Feuil1!$F$10:$G$43,2))</f>
        <v/>
      </c>
      <c r="N389" s="2" t="str">
        <f>IF(OR(results!S390="",results!$M390="",results!$AE390=0),"",VLOOKUP(results!S390,Feuil1!$F$10:$G$43,2))</f>
        <v/>
      </c>
      <c r="O389" s="2" t="str">
        <f>IF(OR(results!T390="",results!$M390="",results!$AE390=0),"",VLOOKUP(results!T390,Feuil1!$F$10:$G$43,2))</f>
        <v/>
      </c>
      <c r="P389" s="2" t="str">
        <f>IF(OR(results!U390="",results!$M390="",results!$AE390=0),"",VLOOKUP(results!U390,Feuil1!$F$10:$G$43,2))</f>
        <v/>
      </c>
      <c r="Q389" s="2" t="str">
        <f>IF(OR(results!V390="",results!$M390="",results!$AE390=0),"",VLOOKUP(results!V390,Feuil1!$F$10:$G$43,2))</f>
        <v/>
      </c>
      <c r="R389" s="2" t="str">
        <f>IF(OR(results!W390="",results!$M390="",results!$AE390=0),"",VLOOKUP(results!W390,Feuil1!$C$10:$D$43,2))</f>
        <v/>
      </c>
    </row>
    <row r="390" spans="1:18" x14ac:dyDescent="0.25">
      <c r="A390" s="2" t="str">
        <f>IF(OR(results!F391="",results!$M391="",results!AE391=0),"",VLOOKUP(results!F391,Feuil1!$F$10:$G$43,2))</f>
        <v/>
      </c>
      <c r="B390" s="2" t="str">
        <f>IF(OR(results!G391="",results!$M391="",results!$AE391=0),"",VLOOKUP(results!G391,Feuil1!$F$10:$G$43,2))</f>
        <v/>
      </c>
      <c r="C390" s="2" t="str">
        <f>IF(OR(results!H391="",results!$M391="",results!$AE391=0),"",VLOOKUP(results!H391,Feuil1!$F$10:$G$43,2))</f>
        <v/>
      </c>
      <c r="D390" s="2" t="str">
        <f>IF(OR(results!I391="",results!$M391="",results!$AE391=0),"",VLOOKUP(results!I391,Feuil1!$F$10:$G$43,2))</f>
        <v/>
      </c>
      <c r="E390" s="2" t="str">
        <f>IF(OR(results!J391="",results!$M391="",results!$AE391=0),"",VLOOKUP(results!J391,Feuil1!$F$10:$G$43,2))</f>
        <v/>
      </c>
      <c r="F390" s="2" t="str">
        <f>IF(OR(results!K391="",results!$M391="",results!$AE391=0),"",VLOOKUP(results!K391,Feuil1!$F$10:$G$43,2))</f>
        <v/>
      </c>
      <c r="G390" s="2" t="str">
        <f>IF(OR(results!L391="",results!$M391="",results!$AE391=0),"",VLOOKUP(results!L391,Feuil1!$F$10:$G$43,2))</f>
        <v/>
      </c>
      <c r="H390" s="2" t="str">
        <f>IF(OR(results!M391="",results!$M391="",results!$AE391=0),"",VLOOKUP(results!M391,Feuil1!$C$10:$D$43,2))</f>
        <v/>
      </c>
      <c r="K390" s="2" t="str">
        <f>IF(OR(results!F391="",results!$M391="",results!$AE391=0),"",VLOOKUP(results!F391,Feuil1!$N$2:$O$48,2))</f>
        <v/>
      </c>
      <c r="L390" s="2" t="str">
        <f>IF(OR(results!Q391="",results!$M391="",results!$AE391=0),"",VLOOKUP(results!Q391,Feuil1!$F$10:$G$43,2))</f>
        <v/>
      </c>
      <c r="M390" s="2" t="str">
        <f>IF(OR(results!R391="",results!$M391="",results!$AE391=0),"",VLOOKUP(results!R391,Feuil1!$F$10:$G$43,2))</f>
        <v/>
      </c>
      <c r="N390" s="2" t="str">
        <f>IF(OR(results!S391="",results!$M391="",results!$AE391=0),"",VLOOKUP(results!S391,Feuil1!$F$10:$G$43,2))</f>
        <v/>
      </c>
      <c r="O390" s="2" t="str">
        <f>IF(OR(results!T391="",results!$M391="",results!$AE391=0),"",VLOOKUP(results!T391,Feuil1!$F$10:$G$43,2))</f>
        <v/>
      </c>
      <c r="P390" s="2" t="str">
        <f>IF(OR(results!U391="",results!$M391="",results!$AE391=0),"",VLOOKUP(results!U391,Feuil1!$F$10:$G$43,2))</f>
        <v/>
      </c>
      <c r="Q390" s="2" t="str">
        <f>IF(OR(results!V391="",results!$M391="",results!$AE391=0),"",VLOOKUP(results!V391,Feuil1!$F$10:$G$43,2))</f>
        <v/>
      </c>
      <c r="R390" s="2" t="str">
        <f>IF(OR(results!W391="",results!$M391="",results!$AE391=0),"",VLOOKUP(results!W391,Feuil1!$C$10:$D$43,2))</f>
        <v/>
      </c>
    </row>
    <row r="391" spans="1:18" x14ac:dyDescent="0.25">
      <c r="A391" s="2" t="str">
        <f>IF(OR(results!F392="",results!$M392="",results!AE392=0),"",VLOOKUP(results!F392,Feuil1!$F$10:$G$43,2))</f>
        <v/>
      </c>
      <c r="B391" s="2" t="str">
        <f>IF(OR(results!G392="",results!$M392="",results!$AE392=0),"",VLOOKUP(results!G392,Feuil1!$F$10:$G$43,2))</f>
        <v/>
      </c>
      <c r="C391" s="2" t="str">
        <f>IF(OR(results!H392="",results!$M392="",results!$AE392=0),"",VLOOKUP(results!H392,Feuil1!$F$10:$G$43,2))</f>
        <v/>
      </c>
      <c r="D391" s="2" t="str">
        <f>IF(OR(results!I392="",results!$M392="",results!$AE392=0),"",VLOOKUP(results!I392,Feuil1!$F$10:$G$43,2))</f>
        <v/>
      </c>
      <c r="E391" s="2" t="str">
        <f>IF(OR(results!J392="",results!$M392="",results!$AE392=0),"",VLOOKUP(results!J392,Feuil1!$F$10:$G$43,2))</f>
        <v/>
      </c>
      <c r="F391" s="2" t="str">
        <f>IF(OR(results!K392="",results!$M392="",results!$AE392=0),"",VLOOKUP(results!K392,Feuil1!$F$10:$G$43,2))</f>
        <v/>
      </c>
      <c r="G391" s="2" t="str">
        <f>IF(OR(results!L392="",results!$M392="",results!$AE392=0),"",VLOOKUP(results!L392,Feuil1!$F$10:$G$43,2))</f>
        <v/>
      </c>
      <c r="H391" s="2" t="str">
        <f>IF(OR(results!M392="",results!$M392="",results!$AE392=0),"",VLOOKUP(results!M392,Feuil1!$C$10:$D$43,2))</f>
        <v/>
      </c>
      <c r="K391" s="2" t="str">
        <f>IF(OR(results!F392="",results!$M392="",results!$AE392=0),"",VLOOKUP(results!F392,Feuil1!$N$2:$O$48,2))</f>
        <v/>
      </c>
      <c r="L391" s="2" t="str">
        <f>IF(OR(results!Q392="",results!$M392="",results!$AE392=0),"",VLOOKUP(results!Q392,Feuil1!$F$10:$G$43,2))</f>
        <v/>
      </c>
      <c r="M391" s="2" t="str">
        <f>IF(OR(results!R392="",results!$M392="",results!$AE392=0),"",VLOOKUP(results!R392,Feuil1!$F$10:$G$43,2))</f>
        <v/>
      </c>
      <c r="N391" s="2" t="str">
        <f>IF(OR(results!S392="",results!$M392="",results!$AE392=0),"",VLOOKUP(results!S392,Feuil1!$F$10:$G$43,2))</f>
        <v/>
      </c>
      <c r="O391" s="2" t="str">
        <f>IF(OR(results!T392="",results!$M392="",results!$AE392=0),"",VLOOKUP(results!T392,Feuil1!$F$10:$G$43,2))</f>
        <v/>
      </c>
      <c r="P391" s="2" t="str">
        <f>IF(OR(results!U392="",results!$M392="",results!$AE392=0),"",VLOOKUP(results!U392,Feuil1!$F$10:$G$43,2))</f>
        <v/>
      </c>
      <c r="Q391" s="2" t="str">
        <f>IF(OR(results!V392="",results!$M392="",results!$AE392=0),"",VLOOKUP(results!V392,Feuil1!$F$10:$G$43,2))</f>
        <v/>
      </c>
      <c r="R391" s="2" t="str">
        <f>IF(OR(results!W392="",results!$M392="",results!$AE392=0),"",VLOOKUP(results!W392,Feuil1!$C$10:$D$43,2))</f>
        <v/>
      </c>
    </row>
    <row r="392" spans="1:18" x14ac:dyDescent="0.25">
      <c r="A392" s="2" t="str">
        <f>IF(OR(results!F393="",results!$M393="",results!AE393=0),"",VLOOKUP(results!F393,Feuil1!$F$10:$G$43,2))</f>
        <v/>
      </c>
      <c r="B392" s="2" t="str">
        <f>IF(OR(results!G393="",results!$M393="",results!$AE393=0),"",VLOOKUP(results!G393,Feuil1!$F$10:$G$43,2))</f>
        <v/>
      </c>
      <c r="C392" s="2" t="str">
        <f>IF(OR(results!H393="",results!$M393="",results!$AE393=0),"",VLOOKUP(results!H393,Feuil1!$F$10:$G$43,2))</f>
        <v/>
      </c>
      <c r="D392" s="2" t="str">
        <f>IF(OR(results!I393="",results!$M393="",results!$AE393=0),"",VLOOKUP(results!I393,Feuil1!$F$10:$G$43,2))</f>
        <v/>
      </c>
      <c r="E392" s="2" t="str">
        <f>IF(OR(results!J393="",results!$M393="",results!$AE393=0),"",VLOOKUP(results!J393,Feuil1!$F$10:$G$43,2))</f>
        <v/>
      </c>
      <c r="F392" s="2" t="str">
        <f>IF(OR(results!K393="",results!$M393="",results!$AE393=0),"",VLOOKUP(results!K393,Feuil1!$F$10:$G$43,2))</f>
        <v/>
      </c>
      <c r="G392" s="2" t="str">
        <f>IF(OR(results!L393="",results!$M393="",results!$AE393=0),"",VLOOKUP(results!L393,Feuil1!$F$10:$G$43,2))</f>
        <v/>
      </c>
      <c r="H392" s="2" t="str">
        <f>IF(OR(results!M393="",results!$M393="",results!$AE393=0),"",VLOOKUP(results!M393,Feuil1!$C$10:$D$43,2))</f>
        <v/>
      </c>
      <c r="K392" s="2" t="str">
        <f>IF(OR(results!F393="",results!$M393="",results!$AE393=0),"",VLOOKUP(results!F393,Feuil1!$N$2:$O$48,2))</f>
        <v/>
      </c>
      <c r="L392" s="2" t="str">
        <f>IF(OR(results!Q393="",results!$M393="",results!$AE393=0),"",VLOOKUP(results!Q393,Feuil1!$F$10:$G$43,2))</f>
        <v/>
      </c>
      <c r="M392" s="2" t="str">
        <f>IF(OR(results!R393="",results!$M393="",results!$AE393=0),"",VLOOKUP(results!R393,Feuil1!$F$10:$G$43,2))</f>
        <v/>
      </c>
      <c r="N392" s="2" t="str">
        <f>IF(OR(results!S393="",results!$M393="",results!$AE393=0),"",VLOOKUP(results!S393,Feuil1!$F$10:$G$43,2))</f>
        <v/>
      </c>
      <c r="O392" s="2" t="str">
        <f>IF(OR(results!T393="",results!$M393="",results!$AE393=0),"",VLOOKUP(results!T393,Feuil1!$F$10:$G$43,2))</f>
        <v/>
      </c>
      <c r="P392" s="2" t="str">
        <f>IF(OR(results!U393="",results!$M393="",results!$AE393=0),"",VLOOKUP(results!U393,Feuil1!$F$10:$G$43,2))</f>
        <v/>
      </c>
      <c r="Q392" s="2" t="str">
        <f>IF(OR(results!V393="",results!$M393="",results!$AE393=0),"",VLOOKUP(results!V393,Feuil1!$F$10:$G$43,2))</f>
        <v/>
      </c>
      <c r="R392" s="2" t="str">
        <f>IF(OR(results!W393="",results!$M393="",results!$AE393=0),"",VLOOKUP(results!W393,Feuil1!$C$10:$D$43,2))</f>
        <v/>
      </c>
    </row>
    <row r="393" spans="1:18" x14ac:dyDescent="0.25">
      <c r="A393" s="2" t="str">
        <f>IF(OR(results!F394="",results!$M394="",results!AE394=0),"",VLOOKUP(results!F394,Feuil1!$F$10:$G$43,2))</f>
        <v/>
      </c>
      <c r="B393" s="2" t="str">
        <f>IF(OR(results!G394="",results!$M394="",results!$AE394=0),"",VLOOKUP(results!G394,Feuil1!$F$10:$G$43,2))</f>
        <v/>
      </c>
      <c r="C393" s="2" t="str">
        <f>IF(OR(results!H394="",results!$M394="",results!$AE394=0),"",VLOOKUP(results!H394,Feuil1!$F$10:$G$43,2))</f>
        <v/>
      </c>
      <c r="D393" s="2" t="str">
        <f>IF(OR(results!I394="",results!$M394="",results!$AE394=0),"",VLOOKUP(results!I394,Feuil1!$F$10:$G$43,2))</f>
        <v/>
      </c>
      <c r="E393" s="2" t="str">
        <f>IF(OR(results!J394="",results!$M394="",results!$AE394=0),"",VLOOKUP(results!J394,Feuil1!$F$10:$G$43,2))</f>
        <v/>
      </c>
      <c r="F393" s="2" t="str">
        <f>IF(OR(results!K394="",results!$M394="",results!$AE394=0),"",VLOOKUP(results!K394,Feuil1!$F$10:$G$43,2))</f>
        <v/>
      </c>
      <c r="G393" s="2" t="str">
        <f>IF(OR(results!L394="",results!$M394="",results!$AE394=0),"",VLOOKUP(results!L394,Feuil1!$F$10:$G$43,2))</f>
        <v/>
      </c>
      <c r="H393" s="2" t="str">
        <f>IF(OR(results!M394="",results!$M394="",results!$AE394=0),"",VLOOKUP(results!M394,Feuil1!$C$10:$D$43,2))</f>
        <v/>
      </c>
      <c r="K393" s="2" t="str">
        <f>IF(OR(results!F394="",results!$M394="",results!$AE394=0),"",VLOOKUP(results!F394,Feuil1!$N$2:$O$48,2))</f>
        <v/>
      </c>
      <c r="L393" s="2" t="str">
        <f>IF(OR(results!Q394="",results!$M394="",results!$AE394=0),"",VLOOKUP(results!Q394,Feuil1!$F$10:$G$43,2))</f>
        <v/>
      </c>
      <c r="M393" s="2" t="str">
        <f>IF(OR(results!R394="",results!$M394="",results!$AE394=0),"",VLOOKUP(results!R394,Feuil1!$F$10:$G$43,2))</f>
        <v/>
      </c>
      <c r="N393" s="2" t="str">
        <f>IF(OR(results!S394="",results!$M394="",results!$AE394=0),"",VLOOKUP(results!S394,Feuil1!$F$10:$G$43,2))</f>
        <v/>
      </c>
      <c r="O393" s="2" t="str">
        <f>IF(OR(results!T394="",results!$M394="",results!$AE394=0),"",VLOOKUP(results!T394,Feuil1!$F$10:$G$43,2))</f>
        <v/>
      </c>
      <c r="P393" s="2" t="str">
        <f>IF(OR(results!U394="",results!$M394="",results!$AE394=0),"",VLOOKUP(results!U394,Feuil1!$F$10:$G$43,2))</f>
        <v/>
      </c>
      <c r="Q393" s="2" t="str">
        <f>IF(OR(results!V394="",results!$M394="",results!$AE394=0),"",VLOOKUP(results!V394,Feuil1!$F$10:$G$43,2))</f>
        <v/>
      </c>
      <c r="R393" s="2" t="str">
        <f>IF(OR(results!W394="",results!$M394="",results!$AE394=0),"",VLOOKUP(results!W394,Feuil1!$C$10:$D$43,2))</f>
        <v/>
      </c>
    </row>
    <row r="394" spans="1:18" x14ac:dyDescent="0.25">
      <c r="A394" s="2" t="str">
        <f>IF(OR(results!F395="",results!$M395="",results!AE395=0),"",VLOOKUP(results!F395,Feuil1!$F$10:$G$43,2))</f>
        <v/>
      </c>
      <c r="B394" s="2" t="str">
        <f>IF(OR(results!G395="",results!$M395="",results!$AE395=0),"",VLOOKUP(results!G395,Feuil1!$F$10:$G$43,2))</f>
        <v/>
      </c>
      <c r="C394" s="2" t="str">
        <f>IF(OR(results!H395="",results!$M395="",results!$AE395=0),"",VLOOKUP(results!H395,Feuil1!$F$10:$G$43,2))</f>
        <v/>
      </c>
      <c r="D394" s="2" t="str">
        <f>IF(OR(results!I395="",results!$M395="",results!$AE395=0),"",VLOOKUP(results!I395,Feuil1!$F$10:$G$43,2))</f>
        <v/>
      </c>
      <c r="E394" s="2" t="str">
        <f>IF(OR(results!J395="",results!$M395="",results!$AE395=0),"",VLOOKUP(results!J395,Feuil1!$F$10:$G$43,2))</f>
        <v/>
      </c>
      <c r="F394" s="2" t="str">
        <f>IF(OR(results!K395="",results!$M395="",results!$AE395=0),"",VLOOKUP(results!K395,Feuil1!$F$10:$G$43,2))</f>
        <v/>
      </c>
      <c r="G394" s="2" t="str">
        <f>IF(OR(results!L395="",results!$M395="",results!$AE395=0),"",VLOOKUP(results!L395,Feuil1!$F$10:$G$43,2))</f>
        <v/>
      </c>
      <c r="H394" s="2" t="str">
        <f>IF(OR(results!M395="",results!$M395="",results!$AE395=0),"",VLOOKUP(results!M395,Feuil1!$C$10:$D$43,2))</f>
        <v/>
      </c>
      <c r="K394" s="2" t="str">
        <f>IF(OR(results!F395="",results!$M395="",results!$AE395=0),"",VLOOKUP(results!F395,Feuil1!$N$2:$O$48,2))</f>
        <v/>
      </c>
      <c r="L394" s="2" t="str">
        <f>IF(OR(results!Q395="",results!$M395="",results!$AE395=0),"",VLOOKUP(results!Q395,Feuil1!$F$10:$G$43,2))</f>
        <v/>
      </c>
      <c r="M394" s="2" t="str">
        <f>IF(OR(results!R395="",results!$M395="",results!$AE395=0),"",VLOOKUP(results!R395,Feuil1!$F$10:$G$43,2))</f>
        <v/>
      </c>
      <c r="N394" s="2" t="str">
        <f>IF(OR(results!S395="",results!$M395="",results!$AE395=0),"",VLOOKUP(results!S395,Feuil1!$F$10:$G$43,2))</f>
        <v/>
      </c>
      <c r="O394" s="2" t="str">
        <f>IF(OR(results!T395="",results!$M395="",results!$AE395=0),"",VLOOKUP(results!T395,Feuil1!$F$10:$G$43,2))</f>
        <v/>
      </c>
      <c r="P394" s="2" t="str">
        <f>IF(OR(results!U395="",results!$M395="",results!$AE395=0),"",VLOOKUP(results!U395,Feuil1!$F$10:$G$43,2))</f>
        <v/>
      </c>
      <c r="Q394" s="2" t="str">
        <f>IF(OR(results!V395="",results!$M395="",results!$AE395=0),"",VLOOKUP(results!V395,Feuil1!$F$10:$G$43,2))</f>
        <v/>
      </c>
      <c r="R394" s="2" t="str">
        <f>IF(OR(results!W395="",results!$M395="",results!$AE395=0),"",VLOOKUP(results!W395,Feuil1!$C$10:$D$43,2))</f>
        <v/>
      </c>
    </row>
    <row r="395" spans="1:18" x14ac:dyDescent="0.25">
      <c r="A395" s="2" t="str">
        <f>IF(OR(results!F396="",results!$M396="",results!AE396=0),"",VLOOKUP(results!F396,Feuil1!$F$10:$G$43,2))</f>
        <v/>
      </c>
      <c r="B395" s="2" t="str">
        <f>IF(OR(results!G396="",results!$M396="",results!$AE396=0),"",VLOOKUP(results!G396,Feuil1!$F$10:$G$43,2))</f>
        <v/>
      </c>
      <c r="C395" s="2" t="str">
        <f>IF(OR(results!H396="",results!$M396="",results!$AE396=0),"",VLOOKUP(results!H396,Feuil1!$F$10:$G$43,2))</f>
        <v/>
      </c>
      <c r="D395" s="2" t="str">
        <f>IF(OR(results!I396="",results!$M396="",results!$AE396=0),"",VLOOKUP(results!I396,Feuil1!$F$10:$G$43,2))</f>
        <v/>
      </c>
      <c r="E395" s="2" t="str">
        <f>IF(OR(results!J396="",results!$M396="",results!$AE396=0),"",VLOOKUP(results!J396,Feuil1!$F$10:$G$43,2))</f>
        <v/>
      </c>
      <c r="F395" s="2" t="str">
        <f>IF(OR(results!K396="",results!$M396="",results!$AE396=0),"",VLOOKUP(results!K396,Feuil1!$F$10:$G$43,2))</f>
        <v/>
      </c>
      <c r="G395" s="2" t="str">
        <f>IF(OR(results!L396="",results!$M396="",results!$AE396=0),"",VLOOKUP(results!L396,Feuil1!$F$10:$G$43,2))</f>
        <v/>
      </c>
      <c r="H395" s="2" t="str">
        <f>IF(OR(results!M396="",results!$M396="",results!$AE396=0),"",VLOOKUP(results!M396,Feuil1!$C$10:$D$43,2))</f>
        <v/>
      </c>
      <c r="K395" s="2" t="str">
        <f>IF(OR(results!F396="",results!$M396="",results!$AE396=0),"",VLOOKUP(results!F396,Feuil1!$N$2:$O$48,2))</f>
        <v/>
      </c>
      <c r="L395" s="2" t="str">
        <f>IF(OR(results!Q396="",results!$M396="",results!$AE396=0),"",VLOOKUP(results!Q396,Feuil1!$F$10:$G$43,2))</f>
        <v/>
      </c>
      <c r="M395" s="2" t="str">
        <f>IF(OR(results!R396="",results!$M396="",results!$AE396=0),"",VLOOKUP(results!R396,Feuil1!$F$10:$G$43,2))</f>
        <v/>
      </c>
      <c r="N395" s="2" t="str">
        <f>IF(OR(results!S396="",results!$M396="",results!$AE396=0),"",VLOOKUP(results!S396,Feuil1!$F$10:$G$43,2))</f>
        <v/>
      </c>
      <c r="O395" s="2" t="str">
        <f>IF(OR(results!T396="",results!$M396="",results!$AE396=0),"",VLOOKUP(results!T396,Feuil1!$F$10:$G$43,2))</f>
        <v/>
      </c>
      <c r="P395" s="2" t="str">
        <f>IF(OR(results!U396="",results!$M396="",results!$AE396=0),"",VLOOKUP(results!U396,Feuil1!$F$10:$G$43,2))</f>
        <v/>
      </c>
      <c r="Q395" s="2" t="str">
        <f>IF(OR(results!V396="",results!$M396="",results!$AE396=0),"",VLOOKUP(results!V396,Feuil1!$F$10:$G$43,2))</f>
        <v/>
      </c>
      <c r="R395" s="2" t="str">
        <f>IF(OR(results!W396="",results!$M396="",results!$AE396=0),"",VLOOKUP(results!W396,Feuil1!$C$10:$D$43,2))</f>
        <v/>
      </c>
    </row>
    <row r="396" spans="1:18" x14ac:dyDescent="0.25">
      <c r="A396" s="2" t="str">
        <f>IF(OR(results!F397="",results!$M397="",results!AE397=0),"",VLOOKUP(results!F397,Feuil1!$F$10:$G$43,2))</f>
        <v/>
      </c>
      <c r="B396" s="2" t="str">
        <f>IF(OR(results!G397="",results!$M397="",results!$AE397=0),"",VLOOKUP(results!G397,Feuil1!$F$10:$G$43,2))</f>
        <v/>
      </c>
      <c r="C396" s="2" t="str">
        <f>IF(OR(results!H397="",results!$M397="",results!$AE397=0),"",VLOOKUP(results!H397,Feuil1!$F$10:$G$43,2))</f>
        <v/>
      </c>
      <c r="D396" s="2" t="str">
        <f>IF(OR(results!I397="",results!$M397="",results!$AE397=0),"",VLOOKUP(results!I397,Feuil1!$F$10:$G$43,2))</f>
        <v/>
      </c>
      <c r="E396" s="2" t="str">
        <f>IF(OR(results!J397="",results!$M397="",results!$AE397=0),"",VLOOKUP(results!J397,Feuil1!$F$10:$G$43,2))</f>
        <v/>
      </c>
      <c r="F396" s="2" t="str">
        <f>IF(OR(results!K397="",results!$M397="",results!$AE397=0),"",VLOOKUP(results!K397,Feuil1!$F$10:$G$43,2))</f>
        <v/>
      </c>
      <c r="G396" s="2" t="str">
        <f>IF(OR(results!L397="",results!$M397="",results!$AE397=0),"",VLOOKUP(results!L397,Feuil1!$F$10:$G$43,2))</f>
        <v/>
      </c>
      <c r="H396" s="2" t="str">
        <f>IF(OR(results!M397="",results!$M397="",results!$AE397=0),"",VLOOKUP(results!M397,Feuil1!$C$10:$D$43,2))</f>
        <v/>
      </c>
      <c r="K396" s="2" t="str">
        <f>IF(OR(results!F397="",results!$M397="",results!$AE397=0),"",VLOOKUP(results!F397,Feuil1!$N$2:$O$48,2))</f>
        <v/>
      </c>
      <c r="L396" s="2" t="str">
        <f>IF(OR(results!Q397="",results!$M397="",results!$AE397=0),"",VLOOKUP(results!Q397,Feuil1!$F$10:$G$43,2))</f>
        <v/>
      </c>
      <c r="M396" s="2" t="str">
        <f>IF(OR(results!R397="",results!$M397="",results!$AE397=0),"",VLOOKUP(results!R397,Feuil1!$F$10:$G$43,2))</f>
        <v/>
      </c>
      <c r="N396" s="2" t="str">
        <f>IF(OR(results!S397="",results!$M397="",results!$AE397=0),"",VLOOKUP(results!S397,Feuil1!$F$10:$G$43,2))</f>
        <v/>
      </c>
      <c r="O396" s="2" t="str">
        <f>IF(OR(results!T397="",results!$M397="",results!$AE397=0),"",VLOOKUP(results!T397,Feuil1!$F$10:$G$43,2))</f>
        <v/>
      </c>
      <c r="P396" s="2" t="str">
        <f>IF(OR(results!U397="",results!$M397="",results!$AE397=0),"",VLOOKUP(results!U397,Feuil1!$F$10:$G$43,2))</f>
        <v/>
      </c>
      <c r="Q396" s="2" t="str">
        <f>IF(OR(results!V397="",results!$M397="",results!$AE397=0),"",VLOOKUP(results!V397,Feuil1!$F$10:$G$43,2))</f>
        <v/>
      </c>
      <c r="R396" s="2" t="str">
        <f>IF(OR(results!W397="",results!$M397="",results!$AE397=0),"",VLOOKUP(results!W397,Feuil1!$C$10:$D$43,2))</f>
        <v/>
      </c>
    </row>
    <row r="397" spans="1:18" x14ac:dyDescent="0.25">
      <c r="A397" s="2" t="str">
        <f>IF(OR(results!F398="",results!$M398="",results!AE398=0),"",VLOOKUP(results!F398,Feuil1!$F$10:$G$43,2))</f>
        <v/>
      </c>
      <c r="B397" s="2" t="str">
        <f>IF(OR(results!G398="",results!$M398="",results!$AE398=0),"",VLOOKUP(results!G398,Feuil1!$F$10:$G$43,2))</f>
        <v/>
      </c>
      <c r="C397" s="2" t="str">
        <f>IF(OR(results!H398="",results!$M398="",results!$AE398=0),"",VLOOKUP(results!H398,Feuil1!$F$10:$G$43,2))</f>
        <v/>
      </c>
      <c r="D397" s="2" t="str">
        <f>IF(OR(results!I398="",results!$M398="",results!$AE398=0),"",VLOOKUP(results!I398,Feuil1!$F$10:$G$43,2))</f>
        <v/>
      </c>
      <c r="E397" s="2" t="str">
        <f>IF(OR(results!J398="",results!$M398="",results!$AE398=0),"",VLOOKUP(results!J398,Feuil1!$F$10:$G$43,2))</f>
        <v/>
      </c>
      <c r="F397" s="2" t="str">
        <f>IF(OR(results!K398="",results!$M398="",results!$AE398=0),"",VLOOKUP(results!K398,Feuil1!$F$10:$G$43,2))</f>
        <v/>
      </c>
      <c r="G397" s="2" t="str">
        <f>IF(OR(results!L398="",results!$M398="",results!$AE398=0),"",VLOOKUP(results!L398,Feuil1!$F$10:$G$43,2))</f>
        <v/>
      </c>
      <c r="H397" s="2" t="str">
        <f>IF(OR(results!M398="",results!$M398="",results!$AE398=0),"",VLOOKUP(results!M398,Feuil1!$C$10:$D$43,2))</f>
        <v/>
      </c>
      <c r="K397" s="2" t="str">
        <f>IF(OR(results!F398="",results!$M398="",results!$AE398=0),"",VLOOKUP(results!F398,Feuil1!$N$2:$O$48,2))</f>
        <v/>
      </c>
      <c r="L397" s="2" t="str">
        <f>IF(OR(results!Q398="",results!$M398="",results!$AE398=0),"",VLOOKUP(results!Q398,Feuil1!$F$10:$G$43,2))</f>
        <v/>
      </c>
      <c r="M397" s="2" t="str">
        <f>IF(OR(results!R398="",results!$M398="",results!$AE398=0),"",VLOOKUP(results!R398,Feuil1!$F$10:$G$43,2))</f>
        <v/>
      </c>
      <c r="N397" s="2" t="str">
        <f>IF(OR(results!S398="",results!$M398="",results!$AE398=0),"",VLOOKUP(results!S398,Feuil1!$F$10:$G$43,2))</f>
        <v/>
      </c>
      <c r="O397" s="2" t="str">
        <f>IF(OR(results!T398="",results!$M398="",results!$AE398=0),"",VLOOKUP(results!T398,Feuil1!$F$10:$G$43,2))</f>
        <v/>
      </c>
      <c r="P397" s="2" t="str">
        <f>IF(OR(results!U398="",results!$M398="",results!$AE398=0),"",VLOOKUP(results!U398,Feuil1!$F$10:$G$43,2))</f>
        <v/>
      </c>
      <c r="Q397" s="2" t="str">
        <f>IF(OR(results!V398="",results!$M398="",results!$AE398=0),"",VLOOKUP(results!V398,Feuil1!$F$10:$G$43,2))</f>
        <v/>
      </c>
      <c r="R397" s="2" t="str">
        <f>IF(OR(results!W398="",results!$M398="",results!$AE398=0),"",VLOOKUP(results!W398,Feuil1!$C$10:$D$43,2))</f>
        <v/>
      </c>
    </row>
    <row r="398" spans="1:18" x14ac:dyDescent="0.25">
      <c r="A398" s="2" t="str">
        <f>IF(OR(results!F399="",results!$M399="",results!AE399=0),"",VLOOKUP(results!F399,Feuil1!$F$10:$G$43,2))</f>
        <v/>
      </c>
      <c r="B398" s="2" t="str">
        <f>IF(OR(results!G399="",results!$M399="",results!$AE399=0),"",VLOOKUP(results!G399,Feuil1!$F$10:$G$43,2))</f>
        <v/>
      </c>
      <c r="C398" s="2" t="str">
        <f>IF(OR(results!H399="",results!$M399="",results!$AE399=0),"",VLOOKUP(results!H399,Feuil1!$F$10:$G$43,2))</f>
        <v/>
      </c>
      <c r="D398" s="2" t="str">
        <f>IF(OR(results!I399="",results!$M399="",results!$AE399=0),"",VLOOKUP(results!I399,Feuil1!$F$10:$G$43,2))</f>
        <v/>
      </c>
      <c r="E398" s="2" t="str">
        <f>IF(OR(results!J399="",results!$M399="",results!$AE399=0),"",VLOOKUP(results!J399,Feuil1!$F$10:$G$43,2))</f>
        <v/>
      </c>
      <c r="F398" s="2" t="str">
        <f>IF(OR(results!K399="",results!$M399="",results!$AE399=0),"",VLOOKUP(results!K399,Feuil1!$F$10:$G$43,2))</f>
        <v/>
      </c>
      <c r="G398" s="2" t="str">
        <f>IF(OR(results!L399="",results!$M399="",results!$AE399=0),"",VLOOKUP(results!L399,Feuil1!$F$10:$G$43,2))</f>
        <v/>
      </c>
      <c r="H398" s="2" t="str">
        <f>IF(OR(results!M399="",results!$M399="",results!$AE399=0),"",VLOOKUP(results!M399,Feuil1!$C$10:$D$43,2))</f>
        <v/>
      </c>
      <c r="K398" s="2" t="str">
        <f>IF(OR(results!F399="",results!$M399="",results!$AE399=0),"",VLOOKUP(results!F399,Feuil1!$N$2:$O$48,2))</f>
        <v/>
      </c>
      <c r="L398" s="2" t="str">
        <f>IF(OR(results!Q399="",results!$M399="",results!$AE399=0),"",VLOOKUP(results!Q399,Feuil1!$F$10:$G$43,2))</f>
        <v/>
      </c>
      <c r="M398" s="2" t="str">
        <f>IF(OR(results!R399="",results!$M399="",results!$AE399=0),"",VLOOKUP(results!R399,Feuil1!$F$10:$G$43,2))</f>
        <v/>
      </c>
      <c r="N398" s="2" t="str">
        <f>IF(OR(results!S399="",results!$M399="",results!$AE399=0),"",VLOOKUP(results!S399,Feuil1!$F$10:$G$43,2))</f>
        <v/>
      </c>
      <c r="O398" s="2" t="str">
        <f>IF(OR(results!T399="",results!$M399="",results!$AE399=0),"",VLOOKUP(results!T399,Feuil1!$F$10:$G$43,2))</f>
        <v/>
      </c>
      <c r="P398" s="2" t="str">
        <f>IF(OR(results!U399="",results!$M399="",results!$AE399=0),"",VLOOKUP(results!U399,Feuil1!$F$10:$G$43,2))</f>
        <v/>
      </c>
      <c r="Q398" s="2" t="str">
        <f>IF(OR(results!V399="",results!$M399="",results!$AE399=0),"",VLOOKUP(results!V399,Feuil1!$F$10:$G$43,2))</f>
        <v/>
      </c>
      <c r="R398" s="2" t="str">
        <f>IF(OR(results!W399="",results!$M399="",results!$AE399=0),"",VLOOKUP(results!W399,Feuil1!$C$10:$D$43,2))</f>
        <v/>
      </c>
    </row>
    <row r="399" spans="1:18" x14ac:dyDescent="0.25">
      <c r="A399" s="2" t="str">
        <f>IF(OR(results!F400="",results!$M400="",results!AE400=0),"",VLOOKUP(results!F400,Feuil1!$F$10:$G$43,2))</f>
        <v/>
      </c>
      <c r="B399" s="2" t="str">
        <f>IF(OR(results!G400="",results!$M400="",results!$AE400=0),"",VLOOKUP(results!G400,Feuil1!$F$10:$G$43,2))</f>
        <v/>
      </c>
      <c r="C399" s="2" t="str">
        <f>IF(OR(results!H400="",results!$M400="",results!$AE400=0),"",VLOOKUP(results!H400,Feuil1!$F$10:$G$43,2))</f>
        <v/>
      </c>
      <c r="D399" s="2" t="str">
        <f>IF(OR(results!I400="",results!$M400="",results!$AE400=0),"",VLOOKUP(results!I400,Feuil1!$F$10:$G$43,2))</f>
        <v/>
      </c>
      <c r="E399" s="2" t="str">
        <f>IF(OR(results!J400="",results!$M400="",results!$AE400=0),"",VLOOKUP(results!J400,Feuil1!$F$10:$G$43,2))</f>
        <v/>
      </c>
      <c r="F399" s="2" t="str">
        <f>IF(OR(results!K400="",results!$M400="",results!$AE400=0),"",VLOOKUP(results!K400,Feuil1!$F$10:$G$43,2))</f>
        <v/>
      </c>
      <c r="G399" s="2" t="str">
        <f>IF(OR(results!L400="",results!$M400="",results!$AE400=0),"",VLOOKUP(results!L400,Feuil1!$F$10:$G$43,2))</f>
        <v/>
      </c>
      <c r="H399" s="2" t="str">
        <f>IF(OR(results!M400="",results!$M400="",results!$AE400=0),"",VLOOKUP(results!M400,Feuil1!$C$10:$D$43,2))</f>
        <v/>
      </c>
      <c r="K399" s="2" t="str">
        <f>IF(OR(results!F400="",results!$M400="",results!$AE400=0),"",VLOOKUP(results!F400,Feuil1!$N$2:$O$48,2))</f>
        <v/>
      </c>
      <c r="L399" s="2" t="str">
        <f>IF(OR(results!Q400="",results!$M400="",results!$AE400=0),"",VLOOKUP(results!Q400,Feuil1!$F$10:$G$43,2))</f>
        <v/>
      </c>
      <c r="M399" s="2" t="str">
        <f>IF(OR(results!R400="",results!$M400="",results!$AE400=0),"",VLOOKUP(results!R400,Feuil1!$F$10:$G$43,2))</f>
        <v/>
      </c>
      <c r="N399" s="2" t="str">
        <f>IF(OR(results!S400="",results!$M400="",results!$AE400=0),"",VLOOKUP(results!S400,Feuil1!$F$10:$G$43,2))</f>
        <v/>
      </c>
      <c r="O399" s="2" t="str">
        <f>IF(OR(results!T400="",results!$M400="",results!$AE400=0),"",VLOOKUP(results!T400,Feuil1!$F$10:$G$43,2))</f>
        <v/>
      </c>
      <c r="P399" s="2" t="str">
        <f>IF(OR(results!U400="",results!$M400="",results!$AE400=0),"",VLOOKUP(results!U400,Feuil1!$F$10:$G$43,2))</f>
        <v/>
      </c>
      <c r="Q399" s="2" t="str">
        <f>IF(OR(results!V400="",results!$M400="",results!$AE400=0),"",VLOOKUP(results!V400,Feuil1!$F$10:$G$43,2))</f>
        <v/>
      </c>
      <c r="R399" s="2" t="str">
        <f>IF(OR(results!W400="",results!$M400="",results!$AE400=0),"",VLOOKUP(results!W400,Feuil1!$C$10:$D$43,2))</f>
        <v/>
      </c>
    </row>
    <row r="400" spans="1:18" x14ac:dyDescent="0.25">
      <c r="A400" s="2" t="str">
        <f>IF(OR(results!F401="",results!$M401="",results!AE401=0),"",VLOOKUP(results!F401,Feuil1!$F$10:$G$43,2))</f>
        <v/>
      </c>
      <c r="B400" s="2" t="str">
        <f>IF(OR(results!G401="",results!$M401="",results!$AE401=0),"",VLOOKUP(results!G401,Feuil1!$F$10:$G$43,2))</f>
        <v/>
      </c>
      <c r="C400" s="2" t="str">
        <f>IF(OR(results!H401="",results!$M401="",results!$AE401=0),"",VLOOKUP(results!H401,Feuil1!$F$10:$G$43,2))</f>
        <v/>
      </c>
      <c r="D400" s="2" t="str">
        <f>IF(OR(results!I401="",results!$M401="",results!$AE401=0),"",VLOOKUP(results!I401,Feuil1!$F$10:$G$43,2))</f>
        <v/>
      </c>
      <c r="E400" s="2" t="str">
        <f>IF(OR(results!J401="",results!$M401="",results!$AE401=0),"",VLOOKUP(results!J401,Feuil1!$F$10:$G$43,2))</f>
        <v/>
      </c>
      <c r="F400" s="2" t="str">
        <f>IF(OR(results!K401="",results!$M401="",results!$AE401=0),"",VLOOKUP(results!K401,Feuil1!$F$10:$G$43,2))</f>
        <v/>
      </c>
      <c r="G400" s="2" t="str">
        <f>IF(OR(results!L401="",results!$M401="",results!$AE401=0),"",VLOOKUP(results!L401,Feuil1!$F$10:$G$43,2))</f>
        <v/>
      </c>
      <c r="H400" s="2" t="str">
        <f>IF(OR(results!M401="",results!$M401="",results!$AE401=0),"",VLOOKUP(results!M401,Feuil1!$C$10:$D$43,2))</f>
        <v/>
      </c>
      <c r="K400" s="2" t="str">
        <f>IF(OR(results!F401="",results!$M401="",results!$AE401=0),"",VLOOKUP(results!F401,Feuil1!$N$2:$O$48,2))</f>
        <v/>
      </c>
      <c r="L400" s="2" t="str">
        <f>IF(OR(results!Q401="",results!$M401="",results!$AE401=0),"",VLOOKUP(results!Q401,Feuil1!$F$10:$G$43,2))</f>
        <v/>
      </c>
      <c r="M400" s="2" t="str">
        <f>IF(OR(results!R401="",results!$M401="",results!$AE401=0),"",VLOOKUP(results!R401,Feuil1!$F$10:$G$43,2))</f>
        <v/>
      </c>
      <c r="N400" s="2" t="str">
        <f>IF(OR(results!S401="",results!$M401="",results!$AE401=0),"",VLOOKUP(results!S401,Feuil1!$F$10:$G$43,2))</f>
        <v/>
      </c>
      <c r="O400" s="2" t="str">
        <f>IF(OR(results!T401="",results!$M401="",results!$AE401=0),"",VLOOKUP(results!T401,Feuil1!$F$10:$G$43,2))</f>
        <v/>
      </c>
      <c r="P400" s="2" t="str">
        <f>IF(OR(results!U401="",results!$M401="",results!$AE401=0),"",VLOOKUP(results!U401,Feuil1!$F$10:$G$43,2))</f>
        <v/>
      </c>
      <c r="Q400" s="2" t="str">
        <f>IF(OR(results!V401="",results!$M401="",results!$AE401=0),"",VLOOKUP(results!V401,Feuil1!$F$10:$G$43,2))</f>
        <v/>
      </c>
      <c r="R400" s="2" t="str">
        <f>IF(OR(results!W401="",results!$M401="",results!$AE401=0),"",VLOOKUP(results!W401,Feuil1!$C$10:$D$43,2))</f>
        <v/>
      </c>
    </row>
    <row r="401" spans="1:18" x14ac:dyDescent="0.25">
      <c r="A401" s="2" t="str">
        <f>IF(OR(results!F402="",results!$M402="",results!AE402=0),"",VLOOKUP(results!F402,Feuil1!$F$10:$G$43,2))</f>
        <v/>
      </c>
      <c r="B401" s="2" t="str">
        <f>IF(OR(results!G402="",results!$M402="",results!$AE402=0),"",VLOOKUP(results!G402,Feuil1!$F$10:$G$43,2))</f>
        <v/>
      </c>
      <c r="C401" s="2" t="str">
        <f>IF(OR(results!H402="",results!$M402="",results!$AE402=0),"",VLOOKUP(results!H402,Feuil1!$F$10:$G$43,2))</f>
        <v/>
      </c>
      <c r="D401" s="2" t="str">
        <f>IF(OR(results!I402="",results!$M402="",results!$AE402=0),"",VLOOKUP(results!I402,Feuil1!$F$10:$G$43,2))</f>
        <v/>
      </c>
      <c r="E401" s="2" t="str">
        <f>IF(OR(results!J402="",results!$M402="",results!$AE402=0),"",VLOOKUP(results!J402,Feuil1!$F$10:$G$43,2))</f>
        <v/>
      </c>
      <c r="F401" s="2" t="str">
        <f>IF(OR(results!K402="",results!$M402="",results!$AE402=0),"",VLOOKUP(results!K402,Feuil1!$F$10:$G$43,2))</f>
        <v/>
      </c>
      <c r="G401" s="2" t="str">
        <f>IF(OR(results!L402="",results!$M402="",results!$AE402=0),"",VLOOKUP(results!L402,Feuil1!$F$10:$G$43,2))</f>
        <v/>
      </c>
      <c r="H401" s="2" t="str">
        <f>IF(OR(results!M402="",results!$M402="",results!$AE402=0),"",VLOOKUP(results!M402,Feuil1!$C$10:$D$43,2))</f>
        <v/>
      </c>
      <c r="K401" s="2" t="str">
        <f>IF(OR(results!F402="",results!$M402="",results!$AE402=0),"",VLOOKUP(results!F402,Feuil1!$N$2:$O$48,2))</f>
        <v/>
      </c>
      <c r="L401" s="2" t="str">
        <f>IF(OR(results!Q402="",results!$M402="",results!$AE402=0),"",VLOOKUP(results!Q402,Feuil1!$F$10:$G$43,2))</f>
        <v/>
      </c>
      <c r="M401" s="2" t="str">
        <f>IF(OR(results!R402="",results!$M402="",results!$AE402=0),"",VLOOKUP(results!R402,Feuil1!$F$10:$G$43,2))</f>
        <v/>
      </c>
      <c r="N401" s="2" t="str">
        <f>IF(OR(results!S402="",results!$M402="",results!$AE402=0),"",VLOOKUP(results!S402,Feuil1!$F$10:$G$43,2))</f>
        <v/>
      </c>
      <c r="O401" s="2" t="str">
        <f>IF(OR(results!T402="",results!$M402="",results!$AE402=0),"",VLOOKUP(results!T402,Feuil1!$F$10:$G$43,2))</f>
        <v/>
      </c>
      <c r="P401" s="2" t="str">
        <f>IF(OR(results!U402="",results!$M402="",results!$AE402=0),"",VLOOKUP(results!U402,Feuil1!$F$10:$G$43,2))</f>
        <v/>
      </c>
      <c r="Q401" s="2" t="str">
        <f>IF(OR(results!V402="",results!$M402="",results!$AE402=0),"",VLOOKUP(results!V402,Feuil1!$F$10:$G$43,2))</f>
        <v/>
      </c>
      <c r="R401" s="2" t="str">
        <f>IF(OR(results!W402="",results!$M402="",results!$AE402=0),"",VLOOKUP(results!W402,Feuil1!$C$10:$D$43,2))</f>
        <v/>
      </c>
    </row>
    <row r="402" spans="1:18" x14ac:dyDescent="0.25">
      <c r="A402" s="2" t="str">
        <f>IF(OR(results!F403="",results!$M403="",results!AE403=0),"",VLOOKUP(results!F403,Feuil1!$F$10:$G$43,2))</f>
        <v/>
      </c>
      <c r="B402" s="2" t="str">
        <f>IF(OR(results!G403="",results!$M403="",results!$AE403=0),"",VLOOKUP(results!G403,Feuil1!$F$10:$G$43,2))</f>
        <v/>
      </c>
      <c r="C402" s="2" t="str">
        <f>IF(OR(results!H403="",results!$M403="",results!$AE403=0),"",VLOOKUP(results!H403,Feuil1!$F$10:$G$43,2))</f>
        <v/>
      </c>
      <c r="D402" s="2" t="str">
        <f>IF(OR(results!I403="",results!$M403="",results!$AE403=0),"",VLOOKUP(results!I403,Feuil1!$F$10:$G$43,2))</f>
        <v/>
      </c>
      <c r="E402" s="2" t="str">
        <f>IF(OR(results!J403="",results!$M403="",results!$AE403=0),"",VLOOKUP(results!J403,Feuil1!$F$10:$G$43,2))</f>
        <v/>
      </c>
      <c r="F402" s="2" t="str">
        <f>IF(OR(results!K403="",results!$M403="",results!$AE403=0),"",VLOOKUP(results!K403,Feuil1!$F$10:$G$43,2))</f>
        <v/>
      </c>
      <c r="G402" s="2" t="str">
        <f>IF(OR(results!L403="",results!$M403="",results!$AE403=0),"",VLOOKUP(results!L403,Feuil1!$F$10:$G$43,2))</f>
        <v/>
      </c>
      <c r="H402" s="2" t="str">
        <f>IF(OR(results!M403="",results!$M403="",results!$AE403=0),"",VLOOKUP(results!M403,Feuil1!$C$10:$D$43,2))</f>
        <v/>
      </c>
      <c r="K402" s="2" t="str">
        <f>IF(OR(results!F403="",results!$M403="",results!$AE403=0),"",VLOOKUP(results!F403,Feuil1!$N$2:$O$48,2))</f>
        <v/>
      </c>
      <c r="L402" s="2" t="str">
        <f>IF(OR(results!Q403="",results!$M403="",results!$AE403=0),"",VLOOKUP(results!Q403,Feuil1!$F$10:$G$43,2))</f>
        <v/>
      </c>
      <c r="M402" s="2" t="str">
        <f>IF(OR(results!R403="",results!$M403="",results!$AE403=0),"",VLOOKUP(results!R403,Feuil1!$F$10:$G$43,2))</f>
        <v/>
      </c>
      <c r="N402" s="2" t="str">
        <f>IF(OR(results!S403="",results!$M403="",results!$AE403=0),"",VLOOKUP(results!S403,Feuil1!$F$10:$G$43,2))</f>
        <v/>
      </c>
      <c r="O402" s="2" t="str">
        <f>IF(OR(results!T403="",results!$M403="",results!$AE403=0),"",VLOOKUP(results!T403,Feuil1!$F$10:$G$43,2))</f>
        <v/>
      </c>
      <c r="P402" s="2" t="str">
        <f>IF(OR(results!U403="",results!$M403="",results!$AE403=0),"",VLOOKUP(results!U403,Feuil1!$F$10:$G$43,2))</f>
        <v/>
      </c>
      <c r="Q402" s="2" t="str">
        <f>IF(OR(results!V403="",results!$M403="",results!$AE403=0),"",VLOOKUP(results!V403,Feuil1!$F$10:$G$43,2))</f>
        <v/>
      </c>
      <c r="R402" s="2" t="str">
        <f>IF(OR(results!W403="",results!$M403="",results!$AE403=0),"",VLOOKUP(results!W403,Feuil1!$C$10:$D$43,2))</f>
        <v/>
      </c>
    </row>
    <row r="403" spans="1:18" x14ac:dyDescent="0.25">
      <c r="A403" s="2" t="str">
        <f>IF(OR(results!F404="",results!$M404="",results!AE404=0),"",VLOOKUP(results!F404,Feuil1!$F$10:$G$43,2))</f>
        <v/>
      </c>
      <c r="B403" s="2" t="str">
        <f>IF(OR(results!G404="",results!$M404="",results!$AE404=0),"",VLOOKUP(results!G404,Feuil1!$F$10:$G$43,2))</f>
        <v/>
      </c>
      <c r="C403" s="2" t="str">
        <f>IF(OR(results!H404="",results!$M404="",results!$AE404=0),"",VLOOKUP(results!H404,Feuil1!$F$10:$G$43,2))</f>
        <v/>
      </c>
      <c r="D403" s="2" t="str">
        <f>IF(OR(results!I404="",results!$M404="",results!$AE404=0),"",VLOOKUP(results!I404,Feuil1!$F$10:$G$43,2))</f>
        <v/>
      </c>
      <c r="E403" s="2" t="str">
        <f>IF(OR(results!J404="",results!$M404="",results!$AE404=0),"",VLOOKUP(results!J404,Feuil1!$F$10:$G$43,2))</f>
        <v/>
      </c>
      <c r="F403" s="2" t="str">
        <f>IF(OR(results!K404="",results!$M404="",results!$AE404=0),"",VLOOKUP(results!K404,Feuil1!$F$10:$G$43,2))</f>
        <v/>
      </c>
      <c r="G403" s="2" t="str">
        <f>IF(OR(results!L404="",results!$M404="",results!$AE404=0),"",VLOOKUP(results!L404,Feuil1!$F$10:$G$43,2))</f>
        <v/>
      </c>
      <c r="H403" s="2" t="str">
        <f>IF(OR(results!M404="",results!$M404="",results!$AE404=0),"",VLOOKUP(results!M404,Feuil1!$C$10:$D$43,2))</f>
        <v/>
      </c>
      <c r="K403" s="2" t="str">
        <f>IF(OR(results!F404="",results!$M404="",results!$AE404=0),"",VLOOKUP(results!F404,Feuil1!$N$2:$O$48,2))</f>
        <v/>
      </c>
      <c r="L403" s="2" t="str">
        <f>IF(OR(results!Q404="",results!$M404="",results!$AE404=0),"",VLOOKUP(results!Q404,Feuil1!$F$10:$G$43,2))</f>
        <v/>
      </c>
      <c r="M403" s="2" t="str">
        <f>IF(OR(results!R404="",results!$M404="",results!$AE404=0),"",VLOOKUP(results!R404,Feuil1!$F$10:$G$43,2))</f>
        <v/>
      </c>
      <c r="N403" s="2" t="str">
        <f>IF(OR(results!S404="",results!$M404="",results!$AE404=0),"",VLOOKUP(results!S404,Feuil1!$F$10:$G$43,2))</f>
        <v/>
      </c>
      <c r="O403" s="2" t="str">
        <f>IF(OR(results!T404="",results!$M404="",results!$AE404=0),"",VLOOKUP(results!T404,Feuil1!$F$10:$G$43,2))</f>
        <v/>
      </c>
      <c r="P403" s="2" t="str">
        <f>IF(OR(results!U404="",results!$M404="",results!$AE404=0),"",VLOOKUP(results!U404,Feuil1!$F$10:$G$43,2))</f>
        <v/>
      </c>
      <c r="Q403" s="2" t="str">
        <f>IF(OR(results!V404="",results!$M404="",results!$AE404=0),"",VLOOKUP(results!V404,Feuil1!$F$10:$G$43,2))</f>
        <v/>
      </c>
      <c r="R403" s="2" t="str">
        <f>IF(OR(results!W404="",results!$M404="",results!$AE404=0),"",VLOOKUP(results!W404,Feuil1!$C$10:$D$43,2))</f>
        <v/>
      </c>
    </row>
    <row r="404" spans="1:18" x14ac:dyDescent="0.25">
      <c r="A404" s="2" t="str">
        <f>IF(OR(results!F405="",results!$M405="",results!AE405=0),"",VLOOKUP(results!F405,Feuil1!$F$10:$G$43,2))</f>
        <v/>
      </c>
      <c r="B404" s="2" t="str">
        <f>IF(OR(results!G405="",results!$M405="",results!$AE405=0),"",VLOOKUP(results!G405,Feuil1!$F$10:$G$43,2))</f>
        <v/>
      </c>
      <c r="C404" s="2" t="str">
        <f>IF(OR(results!H405="",results!$M405="",results!$AE405=0),"",VLOOKUP(results!H405,Feuil1!$F$10:$G$43,2))</f>
        <v/>
      </c>
      <c r="D404" s="2" t="str">
        <f>IF(OR(results!I405="",results!$M405="",results!$AE405=0),"",VLOOKUP(results!I405,Feuil1!$F$10:$G$43,2))</f>
        <v/>
      </c>
      <c r="E404" s="2" t="str">
        <f>IF(OR(results!J405="",results!$M405="",results!$AE405=0),"",VLOOKUP(results!J405,Feuil1!$F$10:$G$43,2))</f>
        <v/>
      </c>
      <c r="F404" s="2" t="str">
        <f>IF(OR(results!K405="",results!$M405="",results!$AE405=0),"",VLOOKUP(results!K405,Feuil1!$F$10:$G$43,2))</f>
        <v/>
      </c>
      <c r="G404" s="2" t="str">
        <f>IF(OR(results!L405="",results!$M405="",results!$AE405=0),"",VLOOKUP(results!L405,Feuil1!$F$10:$G$43,2))</f>
        <v/>
      </c>
      <c r="H404" s="2" t="str">
        <f>IF(OR(results!M405="",results!$M405="",results!$AE405=0),"",VLOOKUP(results!M405,Feuil1!$C$10:$D$43,2))</f>
        <v/>
      </c>
      <c r="K404" s="2" t="str">
        <f>IF(OR(results!F405="",results!$M405="",results!$AE405=0),"",VLOOKUP(results!F405,Feuil1!$N$2:$O$48,2))</f>
        <v/>
      </c>
      <c r="L404" s="2" t="str">
        <f>IF(OR(results!Q405="",results!$M405="",results!$AE405=0),"",VLOOKUP(results!Q405,Feuil1!$F$10:$G$43,2))</f>
        <v/>
      </c>
      <c r="M404" s="2" t="str">
        <f>IF(OR(results!R405="",results!$M405="",results!$AE405=0),"",VLOOKUP(results!R405,Feuil1!$F$10:$G$43,2))</f>
        <v/>
      </c>
      <c r="N404" s="2" t="str">
        <f>IF(OR(results!S405="",results!$M405="",results!$AE405=0),"",VLOOKUP(results!S405,Feuil1!$F$10:$G$43,2))</f>
        <v/>
      </c>
      <c r="O404" s="2" t="str">
        <f>IF(OR(results!T405="",results!$M405="",results!$AE405=0),"",VLOOKUP(results!T405,Feuil1!$F$10:$G$43,2))</f>
        <v/>
      </c>
      <c r="P404" s="2" t="str">
        <f>IF(OR(results!U405="",results!$M405="",results!$AE405=0),"",VLOOKUP(results!U405,Feuil1!$F$10:$G$43,2))</f>
        <v/>
      </c>
      <c r="Q404" s="2" t="str">
        <f>IF(OR(results!V405="",results!$M405="",results!$AE405=0),"",VLOOKUP(results!V405,Feuil1!$F$10:$G$43,2))</f>
        <v/>
      </c>
      <c r="R404" s="2" t="str">
        <f>IF(OR(results!W405="",results!$M405="",results!$AE405=0),"",VLOOKUP(results!W405,Feuil1!$C$10:$D$43,2))</f>
        <v/>
      </c>
    </row>
    <row r="405" spans="1:18" x14ac:dyDescent="0.25">
      <c r="A405" s="2" t="str">
        <f>IF(OR(results!F406="",results!$M406="",results!AE406=0),"",VLOOKUP(results!F406,Feuil1!$F$10:$G$43,2))</f>
        <v/>
      </c>
      <c r="B405" s="2" t="str">
        <f>IF(OR(results!G406="",results!$M406="",results!$AE406=0),"",VLOOKUP(results!G406,Feuil1!$F$10:$G$43,2))</f>
        <v/>
      </c>
      <c r="C405" s="2" t="str">
        <f>IF(OR(results!H406="",results!$M406="",results!$AE406=0),"",VLOOKUP(results!H406,Feuil1!$F$10:$G$43,2))</f>
        <v/>
      </c>
      <c r="D405" s="2" t="str">
        <f>IF(OR(results!I406="",results!$M406="",results!$AE406=0),"",VLOOKUP(results!I406,Feuil1!$F$10:$G$43,2))</f>
        <v/>
      </c>
      <c r="E405" s="2" t="str">
        <f>IF(OR(results!J406="",results!$M406="",results!$AE406=0),"",VLOOKUP(results!J406,Feuil1!$F$10:$G$43,2))</f>
        <v/>
      </c>
      <c r="F405" s="2" t="str">
        <f>IF(OR(results!K406="",results!$M406="",results!$AE406=0),"",VLOOKUP(results!K406,Feuil1!$F$10:$G$43,2))</f>
        <v/>
      </c>
      <c r="G405" s="2" t="str">
        <f>IF(OR(results!L406="",results!$M406="",results!$AE406=0),"",VLOOKUP(results!L406,Feuil1!$F$10:$G$43,2))</f>
        <v/>
      </c>
      <c r="H405" s="2" t="str">
        <f>IF(OR(results!M406="",results!$M406="",results!$AE406=0),"",VLOOKUP(results!M406,Feuil1!$C$10:$D$43,2))</f>
        <v/>
      </c>
      <c r="K405" s="2" t="str">
        <f>IF(OR(results!F406="",results!$M406="",results!$AE406=0),"",VLOOKUP(results!F406,Feuil1!$N$2:$O$48,2))</f>
        <v/>
      </c>
      <c r="L405" s="2" t="str">
        <f>IF(OR(results!Q406="",results!$M406="",results!$AE406=0),"",VLOOKUP(results!Q406,Feuil1!$F$10:$G$43,2))</f>
        <v/>
      </c>
      <c r="M405" s="2" t="str">
        <f>IF(OR(results!R406="",results!$M406="",results!$AE406=0),"",VLOOKUP(results!R406,Feuil1!$F$10:$G$43,2))</f>
        <v/>
      </c>
      <c r="N405" s="2" t="str">
        <f>IF(OR(results!S406="",results!$M406="",results!$AE406=0),"",VLOOKUP(results!S406,Feuil1!$F$10:$G$43,2))</f>
        <v/>
      </c>
      <c r="O405" s="2" t="str">
        <f>IF(OR(results!T406="",results!$M406="",results!$AE406=0),"",VLOOKUP(results!T406,Feuil1!$F$10:$G$43,2))</f>
        <v/>
      </c>
      <c r="P405" s="2" t="str">
        <f>IF(OR(results!U406="",results!$M406="",results!$AE406=0),"",VLOOKUP(results!U406,Feuil1!$F$10:$G$43,2))</f>
        <v/>
      </c>
      <c r="Q405" s="2" t="str">
        <f>IF(OR(results!V406="",results!$M406="",results!$AE406=0),"",VLOOKUP(results!V406,Feuil1!$F$10:$G$43,2))</f>
        <v/>
      </c>
      <c r="R405" s="2" t="str">
        <f>IF(OR(results!W406="",results!$M406="",results!$AE406=0),"",VLOOKUP(results!W406,Feuil1!$C$10:$D$43,2))</f>
        <v/>
      </c>
    </row>
    <row r="406" spans="1:18" x14ac:dyDescent="0.25">
      <c r="A406" s="2" t="str">
        <f>IF(OR(results!F407="",results!$M407="",results!AE407=0),"",VLOOKUP(results!F407,Feuil1!$F$10:$G$43,2))</f>
        <v/>
      </c>
      <c r="B406" s="2" t="str">
        <f>IF(OR(results!G407="",results!$M407="",results!$AE407=0),"",VLOOKUP(results!G407,Feuil1!$F$10:$G$43,2))</f>
        <v/>
      </c>
      <c r="C406" s="2" t="str">
        <f>IF(OR(results!H407="",results!$M407="",results!$AE407=0),"",VLOOKUP(results!H407,Feuil1!$F$10:$G$43,2))</f>
        <v/>
      </c>
      <c r="D406" s="2" t="str">
        <f>IF(OR(results!I407="",results!$M407="",results!$AE407=0),"",VLOOKUP(results!I407,Feuil1!$F$10:$G$43,2))</f>
        <v/>
      </c>
      <c r="E406" s="2" t="str">
        <f>IF(OR(results!J407="",results!$M407="",results!$AE407=0),"",VLOOKUP(results!J407,Feuil1!$F$10:$G$43,2))</f>
        <v/>
      </c>
      <c r="F406" s="2" t="str">
        <f>IF(OR(results!K407="",results!$M407="",results!$AE407=0),"",VLOOKUP(results!K407,Feuil1!$F$10:$G$43,2))</f>
        <v/>
      </c>
      <c r="G406" s="2" t="str">
        <f>IF(OR(results!L407="",results!$M407="",results!$AE407=0),"",VLOOKUP(results!L407,Feuil1!$F$10:$G$43,2))</f>
        <v/>
      </c>
      <c r="H406" s="2" t="str">
        <f>IF(OR(results!M407="",results!$M407="",results!$AE407=0),"",VLOOKUP(results!M407,Feuil1!$C$10:$D$43,2))</f>
        <v/>
      </c>
      <c r="K406" s="2" t="str">
        <f>IF(OR(results!F407="",results!$M407="",results!$AE407=0),"",VLOOKUP(results!F407,Feuil1!$N$2:$O$48,2))</f>
        <v/>
      </c>
      <c r="L406" s="2" t="str">
        <f>IF(OR(results!Q407="",results!$M407="",results!$AE407=0),"",VLOOKUP(results!Q407,Feuil1!$F$10:$G$43,2))</f>
        <v/>
      </c>
      <c r="M406" s="2" t="str">
        <f>IF(OR(results!R407="",results!$M407="",results!$AE407=0),"",VLOOKUP(results!R407,Feuil1!$F$10:$G$43,2))</f>
        <v/>
      </c>
      <c r="N406" s="2" t="str">
        <f>IF(OR(results!S407="",results!$M407="",results!$AE407=0),"",VLOOKUP(results!S407,Feuil1!$F$10:$G$43,2))</f>
        <v/>
      </c>
      <c r="O406" s="2" t="str">
        <f>IF(OR(results!T407="",results!$M407="",results!$AE407=0),"",VLOOKUP(results!T407,Feuil1!$F$10:$G$43,2))</f>
        <v/>
      </c>
      <c r="P406" s="2" t="str">
        <f>IF(OR(results!U407="",results!$M407="",results!$AE407=0),"",VLOOKUP(results!U407,Feuil1!$F$10:$G$43,2))</f>
        <v/>
      </c>
      <c r="Q406" s="2" t="str">
        <f>IF(OR(results!V407="",results!$M407="",results!$AE407=0),"",VLOOKUP(results!V407,Feuil1!$F$10:$G$43,2))</f>
        <v/>
      </c>
      <c r="R406" s="2" t="str">
        <f>IF(OR(results!W407="",results!$M407="",results!$AE407=0),"",VLOOKUP(results!W407,Feuil1!$C$10:$D$43,2))</f>
        <v/>
      </c>
    </row>
    <row r="407" spans="1:18" x14ac:dyDescent="0.25">
      <c r="A407" s="2" t="str">
        <f>IF(OR(results!F408="",results!$M408="",results!AE408=0),"",VLOOKUP(results!F408,Feuil1!$F$10:$G$43,2))</f>
        <v/>
      </c>
      <c r="B407" s="2" t="str">
        <f>IF(OR(results!G408="",results!$M408="",results!$AE408=0),"",VLOOKUP(results!G408,Feuil1!$F$10:$G$43,2))</f>
        <v/>
      </c>
      <c r="C407" s="2" t="str">
        <f>IF(OR(results!H408="",results!$M408="",results!$AE408=0),"",VLOOKUP(results!H408,Feuil1!$F$10:$G$43,2))</f>
        <v/>
      </c>
      <c r="D407" s="2" t="str">
        <f>IF(OR(results!I408="",results!$M408="",results!$AE408=0),"",VLOOKUP(results!I408,Feuil1!$F$10:$G$43,2))</f>
        <v/>
      </c>
      <c r="E407" s="2" t="str">
        <f>IF(OR(results!J408="",results!$M408="",results!$AE408=0),"",VLOOKUP(results!J408,Feuil1!$F$10:$G$43,2))</f>
        <v/>
      </c>
      <c r="F407" s="2" t="str">
        <f>IF(OR(results!K408="",results!$M408="",results!$AE408=0),"",VLOOKUP(results!K408,Feuil1!$F$10:$G$43,2))</f>
        <v/>
      </c>
      <c r="G407" s="2" t="str">
        <f>IF(OR(results!L408="",results!$M408="",results!$AE408=0),"",VLOOKUP(results!L408,Feuil1!$F$10:$G$43,2))</f>
        <v/>
      </c>
      <c r="H407" s="2" t="str">
        <f>IF(OR(results!M408="",results!$M408="",results!$AE408=0),"",VLOOKUP(results!M408,Feuil1!$C$10:$D$43,2))</f>
        <v/>
      </c>
      <c r="K407" s="2" t="str">
        <f>IF(OR(results!F408="",results!$M408="",results!$AE408=0),"",VLOOKUP(results!F408,Feuil1!$N$2:$O$48,2))</f>
        <v/>
      </c>
      <c r="L407" s="2" t="str">
        <f>IF(OR(results!Q408="",results!$M408="",results!$AE408=0),"",VLOOKUP(results!Q408,Feuil1!$F$10:$G$43,2))</f>
        <v/>
      </c>
      <c r="M407" s="2" t="str">
        <f>IF(OR(results!R408="",results!$M408="",results!$AE408=0),"",VLOOKUP(results!R408,Feuil1!$F$10:$G$43,2))</f>
        <v/>
      </c>
      <c r="N407" s="2" t="str">
        <f>IF(OR(results!S408="",results!$M408="",results!$AE408=0),"",VLOOKUP(results!S408,Feuil1!$F$10:$G$43,2))</f>
        <v/>
      </c>
      <c r="O407" s="2" t="str">
        <f>IF(OR(results!T408="",results!$M408="",results!$AE408=0),"",VLOOKUP(results!T408,Feuil1!$F$10:$G$43,2))</f>
        <v/>
      </c>
      <c r="P407" s="2" t="str">
        <f>IF(OR(results!U408="",results!$M408="",results!$AE408=0),"",VLOOKUP(results!U408,Feuil1!$F$10:$G$43,2))</f>
        <v/>
      </c>
      <c r="Q407" s="2" t="str">
        <f>IF(OR(results!V408="",results!$M408="",results!$AE408=0),"",VLOOKUP(results!V408,Feuil1!$F$10:$G$43,2))</f>
        <v/>
      </c>
      <c r="R407" s="2" t="str">
        <f>IF(OR(results!W408="",results!$M408="",results!$AE408=0),"",VLOOKUP(results!W408,Feuil1!$C$10:$D$43,2))</f>
        <v/>
      </c>
    </row>
    <row r="408" spans="1:18" x14ac:dyDescent="0.25">
      <c r="A408" s="2" t="str">
        <f>IF(OR(results!F409="",results!$M409="",results!AE409=0),"",VLOOKUP(results!F409,Feuil1!$F$10:$G$43,2))</f>
        <v/>
      </c>
      <c r="B408" s="2" t="str">
        <f>IF(OR(results!G409="",results!$M409="",results!$AE409=0),"",VLOOKUP(results!G409,Feuil1!$F$10:$G$43,2))</f>
        <v/>
      </c>
      <c r="C408" s="2" t="str">
        <f>IF(OR(results!H409="",results!$M409="",results!$AE409=0),"",VLOOKUP(results!H409,Feuil1!$F$10:$G$43,2))</f>
        <v/>
      </c>
      <c r="D408" s="2" t="str">
        <f>IF(OR(results!I409="",results!$M409="",results!$AE409=0),"",VLOOKUP(results!I409,Feuil1!$F$10:$G$43,2))</f>
        <v/>
      </c>
      <c r="E408" s="2" t="str">
        <f>IF(OR(results!J409="",results!$M409="",results!$AE409=0),"",VLOOKUP(results!J409,Feuil1!$F$10:$G$43,2))</f>
        <v/>
      </c>
      <c r="F408" s="2" t="str">
        <f>IF(OR(results!K409="",results!$M409="",results!$AE409=0),"",VLOOKUP(results!K409,Feuil1!$F$10:$G$43,2))</f>
        <v/>
      </c>
      <c r="G408" s="2" t="str">
        <f>IF(OR(results!L409="",results!$M409="",results!$AE409=0),"",VLOOKUP(results!L409,Feuil1!$F$10:$G$43,2))</f>
        <v/>
      </c>
      <c r="H408" s="2" t="str">
        <f>IF(OR(results!M409="",results!$M409="",results!$AE409=0),"",VLOOKUP(results!M409,Feuil1!$C$10:$D$43,2))</f>
        <v/>
      </c>
      <c r="K408" s="2" t="str">
        <f>IF(OR(results!F409="",results!$M409="",results!$AE409=0),"",VLOOKUP(results!F409,Feuil1!$N$2:$O$48,2))</f>
        <v/>
      </c>
      <c r="L408" s="2" t="str">
        <f>IF(OR(results!Q409="",results!$M409="",results!$AE409=0),"",VLOOKUP(results!Q409,Feuil1!$F$10:$G$43,2))</f>
        <v/>
      </c>
      <c r="M408" s="2" t="str">
        <f>IF(OR(results!R409="",results!$M409="",results!$AE409=0),"",VLOOKUP(results!R409,Feuil1!$F$10:$G$43,2))</f>
        <v/>
      </c>
      <c r="N408" s="2" t="str">
        <f>IF(OR(results!S409="",results!$M409="",results!$AE409=0),"",VLOOKUP(results!S409,Feuil1!$F$10:$G$43,2))</f>
        <v/>
      </c>
      <c r="O408" s="2" t="str">
        <f>IF(OR(results!T409="",results!$M409="",results!$AE409=0),"",VLOOKUP(results!T409,Feuil1!$F$10:$G$43,2))</f>
        <v/>
      </c>
      <c r="P408" s="2" t="str">
        <f>IF(OR(results!U409="",results!$M409="",results!$AE409=0),"",VLOOKUP(results!U409,Feuil1!$F$10:$G$43,2))</f>
        <v/>
      </c>
      <c r="Q408" s="2" t="str">
        <f>IF(OR(results!V409="",results!$M409="",results!$AE409=0),"",VLOOKUP(results!V409,Feuil1!$F$10:$G$43,2))</f>
        <v/>
      </c>
      <c r="R408" s="2" t="str">
        <f>IF(OR(results!W409="",results!$M409="",results!$AE409=0),"",VLOOKUP(results!W409,Feuil1!$C$10:$D$43,2))</f>
        <v/>
      </c>
    </row>
    <row r="409" spans="1:18" x14ac:dyDescent="0.25">
      <c r="A409" s="2" t="str">
        <f>IF(OR(results!F410="",results!$M410="",results!AE410=0),"",VLOOKUP(results!F410,Feuil1!$F$10:$G$43,2))</f>
        <v/>
      </c>
      <c r="B409" s="2" t="str">
        <f>IF(OR(results!G410="",results!$M410="",results!$AE410=0),"",VLOOKUP(results!G410,Feuil1!$F$10:$G$43,2))</f>
        <v/>
      </c>
      <c r="C409" s="2" t="str">
        <f>IF(OR(results!H410="",results!$M410="",results!$AE410=0),"",VLOOKUP(results!H410,Feuil1!$F$10:$G$43,2))</f>
        <v/>
      </c>
      <c r="D409" s="2" t="str">
        <f>IF(OR(results!I410="",results!$M410="",results!$AE410=0),"",VLOOKUP(results!I410,Feuil1!$F$10:$G$43,2))</f>
        <v/>
      </c>
      <c r="E409" s="2" t="str">
        <f>IF(OR(results!J410="",results!$M410="",results!$AE410=0),"",VLOOKUP(results!J410,Feuil1!$F$10:$G$43,2))</f>
        <v/>
      </c>
      <c r="F409" s="2" t="str">
        <f>IF(OR(results!K410="",results!$M410="",results!$AE410=0),"",VLOOKUP(results!K410,Feuil1!$F$10:$G$43,2))</f>
        <v/>
      </c>
      <c r="G409" s="2" t="str">
        <f>IF(OR(results!L410="",results!$M410="",results!$AE410=0),"",VLOOKUP(results!L410,Feuil1!$F$10:$G$43,2))</f>
        <v/>
      </c>
      <c r="H409" s="2" t="str">
        <f>IF(OR(results!M410="",results!$M410="",results!$AE410=0),"",VLOOKUP(results!M410,Feuil1!$C$10:$D$43,2))</f>
        <v/>
      </c>
      <c r="K409" s="2" t="str">
        <f>IF(OR(results!F410="",results!$M410="",results!$AE410=0),"",VLOOKUP(results!F410,Feuil1!$N$2:$O$48,2))</f>
        <v/>
      </c>
      <c r="L409" s="2" t="str">
        <f>IF(OR(results!Q410="",results!$M410="",results!$AE410=0),"",VLOOKUP(results!Q410,Feuil1!$F$10:$G$43,2))</f>
        <v/>
      </c>
      <c r="M409" s="2" t="str">
        <f>IF(OR(results!R410="",results!$M410="",results!$AE410=0),"",VLOOKUP(results!R410,Feuil1!$F$10:$G$43,2))</f>
        <v/>
      </c>
      <c r="N409" s="2" t="str">
        <f>IF(OR(results!S410="",results!$M410="",results!$AE410=0),"",VLOOKUP(results!S410,Feuil1!$F$10:$G$43,2))</f>
        <v/>
      </c>
      <c r="O409" s="2" t="str">
        <f>IF(OR(results!T410="",results!$M410="",results!$AE410=0),"",VLOOKUP(results!T410,Feuil1!$F$10:$G$43,2))</f>
        <v/>
      </c>
      <c r="P409" s="2" t="str">
        <f>IF(OR(results!U410="",results!$M410="",results!$AE410=0),"",VLOOKUP(results!U410,Feuil1!$F$10:$G$43,2))</f>
        <v/>
      </c>
      <c r="Q409" s="2" t="str">
        <f>IF(OR(results!V410="",results!$M410="",results!$AE410=0),"",VLOOKUP(results!V410,Feuil1!$F$10:$G$43,2))</f>
        <v/>
      </c>
      <c r="R409" s="2" t="str">
        <f>IF(OR(results!W410="",results!$M410="",results!$AE410=0),"",VLOOKUP(results!W410,Feuil1!$C$10:$D$43,2))</f>
        <v/>
      </c>
    </row>
    <row r="410" spans="1:18" x14ac:dyDescent="0.25">
      <c r="A410" s="2" t="str">
        <f>IF(OR(results!F411="",results!$M411="",results!AE411=0),"",VLOOKUP(results!F411,Feuil1!$F$10:$G$43,2))</f>
        <v/>
      </c>
      <c r="B410" s="2" t="str">
        <f>IF(OR(results!G411="",results!$M411="",results!$AE411=0),"",VLOOKUP(results!G411,Feuil1!$F$10:$G$43,2))</f>
        <v/>
      </c>
      <c r="C410" s="2" t="str">
        <f>IF(OR(results!H411="",results!$M411="",results!$AE411=0),"",VLOOKUP(results!H411,Feuil1!$F$10:$G$43,2))</f>
        <v/>
      </c>
      <c r="D410" s="2" t="str">
        <f>IF(OR(results!I411="",results!$M411="",results!$AE411=0),"",VLOOKUP(results!I411,Feuil1!$F$10:$G$43,2))</f>
        <v/>
      </c>
      <c r="E410" s="2" t="str">
        <f>IF(OR(results!J411="",results!$M411="",results!$AE411=0),"",VLOOKUP(results!J411,Feuil1!$F$10:$G$43,2))</f>
        <v/>
      </c>
      <c r="F410" s="2" t="str">
        <f>IF(OR(results!K411="",results!$M411="",results!$AE411=0),"",VLOOKUP(results!K411,Feuil1!$F$10:$G$43,2))</f>
        <v/>
      </c>
      <c r="G410" s="2" t="str">
        <f>IF(OR(results!L411="",results!$M411="",results!$AE411=0),"",VLOOKUP(results!L411,Feuil1!$F$10:$G$43,2))</f>
        <v/>
      </c>
      <c r="H410" s="2" t="str">
        <f>IF(OR(results!M411="",results!$M411="",results!$AE411=0),"",VLOOKUP(results!M411,Feuil1!$C$10:$D$43,2))</f>
        <v/>
      </c>
      <c r="K410" s="2" t="str">
        <f>IF(OR(results!F411="",results!$M411="",results!$AE411=0),"",VLOOKUP(results!F411,Feuil1!$N$2:$O$48,2))</f>
        <v/>
      </c>
      <c r="L410" s="2" t="str">
        <f>IF(OR(results!Q411="",results!$M411="",results!$AE411=0),"",VLOOKUP(results!Q411,Feuil1!$F$10:$G$43,2))</f>
        <v/>
      </c>
      <c r="M410" s="2" t="str">
        <f>IF(OR(results!R411="",results!$M411="",results!$AE411=0),"",VLOOKUP(results!R411,Feuil1!$F$10:$G$43,2))</f>
        <v/>
      </c>
      <c r="N410" s="2" t="str">
        <f>IF(OR(results!S411="",results!$M411="",results!$AE411=0),"",VLOOKUP(results!S411,Feuil1!$F$10:$G$43,2))</f>
        <v/>
      </c>
      <c r="O410" s="2" t="str">
        <f>IF(OR(results!T411="",results!$M411="",results!$AE411=0),"",VLOOKUP(results!T411,Feuil1!$F$10:$G$43,2))</f>
        <v/>
      </c>
      <c r="P410" s="2" t="str">
        <f>IF(OR(results!U411="",results!$M411="",results!$AE411=0),"",VLOOKUP(results!U411,Feuil1!$F$10:$G$43,2))</f>
        <v/>
      </c>
      <c r="Q410" s="2" t="str">
        <f>IF(OR(results!V411="",results!$M411="",results!$AE411=0),"",VLOOKUP(results!V411,Feuil1!$F$10:$G$43,2))</f>
        <v/>
      </c>
      <c r="R410" s="2" t="str">
        <f>IF(OR(results!W411="",results!$M411="",results!$AE411=0),"",VLOOKUP(results!W411,Feuil1!$C$10:$D$43,2))</f>
        <v/>
      </c>
    </row>
    <row r="411" spans="1:18" x14ac:dyDescent="0.25">
      <c r="A411" s="2" t="str">
        <f>IF(OR(results!F412="",results!$M412="",results!AE412=0),"",VLOOKUP(results!F412,Feuil1!$F$10:$G$43,2))</f>
        <v/>
      </c>
      <c r="B411" s="2" t="str">
        <f>IF(OR(results!G412="",results!$M412="",results!$AE412=0),"",VLOOKUP(results!G412,Feuil1!$F$10:$G$43,2))</f>
        <v/>
      </c>
      <c r="C411" s="2" t="str">
        <f>IF(OR(results!H412="",results!$M412="",results!$AE412=0),"",VLOOKUP(results!H412,Feuil1!$F$10:$G$43,2))</f>
        <v/>
      </c>
      <c r="D411" s="2" t="str">
        <f>IF(OR(results!I412="",results!$M412="",results!$AE412=0),"",VLOOKUP(results!I412,Feuil1!$F$10:$G$43,2))</f>
        <v/>
      </c>
      <c r="E411" s="2" t="str">
        <f>IF(OR(results!J412="",results!$M412="",results!$AE412=0),"",VLOOKUP(results!J412,Feuil1!$F$10:$G$43,2))</f>
        <v/>
      </c>
      <c r="F411" s="2" t="str">
        <f>IF(OR(results!K412="",results!$M412="",results!$AE412=0),"",VLOOKUP(results!K412,Feuil1!$F$10:$G$43,2))</f>
        <v/>
      </c>
      <c r="G411" s="2" t="str">
        <f>IF(OR(results!L412="",results!$M412="",results!$AE412=0),"",VLOOKUP(results!L412,Feuil1!$F$10:$G$43,2))</f>
        <v/>
      </c>
      <c r="H411" s="2" t="str">
        <f>IF(OR(results!M412="",results!$M412="",results!$AE412=0),"",VLOOKUP(results!M412,Feuil1!$C$10:$D$43,2))</f>
        <v/>
      </c>
      <c r="K411" s="2" t="str">
        <f>IF(OR(results!F412="",results!$M412="",results!$AE412=0),"",VLOOKUP(results!F412,Feuil1!$N$2:$O$48,2))</f>
        <v/>
      </c>
      <c r="L411" s="2" t="str">
        <f>IF(OR(results!Q412="",results!$M412="",results!$AE412=0),"",VLOOKUP(results!Q412,Feuil1!$F$10:$G$43,2))</f>
        <v/>
      </c>
      <c r="M411" s="2" t="str">
        <f>IF(OR(results!R412="",results!$M412="",results!$AE412=0),"",VLOOKUP(results!R412,Feuil1!$F$10:$G$43,2))</f>
        <v/>
      </c>
      <c r="N411" s="2" t="str">
        <f>IF(OR(results!S412="",results!$M412="",results!$AE412=0),"",VLOOKUP(results!S412,Feuil1!$F$10:$G$43,2))</f>
        <v/>
      </c>
      <c r="O411" s="2" t="str">
        <f>IF(OR(results!T412="",results!$M412="",results!$AE412=0),"",VLOOKUP(results!T412,Feuil1!$F$10:$G$43,2))</f>
        <v/>
      </c>
      <c r="P411" s="2" t="str">
        <f>IF(OR(results!U412="",results!$M412="",results!$AE412=0),"",VLOOKUP(results!U412,Feuil1!$F$10:$G$43,2))</f>
        <v/>
      </c>
      <c r="Q411" s="2" t="str">
        <f>IF(OR(results!V412="",results!$M412="",results!$AE412=0),"",VLOOKUP(results!V412,Feuil1!$F$10:$G$43,2))</f>
        <v/>
      </c>
      <c r="R411" s="2" t="str">
        <f>IF(OR(results!W412="",results!$M412="",results!$AE412=0),"",VLOOKUP(results!W412,Feuil1!$C$10:$D$43,2))</f>
        <v/>
      </c>
    </row>
    <row r="412" spans="1:18" x14ac:dyDescent="0.25">
      <c r="A412" s="2" t="str">
        <f>IF(OR(results!F413="",results!$M413="",results!AE413=0),"",VLOOKUP(results!F413,Feuil1!$F$10:$G$43,2))</f>
        <v/>
      </c>
      <c r="B412" s="2" t="str">
        <f>IF(OR(results!G413="",results!$M413="",results!$AE413=0),"",VLOOKUP(results!G413,Feuil1!$F$10:$G$43,2))</f>
        <v/>
      </c>
      <c r="C412" s="2" t="str">
        <f>IF(OR(results!H413="",results!$M413="",results!$AE413=0),"",VLOOKUP(results!H413,Feuil1!$F$10:$G$43,2))</f>
        <v/>
      </c>
      <c r="D412" s="2" t="str">
        <f>IF(OR(results!I413="",results!$M413="",results!$AE413=0),"",VLOOKUP(results!I413,Feuil1!$F$10:$G$43,2))</f>
        <v/>
      </c>
      <c r="E412" s="2" t="str">
        <f>IF(OR(results!J413="",results!$M413="",results!$AE413=0),"",VLOOKUP(results!J413,Feuil1!$F$10:$G$43,2))</f>
        <v/>
      </c>
      <c r="F412" s="2" t="str">
        <f>IF(OR(results!K413="",results!$M413="",results!$AE413=0),"",VLOOKUP(results!K413,Feuil1!$F$10:$G$43,2))</f>
        <v/>
      </c>
      <c r="G412" s="2" t="str">
        <f>IF(OR(results!L413="",results!$M413="",results!$AE413=0),"",VLOOKUP(results!L413,Feuil1!$F$10:$G$43,2))</f>
        <v/>
      </c>
      <c r="H412" s="2" t="str">
        <f>IF(OR(results!M413="",results!$M413="",results!$AE413=0),"",VLOOKUP(results!M413,Feuil1!$C$10:$D$43,2))</f>
        <v/>
      </c>
      <c r="K412" s="2" t="str">
        <f>IF(OR(results!F413="",results!$M413="",results!$AE413=0),"",VLOOKUP(results!F413,Feuil1!$N$2:$O$48,2))</f>
        <v/>
      </c>
      <c r="L412" s="2" t="str">
        <f>IF(OR(results!Q413="",results!$M413="",results!$AE413=0),"",VLOOKUP(results!Q413,Feuil1!$F$10:$G$43,2))</f>
        <v/>
      </c>
      <c r="M412" s="2" t="str">
        <f>IF(OR(results!R413="",results!$M413="",results!$AE413=0),"",VLOOKUP(results!R413,Feuil1!$F$10:$G$43,2))</f>
        <v/>
      </c>
      <c r="N412" s="2" t="str">
        <f>IF(OR(results!S413="",results!$M413="",results!$AE413=0),"",VLOOKUP(results!S413,Feuil1!$F$10:$G$43,2))</f>
        <v/>
      </c>
      <c r="O412" s="2" t="str">
        <f>IF(OR(results!T413="",results!$M413="",results!$AE413=0),"",VLOOKUP(results!T413,Feuil1!$F$10:$G$43,2))</f>
        <v/>
      </c>
      <c r="P412" s="2" t="str">
        <f>IF(OR(results!U413="",results!$M413="",results!$AE413=0),"",VLOOKUP(results!U413,Feuil1!$F$10:$G$43,2))</f>
        <v/>
      </c>
      <c r="Q412" s="2" t="str">
        <f>IF(OR(results!V413="",results!$M413="",results!$AE413=0),"",VLOOKUP(results!V413,Feuil1!$F$10:$G$43,2))</f>
        <v/>
      </c>
      <c r="R412" s="2" t="str">
        <f>IF(OR(results!W413="",results!$M413="",results!$AE413=0),"",VLOOKUP(results!W413,Feuil1!$C$10:$D$43,2))</f>
        <v/>
      </c>
    </row>
    <row r="413" spans="1:18" x14ac:dyDescent="0.25">
      <c r="A413" s="2" t="str">
        <f>IF(OR(results!F414="",results!$M414="",results!AE414=0),"",VLOOKUP(results!F414,Feuil1!$F$10:$G$43,2))</f>
        <v/>
      </c>
      <c r="B413" s="2" t="str">
        <f>IF(OR(results!G414="",results!$M414="",results!$AE414=0),"",VLOOKUP(results!G414,Feuil1!$F$10:$G$43,2))</f>
        <v/>
      </c>
      <c r="C413" s="2" t="str">
        <f>IF(OR(results!H414="",results!$M414="",results!$AE414=0),"",VLOOKUP(results!H414,Feuil1!$F$10:$G$43,2))</f>
        <v/>
      </c>
      <c r="D413" s="2" t="str">
        <f>IF(OR(results!I414="",results!$M414="",results!$AE414=0),"",VLOOKUP(results!I414,Feuil1!$F$10:$G$43,2))</f>
        <v/>
      </c>
      <c r="E413" s="2" t="str">
        <f>IF(OR(results!J414="",results!$M414="",results!$AE414=0),"",VLOOKUP(results!J414,Feuil1!$F$10:$G$43,2))</f>
        <v/>
      </c>
      <c r="F413" s="2" t="str">
        <f>IF(OR(results!K414="",results!$M414="",results!$AE414=0),"",VLOOKUP(results!K414,Feuil1!$F$10:$G$43,2))</f>
        <v/>
      </c>
      <c r="G413" s="2" t="str">
        <f>IF(OR(results!L414="",results!$M414="",results!$AE414=0),"",VLOOKUP(results!L414,Feuil1!$F$10:$G$43,2))</f>
        <v/>
      </c>
      <c r="H413" s="2" t="str">
        <f>IF(OR(results!M414="",results!$M414="",results!$AE414=0),"",VLOOKUP(results!M414,Feuil1!$C$10:$D$43,2))</f>
        <v/>
      </c>
      <c r="K413" s="2" t="str">
        <f>IF(OR(results!F414="",results!$M414="",results!$AE414=0),"",VLOOKUP(results!F414,Feuil1!$N$2:$O$48,2))</f>
        <v/>
      </c>
      <c r="L413" s="2" t="str">
        <f>IF(OR(results!Q414="",results!$M414="",results!$AE414=0),"",VLOOKUP(results!Q414,Feuil1!$F$10:$G$43,2))</f>
        <v/>
      </c>
      <c r="M413" s="2" t="str">
        <f>IF(OR(results!R414="",results!$M414="",results!$AE414=0),"",VLOOKUP(results!R414,Feuil1!$F$10:$G$43,2))</f>
        <v/>
      </c>
      <c r="N413" s="2" t="str">
        <f>IF(OR(results!S414="",results!$M414="",results!$AE414=0),"",VLOOKUP(results!S414,Feuil1!$F$10:$G$43,2))</f>
        <v/>
      </c>
      <c r="O413" s="2" t="str">
        <f>IF(OR(results!T414="",results!$M414="",results!$AE414=0),"",VLOOKUP(results!T414,Feuil1!$F$10:$G$43,2))</f>
        <v/>
      </c>
      <c r="P413" s="2" t="str">
        <f>IF(OR(results!U414="",results!$M414="",results!$AE414=0),"",VLOOKUP(results!U414,Feuil1!$F$10:$G$43,2))</f>
        <v/>
      </c>
      <c r="Q413" s="2" t="str">
        <f>IF(OR(results!V414="",results!$M414="",results!$AE414=0),"",VLOOKUP(results!V414,Feuil1!$F$10:$G$43,2))</f>
        <v/>
      </c>
      <c r="R413" s="2" t="str">
        <f>IF(OR(results!W414="",results!$M414="",results!$AE414=0),"",VLOOKUP(results!W414,Feuil1!$C$10:$D$43,2))</f>
        <v/>
      </c>
    </row>
    <row r="414" spans="1:18" x14ac:dyDescent="0.25">
      <c r="A414" s="2" t="str">
        <f>IF(OR(results!F415="",results!$M415="",results!AE415=0),"",VLOOKUP(results!F415,Feuil1!$F$10:$G$43,2))</f>
        <v/>
      </c>
      <c r="B414" s="2" t="str">
        <f>IF(OR(results!G415="",results!$M415="",results!$AE415=0),"",VLOOKUP(results!G415,Feuil1!$F$10:$G$43,2))</f>
        <v/>
      </c>
      <c r="C414" s="2" t="str">
        <f>IF(OR(results!H415="",results!$M415="",results!$AE415=0),"",VLOOKUP(results!H415,Feuil1!$F$10:$G$43,2))</f>
        <v/>
      </c>
      <c r="D414" s="2" t="str">
        <f>IF(OR(results!I415="",results!$M415="",results!$AE415=0),"",VLOOKUP(results!I415,Feuil1!$F$10:$G$43,2))</f>
        <v/>
      </c>
      <c r="E414" s="2" t="str">
        <f>IF(OR(results!J415="",results!$M415="",results!$AE415=0),"",VLOOKUP(results!J415,Feuil1!$F$10:$G$43,2))</f>
        <v/>
      </c>
      <c r="F414" s="2" t="str">
        <f>IF(OR(results!K415="",results!$M415="",results!$AE415=0),"",VLOOKUP(results!K415,Feuil1!$F$10:$G$43,2))</f>
        <v/>
      </c>
      <c r="G414" s="2" t="str">
        <f>IF(OR(results!L415="",results!$M415="",results!$AE415=0),"",VLOOKUP(results!L415,Feuil1!$F$10:$G$43,2))</f>
        <v/>
      </c>
      <c r="H414" s="2" t="str">
        <f>IF(OR(results!M415="",results!$M415="",results!$AE415=0),"",VLOOKUP(results!M415,Feuil1!$C$10:$D$43,2))</f>
        <v/>
      </c>
      <c r="K414" s="2" t="str">
        <f>IF(OR(results!F415="",results!$M415="",results!$AE415=0),"",VLOOKUP(results!F415,Feuil1!$N$2:$O$48,2))</f>
        <v/>
      </c>
      <c r="L414" s="2" t="str">
        <f>IF(OR(results!Q415="",results!$M415="",results!$AE415=0),"",VLOOKUP(results!Q415,Feuil1!$F$10:$G$43,2))</f>
        <v/>
      </c>
      <c r="M414" s="2" t="str">
        <f>IF(OR(results!R415="",results!$M415="",results!$AE415=0),"",VLOOKUP(results!R415,Feuil1!$F$10:$G$43,2))</f>
        <v/>
      </c>
      <c r="N414" s="2" t="str">
        <f>IF(OR(results!S415="",results!$M415="",results!$AE415=0),"",VLOOKUP(results!S415,Feuil1!$F$10:$G$43,2))</f>
        <v/>
      </c>
      <c r="O414" s="2" t="str">
        <f>IF(OR(results!T415="",results!$M415="",results!$AE415=0),"",VLOOKUP(results!T415,Feuil1!$F$10:$G$43,2))</f>
        <v/>
      </c>
      <c r="P414" s="2" t="str">
        <f>IF(OR(results!U415="",results!$M415="",results!$AE415=0),"",VLOOKUP(results!U415,Feuil1!$F$10:$G$43,2))</f>
        <v/>
      </c>
      <c r="Q414" s="2" t="str">
        <f>IF(OR(results!V415="",results!$M415="",results!$AE415=0),"",VLOOKUP(results!V415,Feuil1!$F$10:$G$43,2))</f>
        <v/>
      </c>
      <c r="R414" s="2" t="str">
        <f>IF(OR(results!W415="",results!$M415="",results!$AE415=0),"",VLOOKUP(results!W415,Feuil1!$C$10:$D$43,2))</f>
        <v/>
      </c>
    </row>
    <row r="415" spans="1:18" x14ac:dyDescent="0.25">
      <c r="A415" s="2" t="str">
        <f>IF(OR(results!F416="",results!$M416="",results!AE416=0),"",VLOOKUP(results!F416,Feuil1!$F$10:$G$43,2))</f>
        <v/>
      </c>
      <c r="B415" s="2" t="str">
        <f>IF(OR(results!G416="",results!$M416="",results!$AE416=0),"",VLOOKUP(results!G416,Feuil1!$F$10:$G$43,2))</f>
        <v/>
      </c>
      <c r="C415" s="2" t="str">
        <f>IF(OR(results!H416="",results!$M416="",results!$AE416=0),"",VLOOKUP(results!H416,Feuil1!$F$10:$G$43,2))</f>
        <v/>
      </c>
      <c r="D415" s="2" t="str">
        <f>IF(OR(results!I416="",results!$M416="",results!$AE416=0),"",VLOOKUP(results!I416,Feuil1!$F$10:$G$43,2))</f>
        <v/>
      </c>
      <c r="E415" s="2" t="str">
        <f>IF(OR(results!J416="",results!$M416="",results!$AE416=0),"",VLOOKUP(results!J416,Feuil1!$F$10:$G$43,2))</f>
        <v/>
      </c>
      <c r="F415" s="2" t="str">
        <f>IF(OR(results!K416="",results!$M416="",results!$AE416=0),"",VLOOKUP(results!K416,Feuil1!$F$10:$G$43,2))</f>
        <v/>
      </c>
      <c r="G415" s="2" t="str">
        <f>IF(OR(results!L416="",results!$M416="",results!$AE416=0),"",VLOOKUP(results!L416,Feuil1!$F$10:$G$43,2))</f>
        <v/>
      </c>
      <c r="H415" s="2" t="str">
        <f>IF(OR(results!M416="",results!$M416="",results!$AE416=0),"",VLOOKUP(results!M416,Feuil1!$C$10:$D$43,2))</f>
        <v/>
      </c>
      <c r="K415" s="2" t="str">
        <f>IF(OR(results!F416="",results!$M416="",results!$AE416=0),"",VLOOKUP(results!F416,Feuil1!$N$2:$O$48,2))</f>
        <v/>
      </c>
      <c r="L415" s="2" t="str">
        <f>IF(OR(results!Q416="",results!$M416="",results!$AE416=0),"",VLOOKUP(results!Q416,Feuil1!$F$10:$G$43,2))</f>
        <v/>
      </c>
      <c r="M415" s="2" t="str">
        <f>IF(OR(results!R416="",results!$M416="",results!$AE416=0),"",VLOOKUP(results!R416,Feuil1!$F$10:$G$43,2))</f>
        <v/>
      </c>
      <c r="N415" s="2" t="str">
        <f>IF(OR(results!S416="",results!$M416="",results!$AE416=0),"",VLOOKUP(results!S416,Feuil1!$F$10:$G$43,2))</f>
        <v/>
      </c>
      <c r="O415" s="2" t="str">
        <f>IF(OR(results!T416="",results!$M416="",results!$AE416=0),"",VLOOKUP(results!T416,Feuil1!$F$10:$G$43,2))</f>
        <v/>
      </c>
      <c r="P415" s="2" t="str">
        <f>IF(OR(results!U416="",results!$M416="",results!$AE416=0),"",VLOOKUP(results!U416,Feuil1!$F$10:$G$43,2))</f>
        <v/>
      </c>
      <c r="Q415" s="2" t="str">
        <f>IF(OR(results!V416="",results!$M416="",results!$AE416=0),"",VLOOKUP(results!V416,Feuil1!$F$10:$G$43,2))</f>
        <v/>
      </c>
      <c r="R415" s="2" t="str">
        <f>IF(OR(results!W416="",results!$M416="",results!$AE416=0),"",VLOOKUP(results!W416,Feuil1!$C$10:$D$43,2))</f>
        <v/>
      </c>
    </row>
    <row r="416" spans="1:18" x14ac:dyDescent="0.25">
      <c r="A416" s="2" t="str">
        <f>IF(OR(results!F417="",results!$M417="",results!AE417=0),"",VLOOKUP(results!F417,Feuil1!$F$10:$G$43,2))</f>
        <v/>
      </c>
      <c r="B416" s="2" t="str">
        <f>IF(OR(results!G417="",results!$M417="",results!$AE417=0),"",VLOOKUP(results!G417,Feuil1!$F$10:$G$43,2))</f>
        <v/>
      </c>
      <c r="C416" s="2" t="str">
        <f>IF(OR(results!H417="",results!$M417="",results!$AE417=0),"",VLOOKUP(results!H417,Feuil1!$F$10:$G$43,2))</f>
        <v/>
      </c>
      <c r="D416" s="2" t="str">
        <f>IF(OR(results!I417="",results!$M417="",results!$AE417=0),"",VLOOKUP(results!I417,Feuil1!$F$10:$G$43,2))</f>
        <v/>
      </c>
      <c r="E416" s="2" t="str">
        <f>IF(OR(results!J417="",results!$M417="",results!$AE417=0),"",VLOOKUP(results!J417,Feuil1!$F$10:$G$43,2))</f>
        <v/>
      </c>
      <c r="F416" s="2" t="str">
        <f>IF(OR(results!K417="",results!$M417="",results!$AE417=0),"",VLOOKUP(results!K417,Feuil1!$F$10:$G$43,2))</f>
        <v/>
      </c>
      <c r="G416" s="2" t="str">
        <f>IF(OR(results!L417="",results!$M417="",results!$AE417=0),"",VLOOKUP(results!L417,Feuil1!$F$10:$G$43,2))</f>
        <v/>
      </c>
      <c r="H416" s="2" t="str">
        <f>IF(OR(results!M417="",results!$M417="",results!$AE417=0),"",VLOOKUP(results!M417,Feuil1!$C$10:$D$43,2))</f>
        <v/>
      </c>
      <c r="K416" s="2" t="str">
        <f>IF(OR(results!F417="",results!$M417="",results!$AE417=0),"",VLOOKUP(results!F417,Feuil1!$N$2:$O$48,2))</f>
        <v/>
      </c>
      <c r="L416" s="2" t="str">
        <f>IF(OR(results!Q417="",results!$M417="",results!$AE417=0),"",VLOOKUP(results!Q417,Feuil1!$F$10:$G$43,2))</f>
        <v/>
      </c>
      <c r="M416" s="2" t="str">
        <f>IF(OR(results!R417="",results!$M417="",results!$AE417=0),"",VLOOKUP(results!R417,Feuil1!$F$10:$G$43,2))</f>
        <v/>
      </c>
      <c r="N416" s="2" t="str">
        <f>IF(OR(results!S417="",results!$M417="",results!$AE417=0),"",VLOOKUP(results!S417,Feuil1!$F$10:$G$43,2))</f>
        <v/>
      </c>
      <c r="O416" s="2" t="str">
        <f>IF(OR(results!T417="",results!$M417="",results!$AE417=0),"",VLOOKUP(results!T417,Feuil1!$F$10:$G$43,2))</f>
        <v/>
      </c>
      <c r="P416" s="2" t="str">
        <f>IF(OR(results!U417="",results!$M417="",results!$AE417=0),"",VLOOKUP(results!U417,Feuil1!$F$10:$G$43,2))</f>
        <v/>
      </c>
      <c r="Q416" s="2" t="str">
        <f>IF(OR(results!V417="",results!$M417="",results!$AE417=0),"",VLOOKUP(results!V417,Feuil1!$F$10:$G$43,2))</f>
        <v/>
      </c>
      <c r="R416" s="2" t="str">
        <f>IF(OR(results!W417="",results!$M417="",results!$AE417=0),"",VLOOKUP(results!W417,Feuil1!$C$10:$D$43,2))</f>
        <v/>
      </c>
    </row>
    <row r="417" spans="1:18" x14ac:dyDescent="0.25">
      <c r="A417" s="2" t="str">
        <f>IF(OR(results!F418="",results!$M418="",results!AE418=0),"",VLOOKUP(results!F418,Feuil1!$F$10:$G$43,2))</f>
        <v/>
      </c>
      <c r="B417" s="2" t="str">
        <f>IF(OR(results!G418="",results!$M418="",results!$AE418=0),"",VLOOKUP(results!G418,Feuil1!$F$10:$G$43,2))</f>
        <v/>
      </c>
      <c r="C417" s="2" t="str">
        <f>IF(OR(results!H418="",results!$M418="",results!$AE418=0),"",VLOOKUP(results!H418,Feuil1!$F$10:$G$43,2))</f>
        <v/>
      </c>
      <c r="D417" s="2" t="str">
        <f>IF(OR(results!I418="",results!$M418="",results!$AE418=0),"",VLOOKUP(results!I418,Feuil1!$F$10:$G$43,2))</f>
        <v/>
      </c>
      <c r="E417" s="2" t="str">
        <f>IF(OR(results!J418="",results!$M418="",results!$AE418=0),"",VLOOKUP(results!J418,Feuil1!$F$10:$G$43,2))</f>
        <v/>
      </c>
      <c r="F417" s="2" t="str">
        <f>IF(OR(results!K418="",results!$M418="",results!$AE418=0),"",VLOOKUP(results!K418,Feuil1!$F$10:$G$43,2))</f>
        <v/>
      </c>
      <c r="G417" s="2" t="str">
        <f>IF(OR(results!L418="",results!$M418="",results!$AE418=0),"",VLOOKUP(results!L418,Feuil1!$F$10:$G$43,2))</f>
        <v/>
      </c>
      <c r="H417" s="2" t="str">
        <f>IF(OR(results!M418="",results!$M418="",results!$AE418=0),"",VLOOKUP(results!M418,Feuil1!$C$10:$D$43,2))</f>
        <v/>
      </c>
      <c r="K417" s="2" t="str">
        <f>IF(OR(results!F418="",results!$M418="",results!$AE418=0),"",VLOOKUP(results!F418,Feuil1!$N$2:$O$48,2))</f>
        <v/>
      </c>
      <c r="L417" s="2" t="str">
        <f>IF(OR(results!Q418="",results!$M418="",results!$AE418=0),"",VLOOKUP(results!Q418,Feuil1!$F$10:$G$43,2))</f>
        <v/>
      </c>
      <c r="M417" s="2" t="str">
        <f>IF(OR(results!R418="",results!$M418="",results!$AE418=0),"",VLOOKUP(results!R418,Feuil1!$F$10:$G$43,2))</f>
        <v/>
      </c>
      <c r="N417" s="2" t="str">
        <f>IF(OR(results!S418="",results!$M418="",results!$AE418=0),"",VLOOKUP(results!S418,Feuil1!$F$10:$G$43,2))</f>
        <v/>
      </c>
      <c r="O417" s="2" t="str">
        <f>IF(OR(results!T418="",results!$M418="",results!$AE418=0),"",VLOOKUP(results!T418,Feuil1!$F$10:$G$43,2))</f>
        <v/>
      </c>
      <c r="P417" s="2" t="str">
        <f>IF(OR(results!U418="",results!$M418="",results!$AE418=0),"",VLOOKUP(results!U418,Feuil1!$F$10:$G$43,2))</f>
        <v/>
      </c>
      <c r="Q417" s="2" t="str">
        <f>IF(OR(results!V418="",results!$M418="",results!$AE418=0),"",VLOOKUP(results!V418,Feuil1!$F$10:$G$43,2))</f>
        <v/>
      </c>
      <c r="R417" s="2" t="str">
        <f>IF(OR(results!W418="",results!$M418="",results!$AE418=0),"",VLOOKUP(results!W418,Feuil1!$C$10:$D$43,2))</f>
        <v/>
      </c>
    </row>
    <row r="418" spans="1:18" x14ac:dyDescent="0.25">
      <c r="A418" s="2" t="str">
        <f>IF(OR(results!F419="",results!$M419="",results!AE419=0),"",VLOOKUP(results!F419,Feuil1!$F$10:$G$43,2))</f>
        <v/>
      </c>
      <c r="B418" s="2" t="str">
        <f>IF(OR(results!G419="",results!$M419="",results!$AE419=0),"",VLOOKUP(results!G419,Feuil1!$F$10:$G$43,2))</f>
        <v/>
      </c>
      <c r="C418" s="2" t="str">
        <f>IF(OR(results!H419="",results!$M419="",results!$AE419=0),"",VLOOKUP(results!H419,Feuil1!$F$10:$G$43,2))</f>
        <v/>
      </c>
      <c r="D418" s="2" t="str">
        <f>IF(OR(results!I419="",results!$M419="",results!$AE419=0),"",VLOOKUP(results!I419,Feuil1!$F$10:$G$43,2))</f>
        <v/>
      </c>
      <c r="E418" s="2" t="str">
        <f>IF(OR(results!J419="",results!$M419="",results!$AE419=0),"",VLOOKUP(results!J419,Feuil1!$F$10:$G$43,2))</f>
        <v/>
      </c>
      <c r="F418" s="2" t="str">
        <f>IF(OR(results!K419="",results!$M419="",results!$AE419=0),"",VLOOKUP(results!K419,Feuil1!$F$10:$G$43,2))</f>
        <v/>
      </c>
      <c r="G418" s="2" t="str">
        <f>IF(OR(results!L419="",results!$M419="",results!$AE419=0),"",VLOOKUP(results!L419,Feuil1!$F$10:$G$43,2))</f>
        <v/>
      </c>
      <c r="H418" s="2" t="str">
        <f>IF(OR(results!M419="",results!$M419="",results!$AE419=0),"",VLOOKUP(results!M419,Feuil1!$C$10:$D$43,2))</f>
        <v/>
      </c>
      <c r="K418" s="2" t="str">
        <f>IF(OR(results!F419="",results!$M419="",results!$AE419=0),"",VLOOKUP(results!F419,Feuil1!$N$2:$O$48,2))</f>
        <v/>
      </c>
      <c r="L418" s="2" t="str">
        <f>IF(OR(results!Q419="",results!$M419="",results!$AE419=0),"",VLOOKUP(results!Q419,Feuil1!$F$10:$G$43,2))</f>
        <v/>
      </c>
      <c r="M418" s="2" t="str">
        <f>IF(OR(results!R419="",results!$M419="",results!$AE419=0),"",VLOOKUP(results!R419,Feuil1!$F$10:$G$43,2))</f>
        <v/>
      </c>
      <c r="N418" s="2" t="str">
        <f>IF(OR(results!S419="",results!$M419="",results!$AE419=0),"",VLOOKUP(results!S419,Feuil1!$F$10:$G$43,2))</f>
        <v/>
      </c>
      <c r="O418" s="2" t="str">
        <f>IF(OR(results!T419="",results!$M419="",results!$AE419=0),"",VLOOKUP(results!T419,Feuil1!$F$10:$G$43,2))</f>
        <v/>
      </c>
      <c r="P418" s="2" t="str">
        <f>IF(OR(results!U419="",results!$M419="",results!$AE419=0),"",VLOOKUP(results!U419,Feuil1!$F$10:$G$43,2))</f>
        <v/>
      </c>
      <c r="Q418" s="2" t="str">
        <f>IF(OR(results!V419="",results!$M419="",results!$AE419=0),"",VLOOKUP(results!V419,Feuil1!$F$10:$G$43,2))</f>
        <v/>
      </c>
      <c r="R418" s="2" t="str">
        <f>IF(OR(results!W419="",results!$M419="",results!$AE419=0),"",VLOOKUP(results!W419,Feuil1!$C$10:$D$43,2))</f>
        <v/>
      </c>
    </row>
    <row r="419" spans="1:18" x14ac:dyDescent="0.25">
      <c r="A419" s="2" t="str">
        <f>IF(OR(results!F420="",results!$M420="",results!AE420=0),"",VLOOKUP(results!F420,Feuil1!$F$10:$G$43,2))</f>
        <v/>
      </c>
      <c r="B419" s="2" t="str">
        <f>IF(OR(results!G420="",results!$M420="",results!$AE420=0),"",VLOOKUP(results!G420,Feuil1!$F$10:$G$43,2))</f>
        <v/>
      </c>
      <c r="C419" s="2" t="str">
        <f>IF(OR(results!H420="",results!$M420="",results!$AE420=0),"",VLOOKUP(results!H420,Feuil1!$F$10:$G$43,2))</f>
        <v/>
      </c>
      <c r="D419" s="2" t="str">
        <f>IF(OR(results!I420="",results!$M420="",results!$AE420=0),"",VLOOKUP(results!I420,Feuil1!$F$10:$G$43,2))</f>
        <v/>
      </c>
      <c r="E419" s="2" t="str">
        <f>IF(OR(results!J420="",results!$M420="",results!$AE420=0),"",VLOOKUP(results!J420,Feuil1!$F$10:$G$43,2))</f>
        <v/>
      </c>
      <c r="F419" s="2" t="str">
        <f>IF(OR(results!K420="",results!$M420="",results!$AE420=0),"",VLOOKUP(results!K420,Feuil1!$F$10:$G$43,2))</f>
        <v/>
      </c>
      <c r="G419" s="2" t="str">
        <f>IF(OR(results!L420="",results!$M420="",results!$AE420=0),"",VLOOKUP(results!L420,Feuil1!$F$10:$G$43,2))</f>
        <v/>
      </c>
      <c r="H419" s="2" t="str">
        <f>IF(OR(results!M420="",results!$M420="",results!$AE420=0),"",VLOOKUP(results!M420,Feuil1!$C$10:$D$43,2))</f>
        <v/>
      </c>
      <c r="K419" s="2" t="str">
        <f>IF(OR(results!F420="",results!$M420="",results!$AE420=0),"",VLOOKUP(results!F420,Feuil1!$N$2:$O$48,2))</f>
        <v/>
      </c>
      <c r="L419" s="2" t="str">
        <f>IF(OR(results!Q420="",results!$M420="",results!$AE420=0),"",VLOOKUP(results!Q420,Feuil1!$F$10:$G$43,2))</f>
        <v/>
      </c>
      <c r="M419" s="2" t="str">
        <f>IF(OR(results!R420="",results!$M420="",results!$AE420=0),"",VLOOKUP(results!R420,Feuil1!$F$10:$G$43,2))</f>
        <v/>
      </c>
      <c r="N419" s="2" t="str">
        <f>IF(OR(results!S420="",results!$M420="",results!$AE420=0),"",VLOOKUP(results!S420,Feuil1!$F$10:$G$43,2))</f>
        <v/>
      </c>
      <c r="O419" s="2" t="str">
        <f>IF(OR(results!T420="",results!$M420="",results!$AE420=0),"",VLOOKUP(results!T420,Feuil1!$F$10:$G$43,2))</f>
        <v/>
      </c>
      <c r="P419" s="2" t="str">
        <f>IF(OR(results!U420="",results!$M420="",results!$AE420=0),"",VLOOKUP(results!U420,Feuil1!$F$10:$G$43,2))</f>
        <v/>
      </c>
      <c r="Q419" s="2" t="str">
        <f>IF(OR(results!V420="",results!$M420="",results!$AE420=0),"",VLOOKUP(results!V420,Feuil1!$F$10:$G$43,2))</f>
        <v/>
      </c>
      <c r="R419" s="2" t="str">
        <f>IF(OR(results!W420="",results!$M420="",results!$AE420=0),"",VLOOKUP(results!W420,Feuil1!$C$10:$D$43,2))</f>
        <v/>
      </c>
    </row>
    <row r="420" spans="1:18" x14ac:dyDescent="0.25">
      <c r="A420" s="2" t="str">
        <f>IF(OR(results!F421="",results!$M421="",results!AE421=0),"",VLOOKUP(results!F421,Feuil1!$F$10:$G$43,2))</f>
        <v/>
      </c>
      <c r="B420" s="2" t="str">
        <f>IF(OR(results!G421="",results!$M421="",results!$AE421=0),"",VLOOKUP(results!G421,Feuil1!$F$10:$G$43,2))</f>
        <v/>
      </c>
      <c r="C420" s="2" t="str">
        <f>IF(OR(results!H421="",results!$M421="",results!$AE421=0),"",VLOOKUP(results!H421,Feuil1!$F$10:$G$43,2))</f>
        <v/>
      </c>
      <c r="D420" s="2" t="str">
        <f>IF(OR(results!I421="",results!$M421="",results!$AE421=0),"",VLOOKUP(results!I421,Feuil1!$F$10:$G$43,2))</f>
        <v/>
      </c>
      <c r="E420" s="2" t="str">
        <f>IF(OR(results!J421="",results!$M421="",results!$AE421=0),"",VLOOKUP(results!J421,Feuil1!$F$10:$G$43,2))</f>
        <v/>
      </c>
      <c r="F420" s="2" t="str">
        <f>IF(OR(results!K421="",results!$M421="",results!$AE421=0),"",VLOOKUP(results!K421,Feuil1!$F$10:$G$43,2))</f>
        <v/>
      </c>
      <c r="G420" s="2" t="str">
        <f>IF(OR(results!L421="",results!$M421="",results!$AE421=0),"",VLOOKUP(results!L421,Feuil1!$F$10:$G$43,2))</f>
        <v/>
      </c>
      <c r="H420" s="2" t="str">
        <f>IF(OR(results!M421="",results!$M421="",results!$AE421=0),"",VLOOKUP(results!M421,Feuil1!$C$10:$D$43,2))</f>
        <v/>
      </c>
      <c r="K420" s="2" t="str">
        <f>IF(OR(results!F421="",results!$M421="",results!$AE421=0),"",VLOOKUP(results!F421,Feuil1!$N$2:$O$48,2))</f>
        <v/>
      </c>
      <c r="L420" s="2" t="str">
        <f>IF(OR(results!Q421="",results!$M421="",results!$AE421=0),"",VLOOKUP(results!Q421,Feuil1!$F$10:$G$43,2))</f>
        <v/>
      </c>
      <c r="M420" s="2" t="str">
        <f>IF(OR(results!R421="",results!$M421="",results!$AE421=0),"",VLOOKUP(results!R421,Feuil1!$F$10:$G$43,2))</f>
        <v/>
      </c>
      <c r="N420" s="2" t="str">
        <f>IF(OR(results!S421="",results!$M421="",results!$AE421=0),"",VLOOKUP(results!S421,Feuil1!$F$10:$G$43,2))</f>
        <v/>
      </c>
      <c r="O420" s="2" t="str">
        <f>IF(OR(results!T421="",results!$M421="",results!$AE421=0),"",VLOOKUP(results!T421,Feuil1!$F$10:$G$43,2))</f>
        <v/>
      </c>
      <c r="P420" s="2" t="str">
        <f>IF(OR(results!U421="",results!$M421="",results!$AE421=0),"",VLOOKUP(results!U421,Feuil1!$F$10:$G$43,2))</f>
        <v/>
      </c>
      <c r="Q420" s="2" t="str">
        <f>IF(OR(results!V421="",results!$M421="",results!$AE421=0),"",VLOOKUP(results!V421,Feuil1!$F$10:$G$43,2))</f>
        <v/>
      </c>
      <c r="R420" s="2" t="str">
        <f>IF(OR(results!W421="",results!$M421="",results!$AE421=0),"",VLOOKUP(results!W421,Feuil1!$C$10:$D$43,2))</f>
        <v/>
      </c>
    </row>
    <row r="421" spans="1:18" x14ac:dyDescent="0.25">
      <c r="A421" s="2" t="str">
        <f>IF(OR(results!F422="",results!$M422="",results!AE422=0),"",VLOOKUP(results!F422,Feuil1!$F$10:$G$43,2))</f>
        <v/>
      </c>
      <c r="B421" s="2" t="str">
        <f>IF(OR(results!G422="",results!$M422="",results!$AE422=0),"",VLOOKUP(results!G422,Feuil1!$F$10:$G$43,2))</f>
        <v/>
      </c>
      <c r="C421" s="2" t="str">
        <f>IF(OR(results!H422="",results!$M422="",results!$AE422=0),"",VLOOKUP(results!H422,Feuil1!$F$10:$G$43,2))</f>
        <v/>
      </c>
      <c r="D421" s="2" t="str">
        <f>IF(OR(results!I422="",results!$M422="",results!$AE422=0),"",VLOOKUP(results!I422,Feuil1!$F$10:$G$43,2))</f>
        <v/>
      </c>
      <c r="E421" s="2" t="str">
        <f>IF(OR(results!J422="",results!$M422="",results!$AE422=0),"",VLOOKUP(results!J422,Feuil1!$F$10:$G$43,2))</f>
        <v/>
      </c>
      <c r="F421" s="2" t="str">
        <f>IF(OR(results!K422="",results!$M422="",results!$AE422=0),"",VLOOKUP(results!K422,Feuil1!$F$10:$G$43,2))</f>
        <v/>
      </c>
      <c r="G421" s="2" t="str">
        <f>IF(OR(results!L422="",results!$M422="",results!$AE422=0),"",VLOOKUP(results!L422,Feuil1!$F$10:$G$43,2))</f>
        <v/>
      </c>
      <c r="H421" s="2" t="str">
        <f>IF(OR(results!M422="",results!$M422="",results!$AE422=0),"",VLOOKUP(results!M422,Feuil1!$C$10:$D$43,2))</f>
        <v/>
      </c>
      <c r="K421" s="2" t="str">
        <f>IF(OR(results!F422="",results!$M422="",results!$AE422=0),"",VLOOKUP(results!F422,Feuil1!$N$2:$O$48,2))</f>
        <v/>
      </c>
      <c r="L421" s="2" t="str">
        <f>IF(OR(results!Q422="",results!$M422="",results!$AE422=0),"",VLOOKUP(results!Q422,Feuil1!$F$10:$G$43,2))</f>
        <v/>
      </c>
      <c r="M421" s="2" t="str">
        <f>IF(OR(results!R422="",results!$M422="",results!$AE422=0),"",VLOOKUP(results!R422,Feuil1!$F$10:$G$43,2))</f>
        <v/>
      </c>
      <c r="N421" s="2" t="str">
        <f>IF(OR(results!S422="",results!$M422="",results!$AE422=0),"",VLOOKUP(results!S422,Feuil1!$F$10:$G$43,2))</f>
        <v/>
      </c>
      <c r="O421" s="2" t="str">
        <f>IF(OR(results!T422="",results!$M422="",results!$AE422=0),"",VLOOKUP(results!T422,Feuil1!$F$10:$G$43,2))</f>
        <v/>
      </c>
      <c r="P421" s="2" t="str">
        <f>IF(OR(results!U422="",results!$M422="",results!$AE422=0),"",VLOOKUP(results!U422,Feuil1!$F$10:$G$43,2))</f>
        <v/>
      </c>
      <c r="Q421" s="2" t="str">
        <f>IF(OR(results!V422="",results!$M422="",results!$AE422=0),"",VLOOKUP(results!V422,Feuil1!$F$10:$G$43,2))</f>
        <v/>
      </c>
      <c r="R421" s="2" t="str">
        <f>IF(OR(results!W422="",results!$M422="",results!$AE422=0),"",VLOOKUP(results!W422,Feuil1!$C$10:$D$43,2))</f>
        <v/>
      </c>
    </row>
    <row r="422" spans="1:18" x14ac:dyDescent="0.25">
      <c r="A422" s="2" t="str">
        <f>IF(OR(results!F423="",results!$M423="",results!AE423=0),"",VLOOKUP(results!F423,Feuil1!$F$10:$G$43,2))</f>
        <v/>
      </c>
      <c r="B422" s="2" t="str">
        <f>IF(OR(results!G423="",results!$M423="",results!$AE423=0),"",VLOOKUP(results!G423,Feuil1!$F$10:$G$43,2))</f>
        <v/>
      </c>
      <c r="C422" s="2" t="str">
        <f>IF(OR(results!H423="",results!$M423="",results!$AE423=0),"",VLOOKUP(results!H423,Feuil1!$F$10:$G$43,2))</f>
        <v/>
      </c>
      <c r="D422" s="2" t="str">
        <f>IF(OR(results!I423="",results!$M423="",results!$AE423=0),"",VLOOKUP(results!I423,Feuil1!$F$10:$G$43,2))</f>
        <v/>
      </c>
      <c r="E422" s="2" t="str">
        <f>IF(OR(results!J423="",results!$M423="",results!$AE423=0),"",VLOOKUP(results!J423,Feuil1!$F$10:$G$43,2))</f>
        <v/>
      </c>
      <c r="F422" s="2" t="str">
        <f>IF(OR(results!K423="",results!$M423="",results!$AE423=0),"",VLOOKUP(results!K423,Feuil1!$F$10:$G$43,2))</f>
        <v/>
      </c>
      <c r="G422" s="2" t="str">
        <f>IF(OR(results!L423="",results!$M423="",results!$AE423=0),"",VLOOKUP(results!L423,Feuil1!$F$10:$G$43,2))</f>
        <v/>
      </c>
      <c r="H422" s="2" t="str">
        <f>IF(OR(results!M423="",results!$M423="",results!$AE423=0),"",VLOOKUP(results!M423,Feuil1!$C$10:$D$43,2))</f>
        <v/>
      </c>
      <c r="K422" s="2" t="str">
        <f>IF(OR(results!F423="",results!$M423="",results!$AE423=0),"",VLOOKUP(results!F423,Feuil1!$N$2:$O$48,2))</f>
        <v/>
      </c>
      <c r="L422" s="2" t="str">
        <f>IF(OR(results!Q423="",results!$M423="",results!$AE423=0),"",VLOOKUP(results!Q423,Feuil1!$F$10:$G$43,2))</f>
        <v/>
      </c>
      <c r="M422" s="2" t="str">
        <f>IF(OR(results!R423="",results!$M423="",results!$AE423=0),"",VLOOKUP(results!R423,Feuil1!$F$10:$G$43,2))</f>
        <v/>
      </c>
      <c r="N422" s="2" t="str">
        <f>IF(OR(results!S423="",results!$M423="",results!$AE423=0),"",VLOOKUP(results!S423,Feuil1!$F$10:$G$43,2))</f>
        <v/>
      </c>
      <c r="O422" s="2" t="str">
        <f>IF(OR(results!T423="",results!$M423="",results!$AE423=0),"",VLOOKUP(results!T423,Feuil1!$F$10:$G$43,2))</f>
        <v/>
      </c>
      <c r="P422" s="2" t="str">
        <f>IF(OR(results!U423="",results!$M423="",results!$AE423=0),"",VLOOKUP(results!U423,Feuil1!$F$10:$G$43,2))</f>
        <v/>
      </c>
      <c r="Q422" s="2" t="str">
        <f>IF(OR(results!V423="",results!$M423="",results!$AE423=0),"",VLOOKUP(results!V423,Feuil1!$F$10:$G$43,2))</f>
        <v/>
      </c>
      <c r="R422" s="2" t="str">
        <f>IF(OR(results!W423="",results!$M423="",results!$AE423=0),"",VLOOKUP(results!W423,Feuil1!$C$10:$D$43,2))</f>
        <v/>
      </c>
    </row>
    <row r="423" spans="1:18" x14ac:dyDescent="0.25">
      <c r="A423" s="2" t="str">
        <f>IF(OR(results!F424="",results!$M424="",results!AE424=0),"",VLOOKUP(results!F424,Feuil1!$F$10:$G$43,2))</f>
        <v/>
      </c>
      <c r="B423" s="2" t="str">
        <f>IF(OR(results!G424="",results!$M424="",results!$AE424=0),"",VLOOKUP(results!G424,Feuil1!$F$10:$G$43,2))</f>
        <v/>
      </c>
      <c r="C423" s="2" t="str">
        <f>IF(OR(results!H424="",results!$M424="",results!$AE424=0),"",VLOOKUP(results!H424,Feuil1!$F$10:$G$43,2))</f>
        <v/>
      </c>
      <c r="D423" s="2" t="str">
        <f>IF(OR(results!I424="",results!$M424="",results!$AE424=0),"",VLOOKUP(results!I424,Feuil1!$F$10:$G$43,2))</f>
        <v/>
      </c>
      <c r="E423" s="2" t="str">
        <f>IF(OR(results!J424="",results!$M424="",results!$AE424=0),"",VLOOKUP(results!J424,Feuil1!$F$10:$G$43,2))</f>
        <v/>
      </c>
      <c r="F423" s="2" t="str">
        <f>IF(OR(results!K424="",results!$M424="",results!$AE424=0),"",VLOOKUP(results!K424,Feuil1!$F$10:$G$43,2))</f>
        <v/>
      </c>
      <c r="G423" s="2" t="str">
        <f>IF(OR(results!L424="",results!$M424="",results!$AE424=0),"",VLOOKUP(results!L424,Feuil1!$F$10:$G$43,2))</f>
        <v/>
      </c>
      <c r="H423" s="2" t="str">
        <f>IF(OR(results!M424="",results!$M424="",results!$AE424=0),"",VLOOKUP(results!M424,Feuil1!$C$10:$D$43,2))</f>
        <v/>
      </c>
      <c r="K423" s="2" t="str">
        <f>IF(OR(results!F424="",results!$M424="",results!$AE424=0),"",VLOOKUP(results!F424,Feuil1!$N$2:$O$48,2))</f>
        <v/>
      </c>
      <c r="L423" s="2" t="str">
        <f>IF(OR(results!Q424="",results!$M424="",results!$AE424=0),"",VLOOKUP(results!Q424,Feuil1!$F$10:$G$43,2))</f>
        <v/>
      </c>
      <c r="M423" s="2" t="str">
        <f>IF(OR(results!R424="",results!$M424="",results!$AE424=0),"",VLOOKUP(results!R424,Feuil1!$F$10:$G$43,2))</f>
        <v/>
      </c>
      <c r="N423" s="2" t="str">
        <f>IF(OR(results!S424="",results!$M424="",results!$AE424=0),"",VLOOKUP(results!S424,Feuil1!$F$10:$G$43,2))</f>
        <v/>
      </c>
      <c r="O423" s="2" t="str">
        <f>IF(OR(results!T424="",results!$M424="",results!$AE424=0),"",VLOOKUP(results!T424,Feuil1!$F$10:$G$43,2))</f>
        <v/>
      </c>
      <c r="P423" s="2" t="str">
        <f>IF(OR(results!U424="",results!$M424="",results!$AE424=0),"",VLOOKUP(results!U424,Feuil1!$F$10:$G$43,2))</f>
        <v/>
      </c>
      <c r="Q423" s="2" t="str">
        <f>IF(OR(results!V424="",results!$M424="",results!$AE424=0),"",VLOOKUP(results!V424,Feuil1!$F$10:$G$43,2))</f>
        <v/>
      </c>
      <c r="R423" s="2" t="str">
        <f>IF(OR(results!W424="",results!$M424="",results!$AE424=0),"",VLOOKUP(results!W424,Feuil1!$C$10:$D$43,2))</f>
        <v/>
      </c>
    </row>
    <row r="424" spans="1:18" x14ac:dyDescent="0.25">
      <c r="A424" s="2" t="str">
        <f>IF(OR(results!F425="",results!$M425="",results!AE425=0),"",VLOOKUP(results!F425,Feuil1!$F$10:$G$43,2))</f>
        <v/>
      </c>
      <c r="B424" s="2" t="str">
        <f>IF(OR(results!G425="",results!$M425="",results!$AE425=0),"",VLOOKUP(results!G425,Feuil1!$F$10:$G$43,2))</f>
        <v/>
      </c>
      <c r="C424" s="2" t="str">
        <f>IF(OR(results!H425="",results!$M425="",results!$AE425=0),"",VLOOKUP(results!H425,Feuil1!$F$10:$G$43,2))</f>
        <v/>
      </c>
      <c r="D424" s="2" t="str">
        <f>IF(OR(results!I425="",results!$M425="",results!$AE425=0),"",VLOOKUP(results!I425,Feuil1!$F$10:$G$43,2))</f>
        <v/>
      </c>
      <c r="E424" s="2" t="str">
        <f>IF(OR(results!J425="",results!$M425="",results!$AE425=0),"",VLOOKUP(results!J425,Feuil1!$F$10:$G$43,2))</f>
        <v/>
      </c>
      <c r="F424" s="2" t="str">
        <f>IF(OR(results!K425="",results!$M425="",results!$AE425=0),"",VLOOKUP(results!K425,Feuil1!$F$10:$G$43,2))</f>
        <v/>
      </c>
      <c r="G424" s="2" t="str">
        <f>IF(OR(results!L425="",results!$M425="",results!$AE425=0),"",VLOOKUP(results!L425,Feuil1!$F$10:$G$43,2))</f>
        <v/>
      </c>
      <c r="H424" s="2" t="str">
        <f>IF(OR(results!M425="",results!$M425="",results!$AE425=0),"",VLOOKUP(results!M425,Feuil1!$C$10:$D$43,2))</f>
        <v/>
      </c>
      <c r="K424" s="2" t="str">
        <f>IF(OR(results!F425="",results!$M425="",results!$AE425=0),"",VLOOKUP(results!F425,Feuil1!$N$2:$O$48,2))</f>
        <v/>
      </c>
      <c r="L424" s="2" t="str">
        <f>IF(OR(results!Q425="",results!$M425="",results!$AE425=0),"",VLOOKUP(results!Q425,Feuil1!$F$10:$G$43,2))</f>
        <v/>
      </c>
      <c r="M424" s="2" t="str">
        <f>IF(OR(results!R425="",results!$M425="",results!$AE425=0),"",VLOOKUP(results!R425,Feuil1!$F$10:$G$43,2))</f>
        <v/>
      </c>
      <c r="N424" s="2" t="str">
        <f>IF(OR(results!S425="",results!$M425="",results!$AE425=0),"",VLOOKUP(results!S425,Feuil1!$F$10:$G$43,2))</f>
        <v/>
      </c>
      <c r="O424" s="2" t="str">
        <f>IF(OR(results!T425="",results!$M425="",results!$AE425=0),"",VLOOKUP(results!T425,Feuil1!$F$10:$G$43,2))</f>
        <v/>
      </c>
      <c r="P424" s="2" t="str">
        <f>IF(OR(results!U425="",results!$M425="",results!$AE425=0),"",VLOOKUP(results!U425,Feuil1!$F$10:$G$43,2))</f>
        <v/>
      </c>
      <c r="Q424" s="2" t="str">
        <f>IF(OR(results!V425="",results!$M425="",results!$AE425=0),"",VLOOKUP(results!V425,Feuil1!$F$10:$G$43,2))</f>
        <v/>
      </c>
      <c r="R424" s="2" t="str">
        <f>IF(OR(results!W425="",results!$M425="",results!$AE425=0),"",VLOOKUP(results!W425,Feuil1!$C$10:$D$43,2))</f>
        <v/>
      </c>
    </row>
    <row r="425" spans="1:18" x14ac:dyDescent="0.25">
      <c r="A425" s="2" t="str">
        <f>IF(OR(results!F426="",results!$M426="",results!AE426=0),"",VLOOKUP(results!F426,Feuil1!$F$10:$G$43,2))</f>
        <v/>
      </c>
      <c r="B425" s="2" t="str">
        <f>IF(OR(results!G426="",results!$M426="",results!$AE426=0),"",VLOOKUP(results!G426,Feuil1!$F$10:$G$43,2))</f>
        <v/>
      </c>
      <c r="C425" s="2" t="str">
        <f>IF(OR(results!H426="",results!$M426="",results!$AE426=0),"",VLOOKUP(results!H426,Feuil1!$F$10:$G$43,2))</f>
        <v/>
      </c>
      <c r="D425" s="2" t="str">
        <f>IF(OR(results!I426="",results!$M426="",results!$AE426=0),"",VLOOKUP(results!I426,Feuil1!$F$10:$G$43,2))</f>
        <v/>
      </c>
      <c r="E425" s="2" t="str">
        <f>IF(OR(results!J426="",results!$M426="",results!$AE426=0),"",VLOOKUP(results!J426,Feuil1!$F$10:$G$43,2))</f>
        <v/>
      </c>
      <c r="F425" s="2" t="str">
        <f>IF(OR(results!K426="",results!$M426="",results!$AE426=0),"",VLOOKUP(results!K426,Feuil1!$F$10:$G$43,2))</f>
        <v/>
      </c>
      <c r="G425" s="2" t="str">
        <f>IF(OR(results!L426="",results!$M426="",results!$AE426=0),"",VLOOKUP(results!L426,Feuil1!$F$10:$G$43,2))</f>
        <v/>
      </c>
      <c r="H425" s="2" t="str">
        <f>IF(OR(results!M426="",results!$M426="",results!$AE426=0),"",VLOOKUP(results!M426,Feuil1!$C$10:$D$43,2))</f>
        <v/>
      </c>
      <c r="K425" s="2" t="str">
        <f>IF(OR(results!F426="",results!$M426="",results!$AE426=0),"",VLOOKUP(results!F426,Feuil1!$N$2:$O$48,2))</f>
        <v/>
      </c>
      <c r="L425" s="2" t="str">
        <f>IF(OR(results!Q426="",results!$M426="",results!$AE426=0),"",VLOOKUP(results!Q426,Feuil1!$F$10:$G$43,2))</f>
        <v/>
      </c>
      <c r="M425" s="2" t="str">
        <f>IF(OR(results!R426="",results!$M426="",results!$AE426=0),"",VLOOKUP(results!R426,Feuil1!$F$10:$G$43,2))</f>
        <v/>
      </c>
      <c r="N425" s="2" t="str">
        <f>IF(OR(results!S426="",results!$M426="",results!$AE426=0),"",VLOOKUP(results!S426,Feuil1!$F$10:$G$43,2))</f>
        <v/>
      </c>
      <c r="O425" s="2" t="str">
        <f>IF(OR(results!T426="",results!$M426="",results!$AE426=0),"",VLOOKUP(results!T426,Feuil1!$F$10:$G$43,2))</f>
        <v/>
      </c>
      <c r="P425" s="2" t="str">
        <f>IF(OR(results!U426="",results!$M426="",results!$AE426=0),"",VLOOKUP(results!U426,Feuil1!$F$10:$G$43,2))</f>
        <v/>
      </c>
      <c r="Q425" s="2" t="str">
        <f>IF(OR(results!V426="",results!$M426="",results!$AE426=0),"",VLOOKUP(results!V426,Feuil1!$F$10:$G$43,2))</f>
        <v/>
      </c>
      <c r="R425" s="2" t="str">
        <f>IF(OR(results!W426="",results!$M426="",results!$AE426=0),"",VLOOKUP(results!W426,Feuil1!$C$10:$D$43,2))</f>
        <v/>
      </c>
    </row>
    <row r="426" spans="1:18" x14ac:dyDescent="0.25">
      <c r="A426" s="2" t="str">
        <f>IF(OR(results!F427="",results!$M427="",results!AE427=0),"",VLOOKUP(results!F427,Feuil1!$F$10:$G$43,2))</f>
        <v/>
      </c>
      <c r="B426" s="2" t="str">
        <f>IF(OR(results!G427="",results!$M427="",results!$AE427=0),"",VLOOKUP(results!G427,Feuil1!$F$10:$G$43,2))</f>
        <v/>
      </c>
      <c r="C426" s="2" t="str">
        <f>IF(OR(results!H427="",results!$M427="",results!$AE427=0),"",VLOOKUP(results!H427,Feuil1!$F$10:$G$43,2))</f>
        <v/>
      </c>
      <c r="D426" s="2" t="str">
        <f>IF(OR(results!I427="",results!$M427="",results!$AE427=0),"",VLOOKUP(results!I427,Feuil1!$F$10:$G$43,2))</f>
        <v/>
      </c>
      <c r="E426" s="2" t="str">
        <f>IF(OR(results!J427="",results!$M427="",results!$AE427=0),"",VLOOKUP(results!J427,Feuil1!$F$10:$G$43,2))</f>
        <v/>
      </c>
      <c r="F426" s="2" t="str">
        <f>IF(OR(results!K427="",results!$M427="",results!$AE427=0),"",VLOOKUP(results!K427,Feuil1!$F$10:$G$43,2))</f>
        <v/>
      </c>
      <c r="G426" s="2" t="str">
        <f>IF(OR(results!L427="",results!$M427="",results!$AE427=0),"",VLOOKUP(results!L427,Feuil1!$F$10:$G$43,2))</f>
        <v/>
      </c>
      <c r="H426" s="2" t="str">
        <f>IF(OR(results!M427="",results!$M427="",results!$AE427=0),"",VLOOKUP(results!M427,Feuil1!$C$10:$D$43,2))</f>
        <v/>
      </c>
      <c r="K426" s="2" t="str">
        <f>IF(OR(results!F427="",results!$M427="",results!$AE427=0),"",VLOOKUP(results!F427,Feuil1!$N$2:$O$48,2))</f>
        <v/>
      </c>
      <c r="L426" s="2" t="str">
        <f>IF(OR(results!Q427="",results!$M427="",results!$AE427=0),"",VLOOKUP(results!Q427,Feuil1!$F$10:$G$43,2))</f>
        <v/>
      </c>
      <c r="M426" s="2" t="str">
        <f>IF(OR(results!R427="",results!$M427="",results!$AE427=0),"",VLOOKUP(results!R427,Feuil1!$F$10:$G$43,2))</f>
        <v/>
      </c>
      <c r="N426" s="2" t="str">
        <f>IF(OR(results!S427="",results!$M427="",results!$AE427=0),"",VLOOKUP(results!S427,Feuil1!$F$10:$G$43,2))</f>
        <v/>
      </c>
      <c r="O426" s="2" t="str">
        <f>IF(OR(results!T427="",results!$M427="",results!$AE427=0),"",VLOOKUP(results!T427,Feuil1!$F$10:$G$43,2))</f>
        <v/>
      </c>
      <c r="P426" s="2" t="str">
        <f>IF(OR(results!U427="",results!$M427="",results!$AE427=0),"",VLOOKUP(results!U427,Feuil1!$F$10:$G$43,2))</f>
        <v/>
      </c>
      <c r="Q426" s="2" t="str">
        <f>IF(OR(results!V427="",results!$M427="",results!$AE427=0),"",VLOOKUP(results!V427,Feuil1!$F$10:$G$43,2))</f>
        <v/>
      </c>
      <c r="R426" s="2" t="str">
        <f>IF(OR(results!W427="",results!$M427="",results!$AE427=0),"",VLOOKUP(results!W427,Feuil1!$C$10:$D$43,2))</f>
        <v/>
      </c>
    </row>
    <row r="427" spans="1:18" x14ac:dyDescent="0.25">
      <c r="A427" s="2" t="str">
        <f>IF(OR(results!F428="",results!$M428="",results!AE428=0),"",VLOOKUP(results!F428,Feuil1!$F$10:$G$43,2))</f>
        <v/>
      </c>
      <c r="B427" s="2" t="str">
        <f>IF(OR(results!G428="",results!$M428="",results!$AE428=0),"",VLOOKUP(results!G428,Feuil1!$F$10:$G$43,2))</f>
        <v/>
      </c>
      <c r="C427" s="2" t="str">
        <f>IF(OR(results!H428="",results!$M428="",results!$AE428=0),"",VLOOKUP(results!H428,Feuil1!$F$10:$G$43,2))</f>
        <v/>
      </c>
      <c r="D427" s="2" t="str">
        <f>IF(OR(results!I428="",results!$M428="",results!$AE428=0),"",VLOOKUP(results!I428,Feuil1!$F$10:$G$43,2))</f>
        <v/>
      </c>
      <c r="E427" s="2" t="str">
        <f>IF(OR(results!J428="",results!$M428="",results!$AE428=0),"",VLOOKUP(results!J428,Feuil1!$F$10:$G$43,2))</f>
        <v/>
      </c>
      <c r="F427" s="2" t="str">
        <f>IF(OR(results!K428="",results!$M428="",results!$AE428=0),"",VLOOKUP(results!K428,Feuil1!$F$10:$G$43,2))</f>
        <v/>
      </c>
      <c r="G427" s="2" t="str">
        <f>IF(OR(results!L428="",results!$M428="",results!$AE428=0),"",VLOOKUP(results!L428,Feuil1!$F$10:$G$43,2))</f>
        <v/>
      </c>
      <c r="H427" s="2" t="str">
        <f>IF(OR(results!M428="",results!$M428="",results!$AE428=0),"",VLOOKUP(results!M428,Feuil1!$C$10:$D$43,2))</f>
        <v/>
      </c>
      <c r="K427" s="2" t="str">
        <f>IF(OR(results!F428="",results!$M428="",results!$AE428=0),"",VLOOKUP(results!F428,Feuil1!$N$2:$O$48,2))</f>
        <v/>
      </c>
      <c r="L427" s="2" t="str">
        <f>IF(OR(results!Q428="",results!$M428="",results!$AE428=0),"",VLOOKUP(results!Q428,Feuil1!$F$10:$G$43,2))</f>
        <v/>
      </c>
      <c r="M427" s="2" t="str">
        <f>IF(OR(results!R428="",results!$M428="",results!$AE428=0),"",VLOOKUP(results!R428,Feuil1!$F$10:$G$43,2))</f>
        <v/>
      </c>
      <c r="N427" s="2" t="str">
        <f>IF(OR(results!S428="",results!$M428="",results!$AE428=0),"",VLOOKUP(results!S428,Feuil1!$F$10:$G$43,2))</f>
        <v/>
      </c>
      <c r="O427" s="2" t="str">
        <f>IF(OR(results!T428="",results!$M428="",results!$AE428=0),"",VLOOKUP(results!T428,Feuil1!$F$10:$G$43,2))</f>
        <v/>
      </c>
      <c r="P427" s="2" t="str">
        <f>IF(OR(results!U428="",results!$M428="",results!$AE428=0),"",VLOOKUP(results!U428,Feuil1!$F$10:$G$43,2))</f>
        <v/>
      </c>
      <c r="Q427" s="2" t="str">
        <f>IF(OR(results!V428="",results!$M428="",results!$AE428=0),"",VLOOKUP(results!V428,Feuil1!$F$10:$G$43,2))</f>
        <v/>
      </c>
      <c r="R427" s="2" t="str">
        <f>IF(OR(results!W428="",results!$M428="",results!$AE428=0),"",VLOOKUP(results!W428,Feuil1!$C$10:$D$43,2))</f>
        <v/>
      </c>
    </row>
    <row r="428" spans="1:18" x14ac:dyDescent="0.25">
      <c r="A428" s="2" t="str">
        <f>IF(OR(results!F429="",results!$M429="",results!AE429=0),"",VLOOKUP(results!F429,Feuil1!$F$10:$G$43,2))</f>
        <v/>
      </c>
      <c r="B428" s="2" t="str">
        <f>IF(OR(results!G429="",results!$M429="",results!$AE429=0),"",VLOOKUP(results!G429,Feuil1!$F$10:$G$43,2))</f>
        <v/>
      </c>
      <c r="C428" s="2" t="str">
        <f>IF(OR(results!H429="",results!$M429="",results!$AE429=0),"",VLOOKUP(results!H429,Feuil1!$F$10:$G$43,2))</f>
        <v/>
      </c>
      <c r="D428" s="2" t="str">
        <f>IF(OR(results!I429="",results!$M429="",results!$AE429=0),"",VLOOKUP(results!I429,Feuil1!$F$10:$G$43,2))</f>
        <v/>
      </c>
      <c r="E428" s="2" t="str">
        <f>IF(OR(results!J429="",results!$M429="",results!$AE429=0),"",VLOOKUP(results!J429,Feuil1!$F$10:$G$43,2))</f>
        <v/>
      </c>
      <c r="F428" s="2" t="str">
        <f>IF(OR(results!K429="",results!$M429="",results!$AE429=0),"",VLOOKUP(results!K429,Feuil1!$F$10:$G$43,2))</f>
        <v/>
      </c>
      <c r="G428" s="2" t="str">
        <f>IF(OR(results!L429="",results!$M429="",results!$AE429=0),"",VLOOKUP(results!L429,Feuil1!$F$10:$G$43,2))</f>
        <v/>
      </c>
      <c r="H428" s="2" t="str">
        <f>IF(OR(results!M429="",results!$M429="",results!$AE429=0),"",VLOOKUP(results!M429,Feuil1!$C$10:$D$43,2))</f>
        <v/>
      </c>
      <c r="K428" s="2" t="str">
        <f>IF(OR(results!F429="",results!$M429="",results!$AE429=0),"",VLOOKUP(results!F429,Feuil1!$N$2:$O$48,2))</f>
        <v/>
      </c>
      <c r="L428" s="2" t="str">
        <f>IF(OR(results!Q429="",results!$M429="",results!$AE429=0),"",VLOOKUP(results!Q429,Feuil1!$F$10:$G$43,2))</f>
        <v/>
      </c>
      <c r="M428" s="2" t="str">
        <f>IF(OR(results!R429="",results!$M429="",results!$AE429=0),"",VLOOKUP(results!R429,Feuil1!$F$10:$G$43,2))</f>
        <v/>
      </c>
      <c r="N428" s="2" t="str">
        <f>IF(OR(results!S429="",results!$M429="",results!$AE429=0),"",VLOOKUP(results!S429,Feuil1!$F$10:$G$43,2))</f>
        <v/>
      </c>
      <c r="O428" s="2" t="str">
        <f>IF(OR(results!T429="",results!$M429="",results!$AE429=0),"",VLOOKUP(results!T429,Feuil1!$F$10:$G$43,2))</f>
        <v/>
      </c>
      <c r="P428" s="2" t="str">
        <f>IF(OR(results!U429="",results!$M429="",results!$AE429=0),"",VLOOKUP(results!U429,Feuil1!$F$10:$G$43,2))</f>
        <v/>
      </c>
      <c r="Q428" s="2" t="str">
        <f>IF(OR(results!V429="",results!$M429="",results!$AE429=0),"",VLOOKUP(results!V429,Feuil1!$F$10:$G$43,2))</f>
        <v/>
      </c>
      <c r="R428" s="2" t="str">
        <f>IF(OR(results!W429="",results!$M429="",results!$AE429=0),"",VLOOKUP(results!W429,Feuil1!$C$10:$D$43,2))</f>
        <v/>
      </c>
    </row>
    <row r="429" spans="1:18" x14ac:dyDescent="0.25">
      <c r="A429" s="2" t="str">
        <f>IF(OR(results!F430="",results!$M430="",results!AE430=0),"",VLOOKUP(results!F430,Feuil1!$F$10:$G$43,2))</f>
        <v/>
      </c>
      <c r="B429" s="2" t="str">
        <f>IF(OR(results!G430="",results!$M430="",results!$AE430=0),"",VLOOKUP(results!G430,Feuil1!$F$10:$G$43,2))</f>
        <v/>
      </c>
      <c r="C429" s="2" t="str">
        <f>IF(OR(results!H430="",results!$M430="",results!$AE430=0),"",VLOOKUP(results!H430,Feuil1!$F$10:$G$43,2))</f>
        <v/>
      </c>
      <c r="D429" s="2" t="str">
        <f>IF(OR(results!I430="",results!$M430="",results!$AE430=0),"",VLOOKUP(results!I430,Feuil1!$F$10:$G$43,2))</f>
        <v/>
      </c>
      <c r="E429" s="2" t="str">
        <f>IF(OR(results!J430="",results!$M430="",results!$AE430=0),"",VLOOKUP(results!J430,Feuil1!$F$10:$G$43,2))</f>
        <v/>
      </c>
      <c r="F429" s="2" t="str">
        <f>IF(OR(results!K430="",results!$M430="",results!$AE430=0),"",VLOOKUP(results!K430,Feuil1!$F$10:$G$43,2))</f>
        <v/>
      </c>
      <c r="G429" s="2" t="str">
        <f>IF(OR(results!L430="",results!$M430="",results!$AE430=0),"",VLOOKUP(results!L430,Feuil1!$F$10:$G$43,2))</f>
        <v/>
      </c>
      <c r="H429" s="2" t="str">
        <f>IF(OR(results!M430="",results!$M430="",results!$AE430=0),"",VLOOKUP(results!M430,Feuil1!$C$10:$D$43,2))</f>
        <v/>
      </c>
      <c r="K429" s="2" t="str">
        <f>IF(OR(results!F430="",results!$M430="",results!$AE430=0),"",VLOOKUP(results!F430,Feuil1!$N$2:$O$48,2))</f>
        <v/>
      </c>
      <c r="L429" s="2" t="str">
        <f>IF(OR(results!Q430="",results!$M430="",results!$AE430=0),"",VLOOKUP(results!Q430,Feuil1!$F$10:$G$43,2))</f>
        <v/>
      </c>
      <c r="M429" s="2" t="str">
        <f>IF(OR(results!R430="",results!$M430="",results!$AE430=0),"",VLOOKUP(results!R430,Feuil1!$F$10:$G$43,2))</f>
        <v/>
      </c>
      <c r="N429" s="2" t="str">
        <f>IF(OR(results!S430="",results!$M430="",results!$AE430=0),"",VLOOKUP(results!S430,Feuil1!$F$10:$G$43,2))</f>
        <v/>
      </c>
      <c r="O429" s="2" t="str">
        <f>IF(OR(results!T430="",results!$M430="",results!$AE430=0),"",VLOOKUP(results!T430,Feuil1!$F$10:$G$43,2))</f>
        <v/>
      </c>
      <c r="P429" s="2" t="str">
        <f>IF(OR(results!U430="",results!$M430="",results!$AE430=0),"",VLOOKUP(results!U430,Feuil1!$F$10:$G$43,2))</f>
        <v/>
      </c>
      <c r="Q429" s="2" t="str">
        <f>IF(OR(results!V430="",results!$M430="",results!$AE430=0),"",VLOOKUP(results!V430,Feuil1!$F$10:$G$43,2))</f>
        <v/>
      </c>
      <c r="R429" s="2" t="str">
        <f>IF(OR(results!W430="",results!$M430="",results!$AE430=0),"",VLOOKUP(results!W430,Feuil1!$C$10:$D$43,2))</f>
        <v/>
      </c>
    </row>
    <row r="430" spans="1:18" x14ac:dyDescent="0.25">
      <c r="A430" s="2" t="str">
        <f>IF(OR(results!F431="",results!$M431="",results!AE431=0),"",VLOOKUP(results!F431,Feuil1!$F$10:$G$43,2))</f>
        <v/>
      </c>
      <c r="B430" s="2" t="str">
        <f>IF(OR(results!G431="",results!$M431="",results!$AE431=0),"",VLOOKUP(results!G431,Feuil1!$F$10:$G$43,2))</f>
        <v/>
      </c>
      <c r="C430" s="2" t="str">
        <f>IF(OR(results!H431="",results!$M431="",results!$AE431=0),"",VLOOKUP(results!H431,Feuil1!$F$10:$G$43,2))</f>
        <v/>
      </c>
      <c r="D430" s="2" t="str">
        <f>IF(OR(results!I431="",results!$M431="",results!$AE431=0),"",VLOOKUP(results!I431,Feuil1!$F$10:$G$43,2))</f>
        <v/>
      </c>
      <c r="E430" s="2" t="str">
        <f>IF(OR(results!J431="",results!$M431="",results!$AE431=0),"",VLOOKUP(results!J431,Feuil1!$F$10:$G$43,2))</f>
        <v/>
      </c>
      <c r="F430" s="2" t="str">
        <f>IF(OR(results!K431="",results!$M431="",results!$AE431=0),"",VLOOKUP(results!K431,Feuil1!$F$10:$G$43,2))</f>
        <v/>
      </c>
      <c r="G430" s="2" t="str">
        <f>IF(OR(results!L431="",results!$M431="",results!$AE431=0),"",VLOOKUP(results!L431,Feuil1!$F$10:$G$43,2))</f>
        <v/>
      </c>
      <c r="H430" s="2" t="str">
        <f>IF(OR(results!M431="",results!$M431="",results!$AE431=0),"",VLOOKUP(results!M431,Feuil1!$C$10:$D$43,2))</f>
        <v/>
      </c>
      <c r="K430" s="2" t="str">
        <f>IF(OR(results!F431="",results!$M431="",results!$AE431=0),"",VLOOKUP(results!F431,Feuil1!$N$2:$O$48,2))</f>
        <v/>
      </c>
      <c r="L430" s="2" t="str">
        <f>IF(OR(results!Q431="",results!$M431="",results!$AE431=0),"",VLOOKUP(results!Q431,Feuil1!$F$10:$G$43,2))</f>
        <v/>
      </c>
      <c r="M430" s="2" t="str">
        <f>IF(OR(results!R431="",results!$M431="",results!$AE431=0),"",VLOOKUP(results!R431,Feuil1!$F$10:$G$43,2))</f>
        <v/>
      </c>
      <c r="N430" s="2" t="str">
        <f>IF(OR(results!S431="",results!$M431="",results!$AE431=0),"",VLOOKUP(results!S431,Feuil1!$F$10:$G$43,2))</f>
        <v/>
      </c>
      <c r="O430" s="2" t="str">
        <f>IF(OR(results!T431="",results!$M431="",results!$AE431=0),"",VLOOKUP(results!T431,Feuil1!$F$10:$G$43,2))</f>
        <v/>
      </c>
      <c r="P430" s="2" t="str">
        <f>IF(OR(results!U431="",results!$M431="",results!$AE431=0),"",VLOOKUP(results!U431,Feuil1!$F$10:$G$43,2))</f>
        <v/>
      </c>
      <c r="Q430" s="2" t="str">
        <f>IF(OR(results!V431="",results!$M431="",results!$AE431=0),"",VLOOKUP(results!V431,Feuil1!$F$10:$G$43,2))</f>
        <v/>
      </c>
      <c r="R430" s="2" t="str">
        <f>IF(OR(results!W431="",results!$M431="",results!$AE431=0),"",VLOOKUP(results!W431,Feuil1!$C$10:$D$43,2))</f>
        <v/>
      </c>
    </row>
    <row r="431" spans="1:18" x14ac:dyDescent="0.25">
      <c r="A431" s="2" t="str">
        <f>IF(OR(results!F432="",results!$M432="",results!AE432=0),"",VLOOKUP(results!F432,Feuil1!$F$10:$G$43,2))</f>
        <v/>
      </c>
      <c r="B431" s="2" t="str">
        <f>IF(OR(results!G432="",results!$M432="",results!$AE432=0),"",VLOOKUP(results!G432,Feuil1!$F$10:$G$43,2))</f>
        <v/>
      </c>
      <c r="C431" s="2" t="str">
        <f>IF(OR(results!H432="",results!$M432="",results!$AE432=0),"",VLOOKUP(results!H432,Feuil1!$F$10:$G$43,2))</f>
        <v/>
      </c>
      <c r="D431" s="2" t="str">
        <f>IF(OR(results!I432="",results!$M432="",results!$AE432=0),"",VLOOKUP(results!I432,Feuil1!$F$10:$G$43,2))</f>
        <v/>
      </c>
      <c r="E431" s="2" t="str">
        <f>IF(OR(results!J432="",results!$M432="",results!$AE432=0),"",VLOOKUP(results!J432,Feuil1!$F$10:$G$43,2))</f>
        <v/>
      </c>
      <c r="F431" s="2" t="str">
        <f>IF(OR(results!K432="",results!$M432="",results!$AE432=0),"",VLOOKUP(results!K432,Feuil1!$F$10:$G$43,2))</f>
        <v/>
      </c>
      <c r="G431" s="2" t="str">
        <f>IF(OR(results!L432="",results!$M432="",results!$AE432=0),"",VLOOKUP(results!L432,Feuil1!$F$10:$G$43,2))</f>
        <v/>
      </c>
      <c r="H431" s="2" t="str">
        <f>IF(OR(results!M432="",results!$M432="",results!$AE432=0),"",VLOOKUP(results!M432,Feuil1!$C$10:$D$43,2))</f>
        <v/>
      </c>
      <c r="K431" s="2" t="str">
        <f>IF(OR(results!F432="",results!$M432="",results!$AE432=0),"",VLOOKUP(results!F432,Feuil1!$N$2:$O$48,2))</f>
        <v/>
      </c>
      <c r="L431" s="2" t="str">
        <f>IF(OR(results!Q432="",results!$M432="",results!$AE432=0),"",VLOOKUP(results!Q432,Feuil1!$F$10:$G$43,2))</f>
        <v/>
      </c>
      <c r="M431" s="2" t="str">
        <f>IF(OR(results!R432="",results!$M432="",results!$AE432=0),"",VLOOKUP(results!R432,Feuil1!$F$10:$G$43,2))</f>
        <v/>
      </c>
      <c r="N431" s="2" t="str">
        <f>IF(OR(results!S432="",results!$M432="",results!$AE432=0),"",VLOOKUP(results!S432,Feuil1!$F$10:$G$43,2))</f>
        <v/>
      </c>
      <c r="O431" s="2" t="str">
        <f>IF(OR(results!T432="",results!$M432="",results!$AE432=0),"",VLOOKUP(results!T432,Feuil1!$F$10:$G$43,2))</f>
        <v/>
      </c>
      <c r="P431" s="2" t="str">
        <f>IF(OR(results!U432="",results!$M432="",results!$AE432=0),"",VLOOKUP(results!U432,Feuil1!$F$10:$G$43,2))</f>
        <v/>
      </c>
      <c r="Q431" s="2" t="str">
        <f>IF(OR(results!V432="",results!$M432="",results!$AE432=0),"",VLOOKUP(results!V432,Feuil1!$F$10:$G$43,2))</f>
        <v/>
      </c>
      <c r="R431" s="2" t="str">
        <f>IF(OR(results!W432="",results!$M432="",results!$AE432=0),"",VLOOKUP(results!W432,Feuil1!$C$10:$D$43,2))</f>
        <v/>
      </c>
    </row>
    <row r="432" spans="1:18" x14ac:dyDescent="0.25">
      <c r="A432" s="2" t="str">
        <f>IF(OR(results!F433="",results!$M433="",results!AE433=0),"",VLOOKUP(results!F433,Feuil1!$F$10:$G$43,2))</f>
        <v/>
      </c>
      <c r="B432" s="2" t="str">
        <f>IF(OR(results!G433="",results!$M433="",results!$AE433=0),"",VLOOKUP(results!G433,Feuil1!$F$10:$G$43,2))</f>
        <v/>
      </c>
      <c r="C432" s="2" t="str">
        <f>IF(OR(results!H433="",results!$M433="",results!$AE433=0),"",VLOOKUP(results!H433,Feuil1!$F$10:$G$43,2))</f>
        <v/>
      </c>
      <c r="D432" s="2" t="str">
        <f>IF(OR(results!I433="",results!$M433="",results!$AE433=0),"",VLOOKUP(results!I433,Feuil1!$F$10:$G$43,2))</f>
        <v/>
      </c>
      <c r="E432" s="2" t="str">
        <f>IF(OR(results!J433="",results!$M433="",results!$AE433=0),"",VLOOKUP(results!J433,Feuil1!$F$10:$G$43,2))</f>
        <v/>
      </c>
      <c r="F432" s="2" t="str">
        <f>IF(OR(results!K433="",results!$M433="",results!$AE433=0),"",VLOOKUP(results!K433,Feuil1!$F$10:$G$43,2))</f>
        <v/>
      </c>
      <c r="G432" s="2" t="str">
        <f>IF(OR(results!L433="",results!$M433="",results!$AE433=0),"",VLOOKUP(results!L433,Feuil1!$F$10:$G$43,2))</f>
        <v/>
      </c>
      <c r="H432" s="2" t="str">
        <f>IF(OR(results!M433="",results!$M433="",results!$AE433=0),"",VLOOKUP(results!M433,Feuil1!$C$10:$D$43,2))</f>
        <v/>
      </c>
      <c r="K432" s="2" t="str">
        <f>IF(OR(results!F433="",results!$M433="",results!$AE433=0),"",VLOOKUP(results!F433,Feuil1!$N$2:$O$48,2))</f>
        <v/>
      </c>
      <c r="L432" s="2" t="str">
        <f>IF(OR(results!Q433="",results!$M433="",results!$AE433=0),"",VLOOKUP(results!Q433,Feuil1!$F$10:$G$43,2))</f>
        <v/>
      </c>
      <c r="M432" s="2" t="str">
        <f>IF(OR(results!R433="",results!$M433="",results!$AE433=0),"",VLOOKUP(results!R433,Feuil1!$F$10:$G$43,2))</f>
        <v/>
      </c>
      <c r="N432" s="2" t="str">
        <f>IF(OR(results!S433="",results!$M433="",results!$AE433=0),"",VLOOKUP(results!S433,Feuil1!$F$10:$G$43,2))</f>
        <v/>
      </c>
      <c r="O432" s="2" t="str">
        <f>IF(OR(results!T433="",results!$M433="",results!$AE433=0),"",VLOOKUP(results!T433,Feuil1!$F$10:$G$43,2))</f>
        <v/>
      </c>
      <c r="P432" s="2" t="str">
        <f>IF(OR(results!U433="",results!$M433="",results!$AE433=0),"",VLOOKUP(results!U433,Feuil1!$F$10:$G$43,2))</f>
        <v/>
      </c>
      <c r="Q432" s="2" t="str">
        <f>IF(OR(results!V433="",results!$M433="",results!$AE433=0),"",VLOOKUP(results!V433,Feuil1!$F$10:$G$43,2))</f>
        <v/>
      </c>
      <c r="R432" s="2" t="str">
        <f>IF(OR(results!W433="",results!$M433="",results!$AE433=0),"",VLOOKUP(results!W433,Feuil1!$C$10:$D$43,2))</f>
        <v/>
      </c>
    </row>
    <row r="433" spans="1:18" x14ac:dyDescent="0.25">
      <c r="A433" s="2" t="str">
        <f>IF(OR(results!F434="",results!$M434="",results!AE434=0),"",VLOOKUP(results!F434,Feuil1!$F$10:$G$43,2))</f>
        <v/>
      </c>
      <c r="B433" s="2" t="str">
        <f>IF(OR(results!G434="",results!$M434="",results!$AE434=0),"",VLOOKUP(results!G434,Feuil1!$F$10:$G$43,2))</f>
        <v/>
      </c>
      <c r="C433" s="2" t="str">
        <f>IF(OR(results!H434="",results!$M434="",results!$AE434=0),"",VLOOKUP(results!H434,Feuil1!$F$10:$G$43,2))</f>
        <v/>
      </c>
      <c r="D433" s="2" t="str">
        <f>IF(OR(results!I434="",results!$M434="",results!$AE434=0),"",VLOOKUP(results!I434,Feuil1!$F$10:$G$43,2))</f>
        <v/>
      </c>
      <c r="E433" s="2" t="str">
        <f>IF(OR(results!J434="",results!$M434="",results!$AE434=0),"",VLOOKUP(results!J434,Feuil1!$F$10:$G$43,2))</f>
        <v/>
      </c>
      <c r="F433" s="2" t="str">
        <f>IF(OR(results!K434="",results!$M434="",results!$AE434=0),"",VLOOKUP(results!K434,Feuil1!$F$10:$G$43,2))</f>
        <v/>
      </c>
      <c r="G433" s="2" t="str">
        <f>IF(OR(results!L434="",results!$M434="",results!$AE434=0),"",VLOOKUP(results!L434,Feuil1!$F$10:$G$43,2))</f>
        <v/>
      </c>
      <c r="H433" s="2" t="str">
        <f>IF(OR(results!M434="",results!$M434="",results!$AE434=0),"",VLOOKUP(results!M434,Feuil1!$C$10:$D$43,2))</f>
        <v/>
      </c>
      <c r="K433" s="2" t="str">
        <f>IF(OR(results!F434="",results!$M434="",results!$AE434=0),"",VLOOKUP(results!F434,Feuil1!$N$2:$O$48,2))</f>
        <v/>
      </c>
      <c r="L433" s="2" t="str">
        <f>IF(OR(results!Q434="",results!$M434="",results!$AE434=0),"",VLOOKUP(results!Q434,Feuil1!$F$10:$G$43,2))</f>
        <v/>
      </c>
      <c r="M433" s="2" t="str">
        <f>IF(OR(results!R434="",results!$M434="",results!$AE434=0),"",VLOOKUP(results!R434,Feuil1!$F$10:$G$43,2))</f>
        <v/>
      </c>
      <c r="N433" s="2" t="str">
        <f>IF(OR(results!S434="",results!$M434="",results!$AE434=0),"",VLOOKUP(results!S434,Feuil1!$F$10:$G$43,2))</f>
        <v/>
      </c>
      <c r="O433" s="2" t="str">
        <f>IF(OR(results!T434="",results!$M434="",results!$AE434=0),"",VLOOKUP(results!T434,Feuil1!$F$10:$G$43,2))</f>
        <v/>
      </c>
      <c r="P433" s="2" t="str">
        <f>IF(OR(results!U434="",results!$M434="",results!$AE434=0),"",VLOOKUP(results!U434,Feuil1!$F$10:$G$43,2))</f>
        <v/>
      </c>
      <c r="Q433" s="2" t="str">
        <f>IF(OR(results!V434="",results!$M434="",results!$AE434=0),"",VLOOKUP(results!V434,Feuil1!$F$10:$G$43,2))</f>
        <v/>
      </c>
      <c r="R433" s="2" t="str">
        <f>IF(OR(results!W434="",results!$M434="",results!$AE434=0),"",VLOOKUP(results!W434,Feuil1!$C$10:$D$43,2))</f>
        <v/>
      </c>
    </row>
    <row r="434" spans="1:18" x14ac:dyDescent="0.25">
      <c r="A434" s="2" t="str">
        <f>IF(OR(results!F435="",results!$M435="",results!AE435=0),"",VLOOKUP(results!F435,Feuil1!$F$10:$G$43,2))</f>
        <v/>
      </c>
      <c r="B434" s="2" t="str">
        <f>IF(OR(results!G435="",results!$M435="",results!$AE435=0),"",VLOOKUP(results!G435,Feuil1!$F$10:$G$43,2))</f>
        <v/>
      </c>
      <c r="C434" s="2" t="str">
        <f>IF(OR(results!H435="",results!$M435="",results!$AE435=0),"",VLOOKUP(results!H435,Feuil1!$F$10:$G$43,2))</f>
        <v/>
      </c>
      <c r="D434" s="2" t="str">
        <f>IF(OR(results!I435="",results!$M435="",results!$AE435=0),"",VLOOKUP(results!I435,Feuil1!$F$10:$G$43,2))</f>
        <v/>
      </c>
      <c r="E434" s="2" t="str">
        <f>IF(OR(results!J435="",results!$M435="",results!$AE435=0),"",VLOOKUP(results!J435,Feuil1!$F$10:$G$43,2))</f>
        <v/>
      </c>
      <c r="F434" s="2" t="str">
        <f>IF(OR(results!K435="",results!$M435="",results!$AE435=0),"",VLOOKUP(results!K435,Feuil1!$F$10:$G$43,2))</f>
        <v/>
      </c>
      <c r="G434" s="2" t="str">
        <f>IF(OR(results!L435="",results!$M435="",results!$AE435=0),"",VLOOKUP(results!L435,Feuil1!$F$10:$G$43,2))</f>
        <v/>
      </c>
      <c r="H434" s="2" t="str">
        <f>IF(OR(results!M435="",results!$M435="",results!$AE435=0),"",VLOOKUP(results!M435,Feuil1!$C$10:$D$43,2))</f>
        <v/>
      </c>
      <c r="K434" s="2" t="str">
        <f>IF(OR(results!F435="",results!$M435="",results!$AE435=0),"",VLOOKUP(results!F435,Feuil1!$N$2:$O$48,2))</f>
        <v/>
      </c>
      <c r="L434" s="2" t="str">
        <f>IF(OR(results!Q435="",results!$M435="",results!$AE435=0),"",VLOOKUP(results!Q435,Feuil1!$F$10:$G$43,2))</f>
        <v/>
      </c>
      <c r="M434" s="2" t="str">
        <f>IF(OR(results!R435="",results!$M435="",results!$AE435=0),"",VLOOKUP(results!R435,Feuil1!$F$10:$G$43,2))</f>
        <v/>
      </c>
      <c r="N434" s="2" t="str">
        <f>IF(OR(results!S435="",results!$M435="",results!$AE435=0),"",VLOOKUP(results!S435,Feuil1!$F$10:$G$43,2))</f>
        <v/>
      </c>
      <c r="O434" s="2" t="str">
        <f>IF(OR(results!T435="",results!$M435="",results!$AE435=0),"",VLOOKUP(results!T435,Feuil1!$F$10:$G$43,2))</f>
        <v/>
      </c>
      <c r="P434" s="2" t="str">
        <f>IF(OR(results!U435="",results!$M435="",results!$AE435=0),"",VLOOKUP(results!U435,Feuil1!$F$10:$G$43,2))</f>
        <v/>
      </c>
      <c r="Q434" s="2" t="str">
        <f>IF(OR(results!V435="",results!$M435="",results!$AE435=0),"",VLOOKUP(results!V435,Feuil1!$F$10:$G$43,2))</f>
        <v/>
      </c>
      <c r="R434" s="2" t="str">
        <f>IF(OR(results!W435="",results!$M435="",results!$AE435=0),"",VLOOKUP(results!W435,Feuil1!$C$10:$D$43,2))</f>
        <v/>
      </c>
    </row>
    <row r="435" spans="1:18" x14ac:dyDescent="0.25">
      <c r="A435" s="2" t="str">
        <f>IF(OR(results!F436="",results!$M436="",results!AE436=0),"",VLOOKUP(results!F436,Feuil1!$F$10:$G$43,2))</f>
        <v/>
      </c>
      <c r="B435" s="2" t="str">
        <f>IF(OR(results!G436="",results!$M436="",results!$AE436=0),"",VLOOKUP(results!G436,Feuil1!$F$10:$G$43,2))</f>
        <v/>
      </c>
      <c r="C435" s="2" t="str">
        <f>IF(OR(results!H436="",results!$M436="",results!$AE436=0),"",VLOOKUP(results!H436,Feuil1!$F$10:$G$43,2))</f>
        <v/>
      </c>
      <c r="D435" s="2" t="str">
        <f>IF(OR(results!I436="",results!$M436="",results!$AE436=0),"",VLOOKUP(results!I436,Feuil1!$F$10:$G$43,2))</f>
        <v/>
      </c>
      <c r="E435" s="2" t="str">
        <f>IF(OR(results!J436="",results!$M436="",results!$AE436=0),"",VLOOKUP(results!J436,Feuil1!$F$10:$G$43,2))</f>
        <v/>
      </c>
      <c r="F435" s="2" t="str">
        <f>IF(OR(results!K436="",results!$M436="",results!$AE436=0),"",VLOOKUP(results!K436,Feuil1!$F$10:$G$43,2))</f>
        <v/>
      </c>
      <c r="G435" s="2" t="str">
        <f>IF(OR(results!L436="",results!$M436="",results!$AE436=0),"",VLOOKUP(results!L436,Feuil1!$F$10:$G$43,2))</f>
        <v/>
      </c>
      <c r="H435" s="2" t="str">
        <f>IF(OR(results!M436="",results!$M436="",results!$AE436=0),"",VLOOKUP(results!M436,Feuil1!$C$10:$D$43,2))</f>
        <v/>
      </c>
      <c r="K435" s="2" t="str">
        <f>IF(OR(results!F436="",results!$M436="",results!$AE436=0),"",VLOOKUP(results!F436,Feuil1!$N$2:$O$48,2))</f>
        <v/>
      </c>
      <c r="L435" s="2" t="str">
        <f>IF(OR(results!Q436="",results!$M436="",results!$AE436=0),"",VLOOKUP(results!Q436,Feuil1!$F$10:$G$43,2))</f>
        <v/>
      </c>
      <c r="M435" s="2" t="str">
        <f>IF(OR(results!R436="",results!$M436="",results!$AE436=0),"",VLOOKUP(results!R436,Feuil1!$F$10:$G$43,2))</f>
        <v/>
      </c>
      <c r="N435" s="2" t="str">
        <f>IF(OR(results!S436="",results!$M436="",results!$AE436=0),"",VLOOKUP(results!S436,Feuil1!$F$10:$G$43,2))</f>
        <v/>
      </c>
      <c r="O435" s="2" t="str">
        <f>IF(OR(results!T436="",results!$M436="",results!$AE436=0),"",VLOOKUP(results!T436,Feuil1!$F$10:$G$43,2))</f>
        <v/>
      </c>
      <c r="P435" s="2" t="str">
        <f>IF(OR(results!U436="",results!$M436="",results!$AE436=0),"",VLOOKUP(results!U436,Feuil1!$F$10:$G$43,2))</f>
        <v/>
      </c>
      <c r="Q435" s="2" t="str">
        <f>IF(OR(results!V436="",results!$M436="",results!$AE436=0),"",VLOOKUP(results!V436,Feuil1!$F$10:$G$43,2))</f>
        <v/>
      </c>
      <c r="R435" s="2" t="str">
        <f>IF(OR(results!W436="",results!$M436="",results!$AE436=0),"",VLOOKUP(results!W436,Feuil1!$C$10:$D$43,2))</f>
        <v/>
      </c>
    </row>
    <row r="436" spans="1:18" x14ac:dyDescent="0.25">
      <c r="A436" s="2" t="str">
        <f>IF(OR(results!F437="",results!$M437="",results!AE437=0),"",VLOOKUP(results!F437,Feuil1!$F$10:$G$43,2))</f>
        <v/>
      </c>
      <c r="B436" s="2" t="str">
        <f>IF(OR(results!G437="",results!$M437="",results!$AE437=0),"",VLOOKUP(results!G437,Feuil1!$F$10:$G$43,2))</f>
        <v/>
      </c>
      <c r="C436" s="2" t="str">
        <f>IF(OR(results!H437="",results!$M437="",results!$AE437=0),"",VLOOKUP(results!H437,Feuil1!$F$10:$G$43,2))</f>
        <v/>
      </c>
      <c r="D436" s="2" t="str">
        <f>IF(OR(results!I437="",results!$M437="",results!$AE437=0),"",VLOOKUP(results!I437,Feuil1!$F$10:$G$43,2))</f>
        <v/>
      </c>
      <c r="E436" s="2" t="str">
        <f>IF(OR(results!J437="",results!$M437="",results!$AE437=0),"",VLOOKUP(results!J437,Feuil1!$F$10:$G$43,2))</f>
        <v/>
      </c>
      <c r="F436" s="2" t="str">
        <f>IF(OR(results!K437="",results!$M437="",results!$AE437=0),"",VLOOKUP(results!K437,Feuil1!$F$10:$G$43,2))</f>
        <v/>
      </c>
      <c r="G436" s="2" t="str">
        <f>IF(OR(results!L437="",results!$M437="",results!$AE437=0),"",VLOOKUP(results!L437,Feuil1!$F$10:$G$43,2))</f>
        <v/>
      </c>
      <c r="H436" s="2" t="str">
        <f>IF(OR(results!M437="",results!$M437="",results!$AE437=0),"",VLOOKUP(results!M437,Feuil1!$C$10:$D$43,2))</f>
        <v/>
      </c>
      <c r="K436" s="2" t="str">
        <f>IF(OR(results!F437="",results!$M437="",results!$AE437=0),"",VLOOKUP(results!F437,Feuil1!$N$2:$O$48,2))</f>
        <v/>
      </c>
      <c r="L436" s="2" t="str">
        <f>IF(OR(results!Q437="",results!$M437="",results!$AE437=0),"",VLOOKUP(results!Q437,Feuil1!$F$10:$G$43,2))</f>
        <v/>
      </c>
      <c r="M436" s="2" t="str">
        <f>IF(OR(results!R437="",results!$M437="",results!$AE437=0),"",VLOOKUP(results!R437,Feuil1!$F$10:$G$43,2))</f>
        <v/>
      </c>
      <c r="N436" s="2" t="str">
        <f>IF(OR(results!S437="",results!$M437="",results!$AE437=0),"",VLOOKUP(results!S437,Feuil1!$F$10:$G$43,2))</f>
        <v/>
      </c>
      <c r="O436" s="2" t="str">
        <f>IF(OR(results!T437="",results!$M437="",results!$AE437=0),"",VLOOKUP(results!T437,Feuil1!$F$10:$G$43,2))</f>
        <v/>
      </c>
      <c r="P436" s="2" t="str">
        <f>IF(OR(results!U437="",results!$M437="",results!$AE437=0),"",VLOOKUP(results!U437,Feuil1!$F$10:$G$43,2))</f>
        <v/>
      </c>
      <c r="Q436" s="2" t="str">
        <f>IF(OR(results!V437="",results!$M437="",results!$AE437=0),"",VLOOKUP(results!V437,Feuil1!$F$10:$G$43,2))</f>
        <v/>
      </c>
      <c r="R436" s="2" t="str">
        <f>IF(OR(results!W437="",results!$M437="",results!$AE437=0),"",VLOOKUP(results!W437,Feuil1!$C$10:$D$43,2))</f>
        <v/>
      </c>
    </row>
    <row r="437" spans="1:18" x14ac:dyDescent="0.25">
      <c r="A437" s="2" t="str">
        <f>IF(OR(results!F438="",results!$M438="",results!AE438=0),"",VLOOKUP(results!F438,Feuil1!$F$10:$G$43,2))</f>
        <v/>
      </c>
      <c r="B437" s="2" t="str">
        <f>IF(OR(results!G438="",results!$M438="",results!$AE438=0),"",VLOOKUP(results!G438,Feuil1!$F$10:$G$43,2))</f>
        <v/>
      </c>
      <c r="C437" s="2" t="str">
        <f>IF(OR(results!H438="",results!$M438="",results!$AE438=0),"",VLOOKUP(results!H438,Feuil1!$F$10:$G$43,2))</f>
        <v/>
      </c>
      <c r="D437" s="2" t="str">
        <f>IF(OR(results!I438="",results!$M438="",results!$AE438=0),"",VLOOKUP(results!I438,Feuil1!$F$10:$G$43,2))</f>
        <v/>
      </c>
      <c r="E437" s="2" t="str">
        <f>IF(OR(results!J438="",results!$M438="",results!$AE438=0),"",VLOOKUP(results!J438,Feuil1!$F$10:$G$43,2))</f>
        <v/>
      </c>
      <c r="F437" s="2" t="str">
        <f>IF(OR(results!K438="",results!$M438="",results!$AE438=0),"",VLOOKUP(results!K438,Feuil1!$F$10:$G$43,2))</f>
        <v/>
      </c>
      <c r="G437" s="2" t="str">
        <f>IF(OR(results!L438="",results!$M438="",results!$AE438=0),"",VLOOKUP(results!L438,Feuil1!$F$10:$G$43,2))</f>
        <v/>
      </c>
      <c r="H437" s="2" t="str">
        <f>IF(OR(results!M438="",results!$M438="",results!$AE438=0),"",VLOOKUP(results!M438,Feuil1!$C$10:$D$43,2))</f>
        <v/>
      </c>
      <c r="K437" s="2" t="str">
        <f>IF(OR(results!F438="",results!$M438="",results!$AE438=0),"",VLOOKUP(results!F438,Feuil1!$N$2:$O$48,2))</f>
        <v/>
      </c>
      <c r="L437" s="2" t="str">
        <f>IF(OR(results!Q438="",results!$M438="",results!$AE438=0),"",VLOOKUP(results!Q438,Feuil1!$F$10:$G$43,2))</f>
        <v/>
      </c>
      <c r="M437" s="2" t="str">
        <f>IF(OR(results!R438="",results!$M438="",results!$AE438=0),"",VLOOKUP(results!R438,Feuil1!$F$10:$G$43,2))</f>
        <v/>
      </c>
      <c r="N437" s="2" t="str">
        <f>IF(OR(results!S438="",results!$M438="",results!$AE438=0),"",VLOOKUP(results!S438,Feuil1!$F$10:$G$43,2))</f>
        <v/>
      </c>
      <c r="O437" s="2" t="str">
        <f>IF(OR(results!T438="",results!$M438="",results!$AE438=0),"",VLOOKUP(results!T438,Feuil1!$F$10:$G$43,2))</f>
        <v/>
      </c>
      <c r="P437" s="2" t="str">
        <f>IF(OR(results!U438="",results!$M438="",results!$AE438=0),"",VLOOKUP(results!U438,Feuil1!$F$10:$G$43,2))</f>
        <v/>
      </c>
      <c r="Q437" s="2" t="str">
        <f>IF(OR(results!V438="",results!$M438="",results!$AE438=0),"",VLOOKUP(results!V438,Feuil1!$F$10:$G$43,2))</f>
        <v/>
      </c>
      <c r="R437" s="2" t="str">
        <f>IF(OR(results!W438="",results!$M438="",results!$AE438=0),"",VLOOKUP(results!W438,Feuil1!$C$10:$D$43,2))</f>
        <v/>
      </c>
    </row>
    <row r="438" spans="1:18" x14ac:dyDescent="0.25">
      <c r="A438" s="2" t="str">
        <f>IF(OR(results!F439="",results!$M439="",results!AE439=0),"",VLOOKUP(results!F439,Feuil1!$F$10:$G$43,2))</f>
        <v/>
      </c>
      <c r="B438" s="2" t="str">
        <f>IF(OR(results!G439="",results!$M439="",results!$AE439=0),"",VLOOKUP(results!G439,Feuil1!$F$10:$G$43,2))</f>
        <v/>
      </c>
      <c r="C438" s="2" t="str">
        <f>IF(OR(results!H439="",results!$M439="",results!$AE439=0),"",VLOOKUP(results!H439,Feuil1!$F$10:$G$43,2))</f>
        <v/>
      </c>
      <c r="D438" s="2" t="str">
        <f>IF(OR(results!I439="",results!$M439="",results!$AE439=0),"",VLOOKUP(results!I439,Feuil1!$F$10:$G$43,2))</f>
        <v/>
      </c>
      <c r="E438" s="2" t="str">
        <f>IF(OR(results!J439="",results!$M439="",results!$AE439=0),"",VLOOKUP(results!J439,Feuil1!$F$10:$G$43,2))</f>
        <v/>
      </c>
      <c r="F438" s="2" t="str">
        <f>IF(OR(results!K439="",results!$M439="",results!$AE439=0),"",VLOOKUP(results!K439,Feuil1!$F$10:$G$43,2))</f>
        <v/>
      </c>
      <c r="G438" s="2" t="str">
        <f>IF(OR(results!L439="",results!$M439="",results!$AE439=0),"",VLOOKUP(results!L439,Feuil1!$F$10:$G$43,2))</f>
        <v/>
      </c>
      <c r="H438" s="2" t="str">
        <f>IF(OR(results!M439="",results!$M439="",results!$AE439=0),"",VLOOKUP(results!M439,Feuil1!$C$10:$D$43,2))</f>
        <v/>
      </c>
      <c r="K438" s="2" t="str">
        <f>IF(OR(results!F439="",results!$M439="",results!$AE439=0),"",VLOOKUP(results!F439,Feuil1!$N$2:$O$48,2))</f>
        <v/>
      </c>
      <c r="L438" s="2" t="str">
        <f>IF(OR(results!Q439="",results!$M439="",results!$AE439=0),"",VLOOKUP(results!Q439,Feuil1!$F$10:$G$43,2))</f>
        <v/>
      </c>
      <c r="M438" s="2" t="str">
        <f>IF(OR(results!R439="",results!$M439="",results!$AE439=0),"",VLOOKUP(results!R439,Feuil1!$F$10:$G$43,2))</f>
        <v/>
      </c>
      <c r="N438" s="2" t="str">
        <f>IF(OR(results!S439="",results!$M439="",results!$AE439=0),"",VLOOKUP(results!S439,Feuil1!$F$10:$G$43,2))</f>
        <v/>
      </c>
      <c r="O438" s="2" t="str">
        <f>IF(OR(results!T439="",results!$M439="",results!$AE439=0),"",VLOOKUP(results!T439,Feuil1!$F$10:$G$43,2))</f>
        <v/>
      </c>
      <c r="P438" s="2" t="str">
        <f>IF(OR(results!U439="",results!$M439="",results!$AE439=0),"",VLOOKUP(results!U439,Feuil1!$F$10:$G$43,2))</f>
        <v/>
      </c>
      <c r="Q438" s="2" t="str">
        <f>IF(OR(results!V439="",results!$M439="",results!$AE439=0),"",VLOOKUP(results!V439,Feuil1!$F$10:$G$43,2))</f>
        <v/>
      </c>
      <c r="R438" s="2" t="str">
        <f>IF(OR(results!W439="",results!$M439="",results!$AE439=0),"",VLOOKUP(results!W439,Feuil1!$C$10:$D$43,2))</f>
        <v/>
      </c>
    </row>
    <row r="439" spans="1:18" x14ac:dyDescent="0.25">
      <c r="A439" s="2" t="str">
        <f>IF(OR(results!F440="",results!$M440="",results!AE440=0),"",VLOOKUP(results!F440,Feuil1!$F$10:$G$43,2))</f>
        <v/>
      </c>
      <c r="B439" s="2" t="str">
        <f>IF(OR(results!G440="",results!$M440="",results!$AE440=0),"",VLOOKUP(results!G440,Feuil1!$F$10:$G$43,2))</f>
        <v/>
      </c>
      <c r="C439" s="2" t="str">
        <f>IF(OR(results!H440="",results!$M440="",results!$AE440=0),"",VLOOKUP(results!H440,Feuil1!$F$10:$G$43,2))</f>
        <v/>
      </c>
      <c r="D439" s="2" t="str">
        <f>IF(OR(results!I440="",results!$M440="",results!$AE440=0),"",VLOOKUP(results!I440,Feuil1!$F$10:$G$43,2))</f>
        <v/>
      </c>
      <c r="E439" s="2" t="str">
        <f>IF(OR(results!J440="",results!$M440="",results!$AE440=0),"",VLOOKUP(results!J440,Feuil1!$F$10:$G$43,2))</f>
        <v/>
      </c>
      <c r="F439" s="2" t="str">
        <f>IF(OR(results!K440="",results!$M440="",results!$AE440=0),"",VLOOKUP(results!K440,Feuil1!$F$10:$G$43,2))</f>
        <v/>
      </c>
      <c r="G439" s="2" t="str">
        <f>IF(OR(results!L440="",results!$M440="",results!$AE440=0),"",VLOOKUP(results!L440,Feuil1!$F$10:$G$43,2))</f>
        <v/>
      </c>
      <c r="H439" s="2" t="str">
        <f>IF(OR(results!M440="",results!$M440="",results!$AE440=0),"",VLOOKUP(results!M440,Feuil1!$C$10:$D$43,2))</f>
        <v/>
      </c>
      <c r="K439" s="2" t="str">
        <f>IF(OR(results!F440="",results!$M440="",results!$AE440=0),"",VLOOKUP(results!F440,Feuil1!$N$2:$O$48,2))</f>
        <v/>
      </c>
      <c r="L439" s="2" t="str">
        <f>IF(OR(results!Q440="",results!$M440="",results!$AE440=0),"",VLOOKUP(results!Q440,Feuil1!$F$10:$G$43,2))</f>
        <v/>
      </c>
      <c r="M439" s="2" t="str">
        <f>IF(OR(results!R440="",results!$M440="",results!$AE440=0),"",VLOOKUP(results!R440,Feuil1!$F$10:$G$43,2))</f>
        <v/>
      </c>
      <c r="N439" s="2" t="str">
        <f>IF(OR(results!S440="",results!$M440="",results!$AE440=0),"",VLOOKUP(results!S440,Feuil1!$F$10:$G$43,2))</f>
        <v/>
      </c>
      <c r="O439" s="2" t="str">
        <f>IF(OR(results!T440="",results!$M440="",results!$AE440=0),"",VLOOKUP(results!T440,Feuil1!$F$10:$G$43,2))</f>
        <v/>
      </c>
      <c r="P439" s="2" t="str">
        <f>IF(OR(results!U440="",results!$M440="",results!$AE440=0),"",VLOOKUP(results!U440,Feuil1!$F$10:$G$43,2))</f>
        <v/>
      </c>
      <c r="Q439" s="2" t="str">
        <f>IF(OR(results!V440="",results!$M440="",results!$AE440=0),"",VLOOKUP(results!V440,Feuil1!$F$10:$G$43,2))</f>
        <v/>
      </c>
      <c r="R439" s="2" t="str">
        <f>IF(OR(results!W440="",results!$M440="",results!$AE440=0),"",VLOOKUP(results!W440,Feuil1!$C$10:$D$43,2))</f>
        <v/>
      </c>
    </row>
    <row r="440" spans="1:18" x14ac:dyDescent="0.25">
      <c r="A440" s="2" t="str">
        <f>IF(OR(results!F441="",results!$M441="",results!AE441=0),"",VLOOKUP(results!F441,Feuil1!$F$10:$G$43,2))</f>
        <v/>
      </c>
      <c r="B440" s="2" t="str">
        <f>IF(OR(results!G441="",results!$M441="",results!$AE441=0),"",VLOOKUP(results!G441,Feuil1!$F$10:$G$43,2))</f>
        <v/>
      </c>
      <c r="C440" s="2" t="str">
        <f>IF(OR(results!H441="",results!$M441="",results!$AE441=0),"",VLOOKUP(results!H441,Feuil1!$F$10:$G$43,2))</f>
        <v/>
      </c>
      <c r="D440" s="2" t="str">
        <f>IF(OR(results!I441="",results!$M441="",results!$AE441=0),"",VLOOKUP(results!I441,Feuil1!$F$10:$G$43,2))</f>
        <v/>
      </c>
      <c r="E440" s="2" t="str">
        <f>IF(OR(results!J441="",results!$M441="",results!$AE441=0),"",VLOOKUP(results!J441,Feuil1!$F$10:$G$43,2))</f>
        <v/>
      </c>
      <c r="F440" s="2" t="str">
        <f>IF(OR(results!K441="",results!$M441="",results!$AE441=0),"",VLOOKUP(results!K441,Feuil1!$F$10:$G$43,2))</f>
        <v/>
      </c>
      <c r="G440" s="2" t="str">
        <f>IF(OR(results!L441="",results!$M441="",results!$AE441=0),"",VLOOKUP(results!L441,Feuil1!$F$10:$G$43,2))</f>
        <v/>
      </c>
      <c r="H440" s="2" t="str">
        <f>IF(OR(results!M441="",results!$M441="",results!$AE441=0),"",VLOOKUP(results!M441,Feuil1!$C$10:$D$43,2))</f>
        <v/>
      </c>
      <c r="K440" s="2" t="str">
        <f>IF(OR(results!F441="",results!$M441="",results!$AE441=0),"",VLOOKUP(results!F441,Feuil1!$N$2:$O$48,2))</f>
        <v/>
      </c>
      <c r="L440" s="2" t="str">
        <f>IF(OR(results!Q441="",results!$M441="",results!$AE441=0),"",VLOOKUP(results!Q441,Feuil1!$F$10:$G$43,2))</f>
        <v/>
      </c>
      <c r="M440" s="2" t="str">
        <f>IF(OR(results!R441="",results!$M441="",results!$AE441=0),"",VLOOKUP(results!R441,Feuil1!$F$10:$G$43,2))</f>
        <v/>
      </c>
      <c r="N440" s="2" t="str">
        <f>IF(OR(results!S441="",results!$M441="",results!$AE441=0),"",VLOOKUP(results!S441,Feuil1!$F$10:$G$43,2))</f>
        <v/>
      </c>
      <c r="O440" s="2" t="str">
        <f>IF(OR(results!T441="",results!$M441="",results!$AE441=0),"",VLOOKUP(results!T441,Feuil1!$F$10:$G$43,2))</f>
        <v/>
      </c>
      <c r="P440" s="2" t="str">
        <f>IF(OR(results!U441="",results!$M441="",results!$AE441=0),"",VLOOKUP(results!U441,Feuil1!$F$10:$G$43,2))</f>
        <v/>
      </c>
      <c r="Q440" s="2" t="str">
        <f>IF(OR(results!V441="",results!$M441="",results!$AE441=0),"",VLOOKUP(results!V441,Feuil1!$F$10:$G$43,2))</f>
        <v/>
      </c>
      <c r="R440" s="2" t="str">
        <f>IF(OR(results!W441="",results!$M441="",results!$AE441=0),"",VLOOKUP(results!W441,Feuil1!$C$10:$D$43,2))</f>
        <v/>
      </c>
    </row>
    <row r="441" spans="1:18" x14ac:dyDescent="0.25">
      <c r="A441" s="2" t="str">
        <f>IF(OR(results!F442="",results!$M442="",results!AE442=0),"",VLOOKUP(results!F442,Feuil1!$F$10:$G$43,2))</f>
        <v/>
      </c>
      <c r="B441" s="2" t="str">
        <f>IF(OR(results!G442="",results!$M442="",results!$AE442=0),"",VLOOKUP(results!G442,Feuil1!$F$10:$G$43,2))</f>
        <v/>
      </c>
      <c r="C441" s="2" t="str">
        <f>IF(OR(results!H442="",results!$M442="",results!$AE442=0),"",VLOOKUP(results!H442,Feuil1!$F$10:$G$43,2))</f>
        <v/>
      </c>
      <c r="D441" s="2" t="str">
        <f>IF(OR(results!I442="",results!$M442="",results!$AE442=0),"",VLOOKUP(results!I442,Feuil1!$F$10:$G$43,2))</f>
        <v/>
      </c>
      <c r="E441" s="2" t="str">
        <f>IF(OR(results!J442="",results!$M442="",results!$AE442=0),"",VLOOKUP(results!J442,Feuil1!$F$10:$G$43,2))</f>
        <v/>
      </c>
      <c r="F441" s="2" t="str">
        <f>IF(OR(results!K442="",results!$M442="",results!$AE442=0),"",VLOOKUP(results!K442,Feuil1!$F$10:$G$43,2))</f>
        <v/>
      </c>
      <c r="G441" s="2" t="str">
        <f>IF(OR(results!L442="",results!$M442="",results!$AE442=0),"",VLOOKUP(results!L442,Feuil1!$F$10:$G$43,2))</f>
        <v/>
      </c>
      <c r="H441" s="2" t="str">
        <f>IF(OR(results!M442="",results!$M442="",results!$AE442=0),"",VLOOKUP(results!M442,Feuil1!$C$10:$D$43,2))</f>
        <v/>
      </c>
      <c r="K441" s="2" t="str">
        <f>IF(OR(results!F442="",results!$M442="",results!$AE442=0),"",VLOOKUP(results!F442,Feuil1!$N$2:$O$48,2))</f>
        <v/>
      </c>
      <c r="L441" s="2" t="str">
        <f>IF(OR(results!Q442="",results!$M442="",results!$AE442=0),"",VLOOKUP(results!Q442,Feuil1!$F$10:$G$43,2))</f>
        <v/>
      </c>
      <c r="M441" s="2" t="str">
        <f>IF(OR(results!R442="",results!$M442="",results!$AE442=0),"",VLOOKUP(results!R442,Feuil1!$F$10:$G$43,2))</f>
        <v/>
      </c>
      <c r="N441" s="2" t="str">
        <f>IF(OR(results!S442="",results!$M442="",results!$AE442=0),"",VLOOKUP(results!S442,Feuil1!$F$10:$G$43,2))</f>
        <v/>
      </c>
      <c r="O441" s="2" t="str">
        <f>IF(OR(results!T442="",results!$M442="",results!$AE442=0),"",VLOOKUP(results!T442,Feuil1!$F$10:$G$43,2))</f>
        <v/>
      </c>
      <c r="P441" s="2" t="str">
        <f>IF(OR(results!U442="",results!$M442="",results!$AE442=0),"",VLOOKUP(results!U442,Feuil1!$F$10:$G$43,2))</f>
        <v/>
      </c>
      <c r="Q441" s="2" t="str">
        <f>IF(OR(results!V442="",results!$M442="",results!$AE442=0),"",VLOOKUP(results!V442,Feuil1!$F$10:$G$43,2))</f>
        <v/>
      </c>
      <c r="R441" s="2" t="str">
        <f>IF(OR(results!W442="",results!$M442="",results!$AE442=0),"",VLOOKUP(results!W442,Feuil1!$C$10:$D$43,2))</f>
        <v/>
      </c>
    </row>
    <row r="442" spans="1:18" x14ac:dyDescent="0.25">
      <c r="A442" s="2" t="str">
        <f>IF(OR(results!F443="",results!$M443="",results!AE443=0),"",VLOOKUP(results!F443,Feuil1!$F$10:$G$43,2))</f>
        <v/>
      </c>
      <c r="B442" s="2" t="str">
        <f>IF(OR(results!G443="",results!$M443="",results!$AE443=0),"",VLOOKUP(results!G443,Feuil1!$F$10:$G$43,2))</f>
        <v/>
      </c>
      <c r="C442" s="2" t="str">
        <f>IF(OR(results!H443="",results!$M443="",results!$AE443=0),"",VLOOKUP(results!H443,Feuil1!$F$10:$G$43,2))</f>
        <v/>
      </c>
      <c r="D442" s="2" t="str">
        <f>IF(OR(results!I443="",results!$M443="",results!$AE443=0),"",VLOOKUP(results!I443,Feuil1!$F$10:$G$43,2))</f>
        <v/>
      </c>
      <c r="E442" s="2" t="str">
        <f>IF(OR(results!J443="",results!$M443="",results!$AE443=0),"",VLOOKUP(results!J443,Feuil1!$F$10:$G$43,2))</f>
        <v/>
      </c>
      <c r="F442" s="2" t="str">
        <f>IF(OR(results!K443="",results!$M443="",results!$AE443=0),"",VLOOKUP(results!K443,Feuil1!$F$10:$G$43,2))</f>
        <v/>
      </c>
      <c r="G442" s="2" t="str">
        <f>IF(OR(results!L443="",results!$M443="",results!$AE443=0),"",VLOOKUP(results!L443,Feuil1!$F$10:$G$43,2))</f>
        <v/>
      </c>
      <c r="H442" s="2" t="str">
        <f>IF(OR(results!M443="",results!$M443="",results!$AE443=0),"",VLOOKUP(results!M443,Feuil1!$C$10:$D$43,2))</f>
        <v/>
      </c>
      <c r="K442" s="2" t="str">
        <f>IF(OR(results!F443="",results!$M443="",results!$AE443=0),"",VLOOKUP(results!F443,Feuil1!$N$2:$O$48,2))</f>
        <v/>
      </c>
      <c r="L442" s="2" t="str">
        <f>IF(OR(results!Q443="",results!$M443="",results!$AE443=0),"",VLOOKUP(results!Q443,Feuil1!$F$10:$G$43,2))</f>
        <v/>
      </c>
      <c r="M442" s="2" t="str">
        <f>IF(OR(results!R443="",results!$M443="",results!$AE443=0),"",VLOOKUP(results!R443,Feuil1!$F$10:$G$43,2))</f>
        <v/>
      </c>
      <c r="N442" s="2" t="str">
        <f>IF(OR(results!S443="",results!$M443="",results!$AE443=0),"",VLOOKUP(results!S443,Feuil1!$F$10:$G$43,2))</f>
        <v/>
      </c>
      <c r="O442" s="2" t="str">
        <f>IF(OR(results!T443="",results!$M443="",results!$AE443=0),"",VLOOKUP(results!T443,Feuil1!$F$10:$G$43,2))</f>
        <v/>
      </c>
      <c r="P442" s="2" t="str">
        <f>IF(OR(results!U443="",results!$M443="",results!$AE443=0),"",VLOOKUP(results!U443,Feuil1!$F$10:$G$43,2))</f>
        <v/>
      </c>
      <c r="Q442" s="2" t="str">
        <f>IF(OR(results!V443="",results!$M443="",results!$AE443=0),"",VLOOKUP(results!V443,Feuil1!$F$10:$G$43,2))</f>
        <v/>
      </c>
      <c r="R442" s="2" t="str">
        <f>IF(OR(results!W443="",results!$M443="",results!$AE443=0),"",VLOOKUP(results!W443,Feuil1!$C$10:$D$43,2))</f>
        <v/>
      </c>
    </row>
    <row r="443" spans="1:18" x14ac:dyDescent="0.25">
      <c r="A443" s="2" t="str">
        <f>IF(OR(results!F444="",results!$M444="",results!AE444=0),"",VLOOKUP(results!F444,Feuil1!$F$10:$G$43,2))</f>
        <v/>
      </c>
      <c r="B443" s="2" t="str">
        <f>IF(OR(results!G444="",results!$M444="",results!$AE444=0),"",VLOOKUP(results!G444,Feuil1!$F$10:$G$43,2))</f>
        <v/>
      </c>
      <c r="C443" s="2" t="str">
        <f>IF(OR(results!H444="",results!$M444="",results!$AE444=0),"",VLOOKUP(results!H444,Feuil1!$F$10:$G$43,2))</f>
        <v/>
      </c>
      <c r="D443" s="2" t="str">
        <f>IF(OR(results!I444="",results!$M444="",results!$AE444=0),"",VLOOKUP(results!I444,Feuil1!$F$10:$G$43,2))</f>
        <v/>
      </c>
      <c r="E443" s="2" t="str">
        <f>IF(OR(results!J444="",results!$M444="",results!$AE444=0),"",VLOOKUP(results!J444,Feuil1!$F$10:$G$43,2))</f>
        <v/>
      </c>
      <c r="F443" s="2" t="str">
        <f>IF(OR(results!K444="",results!$M444="",results!$AE444=0),"",VLOOKUP(results!K444,Feuil1!$F$10:$G$43,2))</f>
        <v/>
      </c>
      <c r="G443" s="2" t="str">
        <f>IF(OR(results!L444="",results!$M444="",results!$AE444=0),"",VLOOKUP(results!L444,Feuil1!$F$10:$G$43,2))</f>
        <v/>
      </c>
      <c r="H443" s="2" t="str">
        <f>IF(OR(results!M444="",results!$M444="",results!$AE444=0),"",VLOOKUP(results!M444,Feuil1!$C$10:$D$43,2))</f>
        <v/>
      </c>
      <c r="K443" s="2" t="str">
        <f>IF(OR(results!F444="",results!$M444="",results!$AE444=0),"",VLOOKUP(results!F444,Feuil1!$N$2:$O$48,2))</f>
        <v/>
      </c>
      <c r="L443" s="2" t="str">
        <f>IF(OR(results!Q444="",results!$M444="",results!$AE444=0),"",VLOOKUP(results!Q444,Feuil1!$F$10:$G$43,2))</f>
        <v/>
      </c>
      <c r="M443" s="2" t="str">
        <f>IF(OR(results!R444="",results!$M444="",results!$AE444=0),"",VLOOKUP(results!R444,Feuil1!$F$10:$G$43,2))</f>
        <v/>
      </c>
      <c r="N443" s="2" t="str">
        <f>IF(OR(results!S444="",results!$M444="",results!$AE444=0),"",VLOOKUP(results!S444,Feuil1!$F$10:$G$43,2))</f>
        <v/>
      </c>
      <c r="O443" s="2" t="str">
        <f>IF(OR(results!T444="",results!$M444="",results!$AE444=0),"",VLOOKUP(results!T444,Feuil1!$F$10:$G$43,2))</f>
        <v/>
      </c>
      <c r="P443" s="2" t="str">
        <f>IF(OR(results!U444="",results!$M444="",results!$AE444=0),"",VLOOKUP(results!U444,Feuil1!$F$10:$G$43,2))</f>
        <v/>
      </c>
      <c r="Q443" s="2" t="str">
        <f>IF(OR(results!V444="",results!$M444="",results!$AE444=0),"",VLOOKUP(results!V444,Feuil1!$F$10:$G$43,2))</f>
        <v/>
      </c>
      <c r="R443" s="2" t="str">
        <f>IF(OR(results!W444="",results!$M444="",results!$AE444=0),"",VLOOKUP(results!W444,Feuil1!$C$10:$D$43,2))</f>
        <v/>
      </c>
    </row>
    <row r="444" spans="1:18" x14ac:dyDescent="0.25">
      <c r="A444" s="2" t="str">
        <f>IF(OR(results!F445="",results!$M445="",results!AE445=0),"",VLOOKUP(results!F445,Feuil1!$F$10:$G$43,2))</f>
        <v/>
      </c>
      <c r="B444" s="2" t="str">
        <f>IF(OR(results!G445="",results!$M445="",results!$AE445=0),"",VLOOKUP(results!G445,Feuil1!$F$10:$G$43,2))</f>
        <v/>
      </c>
      <c r="C444" s="2" t="str">
        <f>IF(OR(results!H445="",results!$M445="",results!$AE445=0),"",VLOOKUP(results!H445,Feuil1!$F$10:$G$43,2))</f>
        <v/>
      </c>
      <c r="D444" s="2" t="str">
        <f>IF(OR(results!I445="",results!$M445="",results!$AE445=0),"",VLOOKUP(results!I445,Feuil1!$F$10:$G$43,2))</f>
        <v/>
      </c>
      <c r="E444" s="2" t="str">
        <f>IF(OR(results!J445="",results!$M445="",results!$AE445=0),"",VLOOKUP(results!J445,Feuil1!$F$10:$G$43,2))</f>
        <v/>
      </c>
      <c r="F444" s="2" t="str">
        <f>IF(OR(results!K445="",results!$M445="",results!$AE445=0),"",VLOOKUP(results!K445,Feuil1!$F$10:$G$43,2))</f>
        <v/>
      </c>
      <c r="G444" s="2" t="str">
        <f>IF(OR(results!L445="",results!$M445="",results!$AE445=0),"",VLOOKUP(results!L445,Feuil1!$F$10:$G$43,2))</f>
        <v/>
      </c>
      <c r="H444" s="2" t="str">
        <f>IF(OR(results!M445="",results!$M445="",results!$AE445=0),"",VLOOKUP(results!M445,Feuil1!$C$10:$D$43,2))</f>
        <v/>
      </c>
      <c r="K444" s="2" t="str">
        <f>IF(OR(results!F445="",results!$M445="",results!$AE445=0),"",VLOOKUP(results!F445,Feuil1!$N$2:$O$48,2))</f>
        <v/>
      </c>
      <c r="L444" s="2" t="str">
        <f>IF(OR(results!Q445="",results!$M445="",results!$AE445=0),"",VLOOKUP(results!Q445,Feuil1!$F$10:$G$43,2))</f>
        <v/>
      </c>
      <c r="M444" s="2" t="str">
        <f>IF(OR(results!R445="",results!$M445="",results!$AE445=0),"",VLOOKUP(results!R445,Feuil1!$F$10:$G$43,2))</f>
        <v/>
      </c>
      <c r="N444" s="2" t="str">
        <f>IF(OR(results!S445="",results!$M445="",results!$AE445=0),"",VLOOKUP(results!S445,Feuil1!$F$10:$G$43,2))</f>
        <v/>
      </c>
      <c r="O444" s="2" t="str">
        <f>IF(OR(results!T445="",results!$M445="",results!$AE445=0),"",VLOOKUP(results!T445,Feuil1!$F$10:$G$43,2))</f>
        <v/>
      </c>
      <c r="P444" s="2" t="str">
        <f>IF(OR(results!U445="",results!$M445="",results!$AE445=0),"",VLOOKUP(results!U445,Feuil1!$F$10:$G$43,2))</f>
        <v/>
      </c>
      <c r="Q444" s="2" t="str">
        <f>IF(OR(results!V445="",results!$M445="",results!$AE445=0),"",VLOOKUP(results!V445,Feuil1!$F$10:$G$43,2))</f>
        <v/>
      </c>
      <c r="R444" s="2" t="str">
        <f>IF(OR(results!W445="",results!$M445="",results!$AE445=0),"",VLOOKUP(results!W445,Feuil1!$C$10:$D$43,2))</f>
        <v/>
      </c>
    </row>
    <row r="445" spans="1:18" x14ac:dyDescent="0.25">
      <c r="A445" s="2" t="str">
        <f>IF(OR(results!F446="",results!$M446="",results!AE446=0),"",VLOOKUP(results!F446,Feuil1!$F$10:$G$43,2))</f>
        <v/>
      </c>
      <c r="B445" s="2" t="str">
        <f>IF(OR(results!G446="",results!$M446="",results!$AE446=0),"",VLOOKUP(results!G446,Feuil1!$F$10:$G$43,2))</f>
        <v/>
      </c>
      <c r="C445" s="2" t="str">
        <f>IF(OR(results!H446="",results!$M446="",results!$AE446=0),"",VLOOKUP(results!H446,Feuil1!$F$10:$G$43,2))</f>
        <v/>
      </c>
      <c r="D445" s="2" t="str">
        <f>IF(OR(results!I446="",results!$M446="",results!$AE446=0),"",VLOOKUP(results!I446,Feuil1!$F$10:$G$43,2))</f>
        <v/>
      </c>
      <c r="E445" s="2" t="str">
        <f>IF(OR(results!J446="",results!$M446="",results!$AE446=0),"",VLOOKUP(results!J446,Feuil1!$F$10:$G$43,2))</f>
        <v/>
      </c>
      <c r="F445" s="2" t="str">
        <f>IF(OR(results!K446="",results!$M446="",results!$AE446=0),"",VLOOKUP(results!K446,Feuil1!$F$10:$G$43,2))</f>
        <v/>
      </c>
      <c r="G445" s="2" t="str">
        <f>IF(OR(results!L446="",results!$M446="",results!$AE446=0),"",VLOOKUP(results!L446,Feuil1!$F$10:$G$43,2))</f>
        <v/>
      </c>
      <c r="H445" s="2" t="str">
        <f>IF(OR(results!M446="",results!$M446="",results!$AE446=0),"",VLOOKUP(results!M446,Feuil1!$C$10:$D$43,2))</f>
        <v/>
      </c>
      <c r="K445" s="2" t="str">
        <f>IF(OR(results!F446="",results!$M446="",results!$AE446=0),"",VLOOKUP(results!F446,Feuil1!$N$2:$O$48,2))</f>
        <v/>
      </c>
      <c r="L445" s="2" t="str">
        <f>IF(OR(results!Q446="",results!$M446="",results!$AE446=0),"",VLOOKUP(results!Q446,Feuil1!$F$10:$G$43,2))</f>
        <v/>
      </c>
      <c r="M445" s="2" t="str">
        <f>IF(OR(results!R446="",results!$M446="",results!$AE446=0),"",VLOOKUP(results!R446,Feuil1!$F$10:$G$43,2))</f>
        <v/>
      </c>
      <c r="N445" s="2" t="str">
        <f>IF(OR(results!S446="",results!$M446="",results!$AE446=0),"",VLOOKUP(results!S446,Feuil1!$F$10:$G$43,2))</f>
        <v/>
      </c>
      <c r="O445" s="2" t="str">
        <f>IF(OR(results!T446="",results!$M446="",results!$AE446=0),"",VLOOKUP(results!T446,Feuil1!$F$10:$G$43,2))</f>
        <v/>
      </c>
      <c r="P445" s="2" t="str">
        <f>IF(OR(results!U446="",results!$M446="",results!$AE446=0),"",VLOOKUP(results!U446,Feuil1!$F$10:$G$43,2))</f>
        <v/>
      </c>
      <c r="Q445" s="2" t="str">
        <f>IF(OR(results!V446="",results!$M446="",results!$AE446=0),"",VLOOKUP(results!V446,Feuil1!$F$10:$G$43,2))</f>
        <v/>
      </c>
      <c r="R445" s="2" t="str">
        <f>IF(OR(results!W446="",results!$M446="",results!$AE446=0),"",VLOOKUP(results!W446,Feuil1!$C$10:$D$43,2))</f>
        <v/>
      </c>
    </row>
    <row r="446" spans="1:18" x14ac:dyDescent="0.25">
      <c r="A446" s="2" t="str">
        <f>IF(OR(results!F447="",results!$M447="",results!AE447=0),"",VLOOKUP(results!F447,Feuil1!$F$10:$G$43,2))</f>
        <v/>
      </c>
      <c r="B446" s="2" t="str">
        <f>IF(OR(results!G447="",results!$M447="",results!$AE447=0),"",VLOOKUP(results!G447,Feuil1!$F$10:$G$43,2))</f>
        <v/>
      </c>
      <c r="C446" s="2" t="str">
        <f>IF(OR(results!H447="",results!$M447="",results!$AE447=0),"",VLOOKUP(results!H447,Feuil1!$F$10:$G$43,2))</f>
        <v/>
      </c>
      <c r="D446" s="2" t="str">
        <f>IF(OR(results!I447="",results!$M447="",results!$AE447=0),"",VLOOKUP(results!I447,Feuil1!$F$10:$G$43,2))</f>
        <v/>
      </c>
      <c r="E446" s="2" t="str">
        <f>IF(OR(results!J447="",results!$M447="",results!$AE447=0),"",VLOOKUP(results!J447,Feuil1!$F$10:$G$43,2))</f>
        <v/>
      </c>
      <c r="F446" s="2" t="str">
        <f>IF(OR(results!K447="",results!$M447="",results!$AE447=0),"",VLOOKUP(results!K447,Feuil1!$F$10:$G$43,2))</f>
        <v/>
      </c>
      <c r="G446" s="2" t="str">
        <f>IF(OR(results!L447="",results!$M447="",results!$AE447=0),"",VLOOKUP(results!L447,Feuil1!$F$10:$G$43,2))</f>
        <v/>
      </c>
      <c r="H446" s="2" t="str">
        <f>IF(OR(results!M447="",results!$M447="",results!$AE447=0),"",VLOOKUP(results!M447,Feuil1!$C$10:$D$43,2))</f>
        <v/>
      </c>
      <c r="K446" s="2" t="str">
        <f>IF(OR(results!F447="",results!$M447="",results!$AE447=0),"",VLOOKUP(results!F447,Feuil1!$N$2:$O$48,2))</f>
        <v/>
      </c>
      <c r="L446" s="2" t="str">
        <f>IF(OR(results!Q447="",results!$M447="",results!$AE447=0),"",VLOOKUP(results!Q447,Feuil1!$F$10:$G$43,2))</f>
        <v/>
      </c>
      <c r="M446" s="2" t="str">
        <f>IF(OR(results!R447="",results!$M447="",results!$AE447=0),"",VLOOKUP(results!R447,Feuil1!$F$10:$G$43,2))</f>
        <v/>
      </c>
      <c r="N446" s="2" t="str">
        <f>IF(OR(results!S447="",results!$M447="",results!$AE447=0),"",VLOOKUP(results!S447,Feuil1!$F$10:$G$43,2))</f>
        <v/>
      </c>
      <c r="O446" s="2" t="str">
        <f>IF(OR(results!T447="",results!$M447="",results!$AE447=0),"",VLOOKUP(results!T447,Feuil1!$F$10:$G$43,2))</f>
        <v/>
      </c>
      <c r="P446" s="2" t="str">
        <f>IF(OR(results!U447="",results!$M447="",results!$AE447=0),"",VLOOKUP(results!U447,Feuil1!$F$10:$G$43,2))</f>
        <v/>
      </c>
      <c r="Q446" s="2" t="str">
        <f>IF(OR(results!V447="",results!$M447="",results!$AE447=0),"",VLOOKUP(results!V447,Feuil1!$F$10:$G$43,2))</f>
        <v/>
      </c>
      <c r="R446" s="2" t="str">
        <f>IF(OR(results!W447="",results!$M447="",results!$AE447=0),"",VLOOKUP(results!W447,Feuil1!$C$10:$D$43,2))</f>
        <v/>
      </c>
    </row>
    <row r="447" spans="1:18" x14ac:dyDescent="0.25">
      <c r="A447" s="2" t="str">
        <f>IF(OR(results!F448="",results!$M448="",results!AE448=0),"",VLOOKUP(results!F448,Feuil1!$F$10:$G$43,2))</f>
        <v/>
      </c>
      <c r="B447" s="2" t="str">
        <f>IF(OR(results!G448="",results!$M448="",results!$AE448=0),"",VLOOKUP(results!G448,Feuil1!$F$10:$G$43,2))</f>
        <v/>
      </c>
      <c r="C447" s="2" t="str">
        <f>IF(OR(results!H448="",results!$M448="",results!$AE448=0),"",VLOOKUP(results!H448,Feuil1!$F$10:$G$43,2))</f>
        <v/>
      </c>
      <c r="D447" s="2" t="str">
        <f>IF(OR(results!I448="",results!$M448="",results!$AE448=0),"",VLOOKUP(results!I448,Feuil1!$F$10:$G$43,2))</f>
        <v/>
      </c>
      <c r="E447" s="2" t="str">
        <f>IF(OR(results!J448="",results!$M448="",results!$AE448=0),"",VLOOKUP(results!J448,Feuil1!$F$10:$G$43,2))</f>
        <v/>
      </c>
      <c r="F447" s="2" t="str">
        <f>IF(OR(results!K448="",results!$M448="",results!$AE448=0),"",VLOOKUP(results!K448,Feuil1!$F$10:$G$43,2))</f>
        <v/>
      </c>
      <c r="G447" s="2" t="str">
        <f>IF(OR(results!L448="",results!$M448="",results!$AE448=0),"",VLOOKUP(results!L448,Feuil1!$F$10:$G$43,2))</f>
        <v/>
      </c>
      <c r="H447" s="2" t="str">
        <f>IF(OR(results!M448="",results!$M448="",results!$AE448=0),"",VLOOKUP(results!M448,Feuil1!$C$10:$D$43,2))</f>
        <v/>
      </c>
      <c r="K447" s="2" t="str">
        <f>IF(OR(results!F448="",results!$M448="",results!$AE448=0),"",VLOOKUP(results!F448,Feuil1!$N$2:$O$48,2))</f>
        <v/>
      </c>
      <c r="L447" s="2" t="str">
        <f>IF(OR(results!Q448="",results!$M448="",results!$AE448=0),"",VLOOKUP(results!Q448,Feuil1!$F$10:$G$43,2))</f>
        <v/>
      </c>
      <c r="M447" s="2" t="str">
        <f>IF(OR(results!R448="",results!$M448="",results!$AE448=0),"",VLOOKUP(results!R448,Feuil1!$F$10:$G$43,2))</f>
        <v/>
      </c>
      <c r="N447" s="2" t="str">
        <f>IF(OR(results!S448="",results!$M448="",results!$AE448=0),"",VLOOKUP(results!S448,Feuil1!$F$10:$G$43,2))</f>
        <v/>
      </c>
      <c r="O447" s="2" t="str">
        <f>IF(OR(results!T448="",results!$M448="",results!$AE448=0),"",VLOOKUP(results!T448,Feuil1!$F$10:$G$43,2))</f>
        <v/>
      </c>
      <c r="P447" s="2" t="str">
        <f>IF(OR(results!U448="",results!$M448="",results!$AE448=0),"",VLOOKUP(results!U448,Feuil1!$F$10:$G$43,2))</f>
        <v/>
      </c>
      <c r="Q447" s="2" t="str">
        <f>IF(OR(results!V448="",results!$M448="",results!$AE448=0),"",VLOOKUP(results!V448,Feuil1!$F$10:$G$43,2))</f>
        <v/>
      </c>
      <c r="R447" s="2" t="str">
        <f>IF(OR(results!W448="",results!$M448="",results!$AE448=0),"",VLOOKUP(results!W448,Feuil1!$C$10:$D$43,2))</f>
        <v/>
      </c>
    </row>
    <row r="448" spans="1:18" x14ac:dyDescent="0.25">
      <c r="A448" s="2" t="str">
        <f>IF(OR(results!F449="",results!$M449="",results!AE449=0),"",VLOOKUP(results!F449,Feuil1!$F$10:$G$43,2))</f>
        <v/>
      </c>
      <c r="B448" s="2" t="str">
        <f>IF(OR(results!G449="",results!$M449="",results!$AE449=0),"",VLOOKUP(results!G449,Feuil1!$F$10:$G$43,2))</f>
        <v/>
      </c>
      <c r="C448" s="2" t="str">
        <f>IF(OR(results!H449="",results!$M449="",results!$AE449=0),"",VLOOKUP(results!H449,Feuil1!$F$10:$G$43,2))</f>
        <v/>
      </c>
      <c r="D448" s="2" t="str">
        <f>IF(OR(results!I449="",results!$M449="",results!$AE449=0),"",VLOOKUP(results!I449,Feuil1!$F$10:$G$43,2))</f>
        <v/>
      </c>
      <c r="E448" s="2" t="str">
        <f>IF(OR(results!J449="",results!$M449="",results!$AE449=0),"",VLOOKUP(results!J449,Feuil1!$F$10:$G$43,2))</f>
        <v/>
      </c>
      <c r="F448" s="2" t="str">
        <f>IF(OR(results!K449="",results!$M449="",results!$AE449=0),"",VLOOKUP(results!K449,Feuil1!$F$10:$G$43,2))</f>
        <v/>
      </c>
      <c r="G448" s="2" t="str">
        <f>IF(OR(results!L449="",results!$M449="",results!$AE449=0),"",VLOOKUP(results!L449,Feuil1!$F$10:$G$43,2))</f>
        <v/>
      </c>
      <c r="H448" s="2" t="str">
        <f>IF(OR(results!M449="",results!$M449="",results!$AE449=0),"",VLOOKUP(results!M449,Feuil1!$C$10:$D$43,2))</f>
        <v/>
      </c>
      <c r="K448" s="2" t="str">
        <f>IF(OR(results!F449="",results!$M449="",results!$AE449=0),"",VLOOKUP(results!F449,Feuil1!$N$2:$O$48,2))</f>
        <v/>
      </c>
      <c r="L448" s="2" t="str">
        <f>IF(OR(results!Q449="",results!$M449="",results!$AE449=0),"",VLOOKUP(results!Q449,Feuil1!$F$10:$G$43,2))</f>
        <v/>
      </c>
      <c r="M448" s="2" t="str">
        <f>IF(OR(results!R449="",results!$M449="",results!$AE449=0),"",VLOOKUP(results!R449,Feuil1!$F$10:$G$43,2))</f>
        <v/>
      </c>
      <c r="N448" s="2" t="str">
        <f>IF(OR(results!S449="",results!$M449="",results!$AE449=0),"",VLOOKUP(results!S449,Feuil1!$F$10:$G$43,2))</f>
        <v/>
      </c>
      <c r="O448" s="2" t="str">
        <f>IF(OR(results!T449="",results!$M449="",results!$AE449=0),"",VLOOKUP(results!T449,Feuil1!$F$10:$G$43,2))</f>
        <v/>
      </c>
      <c r="P448" s="2" t="str">
        <f>IF(OR(results!U449="",results!$M449="",results!$AE449=0),"",VLOOKUP(results!U449,Feuil1!$F$10:$G$43,2))</f>
        <v/>
      </c>
      <c r="Q448" s="2" t="str">
        <f>IF(OR(results!V449="",results!$M449="",results!$AE449=0),"",VLOOKUP(results!V449,Feuil1!$F$10:$G$43,2))</f>
        <v/>
      </c>
      <c r="R448" s="2" t="str">
        <f>IF(OR(results!W449="",results!$M449="",results!$AE449=0),"",VLOOKUP(results!W449,Feuil1!$C$10:$D$43,2))</f>
        <v/>
      </c>
    </row>
    <row r="449" spans="1:18" x14ac:dyDescent="0.25">
      <c r="A449" s="2" t="str">
        <f>IF(OR(results!F450="",results!$M450="",results!AE450=0),"",VLOOKUP(results!F450,Feuil1!$F$10:$G$43,2))</f>
        <v/>
      </c>
      <c r="B449" s="2" t="str">
        <f>IF(OR(results!G450="",results!$M450="",results!$AE450=0),"",VLOOKUP(results!G450,Feuil1!$F$10:$G$43,2))</f>
        <v/>
      </c>
      <c r="C449" s="2" t="str">
        <f>IF(OR(results!H450="",results!$M450="",results!$AE450=0),"",VLOOKUP(results!H450,Feuil1!$F$10:$G$43,2))</f>
        <v/>
      </c>
      <c r="D449" s="2" t="str">
        <f>IF(OR(results!I450="",results!$M450="",results!$AE450=0),"",VLOOKUP(results!I450,Feuil1!$F$10:$G$43,2))</f>
        <v/>
      </c>
      <c r="E449" s="2" t="str">
        <f>IF(OR(results!J450="",results!$M450="",results!$AE450=0),"",VLOOKUP(results!J450,Feuil1!$F$10:$G$43,2))</f>
        <v/>
      </c>
      <c r="F449" s="2" t="str">
        <f>IF(OR(results!K450="",results!$M450="",results!$AE450=0),"",VLOOKUP(results!K450,Feuil1!$F$10:$G$43,2))</f>
        <v/>
      </c>
      <c r="G449" s="2" t="str">
        <f>IF(OR(results!L450="",results!$M450="",results!$AE450=0),"",VLOOKUP(results!L450,Feuil1!$F$10:$G$43,2))</f>
        <v/>
      </c>
      <c r="H449" s="2" t="str">
        <f>IF(OR(results!M450="",results!$M450="",results!$AE450=0),"",VLOOKUP(results!M450,Feuil1!$C$10:$D$43,2))</f>
        <v/>
      </c>
      <c r="K449" s="2" t="str">
        <f>IF(OR(results!F450="",results!$M450="",results!$AE450=0),"",VLOOKUP(results!F450,Feuil1!$N$2:$O$48,2))</f>
        <v/>
      </c>
      <c r="L449" s="2" t="str">
        <f>IF(OR(results!Q450="",results!$M450="",results!$AE450=0),"",VLOOKUP(results!Q450,Feuil1!$F$10:$G$43,2))</f>
        <v/>
      </c>
      <c r="M449" s="2" t="str">
        <f>IF(OR(results!R450="",results!$M450="",results!$AE450=0),"",VLOOKUP(results!R450,Feuil1!$F$10:$G$43,2))</f>
        <v/>
      </c>
      <c r="N449" s="2" t="str">
        <f>IF(OR(results!S450="",results!$M450="",results!$AE450=0),"",VLOOKUP(results!S450,Feuil1!$F$10:$G$43,2))</f>
        <v/>
      </c>
      <c r="O449" s="2" t="str">
        <f>IF(OR(results!T450="",results!$M450="",results!$AE450=0),"",VLOOKUP(results!T450,Feuil1!$F$10:$G$43,2))</f>
        <v/>
      </c>
      <c r="P449" s="2" t="str">
        <f>IF(OR(results!U450="",results!$M450="",results!$AE450=0),"",VLOOKUP(results!U450,Feuil1!$F$10:$G$43,2))</f>
        <v/>
      </c>
      <c r="Q449" s="2" t="str">
        <f>IF(OR(results!V450="",results!$M450="",results!$AE450=0),"",VLOOKUP(results!V450,Feuil1!$F$10:$G$43,2))</f>
        <v/>
      </c>
      <c r="R449" s="2" t="str">
        <f>IF(OR(results!W450="",results!$M450="",results!$AE450=0),"",VLOOKUP(results!W450,Feuil1!$C$10:$D$43,2))</f>
        <v/>
      </c>
    </row>
    <row r="450" spans="1:18" x14ac:dyDescent="0.25">
      <c r="A450" s="2" t="str">
        <f>IF(OR(results!F451="",results!$M451="",results!AE451=0),"",VLOOKUP(results!F451,Feuil1!$F$10:$G$43,2))</f>
        <v/>
      </c>
      <c r="B450" s="2" t="str">
        <f>IF(OR(results!G451="",results!$M451="",results!$AE451=0),"",VLOOKUP(results!G451,Feuil1!$F$10:$G$43,2))</f>
        <v/>
      </c>
      <c r="C450" s="2" t="str">
        <f>IF(OR(results!H451="",results!$M451="",results!$AE451=0),"",VLOOKUP(results!H451,Feuil1!$F$10:$G$43,2))</f>
        <v/>
      </c>
      <c r="D450" s="2" t="str">
        <f>IF(OR(results!I451="",results!$M451="",results!$AE451=0),"",VLOOKUP(results!I451,Feuil1!$F$10:$G$43,2))</f>
        <v/>
      </c>
      <c r="E450" s="2" t="str">
        <f>IF(OR(results!J451="",results!$M451="",results!$AE451=0),"",VLOOKUP(results!J451,Feuil1!$F$10:$G$43,2))</f>
        <v/>
      </c>
      <c r="F450" s="2" t="str">
        <f>IF(OR(results!K451="",results!$M451="",results!$AE451=0),"",VLOOKUP(results!K451,Feuil1!$F$10:$G$43,2))</f>
        <v/>
      </c>
      <c r="G450" s="2" t="str">
        <f>IF(OR(results!L451="",results!$M451="",results!$AE451=0),"",VLOOKUP(results!L451,Feuil1!$F$10:$G$43,2))</f>
        <v/>
      </c>
      <c r="H450" s="2" t="str">
        <f>IF(OR(results!M451="",results!$M451="",results!$AE451=0),"",VLOOKUP(results!M451,Feuil1!$C$10:$D$43,2))</f>
        <v/>
      </c>
      <c r="K450" s="2" t="str">
        <f>IF(OR(results!F451="",results!$M451="",results!$AE451=0),"",VLOOKUP(results!F451,Feuil1!$N$2:$O$48,2))</f>
        <v/>
      </c>
      <c r="L450" s="2" t="str">
        <f>IF(OR(results!Q451="",results!$M451="",results!$AE451=0),"",VLOOKUP(results!Q451,Feuil1!$F$10:$G$43,2))</f>
        <v/>
      </c>
      <c r="M450" s="2" t="str">
        <f>IF(OR(results!R451="",results!$M451="",results!$AE451=0),"",VLOOKUP(results!R451,Feuil1!$F$10:$G$43,2))</f>
        <v/>
      </c>
      <c r="N450" s="2" t="str">
        <f>IF(OR(results!S451="",results!$M451="",results!$AE451=0),"",VLOOKUP(results!S451,Feuil1!$F$10:$G$43,2))</f>
        <v/>
      </c>
      <c r="O450" s="2" t="str">
        <f>IF(OR(results!T451="",results!$M451="",results!$AE451=0),"",VLOOKUP(results!T451,Feuil1!$F$10:$G$43,2))</f>
        <v/>
      </c>
      <c r="P450" s="2" t="str">
        <f>IF(OR(results!U451="",results!$M451="",results!$AE451=0),"",VLOOKUP(results!U451,Feuil1!$F$10:$G$43,2))</f>
        <v/>
      </c>
      <c r="Q450" s="2" t="str">
        <f>IF(OR(results!V451="",results!$M451="",results!$AE451=0),"",VLOOKUP(results!V451,Feuil1!$F$10:$G$43,2))</f>
        <v/>
      </c>
      <c r="R450" s="2" t="str">
        <f>IF(OR(results!W451="",results!$M451="",results!$AE451=0),"",VLOOKUP(results!W451,Feuil1!$C$10:$D$43,2))</f>
        <v/>
      </c>
    </row>
    <row r="451" spans="1:18" x14ac:dyDescent="0.25">
      <c r="A451" s="2" t="str">
        <f>IF(OR(results!F452="",results!$M452="",results!AE452=0),"",VLOOKUP(results!F452,Feuil1!$F$10:$G$43,2))</f>
        <v/>
      </c>
      <c r="B451" s="2" t="str">
        <f>IF(OR(results!G452="",results!$M452="",results!$AE452=0),"",VLOOKUP(results!G452,Feuil1!$F$10:$G$43,2))</f>
        <v/>
      </c>
      <c r="C451" s="2" t="str">
        <f>IF(OR(results!H452="",results!$M452="",results!$AE452=0),"",VLOOKUP(results!H452,Feuil1!$F$10:$G$43,2))</f>
        <v/>
      </c>
      <c r="D451" s="2" t="str">
        <f>IF(OR(results!I452="",results!$M452="",results!$AE452=0),"",VLOOKUP(results!I452,Feuil1!$F$10:$G$43,2))</f>
        <v/>
      </c>
      <c r="E451" s="2" t="str">
        <f>IF(OR(results!J452="",results!$M452="",results!$AE452=0),"",VLOOKUP(results!J452,Feuil1!$F$10:$G$43,2))</f>
        <v/>
      </c>
      <c r="F451" s="2" t="str">
        <f>IF(OR(results!K452="",results!$M452="",results!$AE452=0),"",VLOOKUP(results!K452,Feuil1!$F$10:$G$43,2))</f>
        <v/>
      </c>
      <c r="G451" s="2" t="str">
        <f>IF(OR(results!L452="",results!$M452="",results!$AE452=0),"",VLOOKUP(results!L452,Feuil1!$F$10:$G$43,2))</f>
        <v/>
      </c>
      <c r="H451" s="2" t="str">
        <f>IF(OR(results!M452="",results!$M452="",results!$AE452=0),"",VLOOKUP(results!M452,Feuil1!$C$10:$D$43,2))</f>
        <v/>
      </c>
      <c r="K451" s="2" t="str">
        <f>IF(OR(results!F452="",results!$M452="",results!$AE452=0),"",VLOOKUP(results!F452,Feuil1!$N$2:$O$48,2))</f>
        <v/>
      </c>
      <c r="L451" s="2" t="str">
        <f>IF(OR(results!Q452="",results!$M452="",results!$AE452=0),"",VLOOKUP(results!Q452,Feuil1!$F$10:$G$43,2))</f>
        <v/>
      </c>
      <c r="M451" s="2" t="str">
        <f>IF(OR(results!R452="",results!$M452="",results!$AE452=0),"",VLOOKUP(results!R452,Feuil1!$F$10:$G$43,2))</f>
        <v/>
      </c>
      <c r="N451" s="2" t="str">
        <f>IF(OR(results!S452="",results!$M452="",results!$AE452=0),"",VLOOKUP(results!S452,Feuil1!$F$10:$G$43,2))</f>
        <v/>
      </c>
      <c r="O451" s="2" t="str">
        <f>IF(OR(results!T452="",results!$M452="",results!$AE452=0),"",VLOOKUP(results!T452,Feuil1!$F$10:$G$43,2))</f>
        <v/>
      </c>
      <c r="P451" s="2" t="str">
        <f>IF(OR(results!U452="",results!$M452="",results!$AE452=0),"",VLOOKUP(results!U452,Feuil1!$F$10:$G$43,2))</f>
        <v/>
      </c>
      <c r="Q451" s="2" t="str">
        <f>IF(OR(results!V452="",results!$M452="",results!$AE452=0),"",VLOOKUP(results!V452,Feuil1!$F$10:$G$43,2))</f>
        <v/>
      </c>
      <c r="R451" s="2" t="str">
        <f>IF(OR(results!W452="",results!$M452="",results!$AE452=0),"",VLOOKUP(results!W452,Feuil1!$C$10:$D$43,2))</f>
        <v/>
      </c>
    </row>
    <row r="452" spans="1:18" x14ac:dyDescent="0.25">
      <c r="A452" s="2" t="str">
        <f>IF(OR(results!F453="",results!$M453="",results!AE453=0),"",VLOOKUP(results!F453,Feuil1!$F$10:$G$43,2))</f>
        <v/>
      </c>
      <c r="B452" s="2" t="str">
        <f>IF(OR(results!G453="",results!$M453="",results!$AE453=0),"",VLOOKUP(results!G453,Feuil1!$F$10:$G$43,2))</f>
        <v/>
      </c>
      <c r="C452" s="2" t="str">
        <f>IF(OR(results!H453="",results!$M453="",results!$AE453=0),"",VLOOKUP(results!H453,Feuil1!$F$10:$G$43,2))</f>
        <v/>
      </c>
      <c r="D452" s="2" t="str">
        <f>IF(OR(results!I453="",results!$M453="",results!$AE453=0),"",VLOOKUP(results!I453,Feuil1!$F$10:$G$43,2))</f>
        <v/>
      </c>
      <c r="E452" s="2" t="str">
        <f>IF(OR(results!J453="",results!$M453="",results!$AE453=0),"",VLOOKUP(results!J453,Feuil1!$F$10:$G$43,2))</f>
        <v/>
      </c>
      <c r="F452" s="2" t="str">
        <f>IF(OR(results!K453="",results!$M453="",results!$AE453=0),"",VLOOKUP(results!K453,Feuil1!$F$10:$G$43,2))</f>
        <v/>
      </c>
      <c r="G452" s="2" t="str">
        <f>IF(OR(results!L453="",results!$M453="",results!$AE453=0),"",VLOOKUP(results!L453,Feuil1!$F$10:$G$43,2))</f>
        <v/>
      </c>
      <c r="H452" s="2" t="str">
        <f>IF(OR(results!M453="",results!$M453="",results!$AE453=0),"",VLOOKUP(results!M453,Feuil1!$C$10:$D$43,2))</f>
        <v/>
      </c>
      <c r="K452" s="2" t="str">
        <f>IF(OR(results!F453="",results!$M453="",results!$AE453=0),"",VLOOKUP(results!F453,Feuil1!$N$2:$O$48,2))</f>
        <v/>
      </c>
      <c r="L452" s="2" t="str">
        <f>IF(OR(results!Q453="",results!$M453="",results!$AE453=0),"",VLOOKUP(results!Q453,Feuil1!$F$10:$G$43,2))</f>
        <v/>
      </c>
      <c r="M452" s="2" t="str">
        <f>IF(OR(results!R453="",results!$M453="",results!$AE453=0),"",VLOOKUP(results!R453,Feuil1!$F$10:$G$43,2))</f>
        <v/>
      </c>
      <c r="N452" s="2" t="str">
        <f>IF(OR(results!S453="",results!$M453="",results!$AE453=0),"",VLOOKUP(results!S453,Feuil1!$F$10:$G$43,2))</f>
        <v/>
      </c>
      <c r="O452" s="2" t="str">
        <f>IF(OR(results!T453="",results!$M453="",results!$AE453=0),"",VLOOKUP(results!T453,Feuil1!$F$10:$G$43,2))</f>
        <v/>
      </c>
      <c r="P452" s="2" t="str">
        <f>IF(OR(results!U453="",results!$M453="",results!$AE453=0),"",VLOOKUP(results!U453,Feuil1!$F$10:$G$43,2))</f>
        <v/>
      </c>
      <c r="Q452" s="2" t="str">
        <f>IF(OR(results!V453="",results!$M453="",results!$AE453=0),"",VLOOKUP(results!V453,Feuil1!$F$10:$G$43,2))</f>
        <v/>
      </c>
      <c r="R452" s="2" t="str">
        <f>IF(OR(results!W453="",results!$M453="",results!$AE453=0),"",VLOOKUP(results!W453,Feuil1!$C$10:$D$43,2))</f>
        <v/>
      </c>
    </row>
    <row r="453" spans="1:18" x14ac:dyDescent="0.25">
      <c r="A453" s="2" t="str">
        <f>IF(OR(results!F454="",results!$M454="",results!AE454=0),"",VLOOKUP(results!F454,Feuil1!$F$10:$G$43,2))</f>
        <v/>
      </c>
      <c r="B453" s="2" t="str">
        <f>IF(OR(results!G454="",results!$M454="",results!$AE454=0),"",VLOOKUP(results!G454,Feuil1!$F$10:$G$43,2))</f>
        <v/>
      </c>
      <c r="C453" s="2" t="str">
        <f>IF(OR(results!H454="",results!$M454="",results!$AE454=0),"",VLOOKUP(results!H454,Feuil1!$F$10:$G$43,2))</f>
        <v/>
      </c>
      <c r="D453" s="2" t="str">
        <f>IF(OR(results!I454="",results!$M454="",results!$AE454=0),"",VLOOKUP(results!I454,Feuil1!$F$10:$G$43,2))</f>
        <v/>
      </c>
      <c r="E453" s="2" t="str">
        <f>IF(OR(results!J454="",results!$M454="",results!$AE454=0),"",VLOOKUP(results!J454,Feuil1!$F$10:$G$43,2))</f>
        <v/>
      </c>
      <c r="F453" s="2" t="str">
        <f>IF(OR(results!K454="",results!$M454="",results!$AE454=0),"",VLOOKUP(results!K454,Feuil1!$F$10:$G$43,2))</f>
        <v/>
      </c>
      <c r="G453" s="2" t="str">
        <f>IF(OR(results!L454="",results!$M454="",results!$AE454=0),"",VLOOKUP(results!L454,Feuil1!$F$10:$G$43,2))</f>
        <v/>
      </c>
      <c r="H453" s="2" t="str">
        <f>IF(OR(results!M454="",results!$M454="",results!$AE454=0),"",VLOOKUP(results!M454,Feuil1!$C$10:$D$43,2))</f>
        <v/>
      </c>
      <c r="K453" s="2" t="str">
        <f>IF(OR(results!F454="",results!$M454="",results!$AE454=0),"",VLOOKUP(results!F454,Feuil1!$N$2:$O$48,2))</f>
        <v/>
      </c>
      <c r="L453" s="2" t="str">
        <f>IF(OR(results!Q454="",results!$M454="",results!$AE454=0),"",VLOOKUP(results!Q454,Feuil1!$F$10:$G$43,2))</f>
        <v/>
      </c>
      <c r="M453" s="2" t="str">
        <f>IF(OR(results!R454="",results!$M454="",results!$AE454=0),"",VLOOKUP(results!R454,Feuil1!$F$10:$G$43,2))</f>
        <v/>
      </c>
      <c r="N453" s="2" t="str">
        <f>IF(OR(results!S454="",results!$M454="",results!$AE454=0),"",VLOOKUP(results!S454,Feuil1!$F$10:$G$43,2))</f>
        <v/>
      </c>
      <c r="O453" s="2" t="str">
        <f>IF(OR(results!T454="",results!$M454="",results!$AE454=0),"",VLOOKUP(results!T454,Feuil1!$F$10:$G$43,2))</f>
        <v/>
      </c>
      <c r="P453" s="2" t="str">
        <f>IF(OR(results!U454="",results!$M454="",results!$AE454=0),"",VLOOKUP(results!U454,Feuil1!$F$10:$G$43,2))</f>
        <v/>
      </c>
      <c r="Q453" s="2" t="str">
        <f>IF(OR(results!V454="",results!$M454="",results!$AE454=0),"",VLOOKUP(results!V454,Feuil1!$F$10:$G$43,2))</f>
        <v/>
      </c>
      <c r="R453" s="2" t="str">
        <f>IF(OR(results!W454="",results!$M454="",results!$AE454=0),"",VLOOKUP(results!W454,Feuil1!$C$10:$D$43,2))</f>
        <v/>
      </c>
    </row>
    <row r="454" spans="1:18" x14ac:dyDescent="0.25">
      <c r="A454" s="2" t="str">
        <f>IF(OR(results!F455="",results!$M455="",results!AE455=0),"",VLOOKUP(results!F455,Feuil1!$F$10:$G$43,2))</f>
        <v/>
      </c>
      <c r="B454" s="2" t="str">
        <f>IF(OR(results!G455="",results!$M455="",results!$AE455=0),"",VLOOKUP(results!G455,Feuil1!$F$10:$G$43,2))</f>
        <v/>
      </c>
      <c r="C454" s="2" t="str">
        <f>IF(OR(results!H455="",results!$M455="",results!$AE455=0),"",VLOOKUP(results!H455,Feuil1!$F$10:$G$43,2))</f>
        <v/>
      </c>
      <c r="D454" s="2" t="str">
        <f>IF(OR(results!I455="",results!$M455="",results!$AE455=0),"",VLOOKUP(results!I455,Feuil1!$F$10:$G$43,2))</f>
        <v/>
      </c>
      <c r="E454" s="2" t="str">
        <f>IF(OR(results!J455="",results!$M455="",results!$AE455=0),"",VLOOKUP(results!J455,Feuil1!$F$10:$G$43,2))</f>
        <v/>
      </c>
      <c r="F454" s="2" t="str">
        <f>IF(OR(results!K455="",results!$M455="",results!$AE455=0),"",VLOOKUP(results!K455,Feuil1!$F$10:$G$43,2))</f>
        <v/>
      </c>
      <c r="G454" s="2" t="str">
        <f>IF(OR(results!L455="",results!$M455="",results!$AE455=0),"",VLOOKUP(results!L455,Feuil1!$F$10:$G$43,2))</f>
        <v/>
      </c>
      <c r="H454" s="2" t="str">
        <f>IF(OR(results!M455="",results!$M455="",results!$AE455=0),"",VLOOKUP(results!M455,Feuil1!$C$10:$D$43,2))</f>
        <v/>
      </c>
      <c r="K454" s="2" t="str">
        <f>IF(OR(results!F455="",results!$M455="",results!$AE455=0),"",VLOOKUP(results!F455,Feuil1!$N$2:$O$48,2))</f>
        <v/>
      </c>
      <c r="L454" s="2" t="str">
        <f>IF(OR(results!Q455="",results!$M455="",results!$AE455=0),"",VLOOKUP(results!Q455,Feuil1!$F$10:$G$43,2))</f>
        <v/>
      </c>
      <c r="M454" s="2" t="str">
        <f>IF(OR(results!R455="",results!$M455="",results!$AE455=0),"",VLOOKUP(results!R455,Feuil1!$F$10:$G$43,2))</f>
        <v/>
      </c>
      <c r="N454" s="2" t="str">
        <f>IF(OR(results!S455="",results!$M455="",results!$AE455=0),"",VLOOKUP(results!S455,Feuil1!$F$10:$G$43,2))</f>
        <v/>
      </c>
      <c r="O454" s="2" t="str">
        <f>IF(OR(results!T455="",results!$M455="",results!$AE455=0),"",VLOOKUP(results!T455,Feuil1!$F$10:$G$43,2))</f>
        <v/>
      </c>
      <c r="P454" s="2" t="str">
        <f>IF(OR(results!U455="",results!$M455="",results!$AE455=0),"",VLOOKUP(results!U455,Feuil1!$F$10:$G$43,2))</f>
        <v/>
      </c>
      <c r="Q454" s="2" t="str">
        <f>IF(OR(results!V455="",results!$M455="",results!$AE455=0),"",VLOOKUP(results!V455,Feuil1!$F$10:$G$43,2))</f>
        <v/>
      </c>
      <c r="R454" s="2" t="str">
        <f>IF(OR(results!W455="",results!$M455="",results!$AE455=0),"",VLOOKUP(results!W455,Feuil1!$C$10:$D$43,2))</f>
        <v/>
      </c>
    </row>
    <row r="455" spans="1:18" x14ac:dyDescent="0.25">
      <c r="A455" s="2" t="str">
        <f>IF(OR(results!F456="",results!$M456="",results!AE456=0),"",VLOOKUP(results!F456,Feuil1!$F$10:$G$43,2))</f>
        <v/>
      </c>
      <c r="B455" s="2" t="str">
        <f>IF(OR(results!G456="",results!$M456="",results!$AE456=0),"",VLOOKUP(results!G456,Feuil1!$F$10:$G$43,2))</f>
        <v/>
      </c>
      <c r="C455" s="2" t="str">
        <f>IF(OR(results!H456="",results!$M456="",results!$AE456=0),"",VLOOKUP(results!H456,Feuil1!$F$10:$G$43,2))</f>
        <v/>
      </c>
      <c r="D455" s="2" t="str">
        <f>IF(OR(results!I456="",results!$M456="",results!$AE456=0),"",VLOOKUP(results!I456,Feuil1!$F$10:$G$43,2))</f>
        <v/>
      </c>
      <c r="E455" s="2" t="str">
        <f>IF(OR(results!J456="",results!$M456="",results!$AE456=0),"",VLOOKUP(results!J456,Feuil1!$F$10:$G$43,2))</f>
        <v/>
      </c>
      <c r="F455" s="2" t="str">
        <f>IF(OR(results!K456="",results!$M456="",results!$AE456=0),"",VLOOKUP(results!K456,Feuil1!$F$10:$G$43,2))</f>
        <v/>
      </c>
      <c r="G455" s="2" t="str">
        <f>IF(OR(results!L456="",results!$M456="",results!$AE456=0),"",VLOOKUP(results!L456,Feuil1!$F$10:$G$43,2))</f>
        <v/>
      </c>
      <c r="H455" s="2" t="str">
        <f>IF(OR(results!M456="",results!$M456="",results!$AE456=0),"",VLOOKUP(results!M456,Feuil1!$C$10:$D$43,2))</f>
        <v/>
      </c>
      <c r="K455" s="2" t="str">
        <f>IF(OR(results!F456="",results!$M456="",results!$AE456=0),"",VLOOKUP(results!F456,Feuil1!$N$2:$O$48,2))</f>
        <v/>
      </c>
      <c r="L455" s="2" t="str">
        <f>IF(OR(results!Q456="",results!$M456="",results!$AE456=0),"",VLOOKUP(results!Q456,Feuil1!$F$10:$G$43,2))</f>
        <v/>
      </c>
      <c r="M455" s="2" t="str">
        <f>IF(OR(results!R456="",results!$M456="",results!$AE456=0),"",VLOOKUP(results!R456,Feuil1!$F$10:$G$43,2))</f>
        <v/>
      </c>
      <c r="N455" s="2" t="str">
        <f>IF(OR(results!S456="",results!$M456="",results!$AE456=0),"",VLOOKUP(results!S456,Feuil1!$F$10:$G$43,2))</f>
        <v/>
      </c>
      <c r="O455" s="2" t="str">
        <f>IF(OR(results!T456="",results!$M456="",results!$AE456=0),"",VLOOKUP(results!T456,Feuil1!$F$10:$G$43,2))</f>
        <v/>
      </c>
      <c r="P455" s="2" t="str">
        <f>IF(OR(results!U456="",results!$M456="",results!$AE456=0),"",VLOOKUP(results!U456,Feuil1!$F$10:$G$43,2))</f>
        <v/>
      </c>
      <c r="Q455" s="2" t="str">
        <f>IF(OR(results!V456="",results!$M456="",results!$AE456=0),"",VLOOKUP(results!V456,Feuil1!$F$10:$G$43,2))</f>
        <v/>
      </c>
      <c r="R455" s="2" t="str">
        <f>IF(OR(results!W456="",results!$M456="",results!$AE456=0),"",VLOOKUP(results!W456,Feuil1!$C$10:$D$43,2))</f>
        <v/>
      </c>
    </row>
    <row r="456" spans="1:18" x14ac:dyDescent="0.25">
      <c r="A456" s="2" t="str">
        <f>IF(OR(results!F457="",results!$M457="",results!AE457=0),"",VLOOKUP(results!F457,Feuil1!$F$10:$G$43,2))</f>
        <v/>
      </c>
      <c r="B456" s="2" t="str">
        <f>IF(OR(results!G457="",results!$M457="",results!$AE457=0),"",VLOOKUP(results!G457,Feuil1!$F$10:$G$43,2))</f>
        <v/>
      </c>
      <c r="C456" s="2" t="str">
        <f>IF(OR(results!H457="",results!$M457="",results!$AE457=0),"",VLOOKUP(results!H457,Feuil1!$F$10:$G$43,2))</f>
        <v/>
      </c>
      <c r="D456" s="2" t="str">
        <f>IF(OR(results!I457="",results!$M457="",results!$AE457=0),"",VLOOKUP(results!I457,Feuil1!$F$10:$G$43,2))</f>
        <v/>
      </c>
      <c r="E456" s="2" t="str">
        <f>IF(OR(results!J457="",results!$M457="",results!$AE457=0),"",VLOOKUP(results!J457,Feuil1!$F$10:$G$43,2))</f>
        <v/>
      </c>
      <c r="F456" s="2" t="str">
        <f>IF(OR(results!K457="",results!$M457="",results!$AE457=0),"",VLOOKUP(results!K457,Feuil1!$F$10:$G$43,2))</f>
        <v/>
      </c>
      <c r="G456" s="2" t="str">
        <f>IF(OR(results!L457="",results!$M457="",results!$AE457=0),"",VLOOKUP(results!L457,Feuil1!$F$10:$G$43,2))</f>
        <v/>
      </c>
      <c r="H456" s="2" t="str">
        <f>IF(OR(results!M457="",results!$M457="",results!$AE457=0),"",VLOOKUP(results!M457,Feuil1!$C$10:$D$43,2))</f>
        <v/>
      </c>
      <c r="K456" s="2" t="str">
        <f>IF(OR(results!F457="",results!$M457="",results!$AE457=0),"",VLOOKUP(results!F457,Feuil1!$N$2:$O$48,2))</f>
        <v/>
      </c>
      <c r="L456" s="2" t="str">
        <f>IF(OR(results!Q457="",results!$M457="",results!$AE457=0),"",VLOOKUP(results!Q457,Feuil1!$F$10:$G$43,2))</f>
        <v/>
      </c>
      <c r="M456" s="2" t="str">
        <f>IF(OR(results!R457="",results!$M457="",results!$AE457=0),"",VLOOKUP(results!R457,Feuil1!$F$10:$G$43,2))</f>
        <v/>
      </c>
      <c r="N456" s="2" t="str">
        <f>IF(OR(results!S457="",results!$M457="",results!$AE457=0),"",VLOOKUP(results!S457,Feuil1!$F$10:$G$43,2))</f>
        <v/>
      </c>
      <c r="O456" s="2" t="str">
        <f>IF(OR(results!T457="",results!$M457="",results!$AE457=0),"",VLOOKUP(results!T457,Feuil1!$F$10:$G$43,2))</f>
        <v/>
      </c>
      <c r="P456" s="2" t="str">
        <f>IF(OR(results!U457="",results!$M457="",results!$AE457=0),"",VLOOKUP(results!U457,Feuil1!$F$10:$G$43,2))</f>
        <v/>
      </c>
      <c r="Q456" s="2" t="str">
        <f>IF(OR(results!V457="",results!$M457="",results!$AE457=0),"",VLOOKUP(results!V457,Feuil1!$F$10:$G$43,2))</f>
        <v/>
      </c>
      <c r="R456" s="2" t="str">
        <f>IF(OR(results!W457="",results!$M457="",results!$AE457=0),"",VLOOKUP(results!W457,Feuil1!$C$10:$D$43,2))</f>
        <v/>
      </c>
    </row>
    <row r="457" spans="1:18" x14ac:dyDescent="0.25">
      <c r="A457" s="2" t="str">
        <f>IF(OR(results!F458="",results!$M458="",results!AE458=0),"",VLOOKUP(results!F458,Feuil1!$F$10:$G$43,2))</f>
        <v/>
      </c>
      <c r="B457" s="2" t="str">
        <f>IF(OR(results!G458="",results!$M458="",results!$AE458=0),"",VLOOKUP(results!G458,Feuil1!$F$10:$G$43,2))</f>
        <v/>
      </c>
      <c r="C457" s="2" t="str">
        <f>IF(OR(results!H458="",results!$M458="",results!$AE458=0),"",VLOOKUP(results!H458,Feuil1!$F$10:$G$43,2))</f>
        <v/>
      </c>
      <c r="D457" s="2" t="str">
        <f>IF(OR(results!I458="",results!$M458="",results!$AE458=0),"",VLOOKUP(results!I458,Feuil1!$F$10:$G$43,2))</f>
        <v/>
      </c>
      <c r="E457" s="2" t="str">
        <f>IF(OR(results!J458="",results!$M458="",results!$AE458=0),"",VLOOKUP(results!J458,Feuil1!$F$10:$G$43,2))</f>
        <v/>
      </c>
      <c r="F457" s="2" t="str">
        <f>IF(OR(results!K458="",results!$M458="",results!$AE458=0),"",VLOOKUP(results!K458,Feuil1!$F$10:$G$43,2))</f>
        <v/>
      </c>
      <c r="G457" s="2" t="str">
        <f>IF(OR(results!L458="",results!$M458="",results!$AE458=0),"",VLOOKUP(results!L458,Feuil1!$F$10:$G$43,2))</f>
        <v/>
      </c>
      <c r="H457" s="2" t="str">
        <f>IF(OR(results!M458="",results!$M458="",results!$AE458=0),"",VLOOKUP(results!M458,Feuil1!$C$10:$D$43,2))</f>
        <v/>
      </c>
      <c r="K457" s="2" t="str">
        <f>IF(OR(results!F458="",results!$M458="",results!$AE458=0),"",VLOOKUP(results!F458,Feuil1!$N$2:$O$48,2))</f>
        <v/>
      </c>
      <c r="L457" s="2" t="str">
        <f>IF(OR(results!Q458="",results!$M458="",results!$AE458=0),"",VLOOKUP(results!Q458,Feuil1!$F$10:$G$43,2))</f>
        <v/>
      </c>
      <c r="M457" s="2" t="str">
        <f>IF(OR(results!R458="",results!$M458="",results!$AE458=0),"",VLOOKUP(results!R458,Feuil1!$F$10:$G$43,2))</f>
        <v/>
      </c>
      <c r="N457" s="2" t="str">
        <f>IF(OR(results!S458="",results!$M458="",results!$AE458=0),"",VLOOKUP(results!S458,Feuil1!$F$10:$G$43,2))</f>
        <v/>
      </c>
      <c r="O457" s="2" t="str">
        <f>IF(OR(results!T458="",results!$M458="",results!$AE458=0),"",VLOOKUP(results!T458,Feuil1!$F$10:$G$43,2))</f>
        <v/>
      </c>
      <c r="P457" s="2" t="str">
        <f>IF(OR(results!U458="",results!$M458="",results!$AE458=0),"",VLOOKUP(results!U458,Feuil1!$F$10:$G$43,2))</f>
        <v/>
      </c>
      <c r="Q457" s="2" t="str">
        <f>IF(OR(results!V458="",results!$M458="",results!$AE458=0),"",VLOOKUP(results!V458,Feuil1!$F$10:$G$43,2))</f>
        <v/>
      </c>
      <c r="R457" s="2" t="str">
        <f>IF(OR(results!W458="",results!$M458="",results!$AE458=0),"",VLOOKUP(results!W458,Feuil1!$C$10:$D$43,2))</f>
        <v/>
      </c>
    </row>
    <row r="458" spans="1:18" x14ac:dyDescent="0.25">
      <c r="A458" s="2" t="str">
        <f>IF(OR(results!F459="",results!$M459="",results!AE459=0),"",VLOOKUP(results!F459,Feuil1!$F$10:$G$43,2))</f>
        <v/>
      </c>
      <c r="B458" s="2" t="str">
        <f>IF(OR(results!G459="",results!$M459="",results!$AE459=0),"",VLOOKUP(results!G459,Feuil1!$F$10:$G$43,2))</f>
        <v/>
      </c>
      <c r="C458" s="2" t="str">
        <f>IF(OR(results!H459="",results!$M459="",results!$AE459=0),"",VLOOKUP(results!H459,Feuil1!$F$10:$G$43,2))</f>
        <v/>
      </c>
      <c r="D458" s="2" t="str">
        <f>IF(OR(results!I459="",results!$M459="",results!$AE459=0),"",VLOOKUP(results!I459,Feuil1!$F$10:$G$43,2))</f>
        <v/>
      </c>
      <c r="E458" s="2" t="str">
        <f>IF(OR(results!J459="",results!$M459="",results!$AE459=0),"",VLOOKUP(results!J459,Feuil1!$F$10:$G$43,2))</f>
        <v/>
      </c>
      <c r="F458" s="2" t="str">
        <f>IF(OR(results!K459="",results!$M459="",results!$AE459=0),"",VLOOKUP(results!K459,Feuil1!$F$10:$G$43,2))</f>
        <v/>
      </c>
      <c r="G458" s="2" t="str">
        <f>IF(OR(results!L459="",results!$M459="",results!$AE459=0),"",VLOOKUP(results!L459,Feuil1!$F$10:$G$43,2))</f>
        <v/>
      </c>
      <c r="H458" s="2" t="str">
        <f>IF(OR(results!M459="",results!$M459="",results!$AE459=0),"",VLOOKUP(results!M459,Feuil1!$C$10:$D$43,2))</f>
        <v/>
      </c>
      <c r="K458" s="2" t="str">
        <f>IF(OR(results!F459="",results!$M459="",results!$AE459=0),"",VLOOKUP(results!F459,Feuil1!$N$2:$O$48,2))</f>
        <v/>
      </c>
      <c r="L458" s="2" t="str">
        <f>IF(OR(results!Q459="",results!$M459="",results!$AE459=0),"",VLOOKUP(results!Q459,Feuil1!$F$10:$G$43,2))</f>
        <v/>
      </c>
      <c r="M458" s="2" t="str">
        <f>IF(OR(results!R459="",results!$M459="",results!$AE459=0),"",VLOOKUP(results!R459,Feuil1!$F$10:$G$43,2))</f>
        <v/>
      </c>
      <c r="N458" s="2" t="str">
        <f>IF(OR(results!S459="",results!$M459="",results!$AE459=0),"",VLOOKUP(results!S459,Feuil1!$F$10:$G$43,2))</f>
        <v/>
      </c>
      <c r="O458" s="2" t="str">
        <f>IF(OR(results!T459="",results!$M459="",results!$AE459=0),"",VLOOKUP(results!T459,Feuil1!$F$10:$G$43,2))</f>
        <v/>
      </c>
      <c r="P458" s="2" t="str">
        <f>IF(OR(results!U459="",results!$M459="",results!$AE459=0),"",VLOOKUP(results!U459,Feuil1!$F$10:$G$43,2))</f>
        <v/>
      </c>
      <c r="Q458" s="2" t="str">
        <f>IF(OR(results!V459="",results!$M459="",results!$AE459=0),"",VLOOKUP(results!V459,Feuil1!$F$10:$G$43,2))</f>
        <v/>
      </c>
      <c r="R458" s="2" t="str">
        <f>IF(OR(results!W459="",results!$M459="",results!$AE459=0),"",VLOOKUP(results!W459,Feuil1!$C$10:$D$43,2))</f>
        <v/>
      </c>
    </row>
    <row r="459" spans="1:18" x14ac:dyDescent="0.25">
      <c r="A459" s="2" t="str">
        <f>IF(OR(results!F460="",results!$M460="",results!AE460=0),"",VLOOKUP(results!F460,Feuil1!$F$10:$G$43,2))</f>
        <v/>
      </c>
      <c r="B459" s="2" t="str">
        <f>IF(OR(results!G460="",results!$M460="",results!$AE460=0),"",VLOOKUP(results!G460,Feuil1!$F$10:$G$43,2))</f>
        <v/>
      </c>
      <c r="C459" s="2" t="str">
        <f>IF(OR(results!H460="",results!$M460="",results!$AE460=0),"",VLOOKUP(results!H460,Feuil1!$F$10:$G$43,2))</f>
        <v/>
      </c>
      <c r="D459" s="2" t="str">
        <f>IF(OR(results!I460="",results!$M460="",results!$AE460=0),"",VLOOKUP(results!I460,Feuil1!$F$10:$G$43,2))</f>
        <v/>
      </c>
      <c r="E459" s="2" t="str">
        <f>IF(OR(results!J460="",results!$M460="",results!$AE460=0),"",VLOOKUP(results!J460,Feuil1!$F$10:$G$43,2))</f>
        <v/>
      </c>
      <c r="F459" s="2" t="str">
        <f>IF(OR(results!K460="",results!$M460="",results!$AE460=0),"",VLOOKUP(results!K460,Feuil1!$F$10:$G$43,2))</f>
        <v/>
      </c>
      <c r="G459" s="2" t="str">
        <f>IF(OR(results!L460="",results!$M460="",results!$AE460=0),"",VLOOKUP(results!L460,Feuil1!$F$10:$G$43,2))</f>
        <v/>
      </c>
      <c r="H459" s="2" t="str">
        <f>IF(OR(results!M460="",results!$M460="",results!$AE460=0),"",VLOOKUP(results!M460,Feuil1!$C$10:$D$43,2))</f>
        <v/>
      </c>
      <c r="K459" s="2" t="str">
        <f>IF(OR(results!F460="",results!$M460="",results!$AE460=0),"",VLOOKUP(results!F460,Feuil1!$N$2:$O$48,2))</f>
        <v/>
      </c>
      <c r="L459" s="2" t="str">
        <f>IF(OR(results!Q460="",results!$M460="",results!$AE460=0),"",VLOOKUP(results!Q460,Feuil1!$F$10:$G$43,2))</f>
        <v/>
      </c>
      <c r="M459" s="2" t="str">
        <f>IF(OR(results!R460="",results!$M460="",results!$AE460=0),"",VLOOKUP(results!R460,Feuil1!$F$10:$G$43,2))</f>
        <v/>
      </c>
      <c r="N459" s="2" t="str">
        <f>IF(OR(results!S460="",results!$M460="",results!$AE460=0),"",VLOOKUP(results!S460,Feuil1!$F$10:$G$43,2))</f>
        <v/>
      </c>
      <c r="O459" s="2" t="str">
        <f>IF(OR(results!T460="",results!$M460="",results!$AE460=0),"",VLOOKUP(results!T460,Feuil1!$F$10:$G$43,2))</f>
        <v/>
      </c>
      <c r="P459" s="2" t="str">
        <f>IF(OR(results!U460="",results!$M460="",results!$AE460=0),"",VLOOKUP(results!U460,Feuil1!$F$10:$G$43,2))</f>
        <v/>
      </c>
      <c r="Q459" s="2" t="str">
        <f>IF(OR(results!V460="",results!$M460="",results!$AE460=0),"",VLOOKUP(results!V460,Feuil1!$F$10:$G$43,2))</f>
        <v/>
      </c>
      <c r="R459" s="2" t="str">
        <f>IF(OR(results!W460="",results!$M460="",results!$AE460=0),"",VLOOKUP(results!W460,Feuil1!$C$10:$D$43,2))</f>
        <v/>
      </c>
    </row>
    <row r="460" spans="1:18" x14ac:dyDescent="0.25">
      <c r="A460" s="2" t="str">
        <f>IF(OR(results!F455="",results!M455=""),"",VLOOKUP(results!F455,Feuil1!$A$10:$B$43,2))</f>
        <v/>
      </c>
      <c r="B460" s="2" t="str">
        <f>IF(OR(results!G455="",results!$M455=""),"",VLOOKUP(results!G455,Feuil1!$A$10:$B$43,2))</f>
        <v/>
      </c>
      <c r="H460" s="2" t="str">
        <f>IF(OR(results!M461="",results!$M461=""),"",VLOOKUP(results!M461,Feuil1!$C$10:$D$43,2))</f>
        <v/>
      </c>
      <c r="K460" s="2" t="str">
        <f>IF(OR(results!F461="",results!$M461="",results!$AE461=0),"",VLOOKUP(results!F461,Feuil1!$N$2:$O$48,2))</f>
        <v/>
      </c>
      <c r="L460" s="2" t="str">
        <f>IF(OR(results!Q455="",results!$M455=""),"",VLOOKUP(results!Q455,Feuil1!$A$10:$B$43,2))</f>
        <v/>
      </c>
      <c r="R460" s="2" t="str">
        <f>IF(OR(results!W461="",results!$M461=""),"",VLOOKUP(results!W461,Feuil1!$C$10:$D$43,2))</f>
        <v/>
      </c>
    </row>
    <row r="461" spans="1:18" x14ac:dyDescent="0.25">
      <c r="A461" s="2" t="str">
        <f>IF(OR(results!F456="",results!M456=""),"",VLOOKUP(results!F456,Feuil1!$A$10:$B$43,2))</f>
        <v/>
      </c>
      <c r="B461" s="2" t="str">
        <f>IF(OR(results!G456="",results!$M456=""),"",VLOOKUP(results!G456,Feuil1!$A$10:$B$43,2))</f>
        <v/>
      </c>
      <c r="H461" s="2" t="str">
        <f>IF(OR(results!M462="",results!$M462=""),"",VLOOKUP(results!M462,Feuil1!$C$10:$D$43,2))</f>
        <v/>
      </c>
      <c r="K461" s="2" t="str">
        <f>IF(OR(results!F462="",results!$M462="",results!$AE462=0),"",VLOOKUP(results!F462,Feuil1!$N$2:$O$48,2))</f>
        <v/>
      </c>
      <c r="L461" s="2" t="str">
        <f>IF(OR(results!Q456="",results!$M456=""),"",VLOOKUP(results!Q456,Feuil1!$A$10:$B$43,2))</f>
        <v/>
      </c>
      <c r="R461" s="2" t="str">
        <f>IF(OR(results!W462="",results!$M462=""),"",VLOOKUP(results!W462,Feuil1!$C$10:$D$43,2))</f>
        <v/>
      </c>
    </row>
    <row r="462" spans="1:18" x14ac:dyDescent="0.25">
      <c r="A462" s="2" t="str">
        <f>IF(OR(results!F457="",results!M457=""),"",VLOOKUP(results!F457,Feuil1!$A$10:$B$43,2))</f>
        <v/>
      </c>
      <c r="B462" s="2" t="str">
        <f>IF(OR(results!G457="",results!$M457=""),"",VLOOKUP(results!G457,Feuil1!$A$10:$B$43,2))</f>
        <v/>
      </c>
      <c r="H462" s="2" t="str">
        <f>IF(OR(results!M463="",results!$M463=""),"",VLOOKUP(results!M463,Feuil1!$C$10:$D$43,2))</f>
        <v/>
      </c>
      <c r="K462" s="2" t="str">
        <f>IF(OR(results!F463="",results!$M463="",results!$AE463=0),"",VLOOKUP(results!F463,Feuil1!$N$2:$O$48,2))</f>
        <v/>
      </c>
      <c r="L462" s="2" t="str">
        <f>IF(OR(results!Q457="",results!$M457=""),"",VLOOKUP(results!Q457,Feuil1!$A$10:$B$43,2))</f>
        <v/>
      </c>
      <c r="R462" s="2" t="str">
        <f>IF(OR(results!W463="",results!$M463=""),"",VLOOKUP(results!W463,Feuil1!$C$10:$D$43,2))</f>
        <v/>
      </c>
    </row>
    <row r="463" spans="1:18" x14ac:dyDescent="0.25">
      <c r="A463" s="2" t="str">
        <f>IF(OR(results!F458="",results!M458=""),"",VLOOKUP(results!F458,Feuil1!$A$10:$B$43,2))</f>
        <v/>
      </c>
      <c r="H463" s="2" t="str">
        <f>IF(OR(results!M464="",results!$M464=""),"",VLOOKUP(results!M464,Feuil1!$C$10:$D$43,2))</f>
        <v/>
      </c>
      <c r="K463" s="2" t="str">
        <f>IF(OR(results!F464="",results!$M464="",results!$AE464=0),"",VLOOKUP(results!F464,Feuil1!$N$2:$O$48,2))</f>
        <v/>
      </c>
      <c r="R463" s="2" t="str">
        <f>IF(OR(results!W464="",results!$M464=""),"",VLOOKUP(results!W464,Feuil1!$C$10:$D$43,2))</f>
        <v/>
      </c>
    </row>
    <row r="464" spans="1:18" x14ac:dyDescent="0.25">
      <c r="A464" s="2" t="str">
        <f>IF(OR(results!F459="",results!M459=""),"",VLOOKUP(results!F459,Feuil1!$A$10:$B$43,2))</f>
        <v/>
      </c>
      <c r="H464" s="2" t="str">
        <f>IF(OR(results!M465="",results!$M465=""),"",VLOOKUP(results!M465,Feuil1!$C$10:$D$43,2))</f>
        <v/>
      </c>
      <c r="K464" s="2" t="str">
        <f>IF(OR(results!F465="",results!$M465="",results!$AE465=0),"",VLOOKUP(results!F465,Feuil1!$N$2:$O$48,2))</f>
        <v/>
      </c>
      <c r="R464" s="2" t="str">
        <f>IF(OR(results!W465="",results!$M465=""),"",VLOOKUP(results!W465,Feuil1!$C$10:$D$43,2))</f>
        <v/>
      </c>
    </row>
    <row r="465" spans="1:18" x14ac:dyDescent="0.25">
      <c r="A465" s="2" t="str">
        <f>IF(OR(results!F460="",results!M460=""),"",VLOOKUP(results!F460,Feuil1!$A$10:$B$43,2))</f>
        <v/>
      </c>
      <c r="H465" s="2" t="str">
        <f>IF(OR(results!M466="",results!$M466=""),"",VLOOKUP(results!M466,Feuil1!$C$10:$D$43,2))</f>
        <v/>
      </c>
      <c r="K465" s="2" t="str">
        <f>IF(OR(results!F466="",results!$M466="",results!$AE466=0),"",VLOOKUP(results!F466,Feuil1!$N$2:$O$48,2))</f>
        <v/>
      </c>
      <c r="R465" s="2" t="str">
        <f>IF(OR(results!W466="",results!$M466=""),"",VLOOKUP(results!W466,Feuil1!$C$10:$D$43,2))</f>
        <v/>
      </c>
    </row>
    <row r="466" spans="1:18" x14ac:dyDescent="0.25">
      <c r="A466" s="2" t="str">
        <f>IF(OR(results!F461="",results!M461=""),"",VLOOKUP(results!F461,Feuil1!$A$10:$B$43,2))</f>
        <v/>
      </c>
      <c r="H466" s="2" t="str">
        <f>IF(OR(results!M467="",results!$M467=""),"",VLOOKUP(results!M467,Feuil1!$C$10:$D$43,2))</f>
        <v/>
      </c>
      <c r="K466" s="2" t="str">
        <f>IF(OR(results!F467="",results!$M467="",results!$AE467=0),"",VLOOKUP(results!F467,Feuil1!$N$2:$O$48,2))</f>
        <v/>
      </c>
      <c r="R466" s="2" t="str">
        <f>IF(OR(results!W467="",results!$M467=""),"",VLOOKUP(results!W467,Feuil1!$C$10:$D$43,2))</f>
        <v/>
      </c>
    </row>
    <row r="467" spans="1:18" x14ac:dyDescent="0.25">
      <c r="A467" s="2" t="str">
        <f>IF(OR(results!F462="",results!M462=""),"",VLOOKUP(results!F462,Feuil1!$A$10:$B$43,2))</f>
        <v/>
      </c>
      <c r="H467" s="2" t="str">
        <f>IF(OR(results!M468="",results!$M468=""),"",VLOOKUP(results!M468,Feuil1!$C$10:$D$43,2))</f>
        <v/>
      </c>
      <c r="K467" s="2" t="str">
        <f>IF(OR(results!F468="",results!$M468="",results!$AE468=0),"",VLOOKUP(results!F468,Feuil1!$N$2:$O$48,2))</f>
        <v/>
      </c>
      <c r="R467" s="2" t="str">
        <f>IF(OR(results!W468="",results!$M468=""),"",VLOOKUP(results!W468,Feuil1!$C$10:$D$43,2))</f>
        <v/>
      </c>
    </row>
    <row r="468" spans="1:18" x14ac:dyDescent="0.25">
      <c r="A468" s="2" t="str">
        <f>IF(OR(results!F463="",results!M463=""),"",VLOOKUP(results!F463,Feuil1!$A$10:$B$43,2))</f>
        <v/>
      </c>
      <c r="H468" s="2" t="str">
        <f>IF(OR(results!M469="",results!$M469=""),"",VLOOKUP(results!M469,Feuil1!$C$10:$D$43,2))</f>
        <v/>
      </c>
      <c r="K468" s="2" t="str">
        <f>IF(OR(results!F469="",results!$M469="",results!$AE469=0),"",VLOOKUP(results!F469,Feuil1!$N$2:$O$48,2))</f>
        <v/>
      </c>
      <c r="R468" s="2" t="str">
        <f>IF(OR(results!W469="",results!$M469=""),"",VLOOKUP(results!W469,Feuil1!$C$10:$D$43,2))</f>
        <v/>
      </c>
    </row>
  </sheetData>
  <autoFilter ref="A3:I468"/>
  <mergeCells count="4">
    <mergeCell ref="A1:G1"/>
    <mergeCell ref="H1:H3"/>
    <mergeCell ref="K1:Q1"/>
    <mergeCell ref="R1:R3"/>
  </mergeCells>
  <conditionalFormatting sqref="A1:G3">
    <cfRule type="cellIs" dxfId="2829" priority="17" operator="equal">
      <formula>""</formula>
    </cfRule>
  </conditionalFormatting>
  <conditionalFormatting sqref="H1:H3">
    <cfRule type="cellIs" dxfId="2828" priority="13" operator="equal">
      <formula>""</formula>
    </cfRule>
  </conditionalFormatting>
  <conditionalFormatting sqref="B460:B462 A460:A468 A4:G459">
    <cfRule type="cellIs" dxfId="2827" priority="8" operator="equal">
      <formula>""</formula>
    </cfRule>
  </conditionalFormatting>
  <conditionalFormatting sqref="H4:H468">
    <cfRule type="cellIs" dxfId="2826" priority="7" operator="equal">
      <formula>""</formula>
    </cfRule>
  </conditionalFormatting>
  <conditionalFormatting sqref="K1:Q3">
    <cfRule type="cellIs" dxfId="2825" priority="4" operator="equal">
      <formula>""</formula>
    </cfRule>
  </conditionalFormatting>
  <conditionalFormatting sqref="R1:R3">
    <cfRule type="cellIs" dxfId="2824" priority="3" operator="equal">
      <formula>""</formula>
    </cfRule>
  </conditionalFormatting>
  <conditionalFormatting sqref="L460:L462 K4:Q4 L5:Q459 K5:K468">
    <cfRule type="cellIs" dxfId="2823" priority="2" operator="equal">
      <formula>""</formula>
    </cfRule>
  </conditionalFormatting>
  <conditionalFormatting sqref="R4:R468">
    <cfRule type="cellIs" dxfId="2822" priority="1" operator="equal">
      <formula>""</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dimension ref="A1:BH183"/>
  <sheetViews>
    <sheetView showGridLines="0" zoomScale="85" zoomScaleNormal="85" workbookViewId="0">
      <selection activeCell="AG2" sqref="AG2"/>
    </sheetView>
  </sheetViews>
  <sheetFormatPr baseColWidth="10" defaultRowHeight="15" x14ac:dyDescent="0.25"/>
  <cols>
    <col min="1" max="1" width="18.28515625" customWidth="1"/>
    <col min="3" max="3" width="8.7109375" customWidth="1"/>
    <col min="4" max="5" width="8.7109375" hidden="1" customWidth="1"/>
    <col min="6" max="6" width="8.7109375" customWidth="1"/>
    <col min="7" max="7" width="8.7109375" hidden="1" customWidth="1"/>
    <col min="8" max="8" width="8.7109375" customWidth="1"/>
    <col min="9" max="9" width="8.7109375" hidden="1" customWidth="1"/>
    <col min="10" max="10" width="8.7109375" customWidth="1"/>
    <col min="11" max="11" width="8.7109375" hidden="1" customWidth="1"/>
    <col min="12" max="12" width="8.7109375" customWidth="1"/>
    <col min="13" max="13" width="8.7109375" hidden="1" customWidth="1"/>
    <col min="14" max="14" width="8.7109375" customWidth="1"/>
    <col min="15" max="15" width="8.7109375" hidden="1" customWidth="1"/>
    <col min="16" max="16" width="8.7109375" customWidth="1"/>
    <col min="17" max="17" width="8.7109375" hidden="1" customWidth="1"/>
    <col min="18" max="18" width="8.7109375" customWidth="1"/>
    <col min="19" max="19" width="8.7109375" hidden="1" customWidth="1"/>
    <col min="20" max="20" width="8.7109375" customWidth="1"/>
    <col min="21" max="21" width="8.7109375" hidden="1" customWidth="1"/>
    <col min="22" max="22" width="8.7109375" customWidth="1"/>
    <col min="23" max="23" width="8.7109375" hidden="1" customWidth="1"/>
    <col min="24" max="24" width="8.7109375" customWidth="1"/>
    <col min="25" max="25" width="8.7109375" hidden="1" customWidth="1"/>
    <col min="26" max="26" width="8.7109375" customWidth="1"/>
    <col min="27" max="27" width="8.7109375" hidden="1" customWidth="1"/>
    <col min="28" max="28" width="8.7109375" customWidth="1"/>
    <col min="29" max="29" width="8.7109375" hidden="1" customWidth="1"/>
    <col min="30" max="30" width="8.7109375" customWidth="1"/>
    <col min="31" max="31" width="8.7109375" hidden="1" customWidth="1"/>
    <col min="32" max="33" width="8.7109375" customWidth="1"/>
    <col min="35" max="35" width="37.85546875" customWidth="1"/>
    <col min="36" max="36" width="11.42578125" hidden="1" customWidth="1"/>
    <col min="37" max="37" width="16.85546875" hidden="1" customWidth="1"/>
    <col min="38" max="39" width="20.140625" hidden="1" customWidth="1"/>
    <col min="40" max="41" width="2.140625" hidden="1" customWidth="1"/>
    <col min="42" max="42" width="15.7109375" hidden="1" customWidth="1"/>
    <col min="43" max="43" width="16.7109375" customWidth="1"/>
    <col min="44" max="44" width="11.7109375" customWidth="1"/>
    <col min="46" max="46" width="10.42578125" customWidth="1"/>
    <col min="47" max="47" width="11.5703125" customWidth="1"/>
    <col min="49" max="49" width="10.28515625" customWidth="1"/>
    <col min="50" max="50" width="9.85546875" customWidth="1"/>
    <col min="52" max="52" width="8" customWidth="1"/>
    <col min="53" max="53" width="10.140625" customWidth="1"/>
    <col min="55" max="55" width="10.7109375" customWidth="1"/>
    <col min="56" max="56" width="9.7109375" customWidth="1"/>
    <col min="58" max="58" width="12.5703125" customWidth="1"/>
    <col min="59" max="59" width="15.7109375" customWidth="1"/>
    <col min="60" max="60" width="12.85546875" customWidth="1"/>
    <col min="61" max="61" width="3.28515625" bestFit="1" customWidth="1"/>
    <col min="62" max="64" width="2.140625" bestFit="1" customWidth="1"/>
    <col min="67" max="67" width="2.140625" bestFit="1" customWidth="1"/>
    <col min="70" max="70" width="3.7109375" customWidth="1"/>
    <col min="73" max="73" width="4.42578125" customWidth="1"/>
    <col min="76" max="76" width="5.28515625" customWidth="1"/>
    <col min="79" max="79" width="3.42578125" customWidth="1"/>
    <col min="82" max="82" width="5.5703125" customWidth="1"/>
  </cols>
  <sheetData>
    <row r="1" spans="1:60" ht="15" customHeight="1" x14ac:dyDescent="0.25">
      <c r="B1" s="272" t="str">
        <f>CONCATENATE(results!$W$3, " µg/mL")</f>
        <v>BMD µg/mL</v>
      </c>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c r="AG1" s="272"/>
      <c r="AH1" s="95"/>
      <c r="AR1" s="281" t="str">
        <f>CONCATENATE(results!$W$3, " µg/mL")</f>
        <v>BMD µg/mL</v>
      </c>
      <c r="AS1" s="282"/>
      <c r="AT1" s="282"/>
      <c r="AU1" s="282"/>
      <c r="AV1" s="282"/>
      <c r="AW1" s="282"/>
      <c r="AX1" s="282"/>
      <c r="AY1" s="282"/>
      <c r="AZ1" s="282"/>
      <c r="BA1" s="282"/>
      <c r="BB1" s="282"/>
      <c r="BC1" s="282"/>
      <c r="BD1" s="282"/>
      <c r="BE1" s="282"/>
      <c r="BF1" s="282"/>
      <c r="BG1" s="283"/>
      <c r="BH1" s="95"/>
    </row>
    <row r="2" spans="1:60" ht="30" x14ac:dyDescent="0.25">
      <c r="A2" s="77" t="str">
        <f>CONCATENATE(results!$F$3,results!$F$4)</f>
        <v xml:space="preserve">
MIC µg/ml</v>
      </c>
      <c r="B2" s="67"/>
      <c r="C2" s="159" t="str">
        <f>IF(OR(results!$M$3="BMD", results!$M$3="AD"),IF($AI$3=1024,"&lt;=0,064",IF($AI$3=256,"&lt;=0,016",IF($AI$3=64,"&lt;=0,004","&lt;=0,002"))),IF($AI$3=1024,"&lt;0,064",IF($AI$3=256,"&lt;0,016",IF($AI$3=64,"&lt;0,004","&lt;0,002"))))</f>
        <v>&lt;=0,016</v>
      </c>
      <c r="D2" s="160" t="str">
        <f>B32</f>
        <v>0,016</v>
      </c>
      <c r="E2" s="160" t="str">
        <f>B31</f>
        <v>0,023</v>
      </c>
      <c r="F2" s="160" t="str">
        <f>B30</f>
        <v>0,032</v>
      </c>
      <c r="G2" s="160" t="str">
        <f>B29</f>
        <v>0,047</v>
      </c>
      <c r="H2" s="160" t="str">
        <f>B28</f>
        <v>0,064</v>
      </c>
      <c r="I2" s="160" t="str">
        <f>B27</f>
        <v>0,094</v>
      </c>
      <c r="J2" s="160" t="str">
        <f>B26</f>
        <v>0,125</v>
      </c>
      <c r="K2" s="160" t="str">
        <f>B25</f>
        <v>0,19</v>
      </c>
      <c r="L2" s="160" t="str">
        <f>B24</f>
        <v>0,25</v>
      </c>
      <c r="M2" s="160" t="str">
        <f>B23</f>
        <v>0,38</v>
      </c>
      <c r="N2" s="160" t="str">
        <f>B22</f>
        <v>0,5</v>
      </c>
      <c r="O2" s="160" t="str">
        <f>B21</f>
        <v>0,75</v>
      </c>
      <c r="P2" s="160" t="str">
        <f>B20</f>
        <v>1</v>
      </c>
      <c r="Q2" s="160" t="str">
        <f>B19</f>
        <v>1,5</v>
      </c>
      <c r="R2" s="160" t="str">
        <f>B18</f>
        <v>2</v>
      </c>
      <c r="S2" s="160" t="str">
        <f>B17</f>
        <v>3</v>
      </c>
      <c r="T2" s="160" t="str">
        <f>B16</f>
        <v>4</v>
      </c>
      <c r="U2" s="160" t="str">
        <f>B15</f>
        <v>6</v>
      </c>
      <c r="V2" s="160" t="str">
        <f>B14</f>
        <v>8</v>
      </c>
      <c r="W2" s="160" t="str">
        <f>B13</f>
        <v>12</v>
      </c>
      <c r="X2" s="160" t="str">
        <f>B12</f>
        <v>16</v>
      </c>
      <c r="Y2" s="160" t="str">
        <f>B11</f>
        <v>24</v>
      </c>
      <c r="Z2" s="160" t="str">
        <f>B10</f>
        <v>32</v>
      </c>
      <c r="AA2" s="160" t="str">
        <f>B9</f>
        <v>48</v>
      </c>
      <c r="AB2" s="160" t="str">
        <f>B8</f>
        <v>64</v>
      </c>
      <c r="AC2" s="160" t="str">
        <f>B7</f>
        <v>96</v>
      </c>
      <c r="AD2" s="160" t="str">
        <f>B6</f>
        <v>128</v>
      </c>
      <c r="AE2" s="160" t="str">
        <f>B5</f>
        <v>192</v>
      </c>
      <c r="AF2" s="160" t="str">
        <f>B4</f>
        <v>256</v>
      </c>
      <c r="AG2" s="156" t="e">
        <f>IF(#REF!="BMD",IF($AI$3=1024,"&gt;1024",IF($AI$3=256,"&gt;256",IF($AI$3=64,"&gt;64","&gt;32"))),IF($AI$3=1024,"&gt;=1024",IF($AI$3=256,"&gt;=256",IF($AI$3=64,"&gt;=64","&gt;=32"))))</f>
        <v>#REF!</v>
      </c>
      <c r="AI2" s="163" t="s">
        <v>161</v>
      </c>
      <c r="AL2" t="s">
        <v>174</v>
      </c>
      <c r="AP2" s="195"/>
      <c r="AQ2" s="218" t="str">
        <f>CONCATENATE(results!$F$3,results!$F$4)</f>
        <v xml:space="preserve">
MIC µg/ml</v>
      </c>
      <c r="AR2" s="67"/>
      <c r="AS2" s="160" t="str">
        <f>IF($AI$3=1024,"&lt;=0,064",IF($AI$3=256,"&lt;=0,016",IF($AI$3=64,"&lt;=0,004","&lt;=0,002")))</f>
        <v>&lt;=0,016</v>
      </c>
      <c r="AT2" s="160" t="str">
        <f>$F$2</f>
        <v>0,032</v>
      </c>
      <c r="AU2" s="160" t="str">
        <f>$H$2</f>
        <v>0,064</v>
      </c>
      <c r="AV2" s="160" t="str">
        <f>$J$2</f>
        <v>0,125</v>
      </c>
      <c r="AW2" s="160" t="str">
        <f>$L$2</f>
        <v>0,25</v>
      </c>
      <c r="AX2" s="160" t="str">
        <f>$N$2</f>
        <v>0,5</v>
      </c>
      <c r="AY2" s="160" t="str">
        <f>$P$2</f>
        <v>1</v>
      </c>
      <c r="AZ2" s="160" t="str">
        <f>$R$2</f>
        <v>2</v>
      </c>
      <c r="BA2" s="160" t="str">
        <f>$T$2</f>
        <v>4</v>
      </c>
      <c r="BB2" s="160" t="str">
        <f>$V$2</f>
        <v>8</v>
      </c>
      <c r="BC2" s="160" t="str">
        <f>$X$2</f>
        <v>16</v>
      </c>
      <c r="BD2" s="160" t="str">
        <f>$Z$2</f>
        <v>32</v>
      </c>
      <c r="BE2" s="160" t="str">
        <f>$AB$2</f>
        <v>64</v>
      </c>
      <c r="BF2" s="160" t="str">
        <f>$AD$2</f>
        <v>128</v>
      </c>
      <c r="BG2" s="156" t="str">
        <f>IF($AI$3=1024,"&gt;=1024",IF($AI$3=256,"&gt;=256",IF($AI$3=64,"&gt;=64","&gt;=32")))</f>
        <v>&gt;=256</v>
      </c>
    </row>
    <row r="3" spans="1:60" ht="15.75" customHeight="1" x14ac:dyDescent="0.25">
      <c r="A3" s="273" t="s">
        <v>96</v>
      </c>
      <c r="B3" s="159" t="str">
        <f>IF($AI$3=1024,"&gt;=1024",IF($AI$3=256,"&gt;=256",IF($AI$3=64,"&gt;=64","&gt;=32")))</f>
        <v>&gt;=256</v>
      </c>
      <c r="C3" s="68">
        <f>+COUNTIFS(Feuil2!$A$4:$A$300,$AJ$4,Feuil2!$H$4:$H$300,0.01)</f>
        <v>0</v>
      </c>
      <c r="D3" s="68">
        <f>+COUNTIFS(Feuil2!$A$4:$A$300,$AJ$4,Feuil2!$H$4:$H$300,D$2)</f>
        <v>0</v>
      </c>
      <c r="E3" s="68">
        <f>+COUNTIFS(Feuil2!$A$4:$A$300,$AJ$4,Feuil2!$H$4:$H$300,E$2)</f>
        <v>0</v>
      </c>
      <c r="F3" s="68">
        <f>+COUNTIFS(Feuil2!$A$4:$A$300,$AJ$4,Feuil2!$H$4:$H$300,F$2)</f>
        <v>0</v>
      </c>
      <c r="G3" s="68"/>
      <c r="H3" s="68">
        <f>+COUNTIFS(Feuil2!$A$4:$A$300,$AJ$4,Feuil2!$H$4:$H$300,H$2)</f>
        <v>0</v>
      </c>
      <c r="I3" s="68"/>
      <c r="J3" s="68">
        <f>+COUNTIFS(Feuil2!$A$4:$A$300,$AJ$4,Feuil2!$H$4:$H$300,J$2)</f>
        <v>0</v>
      </c>
      <c r="K3" s="68"/>
      <c r="L3" s="68">
        <f>+COUNTIFS(Feuil2!$A$4:$A$300,$AJ$4,Feuil2!$H$4:$H$300,L$2)</f>
        <v>0</v>
      </c>
      <c r="M3" s="68"/>
      <c r="N3" s="68">
        <f>+COUNTIFS(Feuil2!$A$4:$A$300,$AJ$4,Feuil2!$H$4:$H$300,N$2)</f>
        <v>0</v>
      </c>
      <c r="O3" s="68"/>
      <c r="P3" s="68">
        <f>+COUNTIFS(Feuil2!$A$4:$A$300,$AJ$4,Feuil2!$H$4:$H$300,P$2)</f>
        <v>0</v>
      </c>
      <c r="Q3" s="68"/>
      <c r="R3" s="68">
        <f>+COUNTIFS(Feuil2!$A$4:$A$300,$AJ$4,Feuil2!$H$4:$H$300,R$2)</f>
        <v>0</v>
      </c>
      <c r="S3" s="68"/>
      <c r="T3" s="68">
        <f>+COUNTIFS(Feuil2!$A$4:$A$300,$AJ$4,Feuil2!$H$4:$H$300,T$2)</f>
        <v>0</v>
      </c>
      <c r="U3" s="68"/>
      <c r="V3" s="68">
        <f>+COUNTIFS(Feuil2!$A$4:$A$300,$AJ$4,Feuil2!$H$4:$H$300,V$2)</f>
        <v>0</v>
      </c>
      <c r="W3" s="68"/>
      <c r="X3" s="68">
        <f>+COUNTIFS(Feuil2!$A$4:$A$300,$AJ$4,Feuil2!$H$4:$H$300,X$2)</f>
        <v>0</v>
      </c>
      <c r="Y3" s="68"/>
      <c r="Z3" s="68">
        <f>+COUNTIFS(Feuil2!$A$4:$A$300,$AJ$4,Feuil2!$H$4:$H$300,Z$2)</f>
        <v>0</v>
      </c>
      <c r="AA3" s="68"/>
      <c r="AB3" s="68">
        <f>+COUNTIFS(Feuil2!$A$4:$A$300,$AJ$4,Feuil2!$H$4:$H$300,AB$2)</f>
        <v>0</v>
      </c>
      <c r="AC3" s="68"/>
      <c r="AD3" s="68">
        <f>+COUNTIFS(Feuil2!$A$4:$A$300,$AJ$4,Feuil2!$H$4:$H$300,AD$2)</f>
        <v>0</v>
      </c>
      <c r="AE3" s="68"/>
      <c r="AF3" s="68">
        <f>+COUNTIFS(Feuil2!$A$4:$A$300,$AJ$4,Feuil2!$H$4:$H$300,AF$2)</f>
        <v>0</v>
      </c>
      <c r="AG3" s="68">
        <f>+COUNTIFS(Feuil2!$A$4:$A$300,$AJ$4,Feuil2!$H$4:$H$300,$AJ$4)</f>
        <v>0</v>
      </c>
      <c r="AI3" s="217">
        <v>256</v>
      </c>
      <c r="AK3" s="76"/>
      <c r="AP3" s="198"/>
      <c r="AQ3" s="271" t="s">
        <v>96</v>
      </c>
      <c r="AR3" s="160" t="str">
        <f>IF($AI$3=1024,"&lt;=0,064",IF($AI$3=256,"&lt;=0,016",IF($AI$3=64,"&lt;=0,004","&lt;=0,002")))</f>
        <v>&lt;=0,016</v>
      </c>
      <c r="AS3" s="71">
        <f>SUM(COUNTIFS(Feuil2!$A$4:$A$300,0.01,Feuil2!$H$4:$H$300,0.01),COUNTIFS(Feuil2!$A$4:$A$300,$B$32,Feuil2!$H$4:$H$300,0.01),COUNTIFS(Feuil2!$A$4:$A$300,0.01,Feuil2!$H$4:$H$300,$B$32),COUNTIFS(Feuil2!$A$4:$A$300,$B$32,Feuil2!$H$4:$H$300,$B$32))</f>
        <v>0</v>
      </c>
      <c r="AT3" s="68">
        <f>SUM(COUNTIFS(Feuil2!$A$4:$A$300,0.01,Feuil2!$H$4:$H$300,$AT$2),COUNTIFS(Feuil2!$A$4:$A$300,0.01,Feuil2!$H$4:$H$300,$B$31),COUNTIFS(Feuil2!$A$4:$A$300,$B$32,Feuil2!$H$4:$H$300,$AT$2),COUNTIFS(Feuil2!$A$4:$A$300,$B$32,Feuil2!$H$4:$H$300,$B$31))</f>
        <v>0</v>
      </c>
      <c r="AU3" s="68">
        <f>SUM(COUNTIFS(Feuil2!$A$4:$A$300,0.01,Feuil2!$H$4:$H$300,$AU$2),COUNTIFS(Feuil2!$A$4:$A$300,0.01,Feuil2!$H$4:$H$300,$B$29),COUNTIFS(Feuil2!$A$4:$A$300,$B$32,Feuil2!$H$4:$H$300,$AU$2),COUNTIFS(Feuil2!$A$4:$A$300,$B$32,Feuil2!$H$4:$H$300,$B$29))</f>
        <v>0</v>
      </c>
      <c r="AV3" s="68">
        <f>SUM(COUNTIFS(Feuil2!$A$4:$A$300,0.01,Feuil2!$H$4:$H$300,$AV$2),COUNTIFS(Feuil2!$A$4:$A$300,0.01,Feuil2!$H$4:$H$300,$B$27),COUNTIFS(Feuil2!$A$4:$A$300,$B$32,Feuil2!$H$4:$H$300,$AV$2),COUNTIFS(Feuil2!$A$4:$A$300,$B$32,Feuil2!$H$4:$H$300,$B$27))</f>
        <v>0</v>
      </c>
      <c r="AW3" s="68">
        <f>SUM(COUNTIFS(Feuil2!$A$4:$A$300,0.01,Feuil2!$H$4:$H$300,$AW$2),COUNTIFS(Feuil2!$A$4:$A$300,0.01,Feuil2!$H$4:$H$300,$B$25),COUNTIFS(Feuil2!$A$4:$A$300,$B$32,Feuil2!$H$4:$H$300,$AW$2),COUNTIFS(Feuil2!$A$4:$A$300,$B$32,Feuil2!$H$4:$H$300,$B$25))</f>
        <v>0</v>
      </c>
      <c r="AX3" s="68">
        <f>SUM(COUNTIFS(Feuil2!$A$4:$A$300,0.01,Feuil2!$H$4:$H$300,$AX$2),COUNTIFS(Feuil2!$A$4:$A$300,0.01,Feuil2!$H$4:$H$300,$B$23),COUNTIFS(Feuil2!$A$4:$A$300,$B$32,Feuil2!$H$4:$H$300,$AX$2),COUNTIFS(Feuil2!$A$4:$A$300,$B$32,Feuil2!$H$4:$H$300,$B$23))</f>
        <v>0</v>
      </c>
      <c r="AY3" s="68">
        <f>SUM(COUNTIFS(Feuil2!$A$4:$A$300,0.01,Feuil2!$H$4:$H$300,$AY$2),COUNTIFS(Feuil2!$A$4:$A$300,0.01,Feuil2!$H$4:$H$300,$B$21),COUNTIFS(Feuil2!$A$4:$A$300,$B$32,Feuil2!$H$4:$H$300,$AY$2),COUNTIFS(Feuil2!$A$4:$A$300,$B$32,Feuil2!$H$4:$H$300,$B$21))</f>
        <v>0</v>
      </c>
      <c r="AZ3" s="68">
        <f>SUM(COUNTIFS(Feuil2!$A$4:$A$300,0.01,Feuil2!$H$4:$H$300,$AZ$2),COUNTIFS(Feuil2!$A$4:$A$300,0.01,Feuil2!$H$4:$H$300,$B$19),COUNTIFS(Feuil2!$A$4:$A$300,$B$32,Feuil2!$H$4:$H$300,$AZ$2),COUNTIFS(Feuil2!$A$4:$A$300,$B$32,Feuil2!$H$4:$H$300,$B$19))</f>
        <v>0</v>
      </c>
      <c r="BA3" s="68">
        <f>SUM(COUNTIFS(Feuil2!$A$4:$A$300,0.01,Feuil2!$H$4:$H$300,$BA$2),COUNTIFS(Feuil2!$A$4:$A$300,0.01,Feuil2!$H$4:$H$300,$B$17),COUNTIFS(Feuil2!$A$4:$A$300,$B$32,Feuil2!$H$4:$H$300,$BA$2),COUNTIFS(Feuil2!$A$4:$A$300,$B$32,Feuil2!$H$4:$H$300,$B$17))</f>
        <v>0</v>
      </c>
      <c r="BB3" s="68">
        <f>SUM(COUNTIFS(Feuil2!$A$4:$A$300,0.01,Feuil2!$H$4:$H$300,$BB$2),COUNTIFS(Feuil2!$A$4:$A$300,0.01,Feuil2!$H$4:$H$300,$B$15),COUNTIFS(Feuil2!$A$4:$A$300,$B$32,Feuil2!$H$4:$H$300,$BB$2),COUNTIFS(Feuil2!$A$4:$A$300,$B$32,Feuil2!$H$4:$H$300,B1))</f>
        <v>0</v>
      </c>
      <c r="BC3" s="68">
        <f>SUM(COUNTIFS(Feuil2!$A$4:$A$300,0.01,Feuil2!$H$4:$H$300,$BC$2),COUNTIFS(Feuil2!$A$4:$A$300,0.01,Feuil2!$H$4:$H$300,$B$13),COUNTIFS(Feuil2!$A$4:$A$300,$B$32,Feuil2!$H$4:$H$300,$BC$2),COUNTIFS(Feuil2!$A$4:$A$300,$B$32,Feuil2!$H$4:$H$300,$B$13))</f>
        <v>0</v>
      </c>
      <c r="BD3" s="68">
        <f>SUM(COUNTIFS(Feuil2!$A$4:$A$300,0.01,Feuil2!$H$4:$H$300,$BD$2),COUNTIFS(Feuil2!$A$4:$A$300,0.01,Feuil2!$H$4:$H$300,$B$11),COUNTIFS(Feuil2!$A$4:$A$300,$B$32,Feuil2!$H$4:$H$300,$BD$2),COUNTIFS(Feuil2!$A$4:$A$300,$B$32,Feuil2!$H$4:$H$300,$B$11))</f>
        <v>0</v>
      </c>
      <c r="BE3" s="68">
        <f>SUM(COUNTIFS(Feuil2!$A$4:$A$300,0.01,Feuil2!$H$4:$H$300,$BE$2),COUNTIFS(Feuil2!$A$4:$A$300,0.01,Feuil2!$H$4:$H$300,$B$9),COUNTIFS(Feuil2!$A$4:$A$300,$B$32,Feuil2!$H$4:$H$300,$BE$2),COUNTIFS(Feuil2!$A$4:$A$300,$B$32,Feuil2!$H$4:$H$300,$B$9))</f>
        <v>0</v>
      </c>
      <c r="BF3" s="68">
        <f>SUM(COUNTIFS(Feuil2!$A$4:$A$300,0.01,Feuil2!$H$4:$H$300,$BF$2),COUNTIFS(Feuil2!$A$4:$A$300,0.01,Feuil2!$H$4:$H$300,$B$7),COUNTIFS(Feuil2!$A$4:$A$300,$B$32,Feuil2!$H$4:$H$300,$BF$2),COUNTIFS(Feuil2!$A$4:$A$300,$B$32,Feuil2!$H$4:$H$300,$B$7))</f>
        <v>0</v>
      </c>
      <c r="BG3" s="68">
        <f>SUM(COUNTIFS(Feuil2!$A$4:$A$300,0.01,Feuil2!$H$4:$H$300,$AJ$4),COUNTIFS(Feuil2!$A$4:$A$300,0.01,Feuil2!$H$4:$H$300,$B$5),COUNTIFS(Feuil2!$A$4:$A$300,$B$32,Feuil2!$H$4:$H$300,$AJ$4),COUNTIFS(Feuil2!$A$4:$A$300,$B$32,Feuil2!$H$4:$H$300,$B$5),COUNTIFS(Feuil2!$A$4:$A$300,0.01,Feuil2!$H$4:$H$300,$B$4),COUNTIFS(Feuil2!$A$4:$A$300,$B$32,Feuil2!$H$4:$H$300,$B$4))</f>
        <v>0</v>
      </c>
    </row>
    <row r="4" spans="1:60" ht="15.75" x14ac:dyDescent="0.25">
      <c r="A4" s="274"/>
      <c r="B4" s="160" t="str">
        <f>IF($AI$3=1024,1024,IF($AI$3=256,"256",IF($AI$3=64,"64","32")))</f>
        <v>256</v>
      </c>
      <c r="C4" s="68">
        <f>+COUNTIFS(Feuil2!$A$4:$A$300,B4,Feuil2!$H$4:$H$300,0.01)</f>
        <v>0</v>
      </c>
      <c r="D4" s="69">
        <f>+COUNTIFS(results!$F$5:$F$301,'répartition colonne F'!$B4,results!$M$5:$M$301,'répartition colonne F'!D$2)</f>
        <v>0</v>
      </c>
      <c r="E4" s="69">
        <f>+COUNTIFS(results!$F$5:$F$301,'répartition colonne F'!$B4,results!$M$5:$M$301,'répartition colonne F'!E$2)</f>
        <v>0</v>
      </c>
      <c r="F4" s="69">
        <f>+COUNTIFS(results!$F$5:$F$301,'répartition colonne F'!$B4,results!$M$5:$M$301,'répartition colonne F'!F$2)</f>
        <v>0</v>
      </c>
      <c r="G4" s="69">
        <f>+COUNTIFS(results!$F$5:$F$301,'répartition colonne F'!$B4,results!$M$5:$M$301,'répartition colonne F'!G$2)</f>
        <v>0</v>
      </c>
      <c r="H4" s="69">
        <f>+COUNTIFS(results!$F$5:$F$301,'répartition colonne F'!$B4,results!$M$5:$M$301,'répartition colonne F'!H$2)</f>
        <v>0</v>
      </c>
      <c r="I4" s="69">
        <f>+COUNTIFS(results!$F$5:$F$301,'répartition colonne F'!$B4,results!$M$5:$M$301,'répartition colonne F'!I$2)</f>
        <v>0</v>
      </c>
      <c r="J4" s="69">
        <f>+COUNTIFS(results!$F$5:$F$301,'répartition colonne F'!$B4,results!$M$5:$M$301,'répartition colonne F'!J$2)</f>
        <v>0</v>
      </c>
      <c r="K4" s="69">
        <f>+COUNTIFS(results!$F$5:$F$301,'répartition colonne F'!$B4,results!$M$5:$M$301,'répartition colonne F'!K$2)</f>
        <v>0</v>
      </c>
      <c r="L4" s="69">
        <f>+COUNTIFS(results!$F$5:$F$301,'répartition colonne F'!$B4,results!$M$5:$M$301,'répartition colonne F'!L$2)</f>
        <v>0</v>
      </c>
      <c r="M4" s="69">
        <f>+COUNTIFS(results!$F$5:$F$301,'répartition colonne F'!$B4,results!$M$5:$M$301,'répartition colonne F'!M$2)</f>
        <v>0</v>
      </c>
      <c r="N4" s="69">
        <f>+COUNTIFS(results!$F$5:$F$301,'répartition colonne F'!$B4,results!$M$5:$M$301,'répartition colonne F'!N$2)</f>
        <v>0</v>
      </c>
      <c r="O4" s="69">
        <f>+COUNTIFS(results!$F$5:$F$301,'répartition colonne F'!$B4,results!$M$5:$M$301,'répartition colonne F'!O$2)</f>
        <v>0</v>
      </c>
      <c r="P4" s="69">
        <f>+COUNTIFS(results!$F$5:$F$301,'répartition colonne F'!$B4,results!$M$5:$M$301,'répartition colonne F'!P$2)</f>
        <v>0</v>
      </c>
      <c r="Q4" s="69">
        <f>+COUNTIFS(results!$F$5:$F$301,'répartition colonne F'!$B4,results!$M$5:$M$301,'répartition colonne F'!Q$2)</f>
        <v>0</v>
      </c>
      <c r="R4" s="69">
        <f>+COUNTIFS(results!$F$5:$F$301,'répartition colonne F'!$B4,results!$M$5:$M$301,'répartition colonne F'!R$2)</f>
        <v>0</v>
      </c>
      <c r="S4" s="69">
        <f>+COUNTIFS(results!$F$5:$F$301,'répartition colonne F'!$B4,results!$M$5:$M$301,'répartition colonne F'!S$2)</f>
        <v>0</v>
      </c>
      <c r="T4" s="69">
        <f>+COUNTIFS(results!$F$5:$F$301,'répartition colonne F'!$B4,results!$M$5:$M$301,'répartition colonne F'!T$2)</f>
        <v>0</v>
      </c>
      <c r="U4" s="69">
        <f>+COUNTIFS(results!$F$5:$F$301,'répartition colonne F'!$B4,results!$M$5:$M$301,'répartition colonne F'!U$2)</f>
        <v>0</v>
      </c>
      <c r="V4" s="69">
        <f>+COUNTIFS(results!$F$5:$F$301,'répartition colonne F'!$B4,results!$M$5:$M$301,'répartition colonne F'!V$2)</f>
        <v>0</v>
      </c>
      <c r="W4" s="69">
        <f>+COUNTIFS(results!$F$5:$F$301,'répartition colonne F'!$B4,results!$M$5:$M$301,'répartition colonne F'!W$2)</f>
        <v>0</v>
      </c>
      <c r="X4" s="69">
        <f>+COUNTIFS(results!$F$5:$F$301,'répartition colonne F'!$B4,results!$M$5:$M$301,'répartition colonne F'!X$2)</f>
        <v>0</v>
      </c>
      <c r="Y4" s="69">
        <f>+COUNTIFS(results!$F$5:$F$301,'répartition colonne F'!$B4,results!$M$5:$M$301,'répartition colonne F'!Y$2)</f>
        <v>0</v>
      </c>
      <c r="Z4" s="69">
        <f>+COUNTIFS(results!$F$5:$F$301,'répartition colonne F'!$B4,results!$M$5:$M$301,'répartition colonne F'!Z$2)</f>
        <v>0</v>
      </c>
      <c r="AA4" s="69">
        <f>+COUNTIFS(results!$F$5:$F$301,'répartition colonne F'!$B4,results!$M$5:$M$301,'répartition colonne F'!AA$2)</f>
        <v>0</v>
      </c>
      <c r="AB4" s="69">
        <f>+COUNTIFS(results!$F$5:$F$301,'répartition colonne F'!$B4,results!$M$5:$M$301,'répartition colonne F'!AB$2)</f>
        <v>0</v>
      </c>
      <c r="AC4" s="69">
        <f>+COUNTIFS(results!$F$5:$F$301,'répartition colonne F'!$B4,results!$M$5:$M$301,'répartition colonne F'!AC$2)</f>
        <v>0</v>
      </c>
      <c r="AD4" s="70">
        <f>+COUNTIFS(results!$F$5:$F$301,'répartition colonne F'!$B4,results!$M$5:$M$301,'répartition colonne F'!AD$2)</f>
        <v>0</v>
      </c>
      <c r="AE4" s="70">
        <f>+COUNTIFS(results!$F$5:$F$301,'répartition colonne F'!$B4,results!$M$5:$M$301,'répartition colonne F'!AE$2)</f>
        <v>0</v>
      </c>
      <c r="AF4" s="71">
        <f>+COUNTIFS(results!$F$5:$F$301,'répartition colonne F'!$B4,results!$M$5:$M$301,'répartition colonne F'!AF$2)</f>
        <v>0</v>
      </c>
      <c r="AG4" s="68">
        <f>+COUNTIFS(Feuil2!$A$4:$A$300,B4,Feuil2!$H$4:$H$300,$AJ$4)</f>
        <v>0</v>
      </c>
      <c r="AJ4">
        <f>VLOOKUP(AI3,AJ6:AK9,2)</f>
        <v>512</v>
      </c>
      <c r="AL4" t="str">
        <f>IF(results!$M$3="Etest",IF(AF7=0,1),"BMD")</f>
        <v>BMD</v>
      </c>
      <c r="AM4">
        <v>24</v>
      </c>
      <c r="AP4" s="198"/>
      <c r="AQ4" s="271"/>
      <c r="AR4" s="160" t="str">
        <f>IF($AI$3=1024,0.125,IF($AI$3=256,"0,032",IF($AI$3=64,"0,008","0,004")))</f>
        <v>0,032</v>
      </c>
      <c r="AS4" s="68">
        <f>SUM(COUNTIFS(Feuil2!$A$4:$A$300,AR4,Feuil2!$H$4:$H$300,0.01),COUNTIFS(Feuil2!$A$4:$A$300,$B$31,Feuil2!$H$4:$H$300,0.01),COUNTIFS(Feuil2!$A$4:$A$300,AR4,Feuil2!$H$4:$H$300,B32),COUNTIFS(Feuil2!$A$4:$A$300,$B$31,Feuil2!$H$4:$H$300,B32))</f>
        <v>0</v>
      </c>
      <c r="AT4" s="71" t="e">
        <f xml:space="preserve"> COUNTIFS(#REF!,$AR4,#REF!,AT$2,results!$AE$5:$AE$301,1)</f>
        <v>#REF!</v>
      </c>
      <c r="AU4" s="70" t="e">
        <f xml:space="preserve"> COUNTIFS(#REF!,$AR4,#REF!,AU$2,results!$AE$5:$AE$301,1)</f>
        <v>#REF!</v>
      </c>
      <c r="AV4" s="69" t="e">
        <f xml:space="preserve"> COUNTIFS(#REF!,$AR4,#REF!,AV$2,results!$AE$5:$AE$301,1)</f>
        <v>#REF!</v>
      </c>
      <c r="AW4" s="69" t="e">
        <f xml:space="preserve"> COUNTIFS(#REF!,$AR4,#REF!,AW$2,results!$AE$5:$AE$301,1)</f>
        <v>#REF!</v>
      </c>
      <c r="AX4" s="69" t="e">
        <f xml:space="preserve"> COUNTIFS(#REF!,$AR4,#REF!,AX$2,results!$AE$5:$AE$301,1)</f>
        <v>#REF!</v>
      </c>
      <c r="AY4" s="69" t="e">
        <f xml:space="preserve"> COUNTIFS(#REF!,$AR4,#REF!,AY$2,results!$AE$5:$AE$301,1)</f>
        <v>#REF!</v>
      </c>
      <c r="AZ4" s="69" t="e">
        <f xml:space="preserve"> COUNTIFS(#REF!,$AR4,#REF!,AZ$2,results!$AE$5:$AE$301,1)</f>
        <v>#REF!</v>
      </c>
      <c r="BA4" s="69" t="e">
        <f xml:space="preserve"> COUNTIFS(#REF!,$AR4,#REF!,BA$2,results!$AE$5:$AE$301,1)</f>
        <v>#REF!</v>
      </c>
      <c r="BB4" s="69" t="e">
        <f xml:space="preserve"> COUNTIFS(#REF!,$AR4,#REF!,BB$2,results!$AE$5:$AE$301,1)</f>
        <v>#REF!</v>
      </c>
      <c r="BC4" s="69" t="e">
        <f xml:space="preserve"> COUNTIFS(#REF!,$AR4,#REF!,BC$2,results!$AE$5:$AE$301,1)</f>
        <v>#REF!</v>
      </c>
      <c r="BD4" s="69" t="e">
        <f xml:space="preserve"> COUNTIFS(#REF!,$AR4,#REF!,BD$2,results!$AE$5:$AE$301,1)</f>
        <v>#REF!</v>
      </c>
      <c r="BE4" s="69" t="e">
        <f xml:space="preserve"> COUNTIFS(#REF!,$AR4,#REF!,BE$2,results!$AE$5:$AE$301,1)</f>
        <v>#REF!</v>
      </c>
      <c r="BF4" s="69" t="e">
        <f xml:space="preserve"> COUNTIFS(#REF!,$AR4,#REF!,BF$2,results!$AE$5:$AE$301,1)</f>
        <v>#REF!</v>
      </c>
      <c r="BG4" s="68">
        <f>SUM(COUNTIFS(Feuil2!$A$4:$A$300,AR4,Feuil2!$H$4:$H$300,$AJ$4),COUNTIFS(Feuil2!$A$4:$A$300,$B$31,Feuil2!$H$4:$H$300,$AJ$4),COUNTIFS(Feuil2!$A$4:$A$300,AR4,Feuil2!$H$4:$H$300,$B$4),COUNTIFS(Feuil2!$A$4:$A$300,$B$31,Feuil2!$H$4:$H$300,$B$4),COUNTIFS(Feuil2!$A$4:$A$300,AR4,Feuil2!$H$4:$H$300,$B$5),COUNTIFS(Feuil2!$A$4:$A$300,$B$31,Feuil2!$H$4:$H$300,$B$5))</f>
        <v>0</v>
      </c>
    </row>
    <row r="5" spans="1:60" ht="15.75" x14ac:dyDescent="0.25">
      <c r="A5" s="274"/>
      <c r="B5" s="160" t="str">
        <f>IF($AI$3=1024,768,IF($AI$3=256,"192",IF($AI$3=64,"48","24")))</f>
        <v>192</v>
      </c>
      <c r="C5" s="68">
        <f>+COUNTIFS(Feuil2!$A$4:$A$300,B5,Feuil2!$H$4:$H$300,0.01)</f>
        <v>0</v>
      </c>
      <c r="D5" s="69">
        <f>+COUNTIFS(results!$F$5:$F$301,'répartition colonne F'!$B5,results!$M$5:$M$301,'répartition colonne F'!D$2)</f>
        <v>0</v>
      </c>
      <c r="E5" s="69">
        <f>+COUNTIFS(results!$F$5:$F$301,'répartition colonne F'!$B5,results!$M$5:$M$301,'répartition colonne F'!E$2)</f>
        <v>0</v>
      </c>
      <c r="F5" s="69">
        <f>+COUNTIFS(results!$F$5:$F$301,'répartition colonne F'!$B5,results!$M$5:$M$301,'répartition colonne F'!F$2)</f>
        <v>0</v>
      </c>
      <c r="G5" s="69">
        <f>+COUNTIFS(results!$F$5:$F$301,'répartition colonne F'!$B5,results!$M$5:$M$301,'répartition colonne F'!G$2)</f>
        <v>0</v>
      </c>
      <c r="H5" s="69">
        <f>+COUNTIFS(results!$F$5:$F$301,'répartition colonne F'!$B5,results!$M$5:$M$301,'répartition colonne F'!H$2)</f>
        <v>0</v>
      </c>
      <c r="I5" s="69">
        <f>+COUNTIFS(results!$F$5:$F$301,'répartition colonne F'!$B5,results!$M$5:$M$301,'répartition colonne F'!I$2)</f>
        <v>0</v>
      </c>
      <c r="J5" s="69">
        <f>+COUNTIFS(results!$F$5:$F$301,'répartition colonne F'!$B5,results!$M$5:$M$301,'répartition colonne F'!J$2)</f>
        <v>0</v>
      </c>
      <c r="K5" s="69">
        <f>+COUNTIFS(results!$F$5:$F$301,'répartition colonne F'!$B5,results!$M$5:$M$301,'répartition colonne F'!K$2)</f>
        <v>0</v>
      </c>
      <c r="L5" s="69">
        <f>+COUNTIFS(results!$F$5:$F$301,'répartition colonne F'!$B5,results!$M$5:$M$301,'répartition colonne F'!L$2)</f>
        <v>0</v>
      </c>
      <c r="M5" s="69">
        <f>+COUNTIFS(results!$F$5:$F$301,'répartition colonne F'!$B5,results!$M$5:$M$301,'répartition colonne F'!M$2)</f>
        <v>0</v>
      </c>
      <c r="N5" s="69">
        <f>+COUNTIFS(results!$F$5:$F$301,'répartition colonne F'!$B5,results!$M$5:$M$301,'répartition colonne F'!N$2)</f>
        <v>0</v>
      </c>
      <c r="O5" s="69">
        <f>+COUNTIFS(results!$F$5:$F$301,'répartition colonne F'!$B5,results!$M$5:$M$301,'répartition colonne F'!O$2)</f>
        <v>0</v>
      </c>
      <c r="P5" s="69">
        <f>+COUNTIFS(results!$F$5:$F$301,'répartition colonne F'!$B5,results!$M$5:$M$301,'répartition colonne F'!P$2)</f>
        <v>0</v>
      </c>
      <c r="Q5" s="69">
        <f>+COUNTIFS(results!$F$5:$F$301,'répartition colonne F'!$B5,results!$M$5:$M$301,'répartition colonne F'!Q$2)</f>
        <v>0</v>
      </c>
      <c r="R5" s="69">
        <f>+COUNTIFS(results!$F$5:$F$301,'répartition colonne F'!$B5,results!$M$5:$M$301,'répartition colonne F'!R$2)</f>
        <v>0</v>
      </c>
      <c r="S5" s="69">
        <f>+COUNTIFS(results!$F$5:$F$301,'répartition colonne F'!$B5,results!$M$5:$M$301,'répartition colonne F'!S$2)</f>
        <v>0</v>
      </c>
      <c r="T5" s="69">
        <f>+COUNTIFS(results!$F$5:$F$301,'répartition colonne F'!$B5,results!$M$5:$M$301,'répartition colonne F'!T$2)</f>
        <v>0</v>
      </c>
      <c r="U5" s="69">
        <f>+COUNTIFS(results!$F$5:$F$301,'répartition colonne F'!$B5,results!$M$5:$M$301,'répartition colonne F'!U$2)</f>
        <v>0</v>
      </c>
      <c r="V5" s="69">
        <f>+COUNTIFS(results!$F$5:$F$301,'répartition colonne F'!$B5,results!$M$5:$M$301,'répartition colonne F'!V$2)</f>
        <v>0</v>
      </c>
      <c r="W5" s="69">
        <f>+COUNTIFS(results!$F$5:$F$301,'répartition colonne F'!$B5,results!$M$5:$M$301,'répartition colonne F'!W$2)</f>
        <v>0</v>
      </c>
      <c r="X5" s="69">
        <f>+COUNTIFS(results!$F$5:$F$301,'répartition colonne F'!$B5,results!$M$5:$M$301,'répartition colonne F'!X$2)</f>
        <v>0</v>
      </c>
      <c r="Y5" s="69">
        <f>+COUNTIFS(results!$F$5:$F$301,'répartition colonne F'!$B5,results!$M$5:$M$301,'répartition colonne F'!Y$2)</f>
        <v>0</v>
      </c>
      <c r="Z5" s="69">
        <f>+COUNTIFS(results!$F$5:$F$301,'répartition colonne F'!$B5,results!$M$5:$M$301,'répartition colonne F'!Z$2)</f>
        <v>0</v>
      </c>
      <c r="AA5" s="69">
        <f>+COUNTIFS(results!$F$5:$F$301,'répartition colonne F'!$B5,results!$M$5:$M$301,'répartition colonne F'!AA$2)</f>
        <v>0</v>
      </c>
      <c r="AB5" s="69">
        <f>+COUNTIFS(results!$F$5:$F$301,'répartition colonne F'!$B5,results!$M$5:$M$301,'répartition colonne F'!AB$2)</f>
        <v>0</v>
      </c>
      <c r="AC5" s="70">
        <f>+COUNTIFS(results!$F$5:$F$301,'répartition colonne F'!$B5,results!$M$5:$M$301,'répartition colonne F'!AC$2)</f>
        <v>0</v>
      </c>
      <c r="AD5" s="70">
        <f>+COUNTIFS(results!$F$5:$F$301,'répartition colonne F'!$B5,results!$M$5:$M$301,'répartition colonne F'!AD$2)</f>
        <v>0</v>
      </c>
      <c r="AE5" s="71">
        <f>+COUNTIFS(results!$F$5:$F$301,'répartition colonne F'!$B5,results!$M$5:$M$301,'répartition colonne F'!AE$2)</f>
        <v>0</v>
      </c>
      <c r="AF5" s="70">
        <f>+COUNTIFS(results!$F$5:$F$301,'répartition colonne F'!$B5,results!$M$5:$M$301,'répartition colonne F'!AF$2)</f>
        <v>0</v>
      </c>
      <c r="AG5" s="68">
        <f>+COUNTIFS(Feuil2!$A$4:$A$300,B5,Feuil2!$H$4:$H$300,$AJ$4)</f>
        <v>0</v>
      </c>
      <c r="AJ5" t="s">
        <v>159</v>
      </c>
      <c r="AK5" t="s">
        <v>158</v>
      </c>
      <c r="AP5" s="198"/>
      <c r="AQ5" s="271"/>
      <c r="AR5" s="160" t="str">
        <f>IF($AI$3=1024,0.25,IF($AI$3=256,"0,064",IF($AI$3=64,"0,016","0,008")))</f>
        <v>0,064</v>
      </c>
      <c r="AS5" s="68">
        <f>SUM(COUNTIFS(Feuil2!$A$4:$A$300,AR5,Feuil2!$H$4:$H$300,0.01),COUNTIFS(Feuil2!$A$4:$A$300,$B$29,Feuil2!$H$4:$H$300,0.01),COUNTIFS(Feuil2!$A$4:$A$300,AR5,Feuil2!$H$4:$H$300,$B$32),COUNTIFS(Feuil2!$A$4:$A$300,$B$29,Feuil2!$H$4:$H$300,$B$32))</f>
        <v>0</v>
      </c>
      <c r="AT5" s="70" t="e">
        <f xml:space="preserve"> COUNTIFS(#REF!,$AR5,#REF!,AT$2,results!$AE$5:$AE$301,1)</f>
        <v>#REF!</v>
      </c>
      <c r="AU5" s="71" t="e">
        <f xml:space="preserve"> COUNTIFS(#REF!,$AR5,#REF!,AU$2,results!$AE$5:$AE$301,1)</f>
        <v>#REF!</v>
      </c>
      <c r="AV5" s="70" t="e">
        <f xml:space="preserve"> COUNTIFS(#REF!,$AR5,#REF!,AV$2,results!$AE$5:$AE$301,1)</f>
        <v>#REF!</v>
      </c>
      <c r="AW5" s="69" t="e">
        <f xml:space="preserve"> COUNTIFS(#REF!,$AR5,#REF!,AW$2,results!$AE$5:$AE$301,1)</f>
        <v>#REF!</v>
      </c>
      <c r="AX5" s="69" t="e">
        <f xml:space="preserve"> COUNTIFS(#REF!,$AR5,#REF!,AX$2,results!$AE$5:$AE$301,1)</f>
        <v>#REF!</v>
      </c>
      <c r="AY5" s="69" t="e">
        <f xml:space="preserve"> COUNTIFS(#REF!,$AR5,#REF!,AY$2,results!$AE$5:$AE$301,1)</f>
        <v>#REF!</v>
      </c>
      <c r="AZ5" s="69" t="e">
        <f xml:space="preserve"> COUNTIFS(#REF!,$AR5,#REF!,AZ$2,results!$AE$5:$AE$301,1)</f>
        <v>#REF!</v>
      </c>
      <c r="BA5" s="69" t="e">
        <f xml:space="preserve"> COUNTIFS(#REF!,$AR5,#REF!,BA$2,results!$AE$5:$AE$301,1)</f>
        <v>#REF!</v>
      </c>
      <c r="BB5" s="69" t="e">
        <f xml:space="preserve"> COUNTIFS(#REF!,$AR5,#REF!,BB$2,results!$AE$5:$AE$301,1)</f>
        <v>#REF!</v>
      </c>
      <c r="BC5" s="69" t="e">
        <f xml:space="preserve"> COUNTIFS(#REF!,$AR5,#REF!,BC$2,results!$AE$5:$AE$301,1)</f>
        <v>#REF!</v>
      </c>
      <c r="BD5" s="69" t="e">
        <f xml:space="preserve"> COUNTIFS(#REF!,$AR5,#REF!,BD$2,results!$AE$5:$AE$301,1)</f>
        <v>#REF!</v>
      </c>
      <c r="BE5" s="69" t="e">
        <f xml:space="preserve"> COUNTIFS(#REF!,$AR5,#REF!,BE$2,results!$AE$5:$AE$301,1)</f>
        <v>#REF!</v>
      </c>
      <c r="BF5" s="69" t="e">
        <f xml:space="preserve"> COUNTIFS(#REF!,$AR5,#REF!,BF$2,results!$AE$5:$AE$301,1)</f>
        <v>#REF!</v>
      </c>
      <c r="BG5" s="68">
        <f>SUM(COUNTIFS(Feuil2!$A$4:$A$300,AR5,Feuil2!$H$4:$H$300,$AJ$4),COUNTIFS(Feuil2!$A$4:$A$300,$B$29,Feuil2!$H$4:$H$300,$AJ$4),COUNTIFS(Feuil2!$A$4:$A$300,AR5,Feuil2!$H$4:$H$300,$B$4),COUNTIFS(Feuil2!$A$4:$A$300,$B$29,Feuil2!$H$4:$H$300,$B$4),COUNTIFS(Feuil2!$A$4:$A$300,AR5,Feuil2!$H$4:$H$300,$B$5),COUNTIFS(Feuil2!$A$4:$A$300,$B$29,Feuil2!$H$4:$H$300,$B$5))</f>
        <v>0</v>
      </c>
    </row>
    <row r="6" spans="1:60" ht="15.75" x14ac:dyDescent="0.25">
      <c r="A6" s="274"/>
      <c r="B6" s="160" t="str">
        <f>IF($AI$3=1024,512,IF($AI$3=256,"128",IF($AI$3=64,"32","16")))</f>
        <v>128</v>
      </c>
      <c r="C6" s="68">
        <f>+COUNTIFS(Feuil2!$A$4:$A$300,B6,Feuil2!$H$4:$H$300,0.01)</f>
        <v>0</v>
      </c>
      <c r="D6" s="69">
        <f>+COUNTIFS(results!$F$5:$F$301,'répartition colonne F'!$B6,results!$M$5:$M$301,'répartition colonne F'!D$2)</f>
        <v>0</v>
      </c>
      <c r="E6" s="69">
        <f>+COUNTIFS(results!$F$5:$F$301,'répartition colonne F'!$B6,results!$M$5:$M$301,'répartition colonne F'!E$2)</f>
        <v>0</v>
      </c>
      <c r="F6" s="69">
        <f>+COUNTIFS(results!$F$5:$F$301,'répartition colonne F'!$B6,results!$M$5:$M$301,'répartition colonne F'!F$2)</f>
        <v>0</v>
      </c>
      <c r="G6" s="69">
        <f>+COUNTIFS(results!$F$5:$F$301,'répartition colonne F'!$B6,results!$M$5:$M$301,'répartition colonne F'!G$2)</f>
        <v>0</v>
      </c>
      <c r="H6" s="69">
        <f>+COUNTIFS(results!$F$5:$F$301,'répartition colonne F'!$B6,results!$M$5:$M$301,'répartition colonne F'!H$2)</f>
        <v>0</v>
      </c>
      <c r="I6" s="69">
        <f>+COUNTIFS(results!$F$5:$F$301,'répartition colonne F'!$B6,results!$M$5:$M$301,'répartition colonne F'!I$2)</f>
        <v>0</v>
      </c>
      <c r="J6" s="69">
        <f>+COUNTIFS(results!$F$5:$F$301,'répartition colonne F'!$B6,results!$M$5:$M$301,'répartition colonne F'!J$2)</f>
        <v>0</v>
      </c>
      <c r="K6" s="69">
        <f>+COUNTIFS(results!$F$5:$F$301,'répartition colonne F'!$B6,results!$M$5:$M$301,'répartition colonne F'!K$2)</f>
        <v>0</v>
      </c>
      <c r="L6" s="69">
        <f>+COUNTIFS(results!$F$5:$F$301,'répartition colonne F'!$B6,results!$M$5:$M$301,'répartition colonne F'!L$2)</f>
        <v>0</v>
      </c>
      <c r="M6" s="69">
        <f>+COUNTIFS(results!$F$5:$F$301,'répartition colonne F'!$B6,results!$M$5:$M$301,'répartition colonne F'!M$2)</f>
        <v>0</v>
      </c>
      <c r="N6" s="69">
        <f>+COUNTIFS(results!$F$5:$F$301,'répartition colonne F'!$B6,results!$M$5:$M$301,'répartition colonne F'!N$2)</f>
        <v>0</v>
      </c>
      <c r="O6" s="69">
        <f>+COUNTIFS(results!$F$5:$F$301,'répartition colonne F'!$B6,results!$M$5:$M$301,'répartition colonne F'!O$2)</f>
        <v>0</v>
      </c>
      <c r="P6" s="69">
        <f>+COUNTIFS(results!$F$5:$F$301,'répartition colonne F'!$B6,results!$M$5:$M$301,'répartition colonne F'!P$2)</f>
        <v>0</v>
      </c>
      <c r="Q6" s="69">
        <f>+COUNTIFS(results!$F$5:$F$301,'répartition colonne F'!$B6,results!$M$5:$M$301,'répartition colonne F'!Q$2)</f>
        <v>0</v>
      </c>
      <c r="R6" s="69">
        <f>+COUNTIFS(results!$F$5:$F$301,'répartition colonne F'!$B6,results!$M$5:$M$301,'répartition colonne F'!R$2)</f>
        <v>0</v>
      </c>
      <c r="S6" s="69">
        <f>+COUNTIFS(results!$F$5:$F$301,'répartition colonne F'!$B6,results!$M$5:$M$301,'répartition colonne F'!S$2)</f>
        <v>0</v>
      </c>
      <c r="T6" s="69">
        <f>+COUNTIFS(results!$F$5:$F$301,'répartition colonne F'!$B6,results!$M$5:$M$301,'répartition colonne F'!T$2)</f>
        <v>0</v>
      </c>
      <c r="U6" s="69">
        <f>+COUNTIFS(results!$F$5:$F$301,'répartition colonne F'!$B6,results!$M$5:$M$301,'répartition colonne F'!U$2)</f>
        <v>0</v>
      </c>
      <c r="V6" s="69">
        <f>+COUNTIFS(results!$F$5:$F$301,'répartition colonne F'!$B6,results!$M$5:$M$301,'répartition colonne F'!V$2)</f>
        <v>0</v>
      </c>
      <c r="W6" s="69">
        <f>+COUNTIFS(results!$F$5:$F$301,'répartition colonne F'!$B6,results!$M$5:$M$301,'répartition colonne F'!W$2)</f>
        <v>0</v>
      </c>
      <c r="X6" s="69">
        <f>+COUNTIFS(results!$F$5:$F$301,'répartition colonne F'!$B6,results!$M$5:$M$301,'répartition colonne F'!X$2)</f>
        <v>0</v>
      </c>
      <c r="Y6" s="69">
        <f>+COUNTIFS(results!$F$5:$F$301,'répartition colonne F'!$B6,results!$M$5:$M$301,'répartition colonne F'!Y$2)</f>
        <v>0</v>
      </c>
      <c r="Z6" s="69">
        <f>+COUNTIFS(results!$F$5:$F$301,'répartition colonne F'!$B6,results!$M$5:$M$301,'répartition colonne F'!Z$2)</f>
        <v>0</v>
      </c>
      <c r="AA6" s="69">
        <f>+COUNTIFS(results!$F$5:$F$301,'répartition colonne F'!$B6,results!$M$5:$M$301,'répartition colonne F'!AA$2)</f>
        <v>0</v>
      </c>
      <c r="AB6" s="70">
        <f>+COUNTIFS(results!$F$5:$F$301,'répartition colonne F'!$B6,results!$M$5:$M$301,'répartition colonne F'!AB$2)</f>
        <v>0</v>
      </c>
      <c r="AC6" s="70">
        <f>+COUNTIFS(results!$F$5:$F$301,'répartition colonne F'!$B6,results!$M$5:$M$301,'répartition colonne F'!AC$2)</f>
        <v>0</v>
      </c>
      <c r="AD6" s="71">
        <f>+COUNTIFS(results!$F$5:$F$301,'répartition colonne F'!$B6,results!$M$5:$M$301,'répartition colonne F'!AD$2)</f>
        <v>0</v>
      </c>
      <c r="AE6" s="70">
        <f>+COUNTIFS(results!$F$5:$F$301,'répartition colonne F'!$B6,results!$M$5:$M$301,'répartition colonne F'!AE$2)</f>
        <v>0</v>
      </c>
      <c r="AF6" s="70">
        <f>+COUNTIFS(results!$F$5:$F$301,'répartition colonne F'!$B6,results!$M$5:$M$301,'répartition colonne F'!AF$2)</f>
        <v>0</v>
      </c>
      <c r="AG6" s="68">
        <f>+COUNTIFS(Feuil2!$A$4:$A$300,B6,Feuil2!$H$4:$H$300,$AJ$4)</f>
        <v>0</v>
      </c>
      <c r="AJ6">
        <v>32</v>
      </c>
      <c r="AK6">
        <v>64</v>
      </c>
      <c r="AL6" t="str">
        <f>IF(results!$M$3="Etest",IF(AD9=0,1),"BMD")</f>
        <v>BMD</v>
      </c>
      <c r="AM6">
        <v>12</v>
      </c>
      <c r="AP6" s="198"/>
      <c r="AQ6" s="271"/>
      <c r="AR6" s="160" t="str">
        <f>IF($AI$3=1024,0.5,IF($AI$3=256,"0,125",IF($AI$3=64,"0,032","0,016")))</f>
        <v>0,125</v>
      </c>
      <c r="AS6" s="68">
        <f>SUM(COUNTIFS(Feuil2!$A$4:$A$300,AR6,Feuil2!$H$4:$H$300,0.01),COUNTIFS(Feuil2!$A$4:$A$300,$B$27,Feuil2!$H$4:$H$300,0.01),COUNTIFS(Feuil2!$A$4:$A$300,AR6,Feuil2!$H$4:$H$300,$B$32),COUNTIFS(Feuil2!$A$4:$A$300,$B$27,Feuil2!$H$4:$H$300,$B$32))</f>
        <v>0</v>
      </c>
      <c r="AT6" s="69" t="e">
        <f xml:space="preserve"> COUNTIFS(#REF!,$AR6,#REF!,AT$2,results!$AE$5:$AE$301,1)</f>
        <v>#REF!</v>
      </c>
      <c r="AU6" s="70" t="e">
        <f xml:space="preserve"> COUNTIFS(#REF!,$AR6,#REF!,AU$2,results!$AE$5:$AE$301,1)</f>
        <v>#REF!</v>
      </c>
      <c r="AV6" s="71" t="e">
        <f xml:space="preserve"> COUNTIFS(#REF!,$AR6,#REF!,AV$2,results!$AE$5:$AE$301,1)</f>
        <v>#REF!</v>
      </c>
      <c r="AW6" s="70" t="e">
        <f xml:space="preserve"> COUNTIFS(#REF!,$AR6,#REF!,AW$2,results!$AE$5:$AE$301,1)</f>
        <v>#REF!</v>
      </c>
      <c r="AX6" s="69" t="e">
        <f xml:space="preserve"> COUNTIFS(#REF!,$AR6,#REF!,AX$2,results!$AE$5:$AE$301,1)</f>
        <v>#REF!</v>
      </c>
      <c r="AY6" s="69" t="e">
        <f xml:space="preserve"> COUNTIFS(#REF!,$AR6,#REF!,AY$2,results!$AE$5:$AE$301,1)</f>
        <v>#REF!</v>
      </c>
      <c r="AZ6" s="69" t="e">
        <f xml:space="preserve"> COUNTIFS(#REF!,$AR6,#REF!,AZ$2,results!$AE$5:$AE$301,1)</f>
        <v>#REF!</v>
      </c>
      <c r="BA6" s="69" t="e">
        <f xml:space="preserve"> COUNTIFS(#REF!,$AR6,#REF!,BA$2,results!$AE$5:$AE$301,1)</f>
        <v>#REF!</v>
      </c>
      <c r="BB6" s="69" t="e">
        <f xml:space="preserve"> COUNTIFS(#REF!,$AR6,#REF!,BB$2,results!$AE$5:$AE$301,1)</f>
        <v>#REF!</v>
      </c>
      <c r="BC6" s="69" t="e">
        <f xml:space="preserve"> COUNTIFS(#REF!,$AR6,#REF!,BC$2,results!$AE$5:$AE$301,1)</f>
        <v>#REF!</v>
      </c>
      <c r="BD6" s="69" t="e">
        <f xml:space="preserve"> COUNTIFS(#REF!,$AR6,#REF!,BD$2,results!$AE$5:$AE$301,1)</f>
        <v>#REF!</v>
      </c>
      <c r="BE6" s="69" t="e">
        <f xml:space="preserve"> COUNTIFS(#REF!,$AR6,#REF!,BE$2,results!$AE$5:$AE$301,1)</f>
        <v>#REF!</v>
      </c>
      <c r="BF6" s="69" t="e">
        <f xml:space="preserve"> COUNTIFS(#REF!,$AR6,#REF!,BF$2,results!$AE$5:$AE$301,1)</f>
        <v>#REF!</v>
      </c>
      <c r="BG6" s="68">
        <f>SUM(COUNTIFS(Feuil2!$A$4:$A$300,AR6,Feuil2!$H$4:$H$300,$AJ$4),COUNTIFS(Feuil2!$A$4:$A$300,$B$27,Feuil2!$H$4:$H$300,$AJ$4),COUNTIFS(Feuil2!$A$4:$A$300,AR6,Feuil2!$H$4:$H$300,$B$4),COUNTIFS(Feuil2!$A$4:$A$300,$B$27,Feuil2!$H$4:$H$300,$B$4),COUNTIFS(Feuil2!$A$4:$A$300,AR6,Feuil2!$H$4:$H$300,$B$5),COUNTIFS(Feuil2!$A$4:$A$300,$B$27,Feuil2!$H$4:$H$300,$B$5))</f>
        <v>0</v>
      </c>
    </row>
    <row r="7" spans="1:60" ht="15.75" x14ac:dyDescent="0.25">
      <c r="A7" s="274"/>
      <c r="B7" s="160" t="str">
        <f>IF($AI$3=1024,384,IF($AI$3=256,"96",IF($AI$3=64,"24","12")))</f>
        <v>96</v>
      </c>
      <c r="C7" s="68">
        <f>+COUNTIFS(Feuil2!$A$4:$A$300,B7,Feuil2!$H$4:$H$300,0.01)</f>
        <v>0</v>
      </c>
      <c r="D7" s="69">
        <f>+COUNTIFS(results!$F$5:$F$301,'répartition colonne F'!$B7,results!$M$5:$M$301,'répartition colonne F'!D$2)</f>
        <v>0</v>
      </c>
      <c r="E7" s="69">
        <f>+COUNTIFS(results!$F$5:$F$301,'répartition colonne F'!$B7,results!$M$5:$M$301,'répartition colonne F'!E$2)</f>
        <v>0</v>
      </c>
      <c r="F7" s="69">
        <f>+COUNTIFS(results!$F$5:$F$301,'répartition colonne F'!$B7,results!$M$5:$M$301,'répartition colonne F'!F$2)</f>
        <v>0</v>
      </c>
      <c r="G7" s="69">
        <f>+COUNTIFS(results!$F$5:$F$301,'répartition colonne F'!$B7,results!$M$5:$M$301,'répartition colonne F'!G$2)</f>
        <v>0</v>
      </c>
      <c r="H7" s="69">
        <f>+COUNTIFS(results!$F$5:$F$301,'répartition colonne F'!$B7,results!$M$5:$M$301,'répartition colonne F'!H$2)</f>
        <v>0</v>
      </c>
      <c r="I7" s="69">
        <f>+COUNTIFS(results!$F$5:$F$301,'répartition colonne F'!$B7,results!$M$5:$M$301,'répartition colonne F'!I$2)</f>
        <v>0</v>
      </c>
      <c r="J7" s="69">
        <f>+COUNTIFS(results!$F$5:$F$301,'répartition colonne F'!$B7,results!$M$5:$M$301,'répartition colonne F'!J$2)</f>
        <v>0</v>
      </c>
      <c r="K7" s="69">
        <f>+COUNTIFS(results!$F$5:$F$301,'répartition colonne F'!$B7,results!$M$5:$M$301,'répartition colonne F'!K$2)</f>
        <v>0</v>
      </c>
      <c r="L7" s="69">
        <f>+COUNTIFS(results!$F$5:$F$301,'répartition colonne F'!$B7,results!$M$5:$M$301,'répartition colonne F'!L$2)</f>
        <v>0</v>
      </c>
      <c r="M7" s="69">
        <f>+COUNTIFS(results!$F$5:$F$301,'répartition colonne F'!$B7,results!$M$5:$M$301,'répartition colonne F'!M$2)</f>
        <v>0</v>
      </c>
      <c r="N7" s="69">
        <f>+COUNTIFS(results!$F$5:$F$301,'répartition colonne F'!$B7,results!$M$5:$M$301,'répartition colonne F'!N$2)</f>
        <v>0</v>
      </c>
      <c r="O7" s="69">
        <f>+COUNTIFS(results!$F$5:$F$301,'répartition colonne F'!$B7,results!$M$5:$M$301,'répartition colonne F'!O$2)</f>
        <v>0</v>
      </c>
      <c r="P7" s="69">
        <f>+COUNTIFS(results!$F$5:$F$301,'répartition colonne F'!$B7,results!$M$5:$M$301,'répartition colonne F'!P$2)</f>
        <v>0</v>
      </c>
      <c r="Q7" s="69">
        <f>+COUNTIFS(results!$F$5:$F$301,'répartition colonne F'!$B7,results!$M$5:$M$301,'répartition colonne F'!Q$2)</f>
        <v>0</v>
      </c>
      <c r="R7" s="69">
        <f>+COUNTIFS(results!$F$5:$F$301,'répartition colonne F'!$B7,results!$M$5:$M$301,'répartition colonne F'!R$2)</f>
        <v>0</v>
      </c>
      <c r="S7" s="69">
        <f>+COUNTIFS(results!$F$5:$F$301,'répartition colonne F'!$B7,results!$M$5:$M$301,'répartition colonne F'!S$2)</f>
        <v>0</v>
      </c>
      <c r="T7" s="69">
        <f>+COUNTIFS(results!$F$5:$F$301,'répartition colonne F'!$B7,results!$M$5:$M$301,'répartition colonne F'!T$2)</f>
        <v>0</v>
      </c>
      <c r="U7" s="69">
        <f>+COUNTIFS(results!$F$5:$F$301,'répartition colonne F'!$B7,results!$M$5:$M$301,'répartition colonne F'!U$2)</f>
        <v>0</v>
      </c>
      <c r="V7" s="69">
        <f>+COUNTIFS(results!$F$5:$F$301,'répartition colonne F'!$B7,results!$M$5:$M$301,'répartition colonne F'!V$2)</f>
        <v>0</v>
      </c>
      <c r="W7" s="69">
        <f>+COUNTIFS(results!$F$5:$F$301,'répartition colonne F'!$B7,results!$M$5:$M$301,'répartition colonne F'!W$2)</f>
        <v>0</v>
      </c>
      <c r="X7" s="69">
        <f>+COUNTIFS(results!$F$5:$F$301,'répartition colonne F'!$B7,results!$M$5:$M$301,'répartition colonne F'!X$2)</f>
        <v>0</v>
      </c>
      <c r="Y7" s="69">
        <f>+COUNTIFS(results!$F$5:$F$301,'répartition colonne F'!$B7,results!$M$5:$M$301,'répartition colonne F'!Y$2)</f>
        <v>0</v>
      </c>
      <c r="Z7" s="69">
        <f>+COUNTIFS(results!$F$5:$F$301,'répartition colonne F'!$B7,results!$M$5:$M$301,'répartition colonne F'!Z$2)</f>
        <v>0</v>
      </c>
      <c r="AA7" s="70">
        <f>+COUNTIFS(results!$F$5:$F$301,'répartition colonne F'!$B7,results!$M$5:$M$301,'répartition colonne F'!AA$2)</f>
        <v>0</v>
      </c>
      <c r="AB7" s="70">
        <f>+COUNTIFS(results!$F$5:$F$301,'répartition colonne F'!$B7,results!$M$5:$M$301,'répartition colonne F'!AB$2)</f>
        <v>0</v>
      </c>
      <c r="AC7" s="71">
        <f>+COUNTIFS(results!$F$5:$F$301,'répartition colonne F'!$B7,results!$M$5:$M$301,'répartition colonne F'!AC$2)</f>
        <v>0</v>
      </c>
      <c r="AD7" s="70">
        <f>+COUNTIFS(results!$F$5:$F$301,'répartition colonne F'!$B7,results!$M$5:$M$301,'répartition colonne F'!AD$2)</f>
        <v>0</v>
      </c>
      <c r="AE7" s="70">
        <f>+COUNTIFS(results!$F$5:$F$301,'répartition colonne F'!$B7,results!$M$5:$M$301,'répartition colonne F'!AE$2)</f>
        <v>0</v>
      </c>
      <c r="AF7" s="205">
        <f>+COUNTIFS(results!$F$5:$F$301,'répartition colonne F'!$B7,results!$M$5:$M$301,'répartition colonne F'!AF$2)</f>
        <v>0</v>
      </c>
      <c r="AG7" s="68">
        <f>+COUNTIFS(Feuil2!$A$4:$A$300,B7,Feuil2!$H$4:$H$300,$AJ$4)</f>
        <v>0</v>
      </c>
      <c r="AJ7">
        <v>64</v>
      </c>
      <c r="AK7">
        <v>128</v>
      </c>
      <c r="AP7" s="198"/>
      <c r="AQ7" s="271"/>
      <c r="AR7" s="160" t="str">
        <f>IF($AI$3=1024,1,IF($AI$3=256,"0,25",IF($AI$3=64,"0,064","0,032")))</f>
        <v>0,25</v>
      </c>
      <c r="AS7" s="68">
        <f>SUM(COUNTIFS(Feuil2!$A$4:$A$300,AR7,Feuil2!$H$4:$H$300,0.01),COUNTIFS(Feuil2!$A$4:$A$300,$B$25,Feuil2!$H$4:$H$300,0.01),COUNTIFS(Feuil2!$A$4:$A$300,AR7,Feuil2!$H$4:$H$300,B$32),COUNTIFS(Feuil2!$A$4:$A$300,$B$25,Feuil2!$H$4:$H$300,$B$32))</f>
        <v>0</v>
      </c>
      <c r="AT7" s="69" t="e">
        <f xml:space="preserve"> COUNTIFS(#REF!,$AR7,#REF!,AT$2,results!$AE$5:$AE$301,1)</f>
        <v>#REF!</v>
      </c>
      <c r="AU7" s="69" t="e">
        <f xml:space="preserve"> COUNTIFS(#REF!,$AR7,#REF!,AU$2,results!$AE$5:$AE$301,1)</f>
        <v>#REF!</v>
      </c>
      <c r="AV7" s="70" t="e">
        <f xml:space="preserve"> COUNTIFS(#REF!,$AR7,#REF!,AV$2,results!$AE$5:$AE$301,1)</f>
        <v>#REF!</v>
      </c>
      <c r="AW7" s="71" t="e">
        <f xml:space="preserve"> COUNTIFS(#REF!,$AR7,#REF!,AW$2,results!$AE$5:$AE$301,1)</f>
        <v>#REF!</v>
      </c>
      <c r="AX7" s="70" t="e">
        <f xml:space="preserve"> COUNTIFS(#REF!,$AR7,#REF!,AX$2,results!$AE$5:$AE$301,1)</f>
        <v>#REF!</v>
      </c>
      <c r="AY7" s="69" t="e">
        <f xml:space="preserve"> COUNTIFS(#REF!,$AR7,#REF!,AY$2,results!$AE$5:$AE$301,1)</f>
        <v>#REF!</v>
      </c>
      <c r="AZ7" s="69" t="e">
        <f xml:space="preserve"> COUNTIFS(#REF!,$AR7,#REF!,AZ$2,results!$AE$5:$AE$301,1)</f>
        <v>#REF!</v>
      </c>
      <c r="BA7" s="69" t="e">
        <f xml:space="preserve"> COUNTIFS(#REF!,$AR7,#REF!,BA$2,results!$AE$5:$AE$301,1)</f>
        <v>#REF!</v>
      </c>
      <c r="BB7" s="69" t="e">
        <f xml:space="preserve"> COUNTIFS(#REF!,$AR7,#REF!,BB$2,results!$AE$5:$AE$301,1)</f>
        <v>#REF!</v>
      </c>
      <c r="BC7" s="69" t="e">
        <f xml:space="preserve"> COUNTIFS(#REF!,$AR7,#REF!,BC$2,results!$AE$5:$AE$301,1)</f>
        <v>#REF!</v>
      </c>
      <c r="BD7" s="69" t="e">
        <f xml:space="preserve"> COUNTIFS(#REF!,$AR7,#REF!,BD$2,results!$AE$5:$AE$301,1)</f>
        <v>#REF!</v>
      </c>
      <c r="BE7" s="69" t="e">
        <f xml:space="preserve"> COUNTIFS(#REF!,$AR7,#REF!,BE$2,results!$AE$5:$AE$301,1)</f>
        <v>#REF!</v>
      </c>
      <c r="BF7" s="69" t="e">
        <f xml:space="preserve"> COUNTIFS(#REF!,$AR7,#REF!,BF$2,results!$AE$5:$AE$301,1)</f>
        <v>#REF!</v>
      </c>
      <c r="BG7" s="68">
        <f>SUM(COUNTIFS(Feuil2!$A$4:$A$300,AR7,Feuil2!$H$4:$H$300,$AJ$4),COUNTIFS(Feuil2!$A$4:$A$300,$B$25,Feuil2!$H$4:$H$300,$AJ$4),COUNTIFS(Feuil2!$A$4:$A$300,AR7,Feuil2!$H$4:$H$300,$B$4),COUNTIFS(Feuil2!$A$4:$A$300,$B$25,Feuil2!$H$4:$H$300,$B$4),COUNTIFS(Feuil2!$A$4:$A$300,AR7,Feuil2!$H$4:$H$300,$B$5),COUNTIFS(Feuil2!$A$4:$A$300,$B$25,Feuil2!$H$4:$H$300,$B$5))</f>
        <v>0</v>
      </c>
    </row>
    <row r="8" spans="1:60" ht="15.75" x14ac:dyDescent="0.25">
      <c r="A8" s="274"/>
      <c r="B8" s="160" t="str">
        <f>IF($AI$3=1024,256,IF($AI$3=256,"64",IF($AI$3=64,"16","8")))</f>
        <v>64</v>
      </c>
      <c r="C8" s="68">
        <f>+COUNTIFS(Feuil2!$A$4:$A$300,B8,Feuil2!$H$4:$H$300,0.01)</f>
        <v>0</v>
      </c>
      <c r="D8" s="69">
        <f>+COUNTIFS(results!$F$5:$F$301,'répartition colonne F'!$B8,results!$M$5:$M$301,'répartition colonne F'!D$2)</f>
        <v>0</v>
      </c>
      <c r="E8" s="69">
        <f>+COUNTIFS(results!$F$5:$F$301,'répartition colonne F'!$B8,results!$M$5:$M$301,'répartition colonne F'!E$2)</f>
        <v>0</v>
      </c>
      <c r="F8" s="69">
        <f>+COUNTIFS(results!$F$5:$F$301,'répartition colonne F'!$B8,results!$M$5:$M$301,'répartition colonne F'!F$2)</f>
        <v>0</v>
      </c>
      <c r="G8" s="69">
        <f>+COUNTIFS(results!$F$5:$F$301,'répartition colonne F'!$B8,results!$M$5:$M$301,'répartition colonne F'!G$2)</f>
        <v>0</v>
      </c>
      <c r="H8" s="69">
        <f>+COUNTIFS(results!$F$5:$F$301,'répartition colonne F'!$B8,results!$M$5:$M$301,'répartition colonne F'!H$2)</f>
        <v>0</v>
      </c>
      <c r="I8" s="69">
        <f>+COUNTIFS(results!$F$5:$F$301,'répartition colonne F'!$B8,results!$M$5:$M$301,'répartition colonne F'!I$2)</f>
        <v>0</v>
      </c>
      <c r="J8" s="69">
        <f>+COUNTIFS(results!$F$5:$F$301,'répartition colonne F'!$B8,results!$M$5:$M$301,'répartition colonne F'!J$2)</f>
        <v>0</v>
      </c>
      <c r="K8" s="69">
        <f>+COUNTIFS(results!$F$5:$F$301,'répartition colonne F'!$B8,results!$M$5:$M$301,'répartition colonne F'!K$2)</f>
        <v>0</v>
      </c>
      <c r="L8" s="69">
        <f>+COUNTIFS(results!$F$5:$F$301,'répartition colonne F'!$B8,results!$M$5:$M$301,'répartition colonne F'!L$2)</f>
        <v>0</v>
      </c>
      <c r="M8" s="69">
        <f>+COUNTIFS(results!$F$5:$F$301,'répartition colonne F'!$B8,results!$M$5:$M$301,'répartition colonne F'!M$2)</f>
        <v>0</v>
      </c>
      <c r="N8" s="69">
        <f>+COUNTIFS(results!$F$5:$F$301,'répartition colonne F'!$B8,results!$M$5:$M$301,'répartition colonne F'!N$2)</f>
        <v>0</v>
      </c>
      <c r="O8" s="69">
        <f>+COUNTIFS(results!$F$5:$F$301,'répartition colonne F'!$B8,results!$M$5:$M$301,'répartition colonne F'!O$2)</f>
        <v>0</v>
      </c>
      <c r="P8" s="69">
        <f>+COUNTIFS(results!$F$5:$F$301,'répartition colonne F'!$B8,results!$M$5:$M$301,'répartition colonne F'!P$2)</f>
        <v>0</v>
      </c>
      <c r="Q8" s="69">
        <f>+COUNTIFS(results!$F$5:$F$301,'répartition colonne F'!$B8,results!$M$5:$M$301,'répartition colonne F'!Q$2)</f>
        <v>0</v>
      </c>
      <c r="R8" s="69">
        <f>+COUNTIFS(results!$F$5:$F$301,'répartition colonne F'!$B8,results!$M$5:$M$301,'répartition colonne F'!R$2)</f>
        <v>0</v>
      </c>
      <c r="S8" s="69">
        <f>+COUNTIFS(results!$F$5:$F$301,'répartition colonne F'!$B8,results!$M$5:$M$301,'répartition colonne F'!S$2)</f>
        <v>0</v>
      </c>
      <c r="T8" s="69">
        <f>+COUNTIFS(results!$F$5:$F$301,'répartition colonne F'!$B8,results!$M$5:$M$301,'répartition colonne F'!T$2)</f>
        <v>0</v>
      </c>
      <c r="U8" s="69">
        <f>+COUNTIFS(results!$F$5:$F$301,'répartition colonne F'!$B8,results!$M$5:$M$301,'répartition colonne F'!U$2)</f>
        <v>0</v>
      </c>
      <c r="V8" s="69">
        <f>+COUNTIFS(results!$F$5:$F$301,'répartition colonne F'!$B8,results!$M$5:$M$301,'répartition colonne F'!V$2)</f>
        <v>0</v>
      </c>
      <c r="W8" s="69">
        <f>+COUNTIFS(results!$F$5:$F$301,'répartition colonne F'!$B8,results!$M$5:$M$301,'répartition colonne F'!W$2)</f>
        <v>0</v>
      </c>
      <c r="X8" s="69">
        <f>+COUNTIFS(results!$F$5:$F$301,'répartition colonne F'!$B8,results!$M$5:$M$301,'répartition colonne F'!X$2)</f>
        <v>0</v>
      </c>
      <c r="Y8" s="69">
        <f>+COUNTIFS(results!$F$5:$F$301,'répartition colonne F'!$B8,results!$M$5:$M$301,'répartition colonne F'!Y$2)</f>
        <v>0</v>
      </c>
      <c r="Z8" s="70">
        <f>+COUNTIFS(results!$F$5:$F$301,'répartition colonne F'!$B8,results!$M$5:$M$301,'répartition colonne F'!Z$2)</f>
        <v>0</v>
      </c>
      <c r="AA8" s="70">
        <f>+COUNTIFS(results!$F$5:$F$301,'répartition colonne F'!$B8,results!$M$5:$M$301,'répartition colonne F'!AA$2)</f>
        <v>0</v>
      </c>
      <c r="AB8" s="71">
        <f>+COUNTIFS(results!$F$5:$F$301,'répartition colonne F'!$B8,results!$M$5:$M$301,'répartition colonne F'!AB$2)</f>
        <v>0</v>
      </c>
      <c r="AC8" s="70">
        <f>+COUNTIFS(results!$F$5:$F$301,'répartition colonne F'!$B8,results!$M$5:$M$301,'répartition colonne F'!AC$2)</f>
        <v>0</v>
      </c>
      <c r="AD8" s="70">
        <f>+COUNTIFS(results!$F$5:$F$301,'répartition colonne F'!$B8,results!$M$5:$M$301,'répartition colonne F'!AD$2)</f>
        <v>0</v>
      </c>
      <c r="AE8" s="69">
        <f>+COUNTIFS(results!$F$5:$F$301,'répartition colonne F'!$B8,results!$M$5:$M$301,'répartition colonne F'!AE$2)</f>
        <v>0</v>
      </c>
      <c r="AF8" s="69">
        <f>+COUNTIFS(results!$F$5:$F$301,'répartition colonne F'!$B8,results!$M$5:$M$301,'répartition colonne F'!AF$2)</f>
        <v>0</v>
      </c>
      <c r="AG8" s="68">
        <f>+COUNTIFS(Feuil2!$A$4:$A$300,B8,Feuil2!$H$4:$H$300,$AJ$4)</f>
        <v>0</v>
      </c>
      <c r="AJ8">
        <v>256</v>
      </c>
      <c r="AK8">
        <v>512</v>
      </c>
      <c r="AL8" t="str">
        <f>IF(results!$M$3="Etest",IF(AB11=0,1),"BMD")</f>
        <v>BMD</v>
      </c>
      <c r="AM8">
        <v>6</v>
      </c>
      <c r="AP8" s="198"/>
      <c r="AQ8" s="271"/>
      <c r="AR8" s="160" t="str">
        <f>IF($AI$3=1024,2,IF($AI$3=256,"0,5",IF($AI$3=64,"0,125","0,064")))</f>
        <v>0,5</v>
      </c>
      <c r="AS8" s="68">
        <f>SUM(COUNTIFS(Feuil2!$A$4:$A$300,AR8,Feuil2!$H$4:$H$300,0.01),COUNTIFS(Feuil2!$A$4:$A$300,$B$23,Feuil2!$H$4:$H$300,0.01),COUNTIFS(Feuil2!$A$4:$A$300,AR8,Feuil2!$H$4:$H$300,$B$32),COUNTIFS(Feuil2!$A$4:$A$300,$B$23,Feuil2!$H$4:$H$300,$B$32))</f>
        <v>0</v>
      </c>
      <c r="AT8" s="69" t="e">
        <f xml:space="preserve"> COUNTIFS(#REF!,$AR8,#REF!,AT$2,results!$AE$5:$AE$301,1)</f>
        <v>#REF!</v>
      </c>
      <c r="AU8" s="69" t="e">
        <f xml:space="preserve"> COUNTIFS(#REF!,$AR8,#REF!,AU$2,results!$AE$5:$AE$301,1)</f>
        <v>#REF!</v>
      </c>
      <c r="AV8" s="69" t="e">
        <f xml:space="preserve"> COUNTIFS(#REF!,$AR8,#REF!,AV$2,results!$AE$5:$AE$301,1)</f>
        <v>#REF!</v>
      </c>
      <c r="AW8" s="70" t="e">
        <f xml:space="preserve"> COUNTIFS(#REF!,$AR8,#REF!,AW$2,results!$AE$5:$AE$301,1)</f>
        <v>#REF!</v>
      </c>
      <c r="AX8" s="71" t="e">
        <f xml:space="preserve"> COUNTIFS(#REF!,$AR8,#REF!,AX$2,results!$AE$5:$AE$301,1)</f>
        <v>#REF!</v>
      </c>
      <c r="AY8" s="70" t="e">
        <f xml:space="preserve"> COUNTIFS(#REF!,$AR8,#REF!,AY$2,results!$AE$5:$AE$301,1)</f>
        <v>#REF!</v>
      </c>
      <c r="AZ8" s="69" t="e">
        <f xml:space="preserve"> COUNTIFS(#REF!,$AR8,#REF!,AZ$2,results!$AE$5:$AE$301,1)</f>
        <v>#REF!</v>
      </c>
      <c r="BA8" s="69" t="e">
        <f xml:space="preserve"> COUNTIFS(#REF!,$AR8,#REF!,BA$2,results!$AE$5:$AE$301,1)</f>
        <v>#REF!</v>
      </c>
      <c r="BB8" s="69" t="e">
        <f xml:space="preserve"> COUNTIFS(#REF!,$AR8,#REF!,BB$2,results!$AE$5:$AE$301,1)</f>
        <v>#REF!</v>
      </c>
      <c r="BC8" s="69" t="e">
        <f xml:space="preserve"> COUNTIFS(#REF!,$AR8,#REF!,BC$2,results!$AE$5:$AE$301,1)</f>
        <v>#REF!</v>
      </c>
      <c r="BD8" s="69" t="e">
        <f xml:space="preserve"> COUNTIFS(#REF!,$AR8,#REF!,BD$2,results!$AE$5:$AE$301,1)</f>
        <v>#REF!</v>
      </c>
      <c r="BE8" s="69" t="e">
        <f xml:space="preserve"> COUNTIFS(#REF!,$AR8,#REF!,BE$2,results!$AE$5:$AE$301,1)</f>
        <v>#REF!</v>
      </c>
      <c r="BF8" s="69" t="e">
        <f xml:space="preserve"> COUNTIFS(#REF!,$AR8,#REF!,BF$2,results!$AE$5:$AE$301,1)</f>
        <v>#REF!</v>
      </c>
      <c r="BG8" s="68">
        <f>SUM(COUNTIFS(Feuil2!$A$4:$A$300,AR8,Feuil2!$H$4:$H$300,$AJ$4),COUNTIFS(Feuil2!$A$4:$A$300,$B$23,Feuil2!$H$4:$H$300,$AJ$4),COUNTIFS(Feuil2!$A$4:$A$300,AR8,Feuil2!$H$4:$H$300,$B$4),COUNTIFS(Feuil2!$A$4:$A$300,$B$23,Feuil2!$H$4:$H$300,$B$4),COUNTIFS(Feuil2!$A$4:$A$300,AR8,Feuil2!$H$4:$H$300,$B$5),COUNTIFS(Feuil2!$A$4:$A$300,$B$23,Feuil2!$H$4:$H$300,$B$5))</f>
        <v>0</v>
      </c>
    </row>
    <row r="9" spans="1:60" ht="15.75" x14ac:dyDescent="0.25">
      <c r="A9" s="274"/>
      <c r="B9" s="160" t="str">
        <f>IF($AI$3=1024,192,IF($AI$3=256,"48",IF($AI$3=64,"12","6")))</f>
        <v>48</v>
      </c>
      <c r="C9" s="68">
        <f>+COUNTIFS(Feuil2!$A$4:$A$300,B9,Feuil2!$H$4:$H$300,0.01)</f>
        <v>0</v>
      </c>
      <c r="D9" s="69">
        <f>+COUNTIFS(results!$F$5:$F$301,'répartition colonne F'!$B9,results!$M$5:$M$301,'répartition colonne F'!D$2)</f>
        <v>0</v>
      </c>
      <c r="E9" s="69">
        <f>+COUNTIFS(results!$F$5:$F$301,'répartition colonne F'!$B9,results!$M$5:$M$301,'répartition colonne F'!E$2)</f>
        <v>0</v>
      </c>
      <c r="F9" s="69">
        <f>+COUNTIFS(results!$F$5:$F$301,'répartition colonne F'!$B9,results!$M$5:$M$301,'répartition colonne F'!F$2)</f>
        <v>0</v>
      </c>
      <c r="G9" s="69">
        <f>+COUNTIFS(results!$F$5:$F$301,'répartition colonne F'!$B9,results!$M$5:$M$301,'répartition colonne F'!G$2)</f>
        <v>0</v>
      </c>
      <c r="H9" s="69">
        <f>+COUNTIFS(results!$F$5:$F$301,'répartition colonne F'!$B9,results!$M$5:$M$301,'répartition colonne F'!H$2)</f>
        <v>0</v>
      </c>
      <c r="I9" s="69">
        <f>+COUNTIFS(results!$F$5:$F$301,'répartition colonne F'!$B9,results!$M$5:$M$301,'répartition colonne F'!I$2)</f>
        <v>0</v>
      </c>
      <c r="J9" s="69">
        <f>+COUNTIFS(results!$F$5:$F$301,'répartition colonne F'!$B9,results!$M$5:$M$301,'répartition colonne F'!J$2)</f>
        <v>0</v>
      </c>
      <c r="K9" s="69">
        <f>+COUNTIFS(results!$F$5:$F$301,'répartition colonne F'!$B9,results!$M$5:$M$301,'répartition colonne F'!K$2)</f>
        <v>0</v>
      </c>
      <c r="L9" s="69">
        <f>+COUNTIFS(results!$F$5:$F$301,'répartition colonne F'!$B9,results!$M$5:$M$301,'répartition colonne F'!L$2)</f>
        <v>0</v>
      </c>
      <c r="M9" s="69">
        <f>+COUNTIFS(results!$F$5:$F$301,'répartition colonne F'!$B9,results!$M$5:$M$301,'répartition colonne F'!M$2)</f>
        <v>0</v>
      </c>
      <c r="N9" s="69">
        <f>+COUNTIFS(results!$F$5:$F$301,'répartition colonne F'!$B9,results!$M$5:$M$301,'répartition colonne F'!N$2)</f>
        <v>0</v>
      </c>
      <c r="O9" s="69">
        <f>+COUNTIFS(results!$F$5:$F$301,'répartition colonne F'!$B9,results!$M$5:$M$301,'répartition colonne F'!O$2)</f>
        <v>0</v>
      </c>
      <c r="P9" s="69">
        <f>+COUNTIFS(results!$F$5:$F$301,'répartition colonne F'!$B9,results!$M$5:$M$301,'répartition colonne F'!P$2)</f>
        <v>0</v>
      </c>
      <c r="Q9" s="69">
        <f>+COUNTIFS(results!$F$5:$F$301,'répartition colonne F'!$B9,results!$M$5:$M$301,'répartition colonne F'!Q$2)</f>
        <v>0</v>
      </c>
      <c r="R9" s="69">
        <f>+COUNTIFS(results!$F$5:$F$301,'répartition colonne F'!$B9,results!$M$5:$M$301,'répartition colonne F'!R$2)</f>
        <v>0</v>
      </c>
      <c r="S9" s="69">
        <f>+COUNTIFS(results!$F$5:$F$301,'répartition colonne F'!$B9,results!$M$5:$M$301,'répartition colonne F'!S$2)</f>
        <v>0</v>
      </c>
      <c r="T9" s="69">
        <f>+COUNTIFS(results!$F$5:$F$301,'répartition colonne F'!$B9,results!$M$5:$M$301,'répartition colonne F'!T$2)</f>
        <v>0</v>
      </c>
      <c r="U9" s="69">
        <f>+COUNTIFS(results!$F$5:$F$301,'répartition colonne F'!$B9,results!$M$5:$M$301,'répartition colonne F'!U$2)</f>
        <v>0</v>
      </c>
      <c r="V9" s="69">
        <f>+COUNTIFS(results!$F$5:$F$301,'répartition colonne F'!$B9,results!$M$5:$M$301,'répartition colonne F'!V$2)</f>
        <v>0</v>
      </c>
      <c r="W9" s="69">
        <f>+COUNTIFS(results!$F$5:$F$301,'répartition colonne F'!$B9,results!$M$5:$M$301,'répartition colonne F'!W$2)</f>
        <v>0</v>
      </c>
      <c r="X9" s="69">
        <f>+COUNTIFS(results!$F$5:$F$301,'répartition colonne F'!$B9,results!$M$5:$M$301,'répartition colonne F'!X$2)</f>
        <v>0</v>
      </c>
      <c r="Y9" s="70">
        <f>+COUNTIFS(results!$F$5:$F$301,'répartition colonne F'!$B9,results!$M$5:$M$301,'répartition colonne F'!Y$2)</f>
        <v>0</v>
      </c>
      <c r="Z9" s="70">
        <f>+COUNTIFS(results!$F$5:$F$301,'répartition colonne F'!$B9,results!$M$5:$M$301,'répartition colonne F'!Z$2)</f>
        <v>0</v>
      </c>
      <c r="AA9" s="71">
        <f>+COUNTIFS(results!$F$5:$F$301,'répartition colonne F'!$B9,results!$M$5:$M$301,'répartition colonne F'!AA$2)</f>
        <v>0</v>
      </c>
      <c r="AB9" s="70">
        <f>+COUNTIFS(results!$F$5:$F$301,'répartition colonne F'!$B9,results!$M$5:$M$301,'répartition colonne F'!AB$2)</f>
        <v>0</v>
      </c>
      <c r="AC9" s="70">
        <f>+COUNTIFS(results!$F$5:$F$301,'répartition colonne F'!$B9,results!$M$5:$M$301,'répartition colonne F'!AC$2)</f>
        <v>0</v>
      </c>
      <c r="AD9" s="205">
        <f>+COUNTIFS(results!$F$5:$F$301,'répartition colonne F'!$B9,results!$M$5:$M$301,'répartition colonne F'!AD$2)</f>
        <v>0</v>
      </c>
      <c r="AE9" s="69">
        <f>+COUNTIFS(results!$F$5:$F$301,'répartition colonne F'!$B9,results!$M$5:$M$301,'répartition colonne F'!AE$2)</f>
        <v>0</v>
      </c>
      <c r="AF9" s="69">
        <f>+COUNTIFS(results!$F$5:$F$301,'répartition colonne F'!$B9,results!$M$5:$M$301,'répartition colonne F'!AF$2)</f>
        <v>0</v>
      </c>
      <c r="AG9" s="68">
        <f>+COUNTIFS(Feuil2!$A$4:$A$300,B9,Feuil2!$H$4:$H$300,$AJ$4)</f>
        <v>0</v>
      </c>
      <c r="AJ9">
        <v>1024</v>
      </c>
      <c r="AK9">
        <v>2046</v>
      </c>
      <c r="AP9" s="198"/>
      <c r="AQ9" s="271"/>
      <c r="AR9" s="160" t="str">
        <f>IF($AI$3=1024,4,IF($AI$3=256,"1",IF($AI$3=64,"0,25","0,125")))</f>
        <v>1</v>
      </c>
      <c r="AS9" s="68">
        <f>SUM(COUNTIFS(Feuil2!$A$4:$A$300,AR9,Feuil2!$H$4:$H$300,0.01),COUNTIFS(Feuil2!$A$4:$A$300,$B$21,Feuil2!$H$4:$H$300,0.01),COUNTIFS(Feuil2!$A$4:$A$300,AR9,Feuil2!$H$4:$H$300,$B$32),COUNTIFS(Feuil2!$A$4:$A$300,$B$21,Feuil2!$H$4:$H$300,$B$32))</f>
        <v>0</v>
      </c>
      <c r="AT9" s="69" t="e">
        <f xml:space="preserve"> COUNTIFS(#REF!,$AR9,#REF!,AT$2,results!$AE$5:$AE$301,1)</f>
        <v>#REF!</v>
      </c>
      <c r="AU9" s="69" t="e">
        <f xml:space="preserve"> COUNTIFS(#REF!,$AR9,#REF!,AU$2,results!$AE$5:$AE$301,1)</f>
        <v>#REF!</v>
      </c>
      <c r="AV9" s="69" t="e">
        <f xml:space="preserve"> COUNTIFS(#REF!,$AR9,#REF!,AV$2,results!$AE$5:$AE$301,1)</f>
        <v>#REF!</v>
      </c>
      <c r="AW9" s="69" t="e">
        <f xml:space="preserve"> COUNTIFS(#REF!,$AR9,#REF!,AW$2,results!$AE$5:$AE$301,1)</f>
        <v>#REF!</v>
      </c>
      <c r="AX9" s="70" t="e">
        <f xml:space="preserve"> COUNTIFS(#REF!,$AR9,#REF!,AX$2,results!$AE$5:$AE$301,1)</f>
        <v>#REF!</v>
      </c>
      <c r="AY9" s="71" t="e">
        <f xml:space="preserve"> COUNTIFS(#REF!,$AR9,#REF!,AY$2,results!$AE$5:$AE$301,1)</f>
        <v>#REF!</v>
      </c>
      <c r="AZ9" s="70" t="e">
        <f xml:space="preserve"> COUNTIFS(#REF!,$AR9,#REF!,AZ$2,results!$AE$5:$AE$301,1)</f>
        <v>#REF!</v>
      </c>
      <c r="BA9" s="69" t="e">
        <f xml:space="preserve"> COUNTIFS(#REF!,$AR9,#REF!,BA$2,results!$AE$5:$AE$301,1)</f>
        <v>#REF!</v>
      </c>
      <c r="BB9" s="69" t="e">
        <f xml:space="preserve"> COUNTIFS(#REF!,$AR9,#REF!,BB$2,results!$AE$5:$AE$301,1)</f>
        <v>#REF!</v>
      </c>
      <c r="BC9" s="69" t="e">
        <f xml:space="preserve"> COUNTIFS(#REF!,$AR9,#REF!,BC$2,results!$AE$5:$AE$301,1)</f>
        <v>#REF!</v>
      </c>
      <c r="BD9" s="69" t="e">
        <f xml:space="preserve"> COUNTIFS(#REF!,$AR9,#REF!,BD$2,results!$AE$5:$AE$301,1)</f>
        <v>#REF!</v>
      </c>
      <c r="BE9" s="69" t="e">
        <f xml:space="preserve"> COUNTIFS(#REF!,$AR9,#REF!,BE$2,results!$AE$5:$AE$301,1)</f>
        <v>#REF!</v>
      </c>
      <c r="BF9" s="69" t="e">
        <f xml:space="preserve"> COUNTIFS(#REF!,$AR9,#REF!,BF$2,results!$AE$5:$AE$301,1)</f>
        <v>#REF!</v>
      </c>
      <c r="BG9" s="68">
        <f>SUM(COUNTIFS(Feuil2!$A$4:$A$300,AR9,Feuil2!$H$4:$H$300,$AJ$4),COUNTIFS(Feuil2!$A$4:$A$300,$B$21,Feuil2!$H$4:$H$300,$AJ$4),COUNTIFS(Feuil2!$A$4:$A$300,AR9,Feuil2!$H$4:$H$300,$B$4),COUNTIFS(Feuil2!$A$4:$A$300,$B$21,Feuil2!$H$4:$H$300,$B$4),COUNTIFS(Feuil2!$A$4:$A$300,AR9,Feuil2!$H$4:$H$300,$B$5),COUNTIFS(Feuil2!$A$4:$A$300,$B$21,Feuil2!$H$4:$H$300,$B$5))</f>
        <v>0</v>
      </c>
    </row>
    <row r="10" spans="1:60" ht="15.75" x14ac:dyDescent="0.25">
      <c r="A10" s="274"/>
      <c r="B10" s="160" t="str">
        <f>IF($AI$3=1024,128,IF($AI$3=256,"32",IF($AI$3=64,"8","4")))</f>
        <v>32</v>
      </c>
      <c r="C10" s="68">
        <f>+COUNTIFS(Feuil2!$A$4:$A$300,B10,Feuil2!$H$4:$H$300,0.01)</f>
        <v>0</v>
      </c>
      <c r="D10" s="69">
        <f>+COUNTIFS(results!$F$5:$F$301,'répartition colonne F'!$B10,results!$M$5:$M$301,'répartition colonne F'!D$2)</f>
        <v>0</v>
      </c>
      <c r="E10" s="69">
        <f>+COUNTIFS(results!$F$5:$F$301,'répartition colonne F'!$B10,results!$M$5:$M$301,'répartition colonne F'!E$2)</f>
        <v>0</v>
      </c>
      <c r="F10" s="69">
        <f>+COUNTIFS(results!$F$5:$F$301,'répartition colonne F'!$B10,results!$M$5:$M$301,'répartition colonne F'!F$2)</f>
        <v>0</v>
      </c>
      <c r="G10" s="69">
        <f>+COUNTIFS(results!$F$5:$F$301,'répartition colonne F'!$B10,results!$M$5:$M$301,'répartition colonne F'!G$2)</f>
        <v>0</v>
      </c>
      <c r="H10" s="69">
        <f>+COUNTIFS(results!$F$5:$F$301,'répartition colonne F'!$B10,results!$M$5:$M$301,'répartition colonne F'!H$2)</f>
        <v>0</v>
      </c>
      <c r="I10" s="69">
        <f>+COUNTIFS(results!$F$5:$F$301,'répartition colonne F'!$B10,results!$M$5:$M$301,'répartition colonne F'!I$2)</f>
        <v>0</v>
      </c>
      <c r="J10" s="69">
        <f>+COUNTIFS(results!$F$5:$F$301,'répartition colonne F'!$B10,results!$M$5:$M$301,'répartition colonne F'!J$2)</f>
        <v>0</v>
      </c>
      <c r="K10" s="69">
        <f>+COUNTIFS(results!$F$5:$F$301,'répartition colonne F'!$B10,results!$M$5:$M$301,'répartition colonne F'!K$2)</f>
        <v>0</v>
      </c>
      <c r="L10" s="69">
        <f>+COUNTIFS(results!$F$5:$F$301,'répartition colonne F'!$B10,results!$M$5:$M$301,'répartition colonne F'!L$2)</f>
        <v>0</v>
      </c>
      <c r="M10" s="69">
        <f>+COUNTIFS(results!$F$5:$F$301,'répartition colonne F'!$B10,results!$M$5:$M$301,'répartition colonne F'!M$2)</f>
        <v>0</v>
      </c>
      <c r="N10" s="69">
        <f>+COUNTIFS(results!$F$5:$F$301,'répartition colonne F'!$B10,results!$M$5:$M$301,'répartition colonne F'!N$2)</f>
        <v>0</v>
      </c>
      <c r="O10" s="69">
        <f>+COUNTIFS(results!$F$5:$F$301,'répartition colonne F'!$B10,results!$M$5:$M$301,'répartition colonne F'!O$2)</f>
        <v>0</v>
      </c>
      <c r="P10" s="69">
        <f>+COUNTIFS(results!$F$5:$F$301,'répartition colonne F'!$B10,results!$M$5:$M$301,'répartition colonne F'!P$2)</f>
        <v>0</v>
      </c>
      <c r="Q10" s="69">
        <f>+COUNTIFS(results!$F$5:$F$301,'répartition colonne F'!$B10,results!$M$5:$M$301,'répartition colonne F'!Q$2)</f>
        <v>0</v>
      </c>
      <c r="R10" s="69">
        <f>+COUNTIFS(results!$F$5:$F$301,'répartition colonne F'!$B10,results!$M$5:$M$301,'répartition colonne F'!R$2)</f>
        <v>0</v>
      </c>
      <c r="S10" s="69">
        <f>+COUNTIFS(results!$F$5:$F$301,'répartition colonne F'!$B10,results!$M$5:$M$301,'répartition colonne F'!S$2)</f>
        <v>0</v>
      </c>
      <c r="T10" s="69">
        <f>+COUNTIFS(results!$F$5:$F$301,'répartition colonne F'!$B10,results!$M$5:$M$301,'répartition colonne F'!T$2)</f>
        <v>0</v>
      </c>
      <c r="U10" s="69">
        <f>+COUNTIFS(results!$F$5:$F$301,'répartition colonne F'!$B10,results!$M$5:$M$301,'répartition colonne F'!U$2)</f>
        <v>0</v>
      </c>
      <c r="V10" s="69">
        <f>+COUNTIFS(results!$F$5:$F$301,'répartition colonne F'!$B10,results!$M$5:$M$301,'répartition colonne F'!V$2)</f>
        <v>0</v>
      </c>
      <c r="W10" s="69">
        <f>+COUNTIFS(results!$F$5:$F$301,'répartition colonne F'!$B10,results!$M$5:$M$301,'répartition colonne F'!W$2)</f>
        <v>0</v>
      </c>
      <c r="X10" s="70">
        <f>+COUNTIFS(results!$F$5:$F$301,'répartition colonne F'!$B10,results!$M$5:$M$301,'répartition colonne F'!X$2)</f>
        <v>0</v>
      </c>
      <c r="Y10" s="70">
        <f>+COUNTIFS(results!$F$5:$F$301,'répartition colonne F'!$B10,results!$M$5:$M$301,'répartition colonne F'!Y$2)</f>
        <v>0</v>
      </c>
      <c r="Z10" s="71">
        <f>+COUNTIFS(results!$F$5:$F$301,'répartition colonne F'!$B10,results!$M$5:$M$301,'répartition colonne F'!Z$2)</f>
        <v>0</v>
      </c>
      <c r="AA10" s="70">
        <f>+COUNTIFS(results!$F$5:$F$301,'répartition colonne F'!$B10,results!$M$5:$M$301,'répartition colonne F'!AA$2)</f>
        <v>0</v>
      </c>
      <c r="AB10" s="70">
        <f>+COUNTIFS(results!$F$5:$F$301,'répartition colonne F'!$B10,results!$M$5:$M$301,'répartition colonne F'!AB$2)</f>
        <v>0</v>
      </c>
      <c r="AC10" s="69">
        <f>+COUNTIFS(results!$F$5:$F$301,'répartition colonne F'!$B10,results!$M$5:$M$301,'répartition colonne F'!AC$2)</f>
        <v>0</v>
      </c>
      <c r="AD10" s="69">
        <f>+COUNTIFS(results!$F$5:$F$301,'répartition colonne F'!$B10,results!$M$5:$M$301,'répartition colonne F'!AD$2)</f>
        <v>0</v>
      </c>
      <c r="AE10" s="69">
        <f>+COUNTIFS(results!$F$5:$F$301,'répartition colonne F'!$B10,results!$M$5:$M$301,'répartition colonne F'!AE$2)</f>
        <v>0</v>
      </c>
      <c r="AF10" s="69">
        <f>+COUNTIFS(results!$F$5:$F$301,'répartition colonne F'!$B10,results!$M$5:$M$301,'répartition colonne F'!AF$2)</f>
        <v>0</v>
      </c>
      <c r="AG10" s="68">
        <f>+COUNTIFS(Feuil2!$A$4:$A$300,B10,Feuil2!$H$4:$H$300,$AJ$4)</f>
        <v>0</v>
      </c>
      <c r="AL10" t="str">
        <f>IF(results!$M$3="Etest",IF(Z13=0,1),"BMD")</f>
        <v>BMD</v>
      </c>
      <c r="AM10">
        <v>3</v>
      </c>
      <c r="AP10" s="198"/>
      <c r="AQ10" s="271"/>
      <c r="AR10" s="160" t="str">
        <f>IF($AI$3=1024,8,IF($AI$3=256,"2",IF($AI$3=64,"0,5","0,25")))</f>
        <v>2</v>
      </c>
      <c r="AS10" s="68">
        <f>SUM(COUNTIFS(Feuil2!$A$4:$A$300,$AR$10,Feuil2!$H$4:$H$300,0.01),COUNTIFS(Feuil2!$A$4:$A$300,$B$19,Feuil2!$H$4:$H$300,0.01),COUNTIFS(Feuil2!$A$4:$A$300,$AR$10,Feuil2!$H$4:$H$300,$B$32),COUNTIFS(Feuil2!$A$4:$A$300,$B$19,Feuil2!$H$4:$H$300,$B$32))</f>
        <v>0</v>
      </c>
      <c r="AT10" s="69" t="e">
        <f xml:space="preserve"> COUNTIFS(#REF!,$AR10,#REF!,AT$2,results!$AE$5:$AE$301,1)</f>
        <v>#REF!</v>
      </c>
      <c r="AU10" s="69" t="e">
        <f xml:space="preserve"> COUNTIFS(#REF!,$AR10,#REF!,AU$2,results!$AE$5:$AE$301,1)</f>
        <v>#REF!</v>
      </c>
      <c r="AV10" s="69" t="e">
        <f xml:space="preserve"> COUNTIFS(#REF!,$AR10,#REF!,AV$2,results!$AE$5:$AE$301,1)</f>
        <v>#REF!</v>
      </c>
      <c r="AW10" s="69" t="e">
        <f xml:space="preserve"> COUNTIFS(#REF!,$AR10,#REF!,AW$2,results!$AE$5:$AE$301,1)</f>
        <v>#REF!</v>
      </c>
      <c r="AX10" s="69" t="e">
        <f xml:space="preserve"> COUNTIFS(#REF!,$AR10,#REF!,AX$2,results!$AE$5:$AE$301,1)</f>
        <v>#REF!</v>
      </c>
      <c r="AY10" s="70" t="e">
        <f xml:space="preserve"> COUNTIFS(#REF!,$AR10,#REF!,AY$2,results!$AE$5:$AE$301,1)</f>
        <v>#REF!</v>
      </c>
      <c r="AZ10" s="71" t="e">
        <f xml:space="preserve"> COUNTIFS(#REF!,$AR10,#REF!,AZ$2,results!$AE$5:$AE$301,1)</f>
        <v>#REF!</v>
      </c>
      <c r="BA10" s="70" t="e">
        <f xml:space="preserve"> COUNTIFS(#REF!,$AR10,#REF!,BA$2,results!$AE$5:$AE$301,1)</f>
        <v>#REF!</v>
      </c>
      <c r="BB10" s="69" t="e">
        <f xml:space="preserve"> COUNTIFS(#REF!,$AR10,#REF!,BB$2,results!$AE$5:$AE$301,1)</f>
        <v>#REF!</v>
      </c>
      <c r="BC10" s="69" t="e">
        <f xml:space="preserve"> COUNTIFS(#REF!,$AR10,#REF!,BC$2,results!$AE$5:$AE$301,1)</f>
        <v>#REF!</v>
      </c>
      <c r="BD10" s="69" t="e">
        <f xml:space="preserve"> COUNTIFS(#REF!,$AR10,#REF!,BD$2,results!$AE$5:$AE$301,1)</f>
        <v>#REF!</v>
      </c>
      <c r="BE10" s="69" t="e">
        <f xml:space="preserve"> COUNTIFS(#REF!,$AR10,#REF!,BE$2,results!$AE$5:$AE$301,1)</f>
        <v>#REF!</v>
      </c>
      <c r="BF10" s="69" t="e">
        <f xml:space="preserve"> COUNTIFS(#REF!,$AR10,#REF!,BF$2,results!$AE$5:$AE$301,1)</f>
        <v>#REF!</v>
      </c>
      <c r="BG10" s="68">
        <f>SUM(COUNTIFS(Feuil2!$A$4:$A$300,$AR$10,Feuil2!$H$4:$H$300,$AJ$4),COUNTIFS(Feuil2!$A$4:$A$300,$B$19,Feuil2!$H$4:$H$300,$AJ$4),COUNTIFS(Feuil2!$A$4:$A$300,$AR$10,Feuil2!$H$4:$H$300,$B$4),COUNTIFS(Feuil2!$A$4:$A$300,$B$19,Feuil2!$H$4:$H$300,$B$4),COUNTIFS(Feuil2!$A$4:$A$300,$AR$10,Feuil2!$H$4:$H$300,$B$5),COUNTIFS(Feuil2!$A$4:$A$300,$B$19,Feuil2!$H$4:$H$300,$B$5))</f>
        <v>0</v>
      </c>
    </row>
    <row r="11" spans="1:60" ht="15.75" x14ac:dyDescent="0.25">
      <c r="A11" s="274"/>
      <c r="B11" s="160" t="str">
        <f>IF($AI$3=1024,96,IF($AI$3=256,"24",IF($AI$3=64,"6","3")))</f>
        <v>24</v>
      </c>
      <c r="C11" s="68">
        <f>+COUNTIFS(Feuil2!$A$4:$A$300,B11,Feuil2!$H$4:$H$300,0.01)</f>
        <v>0</v>
      </c>
      <c r="D11" s="69">
        <f>+COUNTIFS(results!$F$5:$F$301,'répartition colonne F'!$B11,results!$M$5:$M$301,'répartition colonne F'!D$2)</f>
        <v>0</v>
      </c>
      <c r="E11" s="69">
        <f>+COUNTIFS(results!$F$5:$F$301,'répartition colonne F'!$B11,results!$M$5:$M$301,'répartition colonne F'!E$2)</f>
        <v>0</v>
      </c>
      <c r="F11" s="69">
        <f>+COUNTIFS(results!$F$5:$F$301,'répartition colonne F'!$B11,results!$M$5:$M$301,'répartition colonne F'!F$2)</f>
        <v>0</v>
      </c>
      <c r="G11" s="69">
        <f>+COUNTIFS(results!$F$5:$F$301,'répartition colonne F'!$B11,results!$M$5:$M$301,'répartition colonne F'!G$2)</f>
        <v>0</v>
      </c>
      <c r="H11" s="69">
        <f>+COUNTIFS(results!$F$5:$F$301,'répartition colonne F'!$B11,results!$M$5:$M$301,'répartition colonne F'!H$2)</f>
        <v>0</v>
      </c>
      <c r="I11" s="69">
        <f>+COUNTIFS(results!$F$5:$F$301,'répartition colonne F'!$B11,results!$M$5:$M$301,'répartition colonne F'!I$2)</f>
        <v>0</v>
      </c>
      <c r="J11" s="69">
        <f>+COUNTIFS(results!$F$5:$F$301,'répartition colonne F'!$B11,results!$M$5:$M$301,'répartition colonne F'!J$2)</f>
        <v>0</v>
      </c>
      <c r="K11" s="69">
        <f>+COUNTIFS(results!$F$5:$F$301,'répartition colonne F'!$B11,results!$M$5:$M$301,'répartition colonne F'!K$2)</f>
        <v>0</v>
      </c>
      <c r="L11" s="69">
        <f>+COUNTIFS(results!$F$5:$F$301,'répartition colonne F'!$B11,results!$M$5:$M$301,'répartition colonne F'!L$2)</f>
        <v>0</v>
      </c>
      <c r="M11" s="69">
        <f>+COUNTIFS(results!$F$5:$F$301,'répartition colonne F'!$B11,results!$M$5:$M$301,'répartition colonne F'!M$2)</f>
        <v>0</v>
      </c>
      <c r="N11" s="69">
        <f>+COUNTIFS(results!$F$5:$F$301,'répartition colonne F'!$B11,results!$M$5:$M$301,'répartition colonne F'!N$2)</f>
        <v>0</v>
      </c>
      <c r="O11" s="69">
        <f>+COUNTIFS(results!$F$5:$F$301,'répartition colonne F'!$B11,results!$M$5:$M$301,'répartition colonne F'!O$2)</f>
        <v>0</v>
      </c>
      <c r="P11" s="69">
        <f>+COUNTIFS(results!$F$5:$F$301,'répartition colonne F'!$B11,results!$M$5:$M$301,'répartition colonne F'!P$2)</f>
        <v>0</v>
      </c>
      <c r="Q11" s="69">
        <f>+COUNTIFS(results!$F$5:$F$301,'répartition colonne F'!$B11,results!$M$5:$M$301,'répartition colonne F'!Q$2)</f>
        <v>0</v>
      </c>
      <c r="R11" s="69">
        <f>+COUNTIFS(results!$F$5:$F$301,'répartition colonne F'!$B11,results!$M$5:$M$301,'répartition colonne F'!R$2)</f>
        <v>0</v>
      </c>
      <c r="S11" s="69">
        <f>+COUNTIFS(results!$F$5:$F$301,'répartition colonne F'!$B11,results!$M$5:$M$301,'répartition colonne F'!S$2)</f>
        <v>0</v>
      </c>
      <c r="T11" s="69">
        <f>+COUNTIFS(results!$F$5:$F$301,'répartition colonne F'!$B11,results!$M$5:$M$301,'répartition colonne F'!T$2)</f>
        <v>0</v>
      </c>
      <c r="U11" s="69">
        <f>+COUNTIFS(results!$F$5:$F$301,'répartition colonne F'!$B11,results!$M$5:$M$301,'répartition colonne F'!U$2)</f>
        <v>0</v>
      </c>
      <c r="V11" s="69">
        <f>+COUNTIFS(results!$F$5:$F$301,'répartition colonne F'!$B11,results!$M$5:$M$301,'répartition colonne F'!V$2)</f>
        <v>0</v>
      </c>
      <c r="W11" s="70">
        <f>+COUNTIFS(results!$F$5:$F$301,'répartition colonne F'!$B11,results!$M$5:$M$301,'répartition colonne F'!W$2)</f>
        <v>0</v>
      </c>
      <c r="X11" s="70">
        <f>+COUNTIFS(results!$F$5:$F$301,'répartition colonne F'!$B11,results!$M$5:$M$301,'répartition colonne F'!X$2)</f>
        <v>0</v>
      </c>
      <c r="Y11" s="71">
        <f>+COUNTIFS(results!$F$5:$F$301,'répartition colonne F'!$B11,results!$M$5:$M$301,'répartition colonne F'!Y$2)</f>
        <v>0</v>
      </c>
      <c r="Z11" s="70">
        <f>+COUNTIFS(results!$F$5:$F$301,'répartition colonne F'!$B11,results!$M$5:$M$301,'répartition colonne F'!Z$2)</f>
        <v>0</v>
      </c>
      <c r="AA11" s="70">
        <f>+COUNTIFS(results!$F$5:$F$301,'répartition colonne F'!$B11,results!$M$5:$M$301,'répartition colonne F'!AA$2)</f>
        <v>0</v>
      </c>
      <c r="AB11" s="205">
        <f>+COUNTIFS(results!$F$5:$F$301,'répartition colonne F'!$B11,results!$M$5:$M$301,'répartition colonne F'!AB$2)</f>
        <v>0</v>
      </c>
      <c r="AC11" s="69">
        <f>+COUNTIFS(results!$F$5:$F$301,'répartition colonne F'!$B11,results!$M$5:$M$301,'répartition colonne F'!AC$2)</f>
        <v>0</v>
      </c>
      <c r="AD11" s="69">
        <f>+COUNTIFS(results!$F$5:$F$301,'répartition colonne F'!$B11,results!$M$5:$M$301,'répartition colonne F'!AD$2)</f>
        <v>0</v>
      </c>
      <c r="AE11" s="69">
        <f>+COUNTIFS(results!$F$5:$F$301,'répartition colonne F'!$B11,results!$M$5:$M$301,'répartition colonne F'!AE$2)</f>
        <v>0</v>
      </c>
      <c r="AF11" s="69">
        <f>+COUNTIFS(results!$F$5:$F$301,'répartition colonne F'!$B11,results!$M$5:$M$301,'répartition colonne F'!AF$2)</f>
        <v>0</v>
      </c>
      <c r="AG11" s="68">
        <f>+COUNTIFS(Feuil2!$A$4:$A$300,B11,Feuil2!$H$4:$H$300,$AJ$4)</f>
        <v>0</v>
      </c>
      <c r="AP11" s="198"/>
      <c r="AQ11" s="271"/>
      <c r="AR11" s="160" t="str">
        <f>IF($AI$3=1024,16,IF($AI$3=256,"4",IF($AI$3=64,"1","0,5")))</f>
        <v>4</v>
      </c>
      <c r="AS11" s="68">
        <f>SUM(COUNTIFS(Feuil2!$A$4:$A$300,AR11,Feuil2!$H$4:$H$300,0.01),COUNTIFS(Feuil2!$A$4:$A$300,$B$17,Feuil2!$H$4:$H$300,0.01),COUNTIFS(Feuil2!$A$4:$A$300,AR11,Feuil2!$H$4:$H$300,$B$32),COUNTIFS(Feuil2!$A$4:$A$300,$B$17,Feuil2!$H$4:$H$300,$B$32))</f>
        <v>0</v>
      </c>
      <c r="AT11" s="69" t="e">
        <f xml:space="preserve"> COUNTIFS(#REF!,$AR11,#REF!,AT$2,results!$AE$5:$AE$301,1)</f>
        <v>#REF!</v>
      </c>
      <c r="AU11" s="69" t="e">
        <f xml:space="preserve"> COUNTIFS(#REF!,$AR11,#REF!,AU$2,results!$AE$5:$AE$301,1)</f>
        <v>#REF!</v>
      </c>
      <c r="AV11" s="69" t="e">
        <f xml:space="preserve"> COUNTIFS(#REF!,$AR11,#REF!,AV$2,results!$AE$5:$AE$301,1)</f>
        <v>#REF!</v>
      </c>
      <c r="AW11" s="69" t="e">
        <f xml:space="preserve"> COUNTIFS(#REF!,$AR11,#REF!,AW$2,results!$AE$5:$AE$301,1)</f>
        <v>#REF!</v>
      </c>
      <c r="AX11" s="69" t="e">
        <f xml:space="preserve"> COUNTIFS(#REF!,$AR11,#REF!,AX$2,results!$AE$5:$AE$301,1)</f>
        <v>#REF!</v>
      </c>
      <c r="AY11" s="69" t="e">
        <f xml:space="preserve"> COUNTIFS(#REF!,$AR11,#REF!,AY$2,results!$AE$5:$AE$301,1)</f>
        <v>#REF!</v>
      </c>
      <c r="AZ11" s="70" t="e">
        <f xml:space="preserve"> COUNTIFS(#REF!,$AR11,#REF!,AZ$2,results!$AE$5:$AE$301,1)</f>
        <v>#REF!</v>
      </c>
      <c r="BA11" s="71" t="e">
        <f xml:space="preserve"> COUNTIFS(#REF!,$AR11,#REF!,BA$2,results!$AE$5:$AE$301,1)</f>
        <v>#REF!</v>
      </c>
      <c r="BB11" s="70" t="e">
        <f xml:space="preserve"> COUNTIFS(#REF!,$AR11,#REF!,BB$2,results!$AE$5:$AE$301,1)</f>
        <v>#REF!</v>
      </c>
      <c r="BC11" s="69" t="e">
        <f xml:space="preserve"> COUNTIFS(#REF!,$AR11,#REF!,BC$2,results!$AE$5:$AE$301,1)</f>
        <v>#REF!</v>
      </c>
      <c r="BD11" s="69" t="e">
        <f xml:space="preserve"> COUNTIFS(#REF!,$AR11,#REF!,BD$2,results!$AE$5:$AE$301,1)</f>
        <v>#REF!</v>
      </c>
      <c r="BE11" s="69" t="e">
        <f xml:space="preserve"> COUNTIFS(#REF!,$AR11,#REF!,BE$2,results!$AE$5:$AE$301,1)</f>
        <v>#REF!</v>
      </c>
      <c r="BF11" s="69" t="e">
        <f xml:space="preserve"> COUNTIFS(#REF!,$AR11,#REF!,BF$2,results!$AE$5:$AE$301,1)</f>
        <v>#REF!</v>
      </c>
      <c r="BG11" s="68">
        <f>SUM(COUNTIFS(Feuil2!$A$4:$A$300,AR11,Feuil2!$H$4:$H$300,$AJ$4),COUNTIFS(Feuil2!$A$4:$A$300,$B$17,Feuil2!$H$4:$H$300,$AJ$4),COUNTIFS(Feuil2!$A$4:$A$300,AR11,Feuil2!$H$4:$H$300,$B$4),COUNTIFS(Feuil2!$A$4:$A$300,$B$17,Feuil2!$H$4:$H$300,$B$4),COUNTIFS(Feuil2!$A$4:$A$300,AR11,Feuil2!$H$4:$H$300,$B$5),COUNTIFS(Feuil2!$A$4:$A$300,$B$17,Feuil2!$H$4:$H$300,$B$5))</f>
        <v>0</v>
      </c>
    </row>
    <row r="12" spans="1:60" ht="15.75" x14ac:dyDescent="0.25">
      <c r="A12" s="274"/>
      <c r="B12" s="160" t="str">
        <f>IF($AI$3=1024,64,IF($AI$3=256,"16",IF($AI$3=64,"4","2")))</f>
        <v>16</v>
      </c>
      <c r="C12" s="68">
        <f>+COUNTIFS(Feuil2!$A$4:$A$300,B12,Feuil2!$H$4:$H$300,0.01)</f>
        <v>0</v>
      </c>
      <c r="D12" s="69">
        <f>+COUNTIFS(results!$F$5:$F$301,'répartition colonne F'!$B12,results!$M$5:$M$301,'répartition colonne F'!D$2)</f>
        <v>0</v>
      </c>
      <c r="E12" s="69">
        <f>+COUNTIFS(results!$F$5:$F$301,'répartition colonne F'!$B12,results!$M$5:$M$301,'répartition colonne F'!E$2)</f>
        <v>0</v>
      </c>
      <c r="F12" s="69">
        <f>+COUNTIFS(results!$F$5:$F$301,'répartition colonne F'!$B12,results!$M$5:$M$301,'répartition colonne F'!F$2)</f>
        <v>0</v>
      </c>
      <c r="G12" s="69">
        <f>+COUNTIFS(results!$F$5:$F$301,'répartition colonne F'!$B12,results!$M$5:$M$301,'répartition colonne F'!G$2)</f>
        <v>0</v>
      </c>
      <c r="H12" s="69">
        <f>+COUNTIFS(results!$F$5:$F$301,'répartition colonne F'!$B12,results!$M$5:$M$301,'répartition colonne F'!H$2)</f>
        <v>0</v>
      </c>
      <c r="I12" s="69">
        <f>+COUNTIFS(results!$F$5:$F$301,'répartition colonne F'!$B12,results!$M$5:$M$301,'répartition colonne F'!I$2)</f>
        <v>0</v>
      </c>
      <c r="J12" s="69">
        <f>+COUNTIFS(results!$F$5:$F$301,'répartition colonne F'!$B12,results!$M$5:$M$301,'répartition colonne F'!J$2)</f>
        <v>0</v>
      </c>
      <c r="K12" s="69">
        <f>+COUNTIFS(results!$F$5:$F$301,'répartition colonne F'!$B12,results!$M$5:$M$301,'répartition colonne F'!K$2)</f>
        <v>0</v>
      </c>
      <c r="L12" s="69">
        <f>+COUNTIFS(results!$F$5:$F$301,'répartition colonne F'!$B12,results!$M$5:$M$301,'répartition colonne F'!L$2)</f>
        <v>0</v>
      </c>
      <c r="M12" s="69">
        <f>+COUNTIFS(results!$F$5:$F$301,'répartition colonne F'!$B12,results!$M$5:$M$301,'répartition colonne F'!M$2)</f>
        <v>0</v>
      </c>
      <c r="N12" s="69">
        <f>+COUNTIFS(results!$F$5:$F$301,'répartition colonne F'!$B12,results!$M$5:$M$301,'répartition colonne F'!N$2)</f>
        <v>0</v>
      </c>
      <c r="O12" s="69">
        <f>+COUNTIFS(results!$F$5:$F$301,'répartition colonne F'!$B12,results!$M$5:$M$301,'répartition colonne F'!O$2)</f>
        <v>0</v>
      </c>
      <c r="P12" s="69">
        <f>+COUNTIFS(results!$F$5:$F$301,'répartition colonne F'!$B12,results!$M$5:$M$301,'répartition colonne F'!P$2)</f>
        <v>0</v>
      </c>
      <c r="Q12" s="69">
        <f>+COUNTIFS(results!$F$5:$F$301,'répartition colonne F'!$B12,results!$M$5:$M$301,'répartition colonne F'!Q$2)</f>
        <v>0</v>
      </c>
      <c r="R12" s="69">
        <f>+COUNTIFS(results!$F$5:$F$301,'répartition colonne F'!$B12,results!$M$5:$M$301,'répartition colonne F'!R$2)</f>
        <v>0</v>
      </c>
      <c r="S12" s="69">
        <f>+COUNTIFS(results!$F$5:$F$301,'répartition colonne F'!$B12,results!$M$5:$M$301,'répartition colonne F'!S$2)</f>
        <v>0</v>
      </c>
      <c r="T12" s="69">
        <f>+COUNTIFS(results!$F$5:$F$301,'répartition colonne F'!$B12,results!$M$5:$M$301,'répartition colonne F'!T$2)</f>
        <v>0</v>
      </c>
      <c r="U12" s="69">
        <f>+COUNTIFS(results!$F$5:$F$301,'répartition colonne F'!$B12,results!$M$5:$M$301,'répartition colonne F'!U$2)</f>
        <v>0</v>
      </c>
      <c r="V12" s="70">
        <f>+COUNTIFS(results!$F$5:$F$301,'répartition colonne F'!$B12,results!$M$5:$M$301,'répartition colonne F'!V$2)</f>
        <v>0</v>
      </c>
      <c r="W12" s="70">
        <f>+COUNTIFS(results!$F$5:$F$301,'répartition colonne F'!$B12,results!$M$5:$M$301,'répartition colonne F'!W$2)</f>
        <v>0</v>
      </c>
      <c r="X12" s="71">
        <f>+COUNTIFS(results!$F$5:$F$301,'répartition colonne F'!$B12,results!$M$5:$M$301,'répartition colonne F'!X$2)</f>
        <v>0</v>
      </c>
      <c r="Y12" s="70">
        <f>+COUNTIFS(results!$F$5:$F$301,'répartition colonne F'!$B12,results!$M$5:$M$301,'répartition colonne F'!Y$2)</f>
        <v>0</v>
      </c>
      <c r="Z12" s="70">
        <f>+COUNTIFS(results!$F$5:$F$301,'répartition colonne F'!$B12,results!$M$5:$M$301,'répartition colonne F'!Z$2)</f>
        <v>0</v>
      </c>
      <c r="AA12" s="69">
        <f>+COUNTIFS(results!$F$5:$F$301,'répartition colonne F'!$B12,results!$M$5:$M$301,'répartition colonne F'!AA$2)</f>
        <v>0</v>
      </c>
      <c r="AB12" s="69">
        <f>+COUNTIFS(results!$F$5:$F$301,'répartition colonne F'!$B12,results!$M$5:$M$301,'répartition colonne F'!AB$2)</f>
        <v>0</v>
      </c>
      <c r="AC12" s="69">
        <f>+COUNTIFS(results!$F$5:$F$301,'répartition colonne F'!$B12,results!$M$5:$M$301,'répartition colonne F'!AC$2)</f>
        <v>0</v>
      </c>
      <c r="AD12" s="69">
        <f>+COUNTIFS(results!$F$5:$F$301,'répartition colonne F'!$B12,results!$M$5:$M$301,'répartition colonne F'!AD$2)</f>
        <v>0</v>
      </c>
      <c r="AE12" s="69">
        <f>+COUNTIFS(results!$F$5:$F$301,'répartition colonne F'!$B12,results!$M$5:$M$301,'répartition colonne F'!AE$2)</f>
        <v>0</v>
      </c>
      <c r="AF12" s="69">
        <f>+COUNTIFS(results!$F$5:$F$301,'répartition colonne F'!$B12,results!$M$5:$M$301,'répartition colonne F'!AF$2)</f>
        <v>0</v>
      </c>
      <c r="AG12" s="68">
        <f>+COUNTIFS(Feuil2!$A$4:$A$300,B12,Feuil2!$H$4:$H$300,$AJ$4)</f>
        <v>0</v>
      </c>
      <c r="AL12" t="str">
        <f>IF(results!$M$3="Etest",IF(X15=0,1),"BMD")</f>
        <v>BMD</v>
      </c>
      <c r="AM12">
        <v>1.5</v>
      </c>
      <c r="AP12" s="198"/>
      <c r="AQ12" s="271"/>
      <c r="AR12" s="160" t="str">
        <f>IF($AI$3=1024,32,IF($AI$3=256,"8",IF($AI$3=64,"2","1")))</f>
        <v>8</v>
      </c>
      <c r="AS12" s="68">
        <f>SUM(COUNTIFS(Feuil2!$A$4:$A$300,AR12,Feuil2!$H$4:$H$300,0.01),COUNTIFS(Feuil2!$A$4:$A$300,$B$15,Feuil2!$H$4:$H$300,0.01),COUNTIFS(Feuil2!$A$4:$A$300,AR12,Feuil2!$H$4:$H$300,$B$32),COUNTIFS(Feuil2!$A$4:$A$300,$B$15,Feuil2!$H$4:$H$300,$B$32))</f>
        <v>0</v>
      </c>
      <c r="AT12" s="69" t="e">
        <f xml:space="preserve"> COUNTIFS(#REF!,$AR12,#REF!,AT$2,results!$AE$5:$AE$301,1)</f>
        <v>#REF!</v>
      </c>
      <c r="AU12" s="69" t="e">
        <f xml:space="preserve"> COUNTIFS(#REF!,$AR12,#REF!,AU$2,results!$AE$5:$AE$301,1)</f>
        <v>#REF!</v>
      </c>
      <c r="AV12" s="69" t="e">
        <f xml:space="preserve"> COUNTIFS(#REF!,$AR12,#REF!,AV$2,results!$AE$5:$AE$301,1)</f>
        <v>#REF!</v>
      </c>
      <c r="AW12" s="69" t="e">
        <f xml:space="preserve"> COUNTIFS(#REF!,$AR12,#REF!,AW$2,results!$AE$5:$AE$301,1)</f>
        <v>#REF!</v>
      </c>
      <c r="AX12" s="69" t="e">
        <f xml:space="preserve"> COUNTIFS(#REF!,$AR12,#REF!,AX$2,results!$AE$5:$AE$301,1)</f>
        <v>#REF!</v>
      </c>
      <c r="AY12" s="69" t="e">
        <f xml:space="preserve"> COUNTIFS(#REF!,$AR12,#REF!,AY$2,results!$AE$5:$AE$301,1)</f>
        <v>#REF!</v>
      </c>
      <c r="AZ12" s="69" t="e">
        <f xml:space="preserve"> COUNTIFS(#REF!,$AR12,#REF!,AZ$2,results!$AE$5:$AE$301,1)</f>
        <v>#REF!</v>
      </c>
      <c r="BA12" s="70" t="e">
        <f xml:space="preserve"> COUNTIFS(#REF!,$AR12,#REF!,BA$2,results!$AE$5:$AE$301,1)</f>
        <v>#REF!</v>
      </c>
      <c r="BB12" s="71" t="e">
        <f xml:space="preserve"> COUNTIFS(#REF!,$AR12,#REF!,BB$2,results!$AE$5:$AE$301,1)</f>
        <v>#REF!</v>
      </c>
      <c r="BC12" s="70" t="e">
        <f xml:space="preserve"> COUNTIFS(#REF!,$AR12,#REF!,BC$2,results!$AE$5:$AE$301,1)</f>
        <v>#REF!</v>
      </c>
      <c r="BD12" s="69" t="e">
        <f xml:space="preserve"> COUNTIFS(#REF!,$AR12,#REF!,BD$2,results!$AE$5:$AE$301,1)</f>
        <v>#REF!</v>
      </c>
      <c r="BE12" s="69" t="e">
        <f xml:space="preserve"> COUNTIFS(#REF!,$AR12,#REF!,BE$2,results!$AE$5:$AE$301,1)</f>
        <v>#REF!</v>
      </c>
      <c r="BF12" s="69" t="e">
        <f xml:space="preserve"> COUNTIFS(#REF!,$AR12,#REF!,BF$2,results!$AE$5:$AE$301,1)</f>
        <v>#REF!</v>
      </c>
      <c r="BG12" s="68">
        <f>SUM(COUNTIFS(Feuil2!$A$4:$A$300,AR12,Feuil2!$H$4:$H$300,$AJ$4),COUNTIFS(Feuil2!$A$4:$A$300,$B$15,Feuil2!$H$4:$H$300,$AJ$4),COUNTIFS(Feuil2!$A$4:$A$300,AR12,Feuil2!$H$4:$H$300,$B$4),COUNTIFS(Feuil2!$A$4:$A$300,$B$15,Feuil2!$H$4:$H$300,$B$4),COUNTIFS(Feuil2!$A$4:$A$300,AR12,Feuil2!$H$4:$H$300,$B$5),COUNTIFS(Feuil2!$A$4:$A$300,$B$15,Feuil2!$H$4:$H$300,$B$5))</f>
        <v>0</v>
      </c>
    </row>
    <row r="13" spans="1:60" ht="15.75" x14ac:dyDescent="0.25">
      <c r="A13" s="274"/>
      <c r="B13" s="160" t="str">
        <f>IF($AI$3=1024,48,IF($AI$3=256,"12",IF($AI$3=64,"3","1,5")))</f>
        <v>12</v>
      </c>
      <c r="C13" s="68">
        <f>+COUNTIFS(Feuil2!$A$4:$A$300,B13,Feuil2!$H$4:$H$300,0.01)</f>
        <v>0</v>
      </c>
      <c r="D13" s="69">
        <f>+COUNTIFS(results!$F$5:$F$301,'répartition colonne F'!$B13,results!$M$5:$M$301,'répartition colonne F'!D$2)</f>
        <v>0</v>
      </c>
      <c r="E13" s="69">
        <f>+COUNTIFS(results!$F$5:$F$301,'répartition colonne F'!$B13,results!$M$5:$M$301,'répartition colonne F'!E$2)</f>
        <v>0</v>
      </c>
      <c r="F13" s="69">
        <f>+COUNTIFS(results!$F$5:$F$301,'répartition colonne F'!$B13,results!$M$5:$M$301,'répartition colonne F'!F$2)</f>
        <v>0</v>
      </c>
      <c r="G13" s="69">
        <f>+COUNTIFS(results!$F$5:$F$301,'répartition colonne F'!$B13,results!$M$5:$M$301,'répartition colonne F'!G$2)</f>
        <v>0</v>
      </c>
      <c r="H13" s="69">
        <f>+COUNTIFS(results!$F$5:$F$301,'répartition colonne F'!$B13,results!$M$5:$M$301,'répartition colonne F'!H$2)</f>
        <v>0</v>
      </c>
      <c r="I13" s="69">
        <f>+COUNTIFS(results!$F$5:$F$301,'répartition colonne F'!$B13,results!$M$5:$M$301,'répartition colonne F'!I$2)</f>
        <v>0</v>
      </c>
      <c r="J13" s="69">
        <f>+COUNTIFS(results!$F$5:$F$301,'répartition colonne F'!$B13,results!$M$5:$M$301,'répartition colonne F'!J$2)</f>
        <v>0</v>
      </c>
      <c r="K13" s="69">
        <f>+COUNTIFS(results!$F$5:$F$301,'répartition colonne F'!$B13,results!$M$5:$M$301,'répartition colonne F'!K$2)</f>
        <v>0</v>
      </c>
      <c r="L13" s="69">
        <f>+COUNTIFS(results!$F$5:$F$301,'répartition colonne F'!$B13,results!$M$5:$M$301,'répartition colonne F'!L$2)</f>
        <v>0</v>
      </c>
      <c r="M13" s="69">
        <f>+COUNTIFS(results!$F$5:$F$301,'répartition colonne F'!$B13,results!$M$5:$M$301,'répartition colonne F'!M$2)</f>
        <v>0</v>
      </c>
      <c r="N13" s="69">
        <f>+COUNTIFS(results!$F$5:$F$301,'répartition colonne F'!$B13,results!$M$5:$M$301,'répartition colonne F'!N$2)</f>
        <v>0</v>
      </c>
      <c r="O13" s="69">
        <f>+COUNTIFS(results!$F$5:$F$301,'répartition colonne F'!$B13,results!$M$5:$M$301,'répartition colonne F'!O$2)</f>
        <v>0</v>
      </c>
      <c r="P13" s="69">
        <f>+COUNTIFS(results!$F$5:$F$301,'répartition colonne F'!$B13,results!$M$5:$M$301,'répartition colonne F'!P$2)</f>
        <v>0</v>
      </c>
      <c r="Q13" s="69">
        <f>+COUNTIFS(results!$F$5:$F$301,'répartition colonne F'!$B13,results!$M$5:$M$301,'répartition colonne F'!Q$2)</f>
        <v>0</v>
      </c>
      <c r="R13" s="69">
        <f>+COUNTIFS(results!$F$5:$F$301,'répartition colonne F'!$B13,results!$M$5:$M$301,'répartition colonne F'!R$2)</f>
        <v>0</v>
      </c>
      <c r="S13" s="69">
        <f>+COUNTIFS(results!$F$5:$F$301,'répartition colonne F'!$B13,results!$M$5:$M$301,'répartition colonne F'!S$2)</f>
        <v>0</v>
      </c>
      <c r="T13" s="69">
        <f>+COUNTIFS(results!$F$5:$F$301,'répartition colonne F'!$B13,results!$M$5:$M$301,'répartition colonne F'!T$2)</f>
        <v>0</v>
      </c>
      <c r="U13" s="70">
        <f>+COUNTIFS(results!$F$5:$F$301,'répartition colonne F'!$B13,results!$M$5:$M$301,'répartition colonne F'!U$2)</f>
        <v>0</v>
      </c>
      <c r="V13" s="70">
        <f>+COUNTIFS(results!$F$5:$F$301,'répartition colonne F'!$B13,results!$M$5:$M$301,'répartition colonne F'!V$2)</f>
        <v>0</v>
      </c>
      <c r="W13" s="71">
        <f>+COUNTIFS(results!$F$5:$F$301,'répartition colonne F'!$B13,results!$M$5:$M$301,'répartition colonne F'!W$2)</f>
        <v>0</v>
      </c>
      <c r="X13" s="70">
        <f>+COUNTIFS(results!$F$5:$F$301,'répartition colonne F'!$B13,results!$M$5:$M$301,'répartition colonne F'!X$2)</f>
        <v>0</v>
      </c>
      <c r="Y13" s="70">
        <f>+COUNTIFS(results!$F$5:$F$301,'répartition colonne F'!$B13,results!$M$5:$M$301,'répartition colonne F'!Y$2)</f>
        <v>0</v>
      </c>
      <c r="Z13" s="205">
        <f>+COUNTIFS(results!$F$5:$F$301,'répartition colonne F'!$B13,results!$M$5:$M$301,'répartition colonne F'!Z$2)</f>
        <v>0</v>
      </c>
      <c r="AA13" s="69">
        <f>+COUNTIFS(results!$F$5:$F$301,'répartition colonne F'!$B13,results!$M$5:$M$301,'répartition colonne F'!AA$2)</f>
        <v>0</v>
      </c>
      <c r="AB13" s="69">
        <f>+COUNTIFS(results!$F$5:$F$301,'répartition colonne F'!$B13,results!$M$5:$M$301,'répartition colonne F'!AB$2)</f>
        <v>0</v>
      </c>
      <c r="AC13" s="69">
        <f>+COUNTIFS(results!$F$5:$F$301,'répartition colonne F'!$B13,results!$M$5:$M$301,'répartition colonne F'!AC$2)</f>
        <v>0</v>
      </c>
      <c r="AD13" s="69">
        <f>+COUNTIFS(results!$F$5:$F$301,'répartition colonne F'!$B13,results!$M$5:$M$301,'répartition colonne F'!AD$2)</f>
        <v>0</v>
      </c>
      <c r="AE13" s="69">
        <f>+COUNTIFS(results!$F$5:$F$301,'répartition colonne F'!$B13,results!$M$5:$M$301,'répartition colonne F'!AE$2)</f>
        <v>0</v>
      </c>
      <c r="AF13" s="69">
        <f>+COUNTIFS(results!$F$5:$F$301,'répartition colonne F'!$B13,results!$M$5:$M$301,'répartition colonne F'!AF$2)</f>
        <v>0</v>
      </c>
      <c r="AG13" s="68">
        <f>+COUNTIFS(Feuil2!$A$4:$A$300,B13,Feuil2!$H$4:$H$300,$AJ$4)</f>
        <v>0</v>
      </c>
      <c r="AP13" s="198"/>
      <c r="AQ13" s="271"/>
      <c r="AR13" s="160" t="str">
        <f>IF($AI$3=1024,64,IF($AI$3=256,"16",IF($AI$3=64,"4","2")))</f>
        <v>16</v>
      </c>
      <c r="AS13" s="68">
        <f>SUM(COUNTIFS(Feuil2!$A$4:$A$300,AR13,Feuil2!$H$4:$H$300,0.01),COUNTIFS(Feuil2!$A$4:$A$300,$B$13,Feuil2!$H$4:$H$300,0.01),COUNTIFS(Feuil2!$A$4:$A$300,AR13,Feuil2!$H$4:$H$300,$B$32),COUNTIFS(Feuil2!$A$4:$A$300,$B$13,Feuil2!$H$4:$H$300,$B$32))</f>
        <v>0</v>
      </c>
      <c r="AT13" s="69" t="e">
        <f xml:space="preserve"> COUNTIFS(#REF!,$AR13,#REF!,AT$2,results!$AE$5:$AE$301,1)</f>
        <v>#REF!</v>
      </c>
      <c r="AU13" s="69" t="e">
        <f xml:space="preserve"> COUNTIFS(#REF!,$AR13,#REF!,AU$2,results!$AE$5:$AE$301,1)</f>
        <v>#REF!</v>
      </c>
      <c r="AV13" s="69" t="e">
        <f xml:space="preserve"> COUNTIFS(#REF!,$AR13,#REF!,AV$2,results!$AE$5:$AE$301,1)</f>
        <v>#REF!</v>
      </c>
      <c r="AW13" s="69" t="e">
        <f xml:space="preserve"> COUNTIFS(#REF!,$AR13,#REF!,AW$2,results!$AE$5:$AE$301,1)</f>
        <v>#REF!</v>
      </c>
      <c r="AX13" s="69" t="e">
        <f xml:space="preserve"> COUNTIFS(#REF!,$AR13,#REF!,AX$2,results!$AE$5:$AE$301,1)</f>
        <v>#REF!</v>
      </c>
      <c r="AY13" s="69" t="e">
        <f xml:space="preserve"> COUNTIFS(#REF!,$AR13,#REF!,AY$2,results!$AE$5:$AE$301,1)</f>
        <v>#REF!</v>
      </c>
      <c r="AZ13" s="69" t="e">
        <f xml:space="preserve"> COUNTIFS(#REF!,$AR13,#REF!,AZ$2,results!$AE$5:$AE$301,1)</f>
        <v>#REF!</v>
      </c>
      <c r="BA13" s="69" t="e">
        <f xml:space="preserve"> COUNTIFS(#REF!,$AR13,#REF!,BA$2,results!$AE$5:$AE$301,1)</f>
        <v>#REF!</v>
      </c>
      <c r="BB13" s="70" t="e">
        <f xml:space="preserve"> COUNTIFS(#REF!,$AR13,#REF!,BB$2,results!$AE$5:$AE$301,1)</f>
        <v>#REF!</v>
      </c>
      <c r="BC13" s="71" t="e">
        <f xml:space="preserve"> COUNTIFS(#REF!,$AR13,#REF!,BC$2,results!$AE$5:$AE$301,1)</f>
        <v>#REF!</v>
      </c>
      <c r="BD13" s="70" t="e">
        <f xml:space="preserve"> COUNTIFS(#REF!,$AR13,#REF!,BD$2,results!$AE$5:$AE$301,1)</f>
        <v>#REF!</v>
      </c>
      <c r="BE13" s="69" t="e">
        <f xml:space="preserve"> COUNTIFS(#REF!,$AR13,#REF!,BE$2,results!$AE$5:$AE$301,1)</f>
        <v>#REF!</v>
      </c>
      <c r="BF13" s="69" t="e">
        <f xml:space="preserve"> COUNTIFS(#REF!,$AR13,#REF!,BF$2,results!$AE$5:$AE$301,1)</f>
        <v>#REF!</v>
      </c>
      <c r="BG13" s="68">
        <f>SUM(COUNTIFS(Feuil2!$A$4:$A$300,$AR$7,Feuil2!$H$4:$H$300,$AJ$4),COUNTIFS(Feuil2!$A$4:$A$300,$B$13,Feuil2!$H$4:$H$300,$AJ$4),COUNTIFS(Feuil2!$A$4:$A$300,$AR$7,Feuil2!$H$4:$H$300,$B$4),COUNTIFS(Feuil2!$A$4:$A$300,$B$13,Feuil2!$H$4:$H$300,$B$4),COUNTIFS(Feuil2!$A$4:$A$300,$AR$7,Feuil2!$H$4:$H$300,$B$5),COUNTIFS(Feuil2!$A$4:$A$300,$B$13,Feuil2!$H$4:$H$300,$B$5))</f>
        <v>0</v>
      </c>
    </row>
    <row r="14" spans="1:60" ht="15.75" x14ac:dyDescent="0.25">
      <c r="A14" s="274"/>
      <c r="B14" s="160" t="str">
        <f>IF($AI$3=1024,32,IF($AI$3=256,"8",IF($AI$3=64,"2","1")))</f>
        <v>8</v>
      </c>
      <c r="C14" s="68">
        <f>+COUNTIFS(Feuil2!$A$4:$A$300,B14,Feuil2!$H$4:$H$300,0.01)</f>
        <v>0</v>
      </c>
      <c r="D14" s="69">
        <f>+COUNTIFS(results!$F$5:$F$301,'répartition colonne F'!$B14,results!$M$5:$M$301,'répartition colonne F'!D$2)</f>
        <v>0</v>
      </c>
      <c r="E14" s="69">
        <f>+COUNTIFS(results!$F$5:$F$301,'répartition colonne F'!$B14,results!$M$5:$M$301,'répartition colonne F'!E$2)</f>
        <v>0</v>
      </c>
      <c r="F14" s="69">
        <f>+COUNTIFS(results!$F$5:$F$301,'répartition colonne F'!$B14,results!$M$5:$M$301,'répartition colonne F'!F$2)</f>
        <v>0</v>
      </c>
      <c r="G14" s="69">
        <f>+COUNTIFS(results!$F$5:$F$301,'répartition colonne F'!$B14,results!$M$5:$M$301,'répartition colonne F'!G$2)</f>
        <v>0</v>
      </c>
      <c r="H14" s="69">
        <f>+COUNTIFS(results!$F$5:$F$301,'répartition colonne F'!$B14,results!$M$5:$M$301,'répartition colonne F'!H$2)</f>
        <v>0</v>
      </c>
      <c r="I14" s="69">
        <f>+COUNTIFS(results!$F$5:$F$301,'répartition colonne F'!$B14,results!$M$5:$M$301,'répartition colonne F'!I$2)</f>
        <v>0</v>
      </c>
      <c r="J14" s="69">
        <f>+COUNTIFS(results!$F$5:$F$301,'répartition colonne F'!$B14,results!$M$5:$M$301,'répartition colonne F'!J$2)</f>
        <v>0</v>
      </c>
      <c r="K14" s="69">
        <f>+COUNTIFS(results!$F$5:$F$301,'répartition colonne F'!$B14,results!$M$5:$M$301,'répartition colonne F'!K$2)</f>
        <v>0</v>
      </c>
      <c r="L14" s="69">
        <f>+COUNTIFS(results!$F$5:$F$301,'répartition colonne F'!$B14,results!$M$5:$M$301,'répartition colonne F'!L$2)</f>
        <v>0</v>
      </c>
      <c r="M14" s="69">
        <f>+COUNTIFS(results!$F$5:$F$301,'répartition colonne F'!$B14,results!$M$5:$M$301,'répartition colonne F'!M$2)</f>
        <v>0</v>
      </c>
      <c r="N14" s="69">
        <f>+COUNTIFS(results!$F$5:$F$301,'répartition colonne F'!$B14,results!$M$5:$M$301,'répartition colonne F'!N$2)</f>
        <v>0</v>
      </c>
      <c r="O14" s="69">
        <f>+COUNTIFS(results!$F$5:$F$301,'répartition colonne F'!$B14,results!$M$5:$M$301,'répartition colonne F'!O$2)</f>
        <v>0</v>
      </c>
      <c r="P14" s="69">
        <f>+COUNTIFS(results!$F$5:$F$301,'répartition colonne F'!$B14,results!$M$5:$M$301,'répartition colonne F'!P$2)</f>
        <v>0</v>
      </c>
      <c r="Q14" s="69">
        <f>+COUNTIFS(results!$F$5:$F$301,'répartition colonne F'!$B14,results!$M$5:$M$301,'répartition colonne F'!Q$2)</f>
        <v>0</v>
      </c>
      <c r="R14" s="69">
        <f>+COUNTIFS(results!$F$5:$F$301,'répartition colonne F'!$B14,results!$M$5:$M$301,'répartition colonne F'!R$2)</f>
        <v>0</v>
      </c>
      <c r="S14" s="69">
        <f>+COUNTIFS(results!$F$5:$F$301,'répartition colonne F'!$B14,results!$M$5:$M$301,'répartition colonne F'!S$2)</f>
        <v>0</v>
      </c>
      <c r="T14" s="70">
        <f>+COUNTIFS(results!$F$5:$F$301,'répartition colonne F'!$B14,results!$M$5:$M$301,'répartition colonne F'!T$2)</f>
        <v>0</v>
      </c>
      <c r="U14" s="70">
        <f>+COUNTIFS(results!$F$5:$F$301,'répartition colonne F'!$B14,results!$M$5:$M$301,'répartition colonne F'!U$2)</f>
        <v>0</v>
      </c>
      <c r="V14" s="71">
        <f>+COUNTIFS(results!$F$5:$F$301,'répartition colonne F'!$B14,results!$M$5:$M$301,'répartition colonne F'!V$2)</f>
        <v>0</v>
      </c>
      <c r="W14" s="70">
        <f>+COUNTIFS(results!$F$5:$F$301,'répartition colonne F'!$B14,results!$M$5:$M$301,'répartition colonne F'!W$2)</f>
        <v>0</v>
      </c>
      <c r="X14" s="70">
        <f>+COUNTIFS(results!$F$5:$F$301,'répartition colonne F'!$B14,results!$M$5:$M$301,'répartition colonne F'!X$2)</f>
        <v>0</v>
      </c>
      <c r="Y14" s="69">
        <f>+COUNTIFS(results!$F$5:$F$301,'répartition colonne F'!$B14,results!$M$5:$M$301,'répartition colonne F'!Y$2)</f>
        <v>0</v>
      </c>
      <c r="Z14" s="69">
        <f>+COUNTIFS(results!$F$5:$F$301,'répartition colonne F'!$B14,results!$M$5:$M$301,'répartition colonne F'!Z$2)</f>
        <v>0</v>
      </c>
      <c r="AA14" s="69">
        <f>+COUNTIFS(results!$F$5:$F$301,'répartition colonne F'!$B14,results!$M$5:$M$301,'répartition colonne F'!AA$2)</f>
        <v>0</v>
      </c>
      <c r="AB14" s="69">
        <f>+COUNTIFS(results!$F$5:$F$301,'répartition colonne F'!$B14,results!$M$5:$M$301,'répartition colonne F'!AB$2)</f>
        <v>0</v>
      </c>
      <c r="AC14" s="69">
        <f>+COUNTIFS(results!$F$5:$F$301,'répartition colonne F'!$B14,results!$M$5:$M$301,'répartition colonne F'!AC$2)</f>
        <v>0</v>
      </c>
      <c r="AD14" s="69">
        <f>+COUNTIFS(results!$F$5:$F$301,'répartition colonne F'!$B14,results!$M$5:$M$301,'répartition colonne F'!AD$2)</f>
        <v>0</v>
      </c>
      <c r="AE14" s="69">
        <f>+COUNTIFS(results!$F$5:$F$301,'répartition colonne F'!$B14,results!$M$5:$M$301,'répartition colonne F'!AE$2)</f>
        <v>0</v>
      </c>
      <c r="AF14" s="69">
        <f>+COUNTIFS(results!$F$5:$F$301,'répartition colonne F'!$B14,results!$M$5:$M$301,'répartition colonne F'!AF$2)</f>
        <v>0</v>
      </c>
      <c r="AG14" s="68">
        <f>+COUNTIFS(Feuil2!$A$4:$A$300,B14,Feuil2!$H$4:$H$300,$AJ$4)</f>
        <v>0</v>
      </c>
      <c r="AL14" t="str">
        <f>IF(results!$M$3="Etest",IF(V17=0,1),"BMD")</f>
        <v>BMD</v>
      </c>
      <c r="AM14">
        <v>0.75</v>
      </c>
      <c r="AP14" s="198"/>
      <c r="AQ14" s="271"/>
      <c r="AR14" s="160" t="str">
        <f>IF($AI$3=1024,128,IF($AI$3=256,"32",IF($AI$3=64,"8","4")))</f>
        <v>32</v>
      </c>
      <c r="AS14" s="68">
        <f>SUM(COUNTIFS(Feuil2!$A$4:$A$300,AR14,Feuil2!$H$4:$H$300,0.01),COUNTIFS(Feuil2!$A$4:$A$300,$B$11,Feuil2!$H$4:$H$300,0.01),COUNTIFS(Feuil2!$A$4:$A$300,AR14,Feuil2!$H$4:$H$300,$B$32),COUNTIFS(Feuil2!$A$4:$A$300,$B$11,Feuil2!$H$4:$H$300,$B$32))</f>
        <v>0</v>
      </c>
      <c r="AT14" s="69" t="e">
        <f xml:space="preserve"> COUNTIFS(#REF!,$AR14,#REF!,AT$2,results!$AE$5:$AE$301,1)</f>
        <v>#REF!</v>
      </c>
      <c r="AU14" s="69" t="e">
        <f xml:space="preserve"> COUNTIFS(#REF!,$AR14,#REF!,AU$2,results!$AE$5:$AE$301,1)</f>
        <v>#REF!</v>
      </c>
      <c r="AV14" s="69" t="e">
        <f xml:space="preserve"> COUNTIFS(#REF!,$AR14,#REF!,AV$2,results!$AE$5:$AE$301,1)</f>
        <v>#REF!</v>
      </c>
      <c r="AW14" s="69" t="e">
        <f xml:space="preserve"> COUNTIFS(#REF!,$AR14,#REF!,AW$2,results!$AE$5:$AE$301,1)</f>
        <v>#REF!</v>
      </c>
      <c r="AX14" s="69" t="e">
        <f xml:space="preserve"> COUNTIFS(#REF!,$AR14,#REF!,AX$2,results!$AE$5:$AE$301,1)</f>
        <v>#REF!</v>
      </c>
      <c r="AY14" s="69" t="e">
        <f xml:space="preserve"> COUNTIFS(#REF!,$AR14,#REF!,AY$2,results!$AE$5:$AE$301,1)</f>
        <v>#REF!</v>
      </c>
      <c r="AZ14" s="69" t="e">
        <f xml:space="preserve"> COUNTIFS(#REF!,$AR14,#REF!,AZ$2,results!$AE$5:$AE$301,1)</f>
        <v>#REF!</v>
      </c>
      <c r="BA14" s="69" t="e">
        <f xml:space="preserve"> COUNTIFS(#REF!,$AR14,#REF!,BA$2,results!$AE$5:$AE$301,1)</f>
        <v>#REF!</v>
      </c>
      <c r="BB14" s="69" t="e">
        <f xml:space="preserve"> COUNTIFS(#REF!,$AR14,#REF!,BB$2,results!$AE$5:$AE$301,1)</f>
        <v>#REF!</v>
      </c>
      <c r="BC14" s="70" t="e">
        <f xml:space="preserve"> COUNTIFS(#REF!,$AR14,#REF!,BC$2,results!$AE$5:$AE$301,1)</f>
        <v>#REF!</v>
      </c>
      <c r="BD14" s="71" t="e">
        <f xml:space="preserve"> COUNTIFS(#REF!,$AR14,#REF!,BD$2,results!$AE$5:$AE$301,1)</f>
        <v>#REF!</v>
      </c>
      <c r="BE14" s="70" t="e">
        <f xml:space="preserve"> COUNTIFS(#REF!,$AR14,#REF!,BE$2,results!$AE$5:$AE$301,1)</f>
        <v>#REF!</v>
      </c>
      <c r="BF14" s="69" t="e">
        <f xml:space="preserve"> COUNTIFS(#REF!,$AR14,#REF!,BF$2,results!$AE$5:$AE$301,1)</f>
        <v>#REF!</v>
      </c>
      <c r="BG14" s="68">
        <f>SUM(COUNTIFS(Feuil2!$A$4:$A$300,AR14,Feuil2!$H$4:$H$300,$AJ$4),COUNTIFS(Feuil2!$A$4:$A$300,$B$11,Feuil2!$H$4:$H$300,$AJ$4),COUNTIFS(Feuil2!$A$4:$A$300,AR14,Feuil2!$H$4:$H$300,$B$4),COUNTIFS(Feuil2!$A$4:$A$300,$B$11,Feuil2!$H$4:$H$300,$B$4),COUNTIFS(Feuil2!$A$4:$A$300,AR14,Feuil2!$H$4:$H$300,$B$5),COUNTIFS(Feuil2!$A$4:$A$300,$B$11,Feuil2!$H$4:$H$300,$B$5))</f>
        <v>0</v>
      </c>
    </row>
    <row r="15" spans="1:60" ht="15.75" x14ac:dyDescent="0.25">
      <c r="A15" s="274"/>
      <c r="B15" s="160" t="str">
        <f>IF($AI$3=1024,24,IF($AI$3=256,"6",IF($AI$3=64,"1,5","0,75")))</f>
        <v>6</v>
      </c>
      <c r="C15" s="68">
        <f>+COUNTIFS(Feuil2!$A$4:$A$300,B15,Feuil2!$H$4:$H$300,0.01)</f>
        <v>0</v>
      </c>
      <c r="D15" s="69">
        <f>+COUNTIFS(results!$F$5:$F$301,'répartition colonne F'!$B15,results!$M$5:$M$301,'répartition colonne F'!D$2)</f>
        <v>0</v>
      </c>
      <c r="E15" s="69">
        <f>+COUNTIFS(results!$F$5:$F$301,'répartition colonne F'!$B15,results!$M$5:$M$301,'répartition colonne F'!E$2)</f>
        <v>0</v>
      </c>
      <c r="F15" s="69">
        <f>+COUNTIFS(results!$F$5:$F$301,'répartition colonne F'!$B15,results!$M$5:$M$301,'répartition colonne F'!F$2)</f>
        <v>0</v>
      </c>
      <c r="G15" s="69">
        <f>+COUNTIFS(results!$F$5:$F$301,'répartition colonne F'!$B15,results!$M$5:$M$301,'répartition colonne F'!G$2)</f>
        <v>0</v>
      </c>
      <c r="H15" s="69">
        <f>+COUNTIFS(results!$F$5:$F$301,'répartition colonne F'!$B15,results!$M$5:$M$301,'répartition colonne F'!H$2)</f>
        <v>0</v>
      </c>
      <c r="I15" s="69">
        <f>+COUNTIFS(results!$F$5:$F$301,'répartition colonne F'!$B15,results!$M$5:$M$301,'répartition colonne F'!I$2)</f>
        <v>0</v>
      </c>
      <c r="J15" s="69">
        <f>+COUNTIFS(results!$F$5:$F$301,'répartition colonne F'!$B15,results!$M$5:$M$301,'répartition colonne F'!J$2)</f>
        <v>0</v>
      </c>
      <c r="K15" s="69">
        <f>+COUNTIFS(results!$F$5:$F$301,'répartition colonne F'!$B15,results!$M$5:$M$301,'répartition colonne F'!K$2)</f>
        <v>0</v>
      </c>
      <c r="L15" s="69">
        <f>+COUNTIFS(results!$F$5:$F$301,'répartition colonne F'!$B15,results!$M$5:$M$301,'répartition colonne F'!L$2)</f>
        <v>0</v>
      </c>
      <c r="M15" s="69">
        <f>+COUNTIFS(results!$F$5:$F$301,'répartition colonne F'!$B15,results!$M$5:$M$301,'répartition colonne F'!M$2)</f>
        <v>0</v>
      </c>
      <c r="N15" s="69">
        <f>+COUNTIFS(results!$F$5:$F$301,'répartition colonne F'!$B15,results!$M$5:$M$301,'répartition colonne F'!N$2)</f>
        <v>0</v>
      </c>
      <c r="O15" s="69">
        <f>+COUNTIFS(results!$F$5:$F$301,'répartition colonne F'!$B15,results!$M$5:$M$301,'répartition colonne F'!O$2)</f>
        <v>0</v>
      </c>
      <c r="P15" s="69">
        <f>+COUNTIFS(results!$F$5:$F$301,'répartition colonne F'!$B15,results!$M$5:$M$301,'répartition colonne F'!P$2)</f>
        <v>0</v>
      </c>
      <c r="Q15" s="69">
        <f>+COUNTIFS(results!$F$5:$F$301,'répartition colonne F'!$B15,results!$M$5:$M$301,'répartition colonne F'!Q$2)</f>
        <v>0</v>
      </c>
      <c r="R15" s="69">
        <f>+COUNTIFS(results!$F$5:$F$301,'répartition colonne F'!$B15,results!$M$5:$M$301,'répartition colonne F'!R$2)</f>
        <v>0</v>
      </c>
      <c r="S15" s="70">
        <f>+COUNTIFS(results!$F$5:$F$301,'répartition colonne F'!$B15,results!$M$5:$M$301,'répartition colonne F'!S$2)</f>
        <v>0</v>
      </c>
      <c r="T15" s="70">
        <f>+COUNTIFS(results!$F$5:$F$301,'répartition colonne F'!$B15,results!$M$5:$M$301,'répartition colonne F'!T$2)</f>
        <v>0</v>
      </c>
      <c r="U15" s="71">
        <f>+COUNTIFS(results!$F$5:$F$301,'répartition colonne F'!$B15,results!$M$5:$M$301,'répartition colonne F'!U$2)</f>
        <v>0</v>
      </c>
      <c r="V15" s="70">
        <f>+COUNTIFS(results!$F$5:$F$301,'répartition colonne F'!$B15,results!$M$5:$M$301,'répartition colonne F'!V$2)</f>
        <v>0</v>
      </c>
      <c r="W15" s="70">
        <f>+COUNTIFS(results!$F$5:$F$301,'répartition colonne F'!$B15,results!$M$5:$M$301,'répartition colonne F'!W$2)</f>
        <v>0</v>
      </c>
      <c r="X15" s="205">
        <f>+COUNTIFS(results!$F$5:$F$301,'répartition colonne F'!$B15,results!$M$5:$M$301,'répartition colonne F'!X$2)</f>
        <v>0</v>
      </c>
      <c r="Y15" s="69">
        <f>+COUNTIFS(results!$F$5:$F$301,'répartition colonne F'!$B15,results!$M$5:$M$301,'répartition colonne F'!Y$2)</f>
        <v>0</v>
      </c>
      <c r="Z15" s="69">
        <f>+COUNTIFS(results!$F$5:$F$301,'répartition colonne F'!$B15,results!$M$5:$M$301,'répartition colonne F'!Z$2)</f>
        <v>0</v>
      </c>
      <c r="AA15" s="69">
        <f>+COUNTIFS(results!$F$5:$F$301,'répartition colonne F'!$B15,results!$M$5:$M$301,'répartition colonne F'!AA$2)</f>
        <v>0</v>
      </c>
      <c r="AB15" s="69">
        <f>+COUNTIFS(results!$F$5:$F$301,'répartition colonne F'!$B15,results!$M$5:$M$301,'répartition colonne F'!AB$2)</f>
        <v>0</v>
      </c>
      <c r="AC15" s="69">
        <f>+COUNTIFS(results!$F$5:$F$301,'répartition colonne F'!$B15,results!$M$5:$M$301,'répartition colonne F'!AC$2)</f>
        <v>0</v>
      </c>
      <c r="AD15" s="69">
        <f>+COUNTIFS(results!$F$5:$F$301,'répartition colonne F'!$B15,results!$M$5:$M$301,'répartition colonne F'!AD$2)</f>
        <v>0</v>
      </c>
      <c r="AE15" s="69">
        <f>+COUNTIFS(results!$F$5:$F$301,'répartition colonne F'!$B15,results!$M$5:$M$301,'répartition colonne F'!AE$2)</f>
        <v>0</v>
      </c>
      <c r="AF15" s="69">
        <f>+COUNTIFS(results!$F$5:$F$301,'répartition colonne F'!$B15,results!$M$5:$M$301,'répartition colonne F'!AF$2)</f>
        <v>0</v>
      </c>
      <c r="AG15" s="68">
        <f>+COUNTIFS(Feuil2!$A$4:$A$300,B15,Feuil2!$H$4:$H$300,$AJ$4)</f>
        <v>0</v>
      </c>
      <c r="AP15" s="198"/>
      <c r="AQ15" s="271"/>
      <c r="AR15" s="160" t="str">
        <f>IF($AI$3=1024,256,IF($AI$3=256,"64",IF($AI$3=64,"16","8")))</f>
        <v>64</v>
      </c>
      <c r="AS15" s="68">
        <f>SUM(COUNTIFS(Feuil2!$A$4:$A$300,AR15,Feuil2!$H$4:$H$300,0.01),COUNTIFS(Feuil2!$A$4:$A$300,$B$9,Feuil2!$H$4:$H$300,0.01),COUNTIFS(Feuil2!$A$4:$A$300,AR15,Feuil2!$H$4:$H$300,$B$32),COUNTIFS(Feuil2!$A$4:$A$300,$B$9,Feuil2!$H$4:$H$300,$B$32))</f>
        <v>0</v>
      </c>
      <c r="AT15" s="69" t="e">
        <f xml:space="preserve"> COUNTIFS(#REF!,$AR15,#REF!,AT$2,results!$AE$5:$AE$301,1)</f>
        <v>#REF!</v>
      </c>
      <c r="AU15" s="69" t="e">
        <f xml:space="preserve"> COUNTIFS(#REF!,$AR15,#REF!,AU$2,results!$AE$5:$AE$301,1)</f>
        <v>#REF!</v>
      </c>
      <c r="AV15" s="69" t="e">
        <f xml:space="preserve"> COUNTIFS(#REF!,$AR15,#REF!,AV$2,results!$AE$5:$AE$301,1)</f>
        <v>#REF!</v>
      </c>
      <c r="AW15" s="69" t="e">
        <f xml:space="preserve"> COUNTIFS(#REF!,$AR15,#REF!,AW$2,results!$AE$5:$AE$301,1)</f>
        <v>#REF!</v>
      </c>
      <c r="AX15" s="69" t="e">
        <f xml:space="preserve"> COUNTIFS(#REF!,$AR15,#REF!,AX$2,results!$AE$5:$AE$301,1)</f>
        <v>#REF!</v>
      </c>
      <c r="AY15" s="69" t="e">
        <f xml:space="preserve"> COUNTIFS(#REF!,$AR15,#REF!,AY$2,results!$AE$5:$AE$301,1)</f>
        <v>#REF!</v>
      </c>
      <c r="AZ15" s="69" t="e">
        <f xml:space="preserve"> COUNTIFS(#REF!,$AR15,#REF!,AZ$2,results!$AE$5:$AE$301,1)</f>
        <v>#REF!</v>
      </c>
      <c r="BA15" s="69" t="e">
        <f xml:space="preserve"> COUNTIFS(#REF!,$AR15,#REF!,BA$2,results!$AE$5:$AE$301,1)</f>
        <v>#REF!</v>
      </c>
      <c r="BB15" s="69" t="e">
        <f xml:space="preserve"> COUNTIFS(#REF!,$AR15,#REF!,BB$2,results!$AE$5:$AE$301,1)</f>
        <v>#REF!</v>
      </c>
      <c r="BC15" s="69" t="e">
        <f xml:space="preserve"> COUNTIFS(#REF!,$AR15,#REF!,BC$2,results!$AE$5:$AE$301,1)</f>
        <v>#REF!</v>
      </c>
      <c r="BD15" s="70" t="e">
        <f xml:space="preserve"> COUNTIFS(#REF!,$AR15,#REF!,BD$2,results!$AE$5:$AE$301,1)</f>
        <v>#REF!</v>
      </c>
      <c r="BE15" s="71" t="e">
        <f xml:space="preserve"> COUNTIFS(#REF!,$AR15,#REF!,BE$2,results!$AE$5:$AE$301,1)</f>
        <v>#REF!</v>
      </c>
      <c r="BF15" s="70" t="e">
        <f xml:space="preserve"> COUNTIFS(#REF!,$AR15,#REF!,BF$2,results!$AE$5:$AE$301,1)</f>
        <v>#REF!</v>
      </c>
      <c r="BG15" s="68">
        <f>SUM(COUNTIFS(Feuil2!$A$4:$A$300,AR15,Feuil2!$H$4:$H$300,$AJ$4),COUNTIFS(Feuil2!$A$4:$A$300,$B$9,Feuil2!$H$4:$H$300,$AJ$4),COUNTIFS(Feuil2!$A$4:$A$300,AR15,Feuil2!$H$4:$H$300,$B$4),COUNTIFS(Feuil2!$A$4:$A$300,$B$9,Feuil2!$H$4:$H$300,$B$4),COUNTIFS(Feuil2!$A$4:$A$300,AR15,Feuil2!$H$4:$H$300,$B$5),COUNTIFS(Feuil2!$A$4:$A$300,$B$9,Feuil2!$H$4:$H$300,$B$5))</f>
        <v>0</v>
      </c>
    </row>
    <row r="16" spans="1:60" ht="15.75" x14ac:dyDescent="0.25">
      <c r="A16" s="274"/>
      <c r="B16" s="160" t="str">
        <f>IF($AI$3=1024,16,IF($AI$3=256,"4",IF($AI$3=64,"1","0,5")))</f>
        <v>4</v>
      </c>
      <c r="C16" s="68">
        <f>+COUNTIFS(Feuil2!$A$4:$A$300,B16,Feuil2!$H$4:$H$300,0.01)</f>
        <v>0</v>
      </c>
      <c r="D16" s="69">
        <f>+COUNTIFS(results!$F$5:$F$301,'répartition colonne F'!$B16,results!$M$5:$M$301,'répartition colonne F'!D$2)</f>
        <v>0</v>
      </c>
      <c r="E16" s="69">
        <f>+COUNTIFS(results!$F$5:$F$301,'répartition colonne F'!$B16,results!$M$5:$M$301,'répartition colonne F'!E$2)</f>
        <v>0</v>
      </c>
      <c r="F16" s="69">
        <f>+COUNTIFS(results!$F$5:$F$301,'répartition colonne F'!$B16,results!$M$5:$M$301,'répartition colonne F'!F$2)</f>
        <v>0</v>
      </c>
      <c r="G16" s="69">
        <f>+COUNTIFS(results!$F$5:$F$301,'répartition colonne F'!$B16,results!$M$5:$M$301,'répartition colonne F'!G$2)</f>
        <v>0</v>
      </c>
      <c r="H16" s="69">
        <f>+COUNTIFS(results!$F$5:$F$301,'répartition colonne F'!$B16,results!$M$5:$M$301,'répartition colonne F'!H$2)</f>
        <v>0</v>
      </c>
      <c r="I16" s="69">
        <f>+COUNTIFS(results!$F$5:$F$301,'répartition colonne F'!$B16,results!$M$5:$M$301,'répartition colonne F'!I$2)</f>
        <v>0</v>
      </c>
      <c r="J16" s="69">
        <f>+COUNTIFS(results!$F$5:$F$301,'répartition colonne F'!$B16,results!$M$5:$M$301,'répartition colonne F'!J$2)</f>
        <v>0</v>
      </c>
      <c r="K16" s="69">
        <f>+COUNTIFS(results!$F$5:$F$301,'répartition colonne F'!$B16,results!$M$5:$M$301,'répartition colonne F'!K$2)</f>
        <v>0</v>
      </c>
      <c r="L16" s="69">
        <f>+COUNTIFS(results!$F$5:$F$301,'répartition colonne F'!$B16,results!$M$5:$M$301,'répartition colonne F'!L$2)</f>
        <v>0</v>
      </c>
      <c r="M16" s="69">
        <f>+COUNTIFS(results!$F$5:$F$301,'répartition colonne F'!$B16,results!$M$5:$M$301,'répartition colonne F'!M$2)</f>
        <v>0</v>
      </c>
      <c r="N16" s="69">
        <f>+COUNTIFS(results!$F$5:$F$301,'répartition colonne F'!$B16,results!$M$5:$M$301,'répartition colonne F'!N$2)</f>
        <v>0</v>
      </c>
      <c r="O16" s="69">
        <f>+COUNTIFS(results!$F$5:$F$301,'répartition colonne F'!$B16,results!$M$5:$M$301,'répartition colonne F'!O$2)</f>
        <v>0</v>
      </c>
      <c r="P16" s="69">
        <f>+COUNTIFS(results!$F$5:$F$301,'répartition colonne F'!$B16,results!$M$5:$M$301,'répartition colonne F'!P$2)</f>
        <v>0</v>
      </c>
      <c r="Q16" s="69">
        <f>+COUNTIFS(results!$F$5:$F$301,'répartition colonne F'!$B16,results!$M$5:$M$301,'répartition colonne F'!Q$2)</f>
        <v>0</v>
      </c>
      <c r="R16" s="70">
        <f>+COUNTIFS(results!$F$5:$F$301,'répartition colonne F'!$B16,results!$M$5:$M$301,'répartition colonne F'!R$2)</f>
        <v>0</v>
      </c>
      <c r="S16" s="70">
        <f>+COUNTIFS(results!$F$5:$F$301,'répartition colonne F'!$B16,results!$M$5:$M$301,'répartition colonne F'!S$2)</f>
        <v>0</v>
      </c>
      <c r="T16" s="71">
        <f>+COUNTIFS(results!$F$5:$F$301,'répartition colonne F'!$B16,results!$M$5:$M$301,'répartition colonne F'!T$2)</f>
        <v>0</v>
      </c>
      <c r="U16" s="70">
        <f>+COUNTIFS(results!$F$5:$F$301,'répartition colonne F'!$B16,results!$M$5:$M$301,'répartition colonne F'!U$2)</f>
        <v>0</v>
      </c>
      <c r="V16" s="70">
        <f>+COUNTIFS(results!$F$5:$F$301,'répartition colonne F'!$B16,results!$M$5:$M$301,'répartition colonne F'!V$2)</f>
        <v>0</v>
      </c>
      <c r="W16" s="69">
        <f>+COUNTIFS(results!$F$5:$F$301,'répartition colonne F'!$B16,results!$M$5:$M$301,'répartition colonne F'!W$2)</f>
        <v>0</v>
      </c>
      <c r="X16" s="69">
        <f>+COUNTIFS(results!$F$5:$F$301,'répartition colonne F'!$B16,results!$M$5:$M$301,'répartition colonne F'!X$2)</f>
        <v>0</v>
      </c>
      <c r="Y16" s="69">
        <f>+COUNTIFS(results!$F$5:$F$301,'répartition colonne F'!$B16,results!$M$5:$M$301,'répartition colonne F'!Y$2)</f>
        <v>0</v>
      </c>
      <c r="Z16" s="69">
        <f>+COUNTIFS(results!$F$5:$F$301,'répartition colonne F'!$B16,results!$M$5:$M$301,'répartition colonne F'!Z$2)</f>
        <v>0</v>
      </c>
      <c r="AA16" s="69">
        <f>+COUNTIFS(results!$F$5:$F$301,'répartition colonne F'!$B16,results!$M$5:$M$301,'répartition colonne F'!AA$2)</f>
        <v>0</v>
      </c>
      <c r="AB16" s="69">
        <f>+COUNTIFS(results!$F$5:$F$301,'répartition colonne F'!$B16,results!$M$5:$M$301,'répartition colonne F'!AB$2)</f>
        <v>0</v>
      </c>
      <c r="AC16" s="69">
        <f>+COUNTIFS(results!$F$5:$F$301,'répartition colonne F'!$B16,results!$M$5:$M$301,'répartition colonne F'!AC$2)</f>
        <v>0</v>
      </c>
      <c r="AD16" s="69">
        <f>+COUNTIFS(results!$F$5:$F$301,'répartition colonne F'!$B16,results!$M$5:$M$301,'répartition colonne F'!AD$2)</f>
        <v>0</v>
      </c>
      <c r="AE16" s="69">
        <f>+COUNTIFS(results!$F$5:$F$301,'répartition colonne F'!$B16,results!$M$5:$M$301,'répartition colonne F'!AE$2)</f>
        <v>0</v>
      </c>
      <c r="AF16" s="69">
        <f>+COUNTIFS(results!$F$5:$F$301,'répartition colonne F'!$B16,results!$M$5:$M$301,'répartition colonne F'!AF$2)</f>
        <v>0</v>
      </c>
      <c r="AG16" s="68">
        <f>+COUNTIFS(Feuil2!$A$4:$A$300,B16,Feuil2!$H$4:$H$300,$AJ$4)</f>
        <v>0</v>
      </c>
      <c r="AL16" t="str">
        <f>IF(results!$M$3="Etest",IF(T19=0,1),"BMD")</f>
        <v>BMD</v>
      </c>
      <c r="AM16">
        <v>0.38</v>
      </c>
      <c r="AP16" s="198"/>
      <c r="AQ16" s="271"/>
      <c r="AR16" s="160" t="str">
        <f>IF($AI$3=1024,512,IF($AI$3=256,"128",IF($AI$3=64,"32","16")))</f>
        <v>128</v>
      </c>
      <c r="AS16" s="68">
        <f>SUM(COUNTIFS(Feuil2!$A$4:$A$300,AR16,Feuil2!$H$4:$H$300,0.01),COUNTIFS(Feuil2!$A$4:$A$300,$B$7,Feuil2!$H$4:$H$300,0.01),COUNTIFS(Feuil2!$A$4:$A$300,AR16,Feuil2!$H$4:$H$300,$B$32),COUNTIFS(Feuil2!$A$4:$A$300,$B$7,Feuil2!$H$4:$H$300,$B$32))</f>
        <v>0</v>
      </c>
      <c r="AT16" s="69" t="e">
        <f xml:space="preserve"> COUNTIFS(#REF!,$AR16,#REF!,AT$2,results!$AE$5:$AE$301,1)</f>
        <v>#REF!</v>
      </c>
      <c r="AU16" s="69" t="e">
        <f xml:space="preserve"> COUNTIFS(#REF!,$AR16,#REF!,AU$2,results!$AE$5:$AE$301,1)</f>
        <v>#REF!</v>
      </c>
      <c r="AV16" s="69" t="e">
        <f xml:space="preserve"> COUNTIFS(#REF!,$AR16,#REF!,AV$2,results!$AE$5:$AE$301,1)</f>
        <v>#REF!</v>
      </c>
      <c r="AW16" s="69" t="e">
        <f xml:space="preserve"> COUNTIFS(#REF!,$AR16,#REF!,AW$2,results!$AE$5:$AE$301,1)</f>
        <v>#REF!</v>
      </c>
      <c r="AX16" s="69" t="e">
        <f xml:space="preserve"> COUNTIFS(#REF!,$AR16,#REF!,AX$2,results!$AE$5:$AE$301,1)</f>
        <v>#REF!</v>
      </c>
      <c r="AY16" s="69" t="e">
        <f xml:space="preserve"> COUNTIFS(#REF!,$AR16,#REF!,AY$2,results!$AE$5:$AE$301,1)</f>
        <v>#REF!</v>
      </c>
      <c r="AZ16" s="69" t="e">
        <f xml:space="preserve"> COUNTIFS(#REF!,$AR16,#REF!,AZ$2,results!$AE$5:$AE$301,1)</f>
        <v>#REF!</v>
      </c>
      <c r="BA16" s="69" t="e">
        <f xml:space="preserve"> COUNTIFS(#REF!,$AR16,#REF!,BA$2,results!$AE$5:$AE$301,1)</f>
        <v>#REF!</v>
      </c>
      <c r="BB16" s="69" t="e">
        <f xml:space="preserve"> COUNTIFS(#REF!,$AR16,#REF!,BB$2,results!$AE$5:$AE$301,1)</f>
        <v>#REF!</v>
      </c>
      <c r="BC16" s="69" t="e">
        <f xml:space="preserve"> COUNTIFS(#REF!,$AR16,#REF!,BC$2,results!$AE$5:$AE$301,1)</f>
        <v>#REF!</v>
      </c>
      <c r="BD16" s="69" t="e">
        <f xml:space="preserve"> COUNTIFS(#REF!,$AR16,#REF!,BD$2,results!$AE$5:$AE$301,1)</f>
        <v>#REF!</v>
      </c>
      <c r="BE16" s="70" t="e">
        <f xml:space="preserve"> COUNTIFS(#REF!,$AR16,#REF!,BE$2,results!$AE$5:$AE$301,1)</f>
        <v>#REF!</v>
      </c>
      <c r="BF16" s="71" t="e">
        <f xml:space="preserve"> COUNTIFS(#REF!,$AR16,#REF!,BF$2,results!$AE$5:$AE$301,1)</f>
        <v>#REF!</v>
      </c>
      <c r="BG16" s="68">
        <f>SUM(COUNTIFS(Feuil2!$A$4:$A$300,AR16,Feuil2!$H$4:$H$300,$AJ$4),COUNTIFS(Feuil2!$A$4:$A$300,$B$7,Feuil2!$H$4:$H$300,$AJ$4),COUNTIFS(Feuil2!$A$4:$A$300,AR16,Feuil2!$H$4:$H$300,$B$4),COUNTIFS(Feuil2!$A$4:$A$300,B19,Feuil2!$H$4:$H$300,$B$4),COUNTIFS(Feuil2!$A$4:$A$300,AR16,Feuil2!$H$4:$H$300,$B$5),COUNTIFS(Feuil2!$A$4:$A$300,$B$7,Feuil2!$H$4:$H$300,$B$5))</f>
        <v>0</v>
      </c>
    </row>
    <row r="17" spans="1:60" ht="15.75" x14ac:dyDescent="0.25">
      <c r="A17" s="274"/>
      <c r="B17" s="160" t="str">
        <f>IF($AI$3=1024,12,IF($AI$3=256,"3",IF($AI$3=64,"0,75","0,38")))</f>
        <v>3</v>
      </c>
      <c r="C17" s="68">
        <f>+COUNTIFS(Feuil2!$A$4:$A$300,B17,Feuil2!$H$4:$H$300,0.01)</f>
        <v>0</v>
      </c>
      <c r="D17" s="69">
        <f>+COUNTIFS(results!$F$5:$F$301,'répartition colonne F'!$B17,results!$M$5:$M$301,'répartition colonne F'!D$2)</f>
        <v>0</v>
      </c>
      <c r="E17" s="69">
        <f>+COUNTIFS(results!$F$5:$F$301,'répartition colonne F'!$B17,results!$M$5:$M$301,'répartition colonne F'!E$2)</f>
        <v>0</v>
      </c>
      <c r="F17" s="69">
        <f>+COUNTIFS(results!$F$5:$F$301,'répartition colonne F'!$B17,results!$M$5:$M$301,'répartition colonne F'!F$2)</f>
        <v>0</v>
      </c>
      <c r="G17" s="69">
        <f>+COUNTIFS(results!$F$5:$F$301,'répartition colonne F'!$B17,results!$M$5:$M$301,'répartition colonne F'!G$2)</f>
        <v>0</v>
      </c>
      <c r="H17" s="69">
        <f>+COUNTIFS(results!$F$5:$F$301,'répartition colonne F'!$B17,results!$M$5:$M$301,'répartition colonne F'!H$2)</f>
        <v>0</v>
      </c>
      <c r="I17" s="69">
        <f>+COUNTIFS(results!$F$5:$F$301,'répartition colonne F'!$B17,results!$M$5:$M$301,'répartition colonne F'!I$2)</f>
        <v>0</v>
      </c>
      <c r="J17" s="69">
        <f>+COUNTIFS(results!$F$5:$F$301,'répartition colonne F'!$B17,results!$M$5:$M$301,'répartition colonne F'!J$2)</f>
        <v>0</v>
      </c>
      <c r="K17" s="69">
        <f>+COUNTIFS(results!$F$5:$F$301,'répartition colonne F'!$B17,results!$M$5:$M$301,'répartition colonne F'!K$2)</f>
        <v>0</v>
      </c>
      <c r="L17" s="69">
        <f>+COUNTIFS(results!$F$5:$F$301,'répartition colonne F'!$B17,results!$M$5:$M$301,'répartition colonne F'!L$2)</f>
        <v>0</v>
      </c>
      <c r="M17" s="69">
        <f>+COUNTIFS(results!$F$5:$F$301,'répartition colonne F'!$B17,results!$M$5:$M$301,'répartition colonne F'!M$2)</f>
        <v>0</v>
      </c>
      <c r="N17" s="69">
        <f>+COUNTIFS(results!$F$5:$F$301,'répartition colonne F'!$B17,results!$M$5:$M$301,'répartition colonne F'!N$2)</f>
        <v>0</v>
      </c>
      <c r="O17" s="69">
        <f>+COUNTIFS(results!$F$5:$F$301,'répartition colonne F'!$B17,results!$M$5:$M$301,'répartition colonne F'!O$2)</f>
        <v>0</v>
      </c>
      <c r="P17" s="69">
        <f>+COUNTIFS(results!$F$5:$F$301,'répartition colonne F'!$B17,results!$M$5:$M$301,'répartition colonne F'!P$2)</f>
        <v>0</v>
      </c>
      <c r="Q17" s="70">
        <f>+COUNTIFS(results!$F$5:$F$301,'répartition colonne F'!$B17,results!$M$5:$M$301,'répartition colonne F'!Q$2)</f>
        <v>0</v>
      </c>
      <c r="R17" s="70">
        <f>+COUNTIFS(results!$F$5:$F$301,'répartition colonne F'!$B17,results!$M$5:$M$301,'répartition colonne F'!R$2)</f>
        <v>0</v>
      </c>
      <c r="S17" s="71">
        <f>+COUNTIFS(results!$F$5:$F$301,'répartition colonne F'!$B17,results!$M$5:$M$301,'répartition colonne F'!S$2)</f>
        <v>0</v>
      </c>
      <c r="T17" s="70">
        <f>+COUNTIFS(results!$F$5:$F$301,'répartition colonne F'!$B17,results!$M$5:$M$301,'répartition colonne F'!T$2)</f>
        <v>0</v>
      </c>
      <c r="U17" s="70">
        <f>+COUNTIFS(results!$F$5:$F$301,'répartition colonne F'!$B17,results!$M$5:$M$301,'répartition colonne F'!U$2)</f>
        <v>0</v>
      </c>
      <c r="V17" s="205">
        <f>+COUNTIFS(results!$F$5:$F$301,'répartition colonne F'!$B17,results!$M$5:$M$301,'répartition colonne F'!V$2)</f>
        <v>0</v>
      </c>
      <c r="W17" s="69">
        <f>+COUNTIFS(results!$F$5:$F$301,'répartition colonne F'!$B17,results!$M$5:$M$301,'répartition colonne F'!W$2)</f>
        <v>0</v>
      </c>
      <c r="X17" s="69">
        <f>+COUNTIFS(results!$F$5:$F$301,'répartition colonne F'!$B17,results!$M$5:$M$301,'répartition colonne F'!X$2)</f>
        <v>0</v>
      </c>
      <c r="Y17" s="69">
        <f>+COUNTIFS(results!$F$5:$F$301,'répartition colonne F'!$B17,results!$M$5:$M$301,'répartition colonne F'!Y$2)</f>
        <v>0</v>
      </c>
      <c r="Z17" s="69">
        <f>+COUNTIFS(results!$F$5:$F$301,'répartition colonne F'!$B17,results!$M$5:$M$301,'répartition colonne F'!Z$2)</f>
        <v>0</v>
      </c>
      <c r="AA17" s="69">
        <f>+COUNTIFS(results!$F$5:$F$301,'répartition colonne F'!$B17,results!$M$5:$M$301,'répartition colonne F'!AA$2)</f>
        <v>0</v>
      </c>
      <c r="AB17" s="69">
        <f>+COUNTIFS(results!$F$5:$F$301,'répartition colonne F'!$B17,results!$M$5:$M$301,'répartition colonne F'!AB$2)</f>
        <v>0</v>
      </c>
      <c r="AC17" s="69">
        <f>+COUNTIFS(results!$F$5:$F$301,'répartition colonne F'!$B17,results!$M$5:$M$301,'répartition colonne F'!AC$2)</f>
        <v>0</v>
      </c>
      <c r="AD17" s="69">
        <f>+COUNTIFS(results!$F$5:$F$301,'répartition colonne F'!$B17,results!$M$5:$M$301,'répartition colonne F'!AD$2)</f>
        <v>0</v>
      </c>
      <c r="AE17" s="69">
        <f>+COUNTIFS(results!$F$5:$F$301,'répartition colonne F'!$B17,results!$M$5:$M$301,'répartition colonne F'!AE$2)</f>
        <v>0</v>
      </c>
      <c r="AF17" s="69">
        <f>+COUNTIFS(results!$F$5:$F$301,'répartition colonne F'!$B17,results!$M$5:$M$301,'répartition colonne F'!AF$2)</f>
        <v>0</v>
      </c>
      <c r="AG17" s="68">
        <f>+COUNTIFS(Feuil2!$A$4:$A$300,B17,Feuil2!$H$4:$H$300,$AJ$4)</f>
        <v>0</v>
      </c>
      <c r="AP17" s="198"/>
      <c r="AQ17" s="271"/>
      <c r="AR17" s="159" t="str">
        <f>IF($AI$3=1024,"&gt;=1024",IF($AI$3=256,"&gt;=256",IF($AI$3=64,"&gt;=64","&gt;=32")))</f>
        <v>&gt;=256</v>
      </c>
      <c r="AS17" s="68">
        <f>SUM(COUNTIFS(Feuil2!$A$4:$A$300,$AJ$4,Feuil2!$H$4:$H$300,0.01),COUNTIFS(Feuil2!$A$4:$A$300,$B$4,Feuil2!$H$4:$H$300,0.01),COUNTIFS(Feuil2!$A$4:$A$300,$AJ$4,Feuil2!$H$4:$H$300,$B$32),COUNTIFS(Feuil2!$A$4:$A$300,$B$4,Feuil2!$H$4:$H$300,$B$32),COUNTIFS(Feuil2!$A$4:$A$300,$B$5,Feuil2!$H$4:$H$300,0.01),COUNTIFS(Feuil2!$A$4:$A$300,$B$5,Feuil2!$H$4:$H$300,$B$32))</f>
        <v>0</v>
      </c>
      <c r="AT17" s="68">
        <f>SUM(COUNTIFS(Feuil2!$A$4:$A$300,AJ4,Feuil2!$H$4:$H$300,$AT$2),COUNTIFS(Feuil2!$A$4:$A$300,$B$4,Feuil2!$H$4:$H$300,$AT$2),COUNTIFS(Feuil2!$A$4:$A$300,$AJ$4,Feuil2!$H$4:$H$300,$B$31),COUNTIFS(Feuil2!$A$4:$A$300,$B$4,Feuil2!$H$4:$H$300,$B$31),COUNTIFS(Feuil2!$A$4:$A$300,$B$5,Feuil2!$H$4:$H$300,$B$31),COUNTIFS(Feuil2!$A$4:$A$300,$B$5,Feuil2!$H$4:$H$300,$AT$2))</f>
        <v>0</v>
      </c>
      <c r="AU17" s="68">
        <f>SUM(COUNTIFS(Feuil2!$A$4:$A$300,$AJ$4,Feuil2!$H$4:$H$300,$AU$2),COUNTIFS(Feuil2!$A$4:$A$300,$B$4,Feuil2!$H$4:$H$300,$AU$2),COUNTIFS(Feuil2!$A$4:$A$300,$AJ$4,Feuil2!$H$4:$H$300,$B$29),COUNTIFS(Feuil2!$A$4:$A$300,$B$4,Feuil2!$H$4:$H$300,$B$29),COUNTIFS(Feuil2!$A$4:$A$300,$B$5,Feuil2!$H$4:$H$300,$B$29),COUNTIFS(Feuil2!$A$4:$A$300,$B$5,Feuil2!$H$4:$H$300,$AU$2))</f>
        <v>0</v>
      </c>
      <c r="AV17" s="68">
        <f>SUM(COUNTIFS(Feuil2!$A$4:$A$300,$AJ$4,Feuil2!$H$4:$H$300,$AV$2),COUNTIFS(Feuil2!$A$4:$A$300,$B$4,Feuil2!$H$4:$H$300,$AV$2),COUNTIFS(Feuil2!$A$4:$A$300,$AJ$4,Feuil2!$H$4:$H$300,$B$27),COUNTIFS(Feuil2!$A$4:$A$300,$B$4,Feuil2!$H$4:$H$300,$B$27),COUNTIFS(Feuil2!$A$4:$A$300,$B$5,Feuil2!$H$4:$H$300,$B$27),COUNTIFS(Feuil2!$A$4:$A$300,$B$5,Feuil2!$H$4:$H$300,$AV$2))</f>
        <v>0</v>
      </c>
      <c r="AW17" s="68">
        <f>SUM(COUNTIFS(Feuil2!$A$4:$A$300,$AJ$4,Feuil2!$H$4:$H$300,$AW$2),COUNTIFS(Feuil2!$A$4:$A$300,$B$4,Feuil2!$H$4:$H$300,$AW$2),COUNTIFS(Feuil2!$A$4:$A$300,$AJ$4,Feuil2!$H$4:$H$300,$B$25),COUNTIFS(Feuil2!$A$4:$A$300,$B$4,Feuil2!$H$4:$H$300,$B$25),COUNTIFS(Feuil2!$A$4:$A$300,$B$5,Feuil2!$H$4:$H$300,$B$25),COUNTIFS(Feuil2!$A$4:$A$300,$B$5,Feuil2!$H$4:$H$300,$AW$2))</f>
        <v>0</v>
      </c>
      <c r="AX17" s="68">
        <f>SUM(COUNTIFS(Feuil2!$A$4:$A$300,$AJ$4,Feuil2!$H$4:$H$300,$AX$2),COUNTIFS(Feuil2!$A$4:$A$300,$B$4,Feuil2!$H$4:$H$300,$AX$2),COUNTIFS(Feuil2!$A$4:$A$300,$AJ$4,Feuil2!$H$4:$H$300,$B$23),COUNTIFS(Feuil2!$A$4:$A$300,$B$4,Feuil2!$H$4:$H$300,$B$23),COUNTIFS(Feuil2!$A$4:$A$300,$B$5,Feuil2!$H$4:$H$300,$B$23),COUNTIFS(Feuil2!$A$4:$A$300,$B$5,Feuil2!$H$4:$H$300,$AX$2))</f>
        <v>0</v>
      </c>
      <c r="AY17" s="68">
        <f>SUM(COUNTIFS(Feuil2!$A$4:$A$300,$AJ$4,Feuil2!$H$4:$H$300,$AY$2),COUNTIFS(Feuil2!$A$4:$A$300,$B$4,Feuil2!$H$4:$H$300,$AY$2),COUNTIFS(Feuil2!$A$4:$A$300,$AJ$4,Feuil2!$H$4:$H$300,$B$21),COUNTIFS(Feuil2!$A$4:$A$300,$B$4,Feuil2!$H$4:$H$300,$B$21),COUNTIFS(Feuil2!$A$4:$A$300,$B$5,Feuil2!$H$4:$H$300,$B$21),COUNTIFS(Feuil2!$A$4:$A$300,$B$5,Feuil2!$H$4:$H$300,$AY$2))</f>
        <v>0</v>
      </c>
      <c r="AZ17" s="68">
        <f>SUM(COUNTIFS(Feuil2!$A$4:$A$300,$AJ$4,Feuil2!$H$4:$H$300,$AZ$2),COUNTIFS(Feuil2!$A$4:$A$300,$B$4,Feuil2!$H$4:$H$300,$AZ$2),COUNTIFS(Feuil2!$A$4:$A$300,$AJ$4,Feuil2!$H$4:$H$300,$B$19),COUNTIFS(Feuil2!$A$4:$A$300,$B$4,Feuil2!$H$4:$H$300,$B$19),COUNTIFS(Feuil2!$A$4:$A$300,$B$5,Feuil2!$H$4:$H$300,$B$19),COUNTIFS(Feuil2!$A$4:$A$300,$B$5,Feuil2!$H$4:$H$300,$AZ$2))</f>
        <v>0</v>
      </c>
      <c r="BA17" s="68">
        <f>SUM(COUNTIFS(Feuil2!$A$4:$A$300,$AJ$4,Feuil2!$H$4:$H$300,$BA$2),COUNTIFS(Feuil2!$A$4:$A$300,$B$4,Feuil2!$H$4:$H$300,$BA$2),COUNTIFS(Feuil2!$A$4:$A$300,$AJ$4,Feuil2!$H$4:$H$300,$B$17),COUNTIFS(Feuil2!$A$4:$A$300,$B$4,Feuil2!$H$4:$H$300,$B$17),COUNTIFS(Feuil2!$A$4:$A$300,$B$5,Feuil2!$H$4:$H$300,$B$17),COUNTIFS(Feuil2!$A$4:$A$300,$B$5,Feuil2!$H$4:$H$300,$BA$2))</f>
        <v>0</v>
      </c>
      <c r="BB17" s="68">
        <f>SUM(COUNTIFS(Feuil2!$A$4:$A$300,$AJ$4,Feuil2!$H$4:$H$300,$BB$2),COUNTIFS(Feuil2!$A$4:$A$300,$B$4,Feuil2!$H$4:$H$300,$BB$2),COUNTIFS(Feuil2!$A$4:$A$300,$AJ$4,Feuil2!$H$4:$H$300,$B$15),COUNTIFS(Feuil2!$A$4:$A$300,$B$4,Feuil2!$H$4:$H$300,$B$15),COUNTIFS(Feuil2!$A$4:$A$300,$B$5,Feuil2!$H$4:$H$300,$B$15),COUNTIFS(Feuil2!$A$4:$A$300,$B$5,Feuil2!$H$4:$H$300,$BB$2))</f>
        <v>0</v>
      </c>
      <c r="BC17" s="68">
        <f>SUM(COUNTIFS(Feuil2!$A$4:$A$300,$AJ$4,Feuil2!$H$4:$H$300,$BC$2),COUNTIFS(Feuil2!$A$4:$A$300,$B$4,Feuil2!$H$4:$H$300,$BC$2),COUNTIFS(Feuil2!$A$4:$A$300,$AJ$4,Feuil2!$H$4:$H$300,$B$13),COUNTIFS(Feuil2!$A$4:$A$300,$B$4,Feuil2!$H$4:$H$300,$B$13),COUNTIFS(Feuil2!$A$4:$A$300,$B$5,Feuil2!$H$4:$H$300,B27),COUNTIFS(Feuil2!$A$4:$A$300,$B$5,Feuil2!$H$4:$H$300,$BC$2))</f>
        <v>0</v>
      </c>
      <c r="BD17" s="68">
        <f>SUM(COUNTIFS(Feuil2!$A$4:$A$300,$AJ$4,Feuil2!$H$4:$H$300,$BD$2),COUNTIFS(Feuil2!$A$4:$A$300,$B$4,Feuil2!$H$4:$H$300,$BD$2),COUNTIFS(Feuil2!$A$4:$A$300,$AJ$4,Feuil2!$H$4:$H$300,$B$11),COUNTIFS(Feuil2!$A$4:$A$300,$B$4,Feuil2!$H$4:$H$300,$B$11),COUNTIFS(Feuil2!$A$4:$A$300,$B$5,Feuil2!$H$4:$H$300,$B$11),COUNTIFS(Feuil2!$A$4:$A$300,$B$5,Feuil2!$H$4:$H$300,$BD$2))</f>
        <v>0</v>
      </c>
      <c r="BE17" s="68">
        <f>SUM(COUNTIFS(Feuil2!$A$4:$A$300,$AJ$4,Feuil2!$H$4:$H$300,$BE$2),COUNTIFS(Feuil2!$A$4:$A$300,$B$4,Feuil2!$H$4:$H$300,$BE$2),COUNTIFS(Feuil2!$A$4:$A$300,$AJ$4,Feuil2!$H$4:$H$300,$B$9),COUNTIFS(Feuil2!$A$4:$A$300,$B$4,Feuil2!$H$4:$H$300,$B$9),COUNTIFS(Feuil2!$A$4:$A$300,$B$5,Feuil2!$H$4:$H$300,$B$9),COUNTIFS(Feuil2!$A$4:$A$300,$B$5,Feuil2!$H$4:$H$300,$BE$2))</f>
        <v>0</v>
      </c>
      <c r="BF17" s="68">
        <f>SUM(COUNTIFS(Feuil2!$A$4:$A$300,$AJ$4,Feuil2!$H$4:$H$300,$BF$2),COUNTIFS(Feuil2!$A$4:$A$300,$B$4,Feuil2!$H$4:$H$300,$BF$2),COUNTIFS(Feuil2!$A$4:$A$300,$AJ$4,Feuil2!$H$4:$H$300,$B$7),COUNTIFS(Feuil2!$A$4:$A$300,$B$4,Feuil2!$H$4:$H$300,$B$7),COUNTIFS(Feuil2!$A$4:$A$300,$B$5,Feuil2!$H$4:$H$300,$B$7),COUNTIFS(Feuil2!$A$4:$A$300,$B$5,Feuil2!$H$4:$H$300,$BF$2))</f>
        <v>0</v>
      </c>
      <c r="BG17" s="71">
        <f>SUM(COUNTIFS(Feuil2!$A$4:$A$300,$AJ$4,Feuil2!$H$4:$H$300,$AJ$4),COUNTIFS(Feuil2!$A$4:$A$300,$B$4,Feuil2!$H$4:$H$300,$AJ$4),COUNTIFS(Feuil2!$A$4:$A$300,$AJ$4,Feuil2!$H$4:$H$300,$B$4),COUNTIFS(Feuil2!$A$4:$A$300,$B$4,Feuil2!$H$4:$H$300,$B$4),COUNTIFS(Feuil2!$A$4:$A$300,$B$5,Feuil2!$H$4:$H$300,$B$5),COUNTIFS(Feuil2!$A$4:$A$300,$B$5,Feuil2!$H$4:$H$300,$AJ$4),COUNTIFS(Feuil2!$A$4:$A$300,$B$5,Feuil2!$H$4:$H$300,$B$4),COUNTIFS(Feuil2!$A$4:$A$300,$AJ$4,Feuil2!$H$4:$H$300,$B$5),COUNTIFS(Feuil2!$A$4:$A$300,$B$4,Feuil2!$H$4:$H$300,$B$5))</f>
        <v>0</v>
      </c>
    </row>
    <row r="18" spans="1:60" ht="15.75" x14ac:dyDescent="0.25">
      <c r="A18" s="274"/>
      <c r="B18" s="160" t="str">
        <f>IF($AI$3=1024,8,IF($AI$3=256,"2",IF($AI$3=64,"0,5","0,25")))</f>
        <v>2</v>
      </c>
      <c r="C18" s="68">
        <f>+COUNTIFS(Feuil2!$A$4:$A$300,B18,Feuil2!$H$4:$H$300,0.01)</f>
        <v>0</v>
      </c>
      <c r="D18" s="69">
        <f>+COUNTIFS(results!$F$5:$F$301,'répartition colonne F'!$B18,results!$M$5:$M$301,'répartition colonne F'!D$2)</f>
        <v>0</v>
      </c>
      <c r="E18" s="69">
        <f>+COUNTIFS(results!$F$5:$F$301,'répartition colonne F'!$B18,results!$M$5:$M$301,'répartition colonne F'!E$2)</f>
        <v>0</v>
      </c>
      <c r="F18" s="69">
        <f>+COUNTIFS(results!$F$5:$F$301,'répartition colonne F'!$B18,results!$M$5:$M$301,'répartition colonne F'!F$2)</f>
        <v>0</v>
      </c>
      <c r="G18" s="69">
        <f>+COUNTIFS(results!$F$5:$F$301,'répartition colonne F'!$B18,results!$M$5:$M$301,'répartition colonne F'!G$2)</f>
        <v>0</v>
      </c>
      <c r="H18" s="69">
        <f>+COUNTIFS(results!$F$5:$F$301,'répartition colonne F'!$B18,results!$M$5:$M$301,'répartition colonne F'!H$2)</f>
        <v>0</v>
      </c>
      <c r="I18" s="69">
        <f>+COUNTIFS(results!$F$5:$F$301,'répartition colonne F'!$B18,results!$M$5:$M$301,'répartition colonne F'!I$2)</f>
        <v>0</v>
      </c>
      <c r="J18" s="69">
        <f>+COUNTIFS(results!$F$5:$F$301,'répartition colonne F'!$B18,results!$M$5:$M$301,'répartition colonne F'!J$2)</f>
        <v>0</v>
      </c>
      <c r="K18" s="69">
        <f>+COUNTIFS(results!$F$5:$F$301,'répartition colonne F'!$B18,results!$M$5:$M$301,'répartition colonne F'!K$2)</f>
        <v>0</v>
      </c>
      <c r="L18" s="69">
        <f>+COUNTIFS(results!$F$5:$F$301,'répartition colonne F'!$B18,results!$M$5:$M$301,'répartition colonne F'!L$2)</f>
        <v>0</v>
      </c>
      <c r="M18" s="69">
        <f>+COUNTIFS(results!$F$5:$F$301,'répartition colonne F'!$B18,results!$M$5:$M$301,'répartition colonne F'!M$2)</f>
        <v>0</v>
      </c>
      <c r="N18" s="69">
        <f>+COUNTIFS(results!$F$5:$F$301,'répartition colonne F'!$B18,results!$M$5:$M$301,'répartition colonne F'!N$2)</f>
        <v>0</v>
      </c>
      <c r="O18" s="69">
        <f>+COUNTIFS(results!$F$5:$F$301,'répartition colonne F'!$B18,results!$M$5:$M$301,'répartition colonne F'!O$2)</f>
        <v>0</v>
      </c>
      <c r="P18" s="70">
        <f>+COUNTIFS(results!$F$5:$F$301,'répartition colonne F'!$B18,results!$M$5:$M$301,'répartition colonne F'!P$2)</f>
        <v>0</v>
      </c>
      <c r="Q18" s="70">
        <f>+COUNTIFS(results!$F$5:$F$301,'répartition colonne F'!$B18,results!$M$5:$M$301,'répartition colonne F'!Q$2)</f>
        <v>0</v>
      </c>
      <c r="R18" s="71">
        <f>+COUNTIFS(results!$F$5:$F$301,'répartition colonne F'!$B18,results!$M$5:$M$301,'répartition colonne F'!R$2)</f>
        <v>0</v>
      </c>
      <c r="S18" s="70">
        <f>+COUNTIFS(results!$F$5:$F$301,'répartition colonne F'!$B18,results!$M$5:$M$301,'répartition colonne F'!S$2)</f>
        <v>0</v>
      </c>
      <c r="T18" s="70">
        <f>+COUNTIFS(results!$F$5:$F$301,'répartition colonne F'!$B18,results!$M$5:$M$301,'répartition colonne F'!T$2)</f>
        <v>0</v>
      </c>
      <c r="U18" s="69">
        <f>+COUNTIFS(results!$F$5:$F$301,'répartition colonne F'!$B18,results!$M$5:$M$301,'répartition colonne F'!U$2)</f>
        <v>0</v>
      </c>
      <c r="V18" s="69">
        <f>+COUNTIFS(results!$F$5:$F$301,'répartition colonne F'!$B18,results!$M$5:$M$301,'répartition colonne F'!V$2)</f>
        <v>0</v>
      </c>
      <c r="W18" s="69">
        <f>+COUNTIFS(results!$F$5:$F$301,'répartition colonne F'!$B18,results!$M$5:$M$301,'répartition colonne F'!W$2)</f>
        <v>0</v>
      </c>
      <c r="X18" s="69">
        <f>+COUNTIFS(results!$F$5:$F$301,'répartition colonne F'!$B18,results!$M$5:$M$301,'répartition colonne F'!X$2)</f>
        <v>0</v>
      </c>
      <c r="Y18" s="69">
        <f>+COUNTIFS(results!$F$5:$F$301,'répartition colonne F'!$B18,results!$M$5:$M$301,'répartition colonne F'!Y$2)</f>
        <v>0</v>
      </c>
      <c r="Z18" s="69">
        <f>+COUNTIFS(results!$F$5:$F$301,'répartition colonne F'!$B18,results!$M$5:$M$301,'répartition colonne F'!Z$2)</f>
        <v>0</v>
      </c>
      <c r="AA18" s="69">
        <f>+COUNTIFS(results!$F$5:$F$301,'répartition colonne F'!$B18,results!$M$5:$M$301,'répartition colonne F'!AA$2)</f>
        <v>0</v>
      </c>
      <c r="AB18" s="69">
        <f>+COUNTIFS(results!$F$5:$F$301,'répartition colonne F'!$B18,results!$M$5:$M$301,'répartition colonne F'!AB$2)</f>
        <v>0</v>
      </c>
      <c r="AC18" s="69">
        <f>+COUNTIFS(results!$F$5:$F$301,'répartition colonne F'!$B18,results!$M$5:$M$301,'répartition colonne F'!AC$2)</f>
        <v>0</v>
      </c>
      <c r="AD18" s="69">
        <f>+COUNTIFS(results!$F$5:$F$301,'répartition colonne F'!$B18,results!$M$5:$M$301,'répartition colonne F'!AD$2)</f>
        <v>0</v>
      </c>
      <c r="AE18" s="69">
        <f>+COUNTIFS(results!$F$5:$F$301,'répartition colonne F'!$B18,results!$M$5:$M$301,'répartition colonne F'!AE$2)</f>
        <v>0</v>
      </c>
      <c r="AF18" s="69">
        <f>+COUNTIFS(results!$F$5:$F$301,'répartition colonne F'!$B18,results!$M$5:$M$301,'répartition colonne F'!AF$2)</f>
        <v>0</v>
      </c>
      <c r="AG18" s="68">
        <f>+COUNTIFS(Feuil2!$A$4:$A$300,B18,Feuil2!$H$4:$H$300,$AJ$4)</f>
        <v>0</v>
      </c>
      <c r="AL18" t="str">
        <f>IF(results!$M$3="Etest",IF(R21=0,1),"BMD")</f>
        <v>BMD</v>
      </c>
      <c r="AM18">
        <v>0.19</v>
      </c>
      <c r="AP18" s="198"/>
      <c r="AQ18" s="271"/>
      <c r="AR18" s="73" t="s">
        <v>54</v>
      </c>
      <c r="AS18" s="74">
        <f>SUM(AS3:AS17)</f>
        <v>0</v>
      </c>
      <c r="AT18" s="74" t="e">
        <f t="shared" ref="AT18:BG18" si="0">SUM(AT3:AT17)</f>
        <v>#REF!</v>
      </c>
      <c r="AU18" s="74" t="e">
        <f t="shared" si="0"/>
        <v>#REF!</v>
      </c>
      <c r="AV18" s="74" t="e">
        <f t="shared" si="0"/>
        <v>#REF!</v>
      </c>
      <c r="AW18" s="74" t="e">
        <f t="shared" si="0"/>
        <v>#REF!</v>
      </c>
      <c r="AX18" s="74" t="e">
        <f t="shared" si="0"/>
        <v>#REF!</v>
      </c>
      <c r="AY18" s="74" t="e">
        <f t="shared" si="0"/>
        <v>#REF!</v>
      </c>
      <c r="AZ18" s="74" t="e">
        <f t="shared" si="0"/>
        <v>#REF!</v>
      </c>
      <c r="BA18" s="74" t="e">
        <f t="shared" si="0"/>
        <v>#REF!</v>
      </c>
      <c r="BB18" s="74" t="e">
        <f t="shared" si="0"/>
        <v>#REF!</v>
      </c>
      <c r="BC18" s="74" t="e">
        <f t="shared" si="0"/>
        <v>#REF!</v>
      </c>
      <c r="BD18" s="74" t="e">
        <f t="shared" si="0"/>
        <v>#REF!</v>
      </c>
      <c r="BE18" s="74" t="e">
        <f t="shared" si="0"/>
        <v>#REF!</v>
      </c>
      <c r="BF18" s="74" t="e">
        <f t="shared" si="0"/>
        <v>#REF!</v>
      </c>
      <c r="BG18" s="74">
        <f t="shared" si="0"/>
        <v>0</v>
      </c>
      <c r="BH18" s="191" t="e">
        <f>SUM(AS18:BG18)</f>
        <v>#REF!</v>
      </c>
    </row>
    <row r="19" spans="1:60" ht="15.75" x14ac:dyDescent="0.25">
      <c r="A19" s="274"/>
      <c r="B19" s="160" t="str">
        <f>IF($AI$3=1024,6,IF($AI$3=256,"1,5",IF($AI$3=64,"0,38","0,19")))</f>
        <v>1,5</v>
      </c>
      <c r="C19" s="68">
        <f>+COUNTIFS(Feuil2!$A$4:$A$300,B19,Feuil2!$H$4:$H$300,0.01)</f>
        <v>0</v>
      </c>
      <c r="D19" s="69">
        <f>+COUNTIFS(results!$F$5:$F$301,'répartition colonne F'!$B19,results!$M$5:$M$301,'répartition colonne F'!D$2)</f>
        <v>0</v>
      </c>
      <c r="E19" s="69">
        <f>+COUNTIFS(results!$F$5:$F$301,'répartition colonne F'!$B19,results!$M$5:$M$301,'répartition colonne F'!E$2)</f>
        <v>0</v>
      </c>
      <c r="F19" s="69">
        <f>+COUNTIFS(results!$F$5:$F$301,'répartition colonne F'!$B19,results!$M$5:$M$301,'répartition colonne F'!F$2)</f>
        <v>0</v>
      </c>
      <c r="G19" s="69">
        <f>+COUNTIFS(results!$F$5:$F$301,'répartition colonne F'!$B19,results!$M$5:$M$301,'répartition colonne F'!G$2)</f>
        <v>0</v>
      </c>
      <c r="H19" s="69">
        <f>+COUNTIFS(results!$F$5:$F$301,'répartition colonne F'!$B19,results!$M$5:$M$301,'répartition colonne F'!H$2)</f>
        <v>0</v>
      </c>
      <c r="I19" s="69">
        <f>+COUNTIFS(results!$F$5:$F$301,'répartition colonne F'!$B19,results!$M$5:$M$301,'répartition colonne F'!I$2)</f>
        <v>0</v>
      </c>
      <c r="J19" s="69">
        <f>+COUNTIFS(results!$F$5:$F$301,'répartition colonne F'!$B19,results!$M$5:$M$301,'répartition colonne F'!J$2)</f>
        <v>0</v>
      </c>
      <c r="K19" s="69">
        <f>+COUNTIFS(results!$F$5:$F$301,'répartition colonne F'!$B19,results!$M$5:$M$301,'répartition colonne F'!K$2)</f>
        <v>0</v>
      </c>
      <c r="L19" s="69">
        <f>+COUNTIFS(results!$F$5:$F$301,'répartition colonne F'!$B19,results!$M$5:$M$301,'répartition colonne F'!L$2)</f>
        <v>0</v>
      </c>
      <c r="M19" s="69">
        <f>+COUNTIFS(results!$F$5:$F$301,'répartition colonne F'!$B19,results!$M$5:$M$301,'répartition colonne F'!M$2)</f>
        <v>0</v>
      </c>
      <c r="N19" s="69">
        <f>+COUNTIFS(results!$F$5:$F$301,'répartition colonne F'!$B19,results!$M$5:$M$301,'répartition colonne F'!N$2)</f>
        <v>0</v>
      </c>
      <c r="O19" s="70">
        <f>+COUNTIFS(results!$F$5:$F$301,'répartition colonne F'!$B19,results!$M$5:$M$301,'répartition colonne F'!O$2)</f>
        <v>0</v>
      </c>
      <c r="P19" s="70">
        <f>+COUNTIFS(results!$F$5:$F$301,'répartition colonne F'!$B19,results!$M$5:$M$301,'répartition colonne F'!P$2)</f>
        <v>0</v>
      </c>
      <c r="Q19" s="71">
        <f>+COUNTIFS(results!$F$5:$F$301,'répartition colonne F'!$B19,results!$M$5:$M$301,'répartition colonne F'!Q$2)</f>
        <v>0</v>
      </c>
      <c r="R19" s="70">
        <f>+COUNTIFS(results!$F$5:$F$301,'répartition colonne F'!$B19,results!$M$5:$M$301,'répartition colonne F'!R$2)</f>
        <v>0</v>
      </c>
      <c r="S19" s="70">
        <f>+COUNTIFS(results!$F$5:$F$301,'répartition colonne F'!$B19,results!$M$5:$M$301,'répartition colonne F'!S$2)</f>
        <v>0</v>
      </c>
      <c r="T19" s="205">
        <f>+COUNTIFS(results!$F$5:$F$301,'répartition colonne F'!$B19,results!$M$5:$M$301,'répartition colonne F'!T$2)</f>
        <v>0</v>
      </c>
      <c r="U19" s="69">
        <f>+COUNTIFS(results!$F$5:$F$301,'répartition colonne F'!$B19,results!$M$5:$M$301,'répartition colonne F'!U$2)</f>
        <v>0</v>
      </c>
      <c r="V19" s="69">
        <f>+COUNTIFS(results!$F$5:$F$301,'répartition colonne F'!$B19,results!$M$5:$M$301,'répartition colonne F'!V$2)</f>
        <v>0</v>
      </c>
      <c r="W19" s="69">
        <f>+COUNTIFS(results!$F$5:$F$301,'répartition colonne F'!$B19,results!$M$5:$M$301,'répartition colonne F'!W$2)</f>
        <v>0</v>
      </c>
      <c r="X19" s="69">
        <f>+COUNTIFS(results!$F$5:$F$301,'répartition colonne F'!$B19,results!$M$5:$M$301,'répartition colonne F'!X$2)</f>
        <v>0</v>
      </c>
      <c r="Y19" s="69">
        <f>+COUNTIFS(results!$F$5:$F$301,'répartition colonne F'!$B19,results!$M$5:$M$301,'répartition colonne F'!Y$2)</f>
        <v>0</v>
      </c>
      <c r="Z19" s="69">
        <f>+COUNTIFS(results!$F$5:$F$301,'répartition colonne F'!$B19,results!$M$5:$M$301,'répartition colonne F'!Z$2)</f>
        <v>0</v>
      </c>
      <c r="AA19" s="69">
        <f>+COUNTIFS(results!$F$5:$F$301,'répartition colonne F'!$B19,results!$M$5:$M$301,'répartition colonne F'!AA$2)</f>
        <v>0</v>
      </c>
      <c r="AB19" s="69">
        <f>+COUNTIFS(results!$F$5:$F$301,'répartition colonne F'!$B19,results!$M$5:$M$301,'répartition colonne F'!AB$2)</f>
        <v>0</v>
      </c>
      <c r="AC19" s="69">
        <f>+COUNTIFS(results!$F$5:$F$301,'répartition colonne F'!$B19,results!$M$5:$M$301,'répartition colonne F'!AC$2)</f>
        <v>0</v>
      </c>
      <c r="AD19" s="69">
        <f>+COUNTIFS(results!$F$5:$F$301,'répartition colonne F'!$B19,results!$M$5:$M$301,'répartition colonne F'!AD$2)</f>
        <v>0</v>
      </c>
      <c r="AE19" s="69">
        <f>+COUNTIFS(results!$F$5:$F$301,'répartition colonne F'!$B19,results!$M$5:$M$301,'répartition colonne F'!AE$2)</f>
        <v>0</v>
      </c>
      <c r="AF19" s="69">
        <f>+COUNTIFS(results!$F$5:$F$301,'répartition colonne F'!$B19,results!$M$5:$M$301,'répartition colonne F'!AF$2)</f>
        <v>0</v>
      </c>
      <c r="AG19" s="68">
        <f>+COUNTIFS(Feuil2!$A$4:$A$300,B19,Feuil2!$H$4:$H$300,$AJ$4)</f>
        <v>0</v>
      </c>
      <c r="AP19" s="198"/>
      <c r="AQ19" s="196"/>
      <c r="AR19" s="199"/>
      <c r="AS19" s="80"/>
      <c r="AT19" s="80"/>
      <c r="AU19" s="80"/>
      <c r="AV19" s="80"/>
      <c r="AW19" s="80"/>
      <c r="AX19" s="80"/>
      <c r="AY19" s="80"/>
      <c r="AZ19" s="80"/>
      <c r="BA19" s="80"/>
      <c r="BB19" s="80"/>
      <c r="BC19" s="80"/>
      <c r="BD19" s="80"/>
      <c r="BE19" s="80"/>
      <c r="BF19" s="80"/>
      <c r="BG19" s="199"/>
      <c r="BH19" s="197"/>
    </row>
    <row r="20" spans="1:60" ht="15.75" x14ac:dyDescent="0.25">
      <c r="A20" s="274"/>
      <c r="B20" s="160" t="str">
        <f>IF($AI$3=1024,4,IF($AI$3=256,"1",IF($AI$3=64,"0,25","0,125")))</f>
        <v>1</v>
      </c>
      <c r="C20" s="68">
        <f>+COUNTIFS(Feuil2!$A$4:$A$300,B20,Feuil2!$H$4:$H$300,0.01)</f>
        <v>0</v>
      </c>
      <c r="D20" s="69">
        <f>+COUNTIFS(results!$F$5:$F$301,'répartition colonne F'!$B20,results!$M$5:$M$301,'répartition colonne F'!D$2)</f>
        <v>0</v>
      </c>
      <c r="E20" s="69">
        <f>+COUNTIFS(results!$F$5:$F$301,'répartition colonne F'!$B20,results!$M$5:$M$301,'répartition colonne F'!E$2)</f>
        <v>0</v>
      </c>
      <c r="F20" s="69">
        <f>+COUNTIFS(results!$F$5:$F$301,'répartition colonne F'!$B20,results!$M$5:$M$301,'répartition colonne F'!F$2)</f>
        <v>0</v>
      </c>
      <c r="G20" s="69">
        <f>+COUNTIFS(results!$F$5:$F$301,'répartition colonne F'!$B20,results!$M$5:$M$301,'répartition colonne F'!G$2)</f>
        <v>0</v>
      </c>
      <c r="H20" s="69">
        <f>+COUNTIFS(results!$F$5:$F$301,'répartition colonne F'!$B20,results!$M$5:$M$301,'répartition colonne F'!H$2)</f>
        <v>0</v>
      </c>
      <c r="I20" s="69">
        <f>+COUNTIFS(results!$F$5:$F$301,'répartition colonne F'!$B20,results!$M$5:$M$301,'répartition colonne F'!I$2)</f>
        <v>0</v>
      </c>
      <c r="J20" s="69">
        <f>+COUNTIFS(results!$F$5:$F$301,'répartition colonne F'!$B20,results!$M$5:$M$301,'répartition colonne F'!J$2)</f>
        <v>0</v>
      </c>
      <c r="K20" s="69">
        <f>+COUNTIFS(results!$F$5:$F$301,'répartition colonne F'!$B20,results!$M$5:$M$301,'répartition colonne F'!K$2)</f>
        <v>0</v>
      </c>
      <c r="L20" s="69">
        <f>+COUNTIFS(results!$F$5:$F$301,'répartition colonne F'!$B20,results!$M$5:$M$301,'répartition colonne F'!L$2)</f>
        <v>0</v>
      </c>
      <c r="M20" s="69">
        <f>+COUNTIFS(results!$F$5:$F$301,'répartition colonne F'!$B20,results!$M$5:$M$301,'répartition colonne F'!M$2)</f>
        <v>0</v>
      </c>
      <c r="N20" s="70">
        <f>+COUNTIFS(results!$F$5:$F$301,'répartition colonne F'!$B20,results!$M$5:$M$301,'répartition colonne F'!N$2)</f>
        <v>0</v>
      </c>
      <c r="O20" s="70">
        <f>+COUNTIFS(results!$F$5:$F$301,'répartition colonne F'!$B20,results!$M$5:$M$301,'répartition colonne F'!O$2)</f>
        <v>0</v>
      </c>
      <c r="P20" s="71">
        <f>+COUNTIFS(results!$F$5:$F$301,'répartition colonne F'!$B20,results!$M$5:$M$301,'répartition colonne F'!P$2)</f>
        <v>0</v>
      </c>
      <c r="Q20" s="70">
        <f>+COUNTIFS(results!$F$5:$F$301,'répartition colonne F'!$B20,results!$M$5:$M$301,'répartition colonne F'!Q$2)</f>
        <v>0</v>
      </c>
      <c r="R20" s="70">
        <f>+COUNTIFS(results!$F$5:$F$301,'répartition colonne F'!$B20,results!$M$5:$M$301,'répartition colonne F'!R$2)</f>
        <v>0</v>
      </c>
      <c r="S20" s="69">
        <f>+COUNTIFS(results!$F$5:$F$301,'répartition colonne F'!$B20,results!$M$5:$M$301,'répartition colonne F'!S$2)</f>
        <v>0</v>
      </c>
      <c r="T20" s="69">
        <f>+COUNTIFS(results!$F$5:$F$301,'répartition colonne F'!$B20,results!$M$5:$M$301,'répartition colonne F'!T$2)</f>
        <v>0</v>
      </c>
      <c r="U20" s="69">
        <f>+COUNTIFS(results!$F$5:$F$301,'répartition colonne F'!$B20,results!$M$5:$M$301,'répartition colonne F'!U$2)</f>
        <v>0</v>
      </c>
      <c r="V20" s="69">
        <f>+COUNTIFS(results!$F$5:$F$301,'répartition colonne F'!$B20,results!$M$5:$M$301,'répartition colonne F'!V$2)</f>
        <v>0</v>
      </c>
      <c r="W20" s="69">
        <f>+COUNTIFS(results!$F$5:$F$301,'répartition colonne F'!$B20,results!$M$5:$M$301,'répartition colonne F'!W$2)</f>
        <v>0</v>
      </c>
      <c r="X20" s="69">
        <f>+COUNTIFS(results!$F$5:$F$301,'répartition colonne F'!$B20,results!$M$5:$M$301,'répartition colonne F'!X$2)</f>
        <v>0</v>
      </c>
      <c r="Y20" s="69">
        <f>+COUNTIFS(results!$F$5:$F$301,'répartition colonne F'!$B20,results!$M$5:$M$301,'répartition colonne F'!Y$2)</f>
        <v>0</v>
      </c>
      <c r="Z20" s="69">
        <f>+COUNTIFS(results!$F$5:$F$301,'répartition colonne F'!$B20,results!$M$5:$M$301,'répartition colonne F'!Z$2)</f>
        <v>0</v>
      </c>
      <c r="AA20" s="69">
        <f>+COUNTIFS(results!$F$5:$F$301,'répartition colonne F'!$B20,results!$M$5:$M$301,'répartition colonne F'!AA$2)</f>
        <v>0</v>
      </c>
      <c r="AB20" s="69">
        <f>+COUNTIFS(results!$F$5:$F$301,'répartition colonne F'!$B20,results!$M$5:$M$301,'répartition colonne F'!AB$2)</f>
        <v>0</v>
      </c>
      <c r="AC20" s="69">
        <f>+COUNTIFS(results!$F$5:$F$301,'répartition colonne F'!$B20,results!$M$5:$M$301,'répartition colonne F'!AC$2)</f>
        <v>0</v>
      </c>
      <c r="AD20" s="69">
        <f>+COUNTIFS(results!$F$5:$F$301,'répartition colonne F'!$B20,results!$M$5:$M$301,'répartition colonne F'!AD$2)</f>
        <v>0</v>
      </c>
      <c r="AE20" s="69">
        <f>+COUNTIFS(results!$F$5:$F$301,'répartition colonne F'!$B20,results!$M$5:$M$301,'répartition colonne F'!AE$2)</f>
        <v>0</v>
      </c>
      <c r="AF20" s="69">
        <f>+COUNTIFS(results!$F$5:$F$301,'répartition colonne F'!$B20,results!$M$5:$M$301,'répartition colonne F'!AF$2)</f>
        <v>0</v>
      </c>
      <c r="AG20" s="68">
        <f>+COUNTIFS(Feuil2!$A$4:$A$300,B20,Feuil2!$H$4:$H$300,$AJ$4)</f>
        <v>0</v>
      </c>
      <c r="AL20" t="str">
        <f>IF(results!$M$3="Etest",IF(P23=0,1),"BMD")</f>
        <v>BMD</v>
      </c>
      <c r="AM20">
        <v>9.4E-2</v>
      </c>
      <c r="AP20" s="198"/>
      <c r="AQ20" s="195"/>
      <c r="AR20" s="200"/>
      <c r="AS20" s="196"/>
      <c r="AT20" s="196"/>
      <c r="AU20" s="196"/>
      <c r="AV20" s="196"/>
      <c r="AW20" s="196"/>
      <c r="AX20" s="196"/>
      <c r="AY20" s="196"/>
      <c r="AZ20" s="196"/>
      <c r="BA20" s="196"/>
      <c r="BB20" s="196"/>
      <c r="BC20" s="196"/>
      <c r="BD20" s="196"/>
      <c r="BE20" s="196"/>
      <c r="BF20" s="196"/>
      <c r="BG20" s="90"/>
      <c r="BH20" s="197"/>
    </row>
    <row r="21" spans="1:60" ht="15.75" x14ac:dyDescent="0.25">
      <c r="A21" s="274"/>
      <c r="B21" s="160" t="str">
        <f>IF($AI$3=1024,3,IF($AI$3=256,"0,75",IF($AI$3=64,"0,19","0,094")))</f>
        <v>0,75</v>
      </c>
      <c r="C21" s="68">
        <f>+COUNTIFS(Feuil2!$A$4:$A$300,B21,Feuil2!$H$4:$H$300,0.01)</f>
        <v>0</v>
      </c>
      <c r="D21" s="69">
        <f>+COUNTIFS(results!$F$5:$F$301,'répartition colonne F'!$B21,results!$M$5:$M$301,'répartition colonne F'!D$2)</f>
        <v>0</v>
      </c>
      <c r="E21" s="69">
        <f>+COUNTIFS(results!$F$5:$F$301,'répartition colonne F'!$B21,results!$M$5:$M$301,'répartition colonne F'!E$2)</f>
        <v>0</v>
      </c>
      <c r="F21" s="69">
        <f>+COUNTIFS(results!$F$5:$F$301,'répartition colonne F'!$B21,results!$M$5:$M$301,'répartition colonne F'!F$2)</f>
        <v>0</v>
      </c>
      <c r="G21" s="69">
        <f>+COUNTIFS(results!$F$5:$F$301,'répartition colonne F'!$B21,results!$M$5:$M$301,'répartition colonne F'!G$2)</f>
        <v>0</v>
      </c>
      <c r="H21" s="69">
        <f>+COUNTIFS(results!$F$5:$F$301,'répartition colonne F'!$B21,results!$M$5:$M$301,'répartition colonne F'!H$2)</f>
        <v>0</v>
      </c>
      <c r="I21" s="69">
        <f>+COUNTIFS(results!$F$5:$F$301,'répartition colonne F'!$B21,results!$M$5:$M$301,'répartition colonne F'!I$2)</f>
        <v>0</v>
      </c>
      <c r="J21" s="69">
        <f>+COUNTIFS(results!$F$5:$F$301,'répartition colonne F'!$B21,results!$M$5:$M$301,'répartition colonne F'!J$2)</f>
        <v>0</v>
      </c>
      <c r="K21" s="69">
        <f>+COUNTIFS(results!$F$5:$F$301,'répartition colonne F'!$B21,results!$M$5:$M$301,'répartition colonne F'!K$2)</f>
        <v>0</v>
      </c>
      <c r="L21" s="69">
        <f>+COUNTIFS(results!$F$5:$F$301,'répartition colonne F'!$B21,results!$M$5:$M$301,'répartition colonne F'!L$2)</f>
        <v>0</v>
      </c>
      <c r="M21" s="70">
        <f>+COUNTIFS(results!$F$5:$F$301,'répartition colonne F'!$B21,results!$M$5:$M$301,'répartition colonne F'!M$2)</f>
        <v>0</v>
      </c>
      <c r="N21" s="70">
        <f>+COUNTIFS(results!$F$5:$F$301,'répartition colonne F'!$B21,results!$M$5:$M$301,'répartition colonne F'!N$2)</f>
        <v>0</v>
      </c>
      <c r="O21" s="71">
        <f>+COUNTIFS(results!$F$5:$F$301,'répartition colonne F'!$B21,results!$M$5:$M$301,'répartition colonne F'!O$2)</f>
        <v>0</v>
      </c>
      <c r="P21" s="70">
        <f>+COUNTIFS(results!$F$5:$F$301,'répartition colonne F'!$B21,results!$M$5:$M$301,'répartition colonne F'!P$2)</f>
        <v>0</v>
      </c>
      <c r="Q21" s="70">
        <f>+COUNTIFS(results!$F$5:$F$301,'répartition colonne F'!$B21,results!$M$5:$M$301,'répartition colonne F'!Q$2)</f>
        <v>0</v>
      </c>
      <c r="R21" s="205">
        <f>+COUNTIFS(results!$F$5:$F$301,'répartition colonne F'!$B21,results!$M$5:$M$301,'répartition colonne F'!R$2)</f>
        <v>0</v>
      </c>
      <c r="S21" s="69">
        <f>+COUNTIFS(results!$F$5:$F$301,'répartition colonne F'!$B21,results!$M$5:$M$301,'répartition colonne F'!S$2)</f>
        <v>0</v>
      </c>
      <c r="T21" s="69">
        <f>+COUNTIFS(results!$F$5:$F$301,'répartition colonne F'!$B21,results!$M$5:$M$301,'répartition colonne F'!T$2)</f>
        <v>0</v>
      </c>
      <c r="U21" s="69">
        <f>+COUNTIFS(results!$F$5:$F$301,'répartition colonne F'!$B21,results!$M$5:$M$301,'répartition colonne F'!U$2)</f>
        <v>0</v>
      </c>
      <c r="V21" s="69">
        <f>+COUNTIFS(results!$F$5:$F$301,'répartition colonne F'!$B21,results!$M$5:$M$301,'répartition colonne F'!V$2)</f>
        <v>0</v>
      </c>
      <c r="W21" s="69">
        <f>+COUNTIFS(results!$F$5:$F$301,'répartition colonne F'!$B21,results!$M$5:$M$301,'répartition colonne F'!W$2)</f>
        <v>0</v>
      </c>
      <c r="X21" s="69">
        <f>+COUNTIFS(results!$F$5:$F$301,'répartition colonne F'!$B21,results!$M$5:$M$301,'répartition colonne F'!X$2)</f>
        <v>0</v>
      </c>
      <c r="Y21" s="69">
        <f>+COUNTIFS(results!$F$5:$F$301,'répartition colonne F'!$B21,results!$M$5:$M$301,'répartition colonne F'!Y$2)</f>
        <v>0</v>
      </c>
      <c r="Z21" s="69">
        <f>+COUNTIFS(results!$F$5:$F$301,'répartition colonne F'!$B21,results!$M$5:$M$301,'répartition colonne F'!Z$2)</f>
        <v>0</v>
      </c>
      <c r="AA21" s="69">
        <f>+COUNTIFS(results!$F$5:$F$301,'répartition colonne F'!$B21,results!$M$5:$M$301,'répartition colonne F'!AA$2)</f>
        <v>0</v>
      </c>
      <c r="AB21" s="69">
        <f>+COUNTIFS(results!$F$5:$F$301,'répartition colonne F'!$B21,results!$M$5:$M$301,'répartition colonne F'!AB$2)</f>
        <v>0</v>
      </c>
      <c r="AC21" s="69">
        <f>+COUNTIFS(results!$F$5:$F$301,'répartition colonne F'!$B21,results!$M$5:$M$301,'répartition colonne F'!AC$2)</f>
        <v>0</v>
      </c>
      <c r="AD21" s="69">
        <f>+COUNTIFS(results!$F$5:$F$301,'répartition colonne F'!$B21,results!$M$5:$M$301,'répartition colonne F'!AD$2)</f>
        <v>0</v>
      </c>
      <c r="AE21" s="69">
        <f>+COUNTIFS(results!$F$5:$F$301,'répartition colonne F'!$B21,results!$M$5:$M$301,'répartition colonne F'!AE$2)</f>
        <v>0</v>
      </c>
      <c r="AF21" s="69">
        <f>+COUNTIFS(results!$F$5:$F$301,'répartition colonne F'!$B21,results!$M$5:$M$301,'répartition colonne F'!AF$2)</f>
        <v>0</v>
      </c>
      <c r="AG21" s="68">
        <f>+COUNTIFS(Feuil2!$A$4:$A$300,B21,Feuil2!$H$4:$H$300,$AJ$4)</f>
        <v>0</v>
      </c>
      <c r="AP21" s="198"/>
      <c r="AQ21" s="203"/>
      <c r="AR21" s="90"/>
      <c r="AS21" s="199"/>
      <c r="AT21" s="199"/>
      <c r="AU21" s="199"/>
      <c r="AV21" s="199"/>
      <c r="AW21" s="199"/>
      <c r="AX21" s="199"/>
      <c r="AY21" s="199"/>
      <c r="AZ21" s="199"/>
      <c r="BA21" s="199"/>
      <c r="BB21" s="199"/>
      <c r="BC21" s="199"/>
      <c r="BD21" s="199"/>
      <c r="BE21" s="199"/>
      <c r="BF21" s="199"/>
      <c r="BG21" s="199"/>
      <c r="BH21" s="197"/>
    </row>
    <row r="22" spans="1:60" ht="15.75" x14ac:dyDescent="0.25">
      <c r="A22" s="274"/>
      <c r="B22" s="160" t="str">
        <f>IF($AI$3=1024,2,IF($AI$3=256,"0,5",IF($AI$3=64,"0,125","0,064")))</f>
        <v>0,5</v>
      </c>
      <c r="C22" s="68">
        <f>+COUNTIFS(Feuil2!$A$4:$A$300,B22,Feuil2!$H$4:$H$300,0.01)</f>
        <v>0</v>
      </c>
      <c r="D22" s="69">
        <f>+COUNTIFS(results!$F$5:$F$301,'répartition colonne F'!$B22,results!$M$5:$M$301,'répartition colonne F'!D$2)</f>
        <v>0</v>
      </c>
      <c r="E22" s="69">
        <f>+COUNTIFS(results!$F$5:$F$301,'répartition colonne F'!$B22,results!$M$5:$M$301,'répartition colonne F'!E$2)</f>
        <v>0</v>
      </c>
      <c r="F22" s="69">
        <f>+COUNTIFS(results!$F$5:$F$301,'répartition colonne F'!$B22,results!$M$5:$M$301,'répartition colonne F'!F$2)</f>
        <v>0</v>
      </c>
      <c r="G22" s="69">
        <f>+COUNTIFS(results!$F$5:$F$301,'répartition colonne F'!$B22,results!$M$5:$M$301,'répartition colonne F'!G$2)</f>
        <v>0</v>
      </c>
      <c r="H22" s="69">
        <f>+COUNTIFS(results!$F$5:$F$301,'répartition colonne F'!$B22,results!$M$5:$M$301,'répartition colonne F'!H$2)</f>
        <v>0</v>
      </c>
      <c r="I22" s="69">
        <f>+COUNTIFS(results!$F$5:$F$301,'répartition colonne F'!$B22,results!$M$5:$M$301,'répartition colonne F'!I$2)</f>
        <v>0</v>
      </c>
      <c r="J22" s="69">
        <f>+COUNTIFS(results!$F$5:$F$301,'répartition colonne F'!$B22,results!$M$5:$M$301,'répartition colonne F'!J$2)</f>
        <v>0</v>
      </c>
      <c r="K22" s="69">
        <f>+COUNTIFS(results!$F$5:$F$301,'répartition colonne F'!$B22,results!$M$5:$M$301,'répartition colonne F'!K$2)</f>
        <v>0</v>
      </c>
      <c r="L22" s="70">
        <f>+COUNTIFS(results!$F$5:$F$301,'répartition colonne F'!$B22,results!$M$5:$M$301,'répartition colonne F'!L$2)</f>
        <v>0</v>
      </c>
      <c r="M22" s="70">
        <f>+COUNTIFS(results!$F$5:$F$301,'répartition colonne F'!$B22,results!$M$5:$M$301,'répartition colonne F'!M$2)</f>
        <v>0</v>
      </c>
      <c r="N22" s="71">
        <f>+COUNTIFS(results!$F$5:$F$301,'répartition colonne F'!$B22,results!$M$5:$M$301,'répartition colonne F'!N$2)</f>
        <v>0</v>
      </c>
      <c r="O22" s="70">
        <f>+COUNTIFS(results!$F$5:$F$301,'répartition colonne F'!$B22,results!$M$5:$M$301,'répartition colonne F'!O$2)</f>
        <v>0</v>
      </c>
      <c r="P22" s="70">
        <f>+COUNTIFS(results!$F$5:$F$301,'répartition colonne F'!$B22,results!$M$5:$M$301,'répartition colonne F'!P$2)</f>
        <v>0</v>
      </c>
      <c r="Q22" s="69">
        <f>+COUNTIFS(results!$F$5:$F$301,'répartition colonne F'!$B22,results!$M$5:$M$301,'répartition colonne F'!Q$2)</f>
        <v>0</v>
      </c>
      <c r="R22" s="69">
        <f>+COUNTIFS(results!$F$5:$F$301,'répartition colonne F'!$B22,results!$M$5:$M$301,'répartition colonne F'!R$2)</f>
        <v>0</v>
      </c>
      <c r="S22" s="69">
        <f>+COUNTIFS(results!$F$5:$F$301,'répartition colonne F'!$B22,results!$M$5:$M$301,'répartition colonne F'!S$2)</f>
        <v>0</v>
      </c>
      <c r="T22" s="69">
        <f>+COUNTIFS(results!$F$5:$F$301,'répartition colonne F'!$B22,results!$M$5:$M$301,'répartition colonne F'!T$2)</f>
        <v>0</v>
      </c>
      <c r="U22" s="69">
        <f>+COUNTIFS(results!$F$5:$F$301,'répartition colonne F'!$B22,results!$M$5:$M$301,'répartition colonne F'!U$2)</f>
        <v>0</v>
      </c>
      <c r="V22" s="69">
        <f>+COUNTIFS(results!$F$5:$F$301,'répartition colonne F'!$B22,results!$M$5:$M$301,'répartition colonne F'!V$2)</f>
        <v>0</v>
      </c>
      <c r="W22" s="69">
        <f>+COUNTIFS(results!$F$5:$F$301,'répartition colonne F'!$B22,results!$M$5:$M$301,'répartition colonne F'!W$2)</f>
        <v>0</v>
      </c>
      <c r="X22" s="69">
        <f>+COUNTIFS(results!$F$5:$F$301,'répartition colonne F'!$B22,results!$M$5:$M$301,'répartition colonne F'!X$2)</f>
        <v>0</v>
      </c>
      <c r="Y22" s="69">
        <f>+COUNTIFS(results!$F$5:$F$301,'répartition colonne F'!$B22,results!$M$5:$M$301,'répartition colonne F'!Y$2)</f>
        <v>0</v>
      </c>
      <c r="Z22" s="69">
        <f>+COUNTIFS(results!$F$5:$F$301,'répartition colonne F'!$B22,results!$M$5:$M$301,'répartition colonne F'!Z$2)</f>
        <v>0</v>
      </c>
      <c r="AA22" s="69">
        <f>+COUNTIFS(results!$F$5:$F$301,'répartition colonne F'!$B22,results!$M$5:$M$301,'répartition colonne F'!AA$2)</f>
        <v>0</v>
      </c>
      <c r="AB22" s="69">
        <f>+COUNTIFS(results!$F$5:$F$301,'répartition colonne F'!$B22,results!$M$5:$M$301,'répartition colonne F'!AB$2)</f>
        <v>0</v>
      </c>
      <c r="AC22" s="69">
        <f>+COUNTIFS(results!$F$5:$F$301,'répartition colonne F'!$B22,results!$M$5:$M$301,'répartition colonne F'!AC$2)</f>
        <v>0</v>
      </c>
      <c r="AD22" s="69">
        <f>+COUNTIFS(results!$F$5:$F$301,'répartition colonne F'!$B22,results!$M$5:$M$301,'répartition colonne F'!AD$2)</f>
        <v>0</v>
      </c>
      <c r="AE22" s="69">
        <f>+COUNTIFS(results!$F$5:$F$301,'répartition colonne F'!$B22,results!$M$5:$M$301,'répartition colonne F'!AE$2)</f>
        <v>0</v>
      </c>
      <c r="AF22" s="69">
        <f>+COUNTIFS(results!$F$5:$F$301,'répartition colonne F'!$B22,results!$M$5:$M$301,'répartition colonne F'!AF$2)</f>
        <v>0</v>
      </c>
      <c r="AG22" s="68">
        <f>+COUNTIFS(Feuil2!$A$4:$A$300,B22,Feuil2!$H$4:$H$300,$AJ$4)</f>
        <v>0</v>
      </c>
      <c r="AL22" t="str">
        <f>IF(results!$M$3="Etest",IF(N25=0,1),"BMD")</f>
        <v>BMD</v>
      </c>
      <c r="AM22">
        <v>4.7E-2</v>
      </c>
      <c r="AP22" s="198"/>
      <c r="AQ22" s="206"/>
      <c r="AR22" s="284"/>
      <c r="AS22" s="284"/>
      <c r="AT22" s="284"/>
      <c r="AU22" s="284"/>
      <c r="AV22" s="284"/>
      <c r="AW22" s="284"/>
      <c r="AX22" s="284"/>
      <c r="AY22" s="284"/>
      <c r="AZ22" s="284"/>
      <c r="BA22" s="284"/>
      <c r="BB22" s="284"/>
      <c r="BC22" s="284"/>
      <c r="BD22" s="284"/>
      <c r="BE22" s="284"/>
      <c r="BF22" s="284"/>
      <c r="BG22" s="284"/>
      <c r="BH22" s="95"/>
    </row>
    <row r="23" spans="1:60" ht="15.75" customHeight="1" x14ac:dyDescent="0.25">
      <c r="A23" s="274"/>
      <c r="B23" s="160" t="str">
        <f>IF($AI$3=1024,1.5,IF($AI$3=256,"0,38",IF($AI$3=64,"0,094","0,047")))</f>
        <v>0,38</v>
      </c>
      <c r="C23" s="68">
        <f>+COUNTIFS(Feuil2!$A$4:$A$300,B23,Feuil2!$H$4:$H$300,0.01)</f>
        <v>0</v>
      </c>
      <c r="D23" s="69">
        <f>+COUNTIFS(results!$F$5:$F$301,'répartition colonne F'!$B23,results!$M$5:$M$301,'répartition colonne F'!D$2)</f>
        <v>0</v>
      </c>
      <c r="E23" s="69">
        <f>+COUNTIFS(results!$F$5:$F$301,'répartition colonne F'!$B23,results!$M$5:$M$301,'répartition colonne F'!E$2)</f>
        <v>0</v>
      </c>
      <c r="F23" s="69">
        <f>+COUNTIFS(results!$F$5:$F$301,'répartition colonne F'!$B23,results!$M$5:$M$301,'répartition colonne F'!F$2)</f>
        <v>0</v>
      </c>
      <c r="G23" s="69">
        <f>+COUNTIFS(results!$F$5:$F$301,'répartition colonne F'!$B23,results!$M$5:$M$301,'répartition colonne F'!G$2)</f>
        <v>0</v>
      </c>
      <c r="H23" s="69">
        <f>+COUNTIFS(results!$F$5:$F$301,'répartition colonne F'!$B23,results!$M$5:$M$301,'répartition colonne F'!H$2)</f>
        <v>0</v>
      </c>
      <c r="I23" s="69">
        <f>+COUNTIFS(results!$F$5:$F$301,'répartition colonne F'!$B23,results!$M$5:$M$301,'répartition colonne F'!I$2)</f>
        <v>0</v>
      </c>
      <c r="J23" s="69">
        <f>+COUNTIFS(results!$F$5:$F$301,'répartition colonne F'!$B23,results!$M$5:$M$301,'répartition colonne F'!J$2)</f>
        <v>0</v>
      </c>
      <c r="K23" s="70">
        <f>+COUNTIFS(results!$F$5:$F$301,'répartition colonne F'!$B23,results!$M$5:$M$301,'répartition colonne F'!K$2)</f>
        <v>0</v>
      </c>
      <c r="L23" s="70">
        <f>+COUNTIFS(results!$F$5:$F$301,'répartition colonne F'!$B23,results!$M$5:$M$301,'répartition colonne F'!L$2)</f>
        <v>0</v>
      </c>
      <c r="M23" s="71">
        <f>+COUNTIFS(results!$F$5:$F$301,'répartition colonne F'!$B23,results!$M$5:$M$301,'répartition colonne F'!M$2)</f>
        <v>0</v>
      </c>
      <c r="N23" s="70">
        <f>+COUNTIFS(results!$F$5:$F$301,'répartition colonne F'!$B23,results!$M$5:$M$301,'répartition colonne F'!N$2)</f>
        <v>0</v>
      </c>
      <c r="O23" s="70">
        <f>+COUNTIFS(results!$F$5:$F$301,'répartition colonne F'!$B23,results!$M$5:$M$301,'répartition colonne F'!O$2)</f>
        <v>0</v>
      </c>
      <c r="P23" s="205">
        <f>+COUNTIFS(results!$F$5:$F$301,'répartition colonne F'!$B23,results!$M$5:$M$301,'répartition colonne F'!P$2)</f>
        <v>0</v>
      </c>
      <c r="Q23" s="69">
        <f>+COUNTIFS(results!$F$5:$F$301,'répartition colonne F'!$B23,results!$M$5:$M$301,'répartition colonne F'!Q$2)</f>
        <v>0</v>
      </c>
      <c r="R23" s="69">
        <f>+COUNTIFS(results!$F$5:$F$301,'répartition colonne F'!$B23,results!$M$5:$M$301,'répartition colonne F'!R$2)</f>
        <v>0</v>
      </c>
      <c r="S23" s="69">
        <f>+COUNTIFS(results!$F$5:$F$301,'répartition colonne F'!$B23,results!$M$5:$M$301,'répartition colonne F'!S$2)</f>
        <v>0</v>
      </c>
      <c r="T23" s="69">
        <f>+COUNTIFS(results!$F$5:$F$301,'répartition colonne F'!$B23,results!$M$5:$M$301,'répartition colonne F'!T$2)</f>
        <v>0</v>
      </c>
      <c r="U23" s="69">
        <f>+COUNTIFS(results!$F$5:$F$301,'répartition colonne F'!$B23,results!$M$5:$M$301,'répartition colonne F'!U$2)</f>
        <v>0</v>
      </c>
      <c r="V23" s="69">
        <f>+COUNTIFS(results!$F$5:$F$301,'répartition colonne F'!$B23,results!$M$5:$M$301,'répartition colonne F'!V$2)</f>
        <v>0</v>
      </c>
      <c r="W23" s="69">
        <f>+COUNTIFS(results!$F$5:$F$301,'répartition colonne F'!$B23,results!$M$5:$M$301,'répartition colonne F'!W$2)</f>
        <v>0</v>
      </c>
      <c r="X23" s="69">
        <f>+COUNTIFS(results!$F$5:$F$301,'répartition colonne F'!$B23,results!$M$5:$M$301,'répartition colonne F'!X$2)</f>
        <v>0</v>
      </c>
      <c r="Y23" s="69">
        <f>+COUNTIFS(results!$F$5:$F$301,'répartition colonne F'!$B23,results!$M$5:$M$301,'répartition colonne F'!Y$2)</f>
        <v>0</v>
      </c>
      <c r="Z23" s="69">
        <f>+COUNTIFS(results!$F$5:$F$301,'répartition colonne F'!$B23,results!$M$5:$M$301,'répartition colonne F'!Z$2)</f>
        <v>0</v>
      </c>
      <c r="AA23" s="69">
        <f>+COUNTIFS(results!$F$5:$F$301,'répartition colonne F'!$B23,results!$M$5:$M$301,'répartition colonne F'!AA$2)</f>
        <v>0</v>
      </c>
      <c r="AB23" s="69">
        <f>+COUNTIFS(results!$F$5:$F$301,'répartition colonne F'!$B23,results!$M$5:$M$301,'répartition colonne F'!AB$2)</f>
        <v>0</v>
      </c>
      <c r="AC23" s="69">
        <f>+COUNTIFS(results!$F$5:$F$301,'répartition colonne F'!$B23,results!$M$5:$M$301,'répartition colonne F'!AC$2)</f>
        <v>0</v>
      </c>
      <c r="AD23" s="69">
        <f>+COUNTIFS(results!$F$5:$F$301,'répartition colonne F'!$B23,results!$M$5:$M$301,'répartition colonne F'!AD$2)</f>
        <v>0</v>
      </c>
      <c r="AE23" s="69">
        <f>+COUNTIFS(results!$F$5:$F$301,'répartition colonne F'!$B23,results!$M$5:$M$301,'répartition colonne F'!AE$2)</f>
        <v>0</v>
      </c>
      <c r="AF23" s="69">
        <f>+COUNTIFS(results!$F$5:$F$301,'répartition colonne F'!$B23,results!$M$5:$M$301,'répartition colonne F'!AF$2)</f>
        <v>0</v>
      </c>
      <c r="AG23" s="68">
        <f>+COUNTIFS(Feuil2!$A$4:$A$300,B23,Feuil2!$H$4:$H$300,$AJ$4)</f>
        <v>0</v>
      </c>
      <c r="AP23" s="198"/>
      <c r="AQ23" s="195"/>
      <c r="AR23" s="200"/>
      <c r="AS23" s="196"/>
      <c r="AT23" s="196"/>
      <c r="AU23" s="196"/>
      <c r="AV23" s="196"/>
      <c r="AW23" s="196"/>
      <c r="AX23" s="196"/>
      <c r="AY23" s="196"/>
      <c r="AZ23" s="196"/>
      <c r="BA23" s="196"/>
      <c r="BB23" s="196"/>
      <c r="BC23" s="196"/>
      <c r="BD23" s="196"/>
      <c r="BE23" s="196"/>
      <c r="BF23" s="196"/>
      <c r="BG23" s="90"/>
      <c r="BH23" s="197"/>
    </row>
    <row r="24" spans="1:60" ht="15.75" customHeight="1" x14ac:dyDescent="0.25">
      <c r="A24" s="274"/>
      <c r="B24" s="160" t="str">
        <f>IF($AI$3=1024,1,IF($AI$3=256,"0,25",IF($AI$3=64,"0,064","0,032")))</f>
        <v>0,25</v>
      </c>
      <c r="C24" s="68">
        <f>+COUNTIFS(Feuil2!$A$4:$A$300,B24,Feuil2!$H$4:$H$300,0.01)</f>
        <v>0</v>
      </c>
      <c r="D24" s="69">
        <f>+COUNTIFS(results!$F$5:$F$301,'répartition colonne F'!$B24,results!$M$5:$M$301,'répartition colonne F'!D$2)</f>
        <v>0</v>
      </c>
      <c r="E24" s="69">
        <f>+COUNTIFS(results!$F$5:$F$301,'répartition colonne F'!$B24,results!$M$5:$M$301,'répartition colonne F'!E$2)</f>
        <v>0</v>
      </c>
      <c r="F24" s="69">
        <f>+COUNTIFS(results!$F$5:$F$301,'répartition colonne F'!$B24,results!$M$5:$M$301,'répartition colonne F'!F$2)</f>
        <v>0</v>
      </c>
      <c r="G24" s="69">
        <f>+COUNTIFS(results!$F$5:$F$301,'répartition colonne F'!$B24,results!$M$5:$M$301,'répartition colonne F'!G$2)</f>
        <v>0</v>
      </c>
      <c r="H24" s="69">
        <f>+COUNTIFS(results!$F$5:$F$301,'répartition colonne F'!$B24,results!$M$5:$M$301,'répartition colonne F'!H$2)</f>
        <v>0</v>
      </c>
      <c r="I24" s="69">
        <f>+COUNTIFS(results!$F$5:$F$301,'répartition colonne F'!$B24,results!$M$5:$M$301,'répartition colonne F'!I$2)</f>
        <v>0</v>
      </c>
      <c r="J24" s="70">
        <f>+COUNTIFS(results!$F$5:$F$301,'répartition colonne F'!$B24,results!$M$5:$M$301,'répartition colonne F'!J$2)</f>
        <v>0</v>
      </c>
      <c r="K24" s="70">
        <f>+COUNTIFS(results!$F$5:$F$301,'répartition colonne F'!$B24,results!$M$5:$M$301,'répartition colonne F'!K$2)</f>
        <v>0</v>
      </c>
      <c r="L24" s="71">
        <f>+COUNTIFS(results!$F$5:$F$301,'répartition colonne F'!$B24,results!$M$5:$M$301,'répartition colonne F'!L$2)</f>
        <v>0</v>
      </c>
      <c r="M24" s="70">
        <f>+COUNTIFS(results!$F$5:$F$301,'répartition colonne F'!$B24,results!$M$5:$M$301,'répartition colonne F'!M$2)</f>
        <v>0</v>
      </c>
      <c r="N24" s="70">
        <f>+COUNTIFS(results!$F$5:$F$301,'répartition colonne F'!$B24,results!$M$5:$M$301,'répartition colonne F'!N$2)</f>
        <v>0</v>
      </c>
      <c r="O24" s="69">
        <f>+COUNTIFS(results!$F$5:$F$301,'répartition colonne F'!$B24,results!$M$5:$M$301,'répartition colonne F'!O$2)</f>
        <v>0</v>
      </c>
      <c r="P24" s="69">
        <f>+COUNTIFS(results!$F$5:$F$301,'répartition colonne F'!$B24,results!$M$5:$M$301,'répartition colonne F'!P$2)</f>
        <v>0</v>
      </c>
      <c r="Q24" s="69">
        <f>+COUNTIFS(results!$F$5:$F$301,'répartition colonne F'!$B24,results!$M$5:$M$301,'répartition colonne F'!Q$2)</f>
        <v>0</v>
      </c>
      <c r="R24" s="69">
        <f>+COUNTIFS(results!$F$5:$F$301,'répartition colonne F'!$B24,results!$M$5:$M$301,'répartition colonne F'!R$2)</f>
        <v>0</v>
      </c>
      <c r="S24" s="69">
        <f>+COUNTIFS(results!$F$5:$F$301,'répartition colonne F'!$B24,results!$M$5:$M$301,'répartition colonne F'!S$2)</f>
        <v>0</v>
      </c>
      <c r="T24" s="69">
        <f>+COUNTIFS(results!$F$5:$F$301,'répartition colonne F'!$B24,results!$M$5:$M$301,'répartition colonne F'!T$2)</f>
        <v>0</v>
      </c>
      <c r="U24" s="69">
        <f>+COUNTIFS(results!$F$5:$F$301,'répartition colonne F'!$B24,results!$M$5:$M$301,'répartition colonne F'!U$2)</f>
        <v>0</v>
      </c>
      <c r="V24" s="69">
        <f>+COUNTIFS(results!$F$5:$F$301,'répartition colonne F'!$B24,results!$M$5:$M$301,'répartition colonne F'!V$2)</f>
        <v>0</v>
      </c>
      <c r="W24" s="69">
        <f>+COUNTIFS(results!$F$5:$F$301,'répartition colonne F'!$B24,results!$M$5:$M$301,'répartition colonne F'!W$2)</f>
        <v>0</v>
      </c>
      <c r="X24" s="69">
        <f>+COUNTIFS(results!$F$5:$F$301,'répartition colonne F'!$B24,results!$M$5:$M$301,'répartition colonne F'!X$2)</f>
        <v>0</v>
      </c>
      <c r="Y24" s="69">
        <f>+COUNTIFS(results!$F$5:$F$301,'répartition colonne F'!$B24,results!$M$5:$M$301,'répartition colonne F'!Y$2)</f>
        <v>0</v>
      </c>
      <c r="Z24" s="69">
        <f>+COUNTIFS(results!$F$5:$F$301,'répartition colonne F'!$B24,results!$M$5:$M$301,'répartition colonne F'!Z$2)</f>
        <v>0</v>
      </c>
      <c r="AA24" s="69">
        <f>+COUNTIFS(results!$F$5:$F$301,'répartition colonne F'!$B24,results!$M$5:$M$301,'répartition colonne F'!AA$2)</f>
        <v>0</v>
      </c>
      <c r="AB24" s="69">
        <f>+COUNTIFS(results!$F$5:$F$301,'répartition colonne F'!$B24,results!$M$5:$M$301,'répartition colonne F'!AB$2)</f>
        <v>0</v>
      </c>
      <c r="AC24" s="69">
        <f>+COUNTIFS(results!$F$5:$F$301,'répartition colonne F'!$B24,results!$M$5:$M$301,'répartition colonne F'!AC$2)</f>
        <v>0</v>
      </c>
      <c r="AD24" s="69">
        <f>+COUNTIFS(results!$F$5:$F$301,'répartition colonne F'!$B24,results!$M$5:$M$301,'répartition colonne F'!AD$2)</f>
        <v>0</v>
      </c>
      <c r="AE24" s="69">
        <f>+COUNTIFS(results!$F$5:$F$301,'répartition colonne F'!$B24,results!$M$5:$M$301,'répartition colonne F'!AE$2)</f>
        <v>0</v>
      </c>
      <c r="AF24" s="69">
        <f>+COUNTIFS(results!$F$5:$F$301,'répartition colonne F'!$B24,results!$M$5:$M$301,'répartition colonne F'!AF$2)</f>
        <v>0</v>
      </c>
      <c r="AG24" s="68">
        <f>+COUNTIFS(Feuil2!$A$4:$A$300,B24,Feuil2!$H$4:$H$300,$AJ$4)</f>
        <v>0</v>
      </c>
      <c r="AL24" t="str">
        <f>IF(results!$M$3="Etest",IF(L27=0,1),"BMD")</f>
        <v>BMD</v>
      </c>
      <c r="AM24">
        <v>2.3E-2</v>
      </c>
      <c r="AP24" s="198"/>
      <c r="AQ24" s="198"/>
      <c r="AR24" s="196"/>
      <c r="AS24" s="80"/>
      <c r="AT24" s="199"/>
      <c r="AU24" s="199"/>
      <c r="AV24" s="199"/>
      <c r="AW24" s="199"/>
      <c r="AX24" s="199"/>
      <c r="AY24" s="199"/>
      <c r="AZ24" s="199"/>
      <c r="BA24" s="199"/>
      <c r="BB24" s="199"/>
      <c r="BC24" s="199"/>
      <c r="BD24" s="199"/>
      <c r="BE24" s="199"/>
      <c r="BF24" s="199"/>
      <c r="BG24" s="199"/>
      <c r="BH24" s="197"/>
    </row>
    <row r="25" spans="1:60" ht="15.75" x14ac:dyDescent="0.25">
      <c r="A25" s="274"/>
      <c r="B25" s="160" t="str">
        <f>IF($AI$3=1024,0.75,IF($AI$3=256,"0,19",IF($AI$3=64,"0,047","0,023")))</f>
        <v>0,19</v>
      </c>
      <c r="C25" s="68">
        <f>+COUNTIFS(Feuil2!$A$4:$A$300,B25,Feuil2!$H$4:$H$300,0.01)</f>
        <v>0</v>
      </c>
      <c r="D25" s="69">
        <f>+COUNTIFS(results!$F$5:$F$301,'répartition colonne F'!$B25,results!$M$5:$M$301,'répartition colonne F'!D$2)</f>
        <v>0</v>
      </c>
      <c r="E25" s="69">
        <f>+COUNTIFS(results!$F$5:$F$301,'répartition colonne F'!$B25,results!$M$5:$M$301,'répartition colonne F'!E$2)</f>
        <v>0</v>
      </c>
      <c r="F25" s="69">
        <f>+COUNTIFS(results!$F$5:$F$301,'répartition colonne F'!$B25,results!$M$5:$M$301,'répartition colonne F'!F$2)</f>
        <v>0</v>
      </c>
      <c r="G25" s="69">
        <f>+COUNTIFS(results!$F$5:$F$301,'répartition colonne F'!$B25,results!$M$5:$M$301,'répartition colonne F'!G$2)</f>
        <v>0</v>
      </c>
      <c r="H25" s="69">
        <f>+COUNTIFS(results!$F$5:$F$301,'répartition colonne F'!$B25,results!$M$5:$M$301,'répartition colonne F'!H$2)</f>
        <v>0</v>
      </c>
      <c r="I25" s="70">
        <f>+COUNTIFS(results!$F$5:$F$301,'répartition colonne F'!$B25,results!$M$5:$M$301,'répartition colonne F'!I$2)</f>
        <v>0</v>
      </c>
      <c r="J25" s="70">
        <f>+COUNTIFS(results!$F$5:$F$301,'répartition colonne F'!$B25,results!$M$5:$M$301,'répartition colonne F'!J$2)</f>
        <v>0</v>
      </c>
      <c r="K25" s="71">
        <f>+COUNTIFS(results!$F$5:$F$301,'répartition colonne F'!$B25,results!$M$5:$M$301,'répartition colonne F'!K$2)</f>
        <v>0</v>
      </c>
      <c r="L25" s="70">
        <f>+COUNTIFS(results!$F$5:$F$301,'répartition colonne F'!$B25,results!$M$5:$M$301,'répartition colonne F'!L$2)</f>
        <v>0</v>
      </c>
      <c r="M25" s="70">
        <f>+COUNTIFS(results!$F$5:$F$301,'répartition colonne F'!$B25,results!$M$5:$M$301,'répartition colonne F'!M$2)</f>
        <v>0</v>
      </c>
      <c r="N25" s="205">
        <f>+COUNTIFS(results!$F$5:$F$301,'répartition colonne F'!$B25,results!$M$5:$M$301,'répartition colonne F'!N$2)</f>
        <v>0</v>
      </c>
      <c r="O25" s="69">
        <f>+COUNTIFS(results!$F$5:$F$301,'répartition colonne F'!$B25,results!$M$5:$M$301,'répartition colonne F'!O$2)</f>
        <v>0</v>
      </c>
      <c r="P25" s="69">
        <f>+COUNTIFS(results!$F$5:$F$301,'répartition colonne F'!$B25,results!$M$5:$M$301,'répartition colonne F'!P$2)</f>
        <v>0</v>
      </c>
      <c r="Q25" s="69">
        <f>+COUNTIFS(results!$F$5:$F$301,'répartition colonne F'!$B25,results!$M$5:$M$301,'répartition colonne F'!Q$2)</f>
        <v>0</v>
      </c>
      <c r="R25" s="69">
        <f>+COUNTIFS(results!$F$5:$F$301,'répartition colonne F'!$B25,results!$M$5:$M$301,'répartition colonne F'!R$2)</f>
        <v>0</v>
      </c>
      <c r="S25" s="69">
        <f>+COUNTIFS(results!$F$5:$F$301,'répartition colonne F'!$B25,results!$M$5:$M$301,'répartition colonne F'!S$2)</f>
        <v>0</v>
      </c>
      <c r="T25" s="69">
        <f>+COUNTIFS(results!$F$5:$F$301,'répartition colonne F'!$B25,results!$M$5:$M$301,'répartition colonne F'!T$2)</f>
        <v>0</v>
      </c>
      <c r="U25" s="69">
        <f>+COUNTIFS(results!$F$5:$F$301,'répartition colonne F'!$B25,results!$M$5:$M$301,'répartition colonne F'!U$2)</f>
        <v>0</v>
      </c>
      <c r="V25" s="69">
        <f>+COUNTIFS(results!$F$5:$F$301,'répartition colonne F'!$B25,results!$M$5:$M$301,'répartition colonne F'!V$2)</f>
        <v>0</v>
      </c>
      <c r="W25" s="69">
        <f>+COUNTIFS(results!$F$5:$F$301,'répartition colonne F'!$B25,results!$M$5:$M$301,'répartition colonne F'!W$2)</f>
        <v>0</v>
      </c>
      <c r="X25" s="69">
        <f>+COUNTIFS(results!$F$5:$F$301,'répartition colonne F'!$B25,results!$M$5:$M$301,'répartition colonne F'!X$2)</f>
        <v>0</v>
      </c>
      <c r="Y25" s="69">
        <f>+COUNTIFS(results!$F$5:$F$301,'répartition colonne F'!$B25,results!$M$5:$M$301,'répartition colonne F'!Y$2)</f>
        <v>0</v>
      </c>
      <c r="Z25" s="69">
        <f>+COUNTIFS(results!$F$5:$F$301,'répartition colonne F'!$B25,results!$M$5:$M$301,'répartition colonne F'!Z$2)</f>
        <v>0</v>
      </c>
      <c r="AA25" s="69">
        <f>+COUNTIFS(results!$F$5:$F$301,'répartition colonne F'!$B25,results!$M$5:$M$301,'répartition colonne F'!AA$2)</f>
        <v>0</v>
      </c>
      <c r="AB25" s="69">
        <f>+COUNTIFS(results!$F$5:$F$301,'répartition colonne F'!$B25,results!$M$5:$M$301,'répartition colonne F'!AB$2)</f>
        <v>0</v>
      </c>
      <c r="AC25" s="69">
        <f>+COUNTIFS(results!$F$5:$F$301,'répartition colonne F'!$B25,results!$M$5:$M$301,'répartition colonne F'!AC$2)</f>
        <v>0</v>
      </c>
      <c r="AD25" s="69">
        <f>+COUNTIFS(results!$F$5:$F$301,'répartition colonne F'!$B25,results!$M$5:$M$301,'répartition colonne F'!AD$2)</f>
        <v>0</v>
      </c>
      <c r="AE25" s="69">
        <f>+COUNTIFS(results!$F$5:$F$301,'répartition colonne F'!$B25,results!$M$5:$M$301,'répartition colonne F'!AE$2)</f>
        <v>0</v>
      </c>
      <c r="AF25" s="69">
        <f>+COUNTIFS(results!$F$5:$F$301,'répartition colonne F'!$B25,results!$M$5:$M$301,'répartition colonne F'!AF$2)</f>
        <v>0</v>
      </c>
      <c r="AG25" s="68">
        <f>+COUNTIFS(Feuil2!$A$4:$A$300,B25,Feuil2!$H$4:$H$300,$AJ$4)</f>
        <v>0</v>
      </c>
      <c r="AP25" s="198"/>
      <c r="AQ25" s="198"/>
      <c r="AR25" s="196"/>
      <c r="AS25" s="199"/>
      <c r="AT25" s="80"/>
      <c r="AU25" s="80"/>
      <c r="AV25" s="80"/>
      <c r="AW25" s="80"/>
      <c r="AX25" s="80"/>
      <c r="AY25" s="80"/>
      <c r="AZ25" s="80"/>
      <c r="BA25" s="80"/>
      <c r="BB25" s="80"/>
      <c r="BC25" s="80"/>
      <c r="BD25" s="80"/>
      <c r="BE25" s="80"/>
      <c r="BF25" s="80"/>
      <c r="BG25" s="199"/>
      <c r="BH25" s="197"/>
    </row>
    <row r="26" spans="1:60" ht="15.75" x14ac:dyDescent="0.25">
      <c r="A26" s="274"/>
      <c r="B26" s="160" t="str">
        <f>IF($AI$3=1024,0.5,IF($AI$3=256,"0,125",IF($AI$3=64,"0,032","0,016")))</f>
        <v>0,125</v>
      </c>
      <c r="C26" s="68">
        <f>+COUNTIFS(Feuil2!$A$4:$A$300,B26,Feuil2!$H$4:$H$300,0.01)</f>
        <v>0</v>
      </c>
      <c r="D26" s="69">
        <f>+COUNTIFS(results!$F$5:$F$301,'répartition colonne F'!$B26,results!$M$5:$M$301,'répartition colonne F'!D$2)</f>
        <v>0</v>
      </c>
      <c r="E26" s="69">
        <f>+COUNTIFS(results!$F$5:$F$301,'répartition colonne F'!$B26,results!$M$5:$M$301,'répartition colonne F'!E$2)</f>
        <v>0</v>
      </c>
      <c r="F26" s="69">
        <f>+COUNTIFS(results!$F$5:$F$301,'répartition colonne F'!$B26,results!$M$5:$M$301,'répartition colonne F'!F$2)</f>
        <v>0</v>
      </c>
      <c r="G26" s="69">
        <f>+COUNTIFS(results!$F$5:$F$301,'répartition colonne F'!$B26,results!$M$5:$M$301,'répartition colonne F'!G$2)</f>
        <v>0</v>
      </c>
      <c r="H26" s="70">
        <f>+COUNTIFS(results!$F$5:$F$301,'répartition colonne F'!$B26,results!$M$5:$M$301,'répartition colonne F'!H$2)</f>
        <v>0</v>
      </c>
      <c r="I26" s="70">
        <f>+COUNTIFS(results!$F$5:$F$301,'répartition colonne F'!$B26,results!$M$5:$M$301,'répartition colonne F'!I$2)</f>
        <v>0</v>
      </c>
      <c r="J26" s="71">
        <f>+COUNTIFS(results!$F$5:$F$301,'répartition colonne F'!$B26,results!$M$5:$M$301,'répartition colonne F'!J$2)</f>
        <v>0</v>
      </c>
      <c r="K26" s="70">
        <f>+COUNTIFS(results!$F$5:$F$301,'répartition colonne F'!$B26,results!$M$5:$M$301,'répartition colonne F'!K$2)</f>
        <v>0</v>
      </c>
      <c r="L26" s="70">
        <f>+COUNTIFS(results!$F$5:$F$301,'répartition colonne F'!$B26,results!$M$5:$M$301,'répartition colonne F'!L$2)</f>
        <v>0</v>
      </c>
      <c r="M26" s="69">
        <f>+COUNTIFS(results!$F$5:$F$301,'répartition colonne F'!$B26,results!$M$5:$M$301,'répartition colonne F'!M$2)</f>
        <v>0</v>
      </c>
      <c r="N26" s="69">
        <f>+COUNTIFS(results!$F$5:$F$301,'répartition colonne F'!$B26,results!$M$5:$M$301,'répartition colonne F'!N$2)</f>
        <v>0</v>
      </c>
      <c r="O26" s="69">
        <f>+COUNTIFS(results!$F$5:$F$301,'répartition colonne F'!$B26,results!$M$5:$M$301,'répartition colonne F'!O$2)</f>
        <v>0</v>
      </c>
      <c r="P26" s="69">
        <f>+COUNTIFS(results!$F$5:$F$301,'répartition colonne F'!$B26,results!$M$5:$M$301,'répartition colonne F'!P$2)</f>
        <v>0</v>
      </c>
      <c r="Q26" s="69">
        <f>+COUNTIFS(results!$F$5:$F$301,'répartition colonne F'!$B26,results!$M$5:$M$301,'répartition colonne F'!Q$2)</f>
        <v>0</v>
      </c>
      <c r="R26" s="69">
        <f>+COUNTIFS(results!$F$5:$F$301,'répartition colonne F'!$B26,results!$M$5:$M$301,'répartition colonne F'!R$2)</f>
        <v>0</v>
      </c>
      <c r="S26" s="69">
        <f>+COUNTIFS(results!$F$5:$F$301,'répartition colonne F'!$B26,results!$M$5:$M$301,'répartition colonne F'!S$2)</f>
        <v>0</v>
      </c>
      <c r="T26" s="69">
        <f>+COUNTIFS(results!$F$5:$F$301,'répartition colonne F'!$B26,results!$M$5:$M$301,'répartition colonne F'!T$2)</f>
        <v>0</v>
      </c>
      <c r="U26" s="69">
        <f>+COUNTIFS(results!$F$5:$F$301,'répartition colonne F'!$B26,results!$M$5:$M$301,'répartition colonne F'!U$2)</f>
        <v>0</v>
      </c>
      <c r="V26" s="69">
        <f>+COUNTIFS(results!$F$5:$F$301,'répartition colonne F'!$B26,results!$M$5:$M$301,'répartition colonne F'!V$2)</f>
        <v>0</v>
      </c>
      <c r="W26" s="69">
        <f>+COUNTIFS(results!$F$5:$F$301,'répartition colonne F'!$B26,results!$M$5:$M$301,'répartition colonne F'!W$2)</f>
        <v>0</v>
      </c>
      <c r="X26" s="69">
        <f>+COUNTIFS(results!$F$5:$F$301,'répartition colonne F'!$B26,results!$M$5:$M$301,'répartition colonne F'!X$2)</f>
        <v>0</v>
      </c>
      <c r="Y26" s="69">
        <f>+COUNTIFS(results!$F$5:$F$301,'répartition colonne F'!$B26,results!$M$5:$M$301,'répartition colonne F'!Y$2)</f>
        <v>0</v>
      </c>
      <c r="Z26" s="69">
        <f>+COUNTIFS(results!$F$5:$F$301,'répartition colonne F'!$B26,results!$M$5:$M$301,'répartition colonne F'!Z$2)</f>
        <v>0</v>
      </c>
      <c r="AA26" s="69">
        <f>+COUNTIFS(results!$F$5:$F$301,'répartition colonne F'!$B26,results!$M$5:$M$301,'répartition colonne F'!AA$2)</f>
        <v>0</v>
      </c>
      <c r="AB26" s="69">
        <f>+COUNTIFS(results!$F$5:$F$301,'répartition colonne F'!$B26,results!$M$5:$M$301,'répartition colonne F'!AB$2)</f>
        <v>0</v>
      </c>
      <c r="AC26" s="69">
        <f>+COUNTIFS(results!$F$5:$F$301,'répartition colonne F'!$B26,results!$M$5:$M$301,'répartition colonne F'!AC$2)</f>
        <v>0</v>
      </c>
      <c r="AD26" s="69">
        <f>+COUNTIFS(results!$F$5:$F$301,'répartition colonne F'!$B26,results!$M$5:$M$301,'répartition colonne F'!AD$2)</f>
        <v>0</v>
      </c>
      <c r="AE26" s="69">
        <f>+COUNTIFS(results!$F$5:$F$301,'répartition colonne F'!$B26,results!$M$5:$M$301,'répartition colonne F'!AE$2)</f>
        <v>0</v>
      </c>
      <c r="AF26" s="69">
        <f>+COUNTIFS(results!$F$5:$F$301,'répartition colonne F'!$B26,results!$M$5:$M$301,'répartition colonne F'!AF$2)</f>
        <v>0</v>
      </c>
      <c r="AG26" s="68">
        <f>+COUNTIFS(Feuil2!$A$4:$A$300,B26,Feuil2!$H$4:$H$300,$AJ$4)</f>
        <v>0</v>
      </c>
      <c r="AL26" t="str">
        <f>IF(results!$M$3="Etest",IF(J29=0,1),"BMD")</f>
        <v>BMD</v>
      </c>
      <c r="AM26">
        <v>1.2E-2</v>
      </c>
      <c r="AP26" s="198"/>
      <c r="AQ26" s="198"/>
      <c r="AR26" s="196"/>
      <c r="AS26" s="199"/>
      <c r="AT26" s="80"/>
      <c r="AU26" s="80"/>
      <c r="AV26" s="80"/>
      <c r="AW26" s="80"/>
      <c r="AX26" s="80"/>
      <c r="AY26" s="80"/>
      <c r="AZ26" s="80"/>
      <c r="BA26" s="80"/>
      <c r="BB26" s="80"/>
      <c r="BC26" s="80"/>
      <c r="BD26" s="80"/>
      <c r="BE26" s="80"/>
      <c r="BF26" s="80"/>
      <c r="BG26" s="199"/>
      <c r="BH26" s="197"/>
    </row>
    <row r="27" spans="1:60" ht="15.75" x14ac:dyDescent="0.25">
      <c r="A27" s="274"/>
      <c r="B27" s="160" t="str">
        <f>IF($AI$3=1024,0.38,IF($AI$3=256,"0,094",IF($AI$3=64,"0,023","0,012")))</f>
        <v>0,094</v>
      </c>
      <c r="C27" s="68">
        <f>+COUNTIFS(Feuil2!$A$4:$A$300,B27,Feuil2!$H$4:$H$300,0.01)</f>
        <v>0</v>
      </c>
      <c r="D27" s="69">
        <f>+COUNTIFS(results!$F$5:$F$301,'répartition colonne F'!$B27,results!$M$5:$M$301,'répartition colonne F'!D$2)</f>
        <v>0</v>
      </c>
      <c r="E27" s="69">
        <f>+COUNTIFS(results!$F$5:$F$301,'répartition colonne F'!$B27,results!$M$5:$M$301,'répartition colonne F'!E$2)</f>
        <v>0</v>
      </c>
      <c r="F27" s="69">
        <f>+COUNTIFS(results!$F$5:$F$301,'répartition colonne F'!$B27,results!$M$5:$M$301,'répartition colonne F'!F$2)</f>
        <v>0</v>
      </c>
      <c r="G27" s="70">
        <f>+COUNTIFS(results!$F$5:$F$301,'répartition colonne F'!$B27,results!$M$5:$M$301,'répartition colonne F'!G$2)</f>
        <v>0</v>
      </c>
      <c r="H27" s="70">
        <f>+COUNTIFS(results!$F$5:$F$301,'répartition colonne F'!$B27,results!$M$5:$M$301,'répartition colonne F'!H$2)</f>
        <v>0</v>
      </c>
      <c r="I27" s="71">
        <f>+COUNTIFS(results!$F$5:$F$301,'répartition colonne F'!$B27,results!$M$5:$M$301,'répartition colonne F'!I$2)</f>
        <v>0</v>
      </c>
      <c r="J27" s="70">
        <f>+COUNTIFS(results!$F$5:$F$301,'répartition colonne F'!$B27,results!$M$5:$M$301,'répartition colonne F'!J$2)</f>
        <v>0</v>
      </c>
      <c r="K27" s="70">
        <f>+COUNTIFS(results!$F$5:$F$301,'répartition colonne F'!$B27,results!$M$5:$M$301,'répartition colonne F'!K$2)</f>
        <v>0</v>
      </c>
      <c r="L27" s="205">
        <f>+COUNTIFS(results!$F$5:$F$301,'répartition colonne F'!$B27,results!$M$5:$M$301,'répartition colonne F'!L$2)</f>
        <v>0</v>
      </c>
      <c r="M27" s="69">
        <f>+COUNTIFS(results!$F$5:$F$301,'répartition colonne F'!$B27,results!$M$5:$M$301,'répartition colonne F'!M$2)</f>
        <v>0</v>
      </c>
      <c r="N27" s="69">
        <f>+COUNTIFS(results!$F$5:$F$301,'répartition colonne F'!$B27,results!$M$5:$M$301,'répartition colonne F'!N$2)</f>
        <v>0</v>
      </c>
      <c r="O27" s="69">
        <f>+COUNTIFS(results!$F$5:$F$301,'répartition colonne F'!$B27,results!$M$5:$M$301,'répartition colonne F'!O$2)</f>
        <v>0</v>
      </c>
      <c r="P27" s="69">
        <f>+COUNTIFS(results!$F$5:$F$301,'répartition colonne F'!$B27,results!$M$5:$M$301,'répartition colonne F'!P$2)</f>
        <v>0</v>
      </c>
      <c r="Q27" s="69">
        <f>+COUNTIFS(results!$F$5:$F$301,'répartition colonne F'!$B27,results!$M$5:$M$301,'répartition colonne F'!Q$2)</f>
        <v>0</v>
      </c>
      <c r="R27" s="69">
        <f>+COUNTIFS(results!$F$5:$F$301,'répartition colonne F'!$B27,results!$M$5:$M$301,'répartition colonne F'!R$2)</f>
        <v>0</v>
      </c>
      <c r="S27" s="69">
        <f>+COUNTIFS(results!$F$5:$F$301,'répartition colonne F'!$B27,results!$M$5:$M$301,'répartition colonne F'!S$2)</f>
        <v>0</v>
      </c>
      <c r="T27" s="69">
        <f>+COUNTIFS(results!$F$5:$F$301,'répartition colonne F'!$B27,results!$M$5:$M$301,'répartition colonne F'!T$2)</f>
        <v>0</v>
      </c>
      <c r="U27" s="69">
        <f>+COUNTIFS(results!$F$5:$F$301,'répartition colonne F'!$B27,results!$M$5:$M$301,'répartition colonne F'!U$2)</f>
        <v>0</v>
      </c>
      <c r="V27" s="69">
        <f>+COUNTIFS(results!$F$5:$F$301,'répartition colonne F'!$B27,results!$M$5:$M$301,'répartition colonne F'!V$2)</f>
        <v>0</v>
      </c>
      <c r="W27" s="69">
        <f>+COUNTIFS(results!$F$5:$F$301,'répartition colonne F'!$B27,results!$M$5:$M$301,'répartition colonne F'!W$2)</f>
        <v>0</v>
      </c>
      <c r="X27" s="69">
        <f>+COUNTIFS(results!$F$5:$F$301,'répartition colonne F'!$B27,results!$M$5:$M$301,'répartition colonne F'!X$2)</f>
        <v>0</v>
      </c>
      <c r="Y27" s="69">
        <f>+COUNTIFS(results!$F$5:$F$301,'répartition colonne F'!$B27,results!$M$5:$M$301,'répartition colonne F'!Y$2)</f>
        <v>0</v>
      </c>
      <c r="Z27" s="69">
        <f>+COUNTIFS(results!$F$5:$F$301,'répartition colonne F'!$B27,results!$M$5:$M$301,'répartition colonne F'!Z$2)</f>
        <v>0</v>
      </c>
      <c r="AA27" s="69">
        <f>+COUNTIFS(results!$F$5:$F$301,'répartition colonne F'!$B27,results!$M$5:$M$301,'répartition colonne F'!AA$2)</f>
        <v>0</v>
      </c>
      <c r="AB27" s="69">
        <f>+COUNTIFS(results!$F$5:$F$301,'répartition colonne F'!$B27,results!$M$5:$M$301,'répartition colonne F'!AB$2)</f>
        <v>0</v>
      </c>
      <c r="AC27" s="69">
        <f>+COUNTIFS(results!$F$5:$F$301,'répartition colonne F'!$B27,results!$M$5:$M$301,'répartition colonne F'!AC$2)</f>
        <v>0</v>
      </c>
      <c r="AD27" s="69">
        <f>+COUNTIFS(results!$F$5:$F$301,'répartition colonne F'!$B27,results!$M$5:$M$301,'répartition colonne F'!AD$2)</f>
        <v>0</v>
      </c>
      <c r="AE27" s="69">
        <f>+COUNTIFS(results!$F$5:$F$301,'répartition colonne F'!$B27,results!$M$5:$M$301,'répartition colonne F'!AE$2)</f>
        <v>0</v>
      </c>
      <c r="AF27" s="69">
        <f>+COUNTIFS(results!$F$5:$F$301,'répartition colonne F'!$B27,results!$M$5:$M$301,'répartition colonne F'!AF$2)</f>
        <v>0</v>
      </c>
      <c r="AG27" s="68">
        <f>+COUNTIFS(Feuil2!$A$4:$A$300,B27,Feuil2!$H$4:$H$300,$AJ$4)</f>
        <v>0</v>
      </c>
      <c r="AP27" s="198"/>
      <c r="AQ27" s="198"/>
      <c r="AR27" s="196"/>
      <c r="AS27" s="199"/>
      <c r="AT27" s="80"/>
      <c r="AU27" s="80"/>
      <c r="AV27" s="80"/>
      <c r="AW27" s="80"/>
      <c r="AX27" s="80"/>
      <c r="AY27" s="80"/>
      <c r="AZ27" s="80"/>
      <c r="BA27" s="80"/>
      <c r="BB27" s="80"/>
      <c r="BC27" s="80"/>
      <c r="BD27" s="80"/>
      <c r="BE27" s="80"/>
      <c r="BF27" s="80"/>
      <c r="BG27" s="199"/>
      <c r="BH27" s="197"/>
    </row>
    <row r="28" spans="1:60" ht="15.75" x14ac:dyDescent="0.25">
      <c r="A28" s="274"/>
      <c r="B28" s="160" t="str">
        <f>IF($AI$3=1024,0.25,IF($AI$3=256,"0,064",IF($AI$3=64,"0,016","0,008")))</f>
        <v>0,064</v>
      </c>
      <c r="C28" s="68">
        <f>+COUNTIFS(Feuil2!$A$4:$A$300,B28,Feuil2!$H$4:$H$300,0.01)</f>
        <v>0</v>
      </c>
      <c r="D28" s="69">
        <f>+COUNTIFS(results!$F$5:$F$301,'répartition colonne F'!$B28,results!$M$5:$M$301,'répartition colonne F'!D$2)</f>
        <v>0</v>
      </c>
      <c r="E28" s="69">
        <f>+COUNTIFS(results!$F$5:$F$301,'répartition colonne F'!$B28,results!$M$5:$M$301,'répartition colonne F'!E$2)</f>
        <v>0</v>
      </c>
      <c r="F28" s="70">
        <f>+COUNTIFS(results!$F$5:$F$301,'répartition colonne F'!$B28,results!$M$5:$M$301,'répartition colonne F'!F$2)</f>
        <v>0</v>
      </c>
      <c r="G28" s="70">
        <f>+COUNTIFS(results!$F$5:$F$301,'répartition colonne F'!$B28,results!$M$5:$M$301,'répartition colonne F'!G$2)</f>
        <v>0</v>
      </c>
      <c r="H28" s="71">
        <f>+COUNTIFS(results!$F$5:$F$301,'répartition colonne F'!$B28,results!$M$5:$M$301,'répartition colonne F'!H$2)</f>
        <v>0</v>
      </c>
      <c r="I28" s="70">
        <f>+COUNTIFS(results!$F$5:$F$301,'répartition colonne F'!$B28,results!$M$5:$M$301,'répartition colonne F'!I$2)</f>
        <v>0</v>
      </c>
      <c r="J28" s="70">
        <f>+COUNTIFS(results!$F$5:$F$301,'répartition colonne F'!$B28,results!$M$5:$M$301,'répartition colonne F'!J$2)</f>
        <v>0</v>
      </c>
      <c r="K28" s="69">
        <f>+COUNTIFS(results!$F$5:$F$301,'répartition colonne F'!$B28,results!$M$5:$M$301,'répartition colonne F'!K$2)</f>
        <v>0</v>
      </c>
      <c r="L28" s="69">
        <f>+COUNTIFS(results!$F$5:$F$301,'répartition colonne F'!$B28,results!$M$5:$M$301,'répartition colonne F'!L$2)</f>
        <v>0</v>
      </c>
      <c r="M28" s="69">
        <f>+COUNTIFS(results!$F$5:$F$301,'répartition colonne F'!$B28,results!$M$5:$M$301,'répartition colonne F'!M$2)</f>
        <v>0</v>
      </c>
      <c r="N28" s="69">
        <f>+COUNTIFS(results!$F$5:$F$301,'répartition colonne F'!$B28,results!$M$5:$M$301,'répartition colonne F'!N$2)</f>
        <v>0</v>
      </c>
      <c r="O28" s="69">
        <f>+COUNTIFS(results!$F$5:$F$301,'répartition colonne F'!$B28,results!$M$5:$M$301,'répartition colonne F'!O$2)</f>
        <v>0</v>
      </c>
      <c r="P28" s="69">
        <f>+COUNTIFS(results!$F$5:$F$301,'répartition colonne F'!$B28,results!$M$5:$M$301,'répartition colonne F'!P$2)</f>
        <v>0</v>
      </c>
      <c r="Q28" s="69">
        <f>+COUNTIFS(results!$F$5:$F$301,'répartition colonne F'!$B28,results!$M$5:$M$301,'répartition colonne F'!Q$2)</f>
        <v>0</v>
      </c>
      <c r="R28" s="69">
        <f>+COUNTIFS(results!$F$5:$F$301,'répartition colonne F'!$B28,results!$M$5:$M$301,'répartition colonne F'!R$2)</f>
        <v>0</v>
      </c>
      <c r="S28" s="69">
        <f>+COUNTIFS(results!$F$5:$F$301,'répartition colonne F'!$B28,results!$M$5:$M$301,'répartition colonne F'!S$2)</f>
        <v>0</v>
      </c>
      <c r="T28" s="69">
        <f>+COUNTIFS(results!$F$5:$F$301,'répartition colonne F'!$B28,results!$M$5:$M$301,'répartition colonne F'!T$2)</f>
        <v>0</v>
      </c>
      <c r="U28" s="69">
        <f>+COUNTIFS(results!$F$5:$F$301,'répartition colonne F'!$B28,results!$M$5:$M$301,'répartition colonne F'!U$2)</f>
        <v>0</v>
      </c>
      <c r="V28" s="69">
        <f>+COUNTIFS(results!$F$5:$F$301,'répartition colonne F'!$B28,results!$M$5:$M$301,'répartition colonne F'!V$2)</f>
        <v>0</v>
      </c>
      <c r="W28" s="69">
        <f>+COUNTIFS(results!$F$5:$F$301,'répartition colonne F'!$B28,results!$M$5:$M$301,'répartition colonne F'!W$2)</f>
        <v>0</v>
      </c>
      <c r="X28" s="69">
        <f>+COUNTIFS(results!$F$5:$F$301,'répartition colonne F'!$B28,results!$M$5:$M$301,'répartition colonne F'!X$2)</f>
        <v>0</v>
      </c>
      <c r="Y28" s="69">
        <f>+COUNTIFS(results!$F$5:$F$301,'répartition colonne F'!$B28,results!$M$5:$M$301,'répartition colonne F'!Y$2)</f>
        <v>0</v>
      </c>
      <c r="Z28" s="69">
        <f>+COUNTIFS(results!$F$5:$F$301,'répartition colonne F'!$B28,results!$M$5:$M$301,'répartition colonne F'!Z$2)</f>
        <v>0</v>
      </c>
      <c r="AA28" s="69">
        <f>+COUNTIFS(results!$F$5:$F$301,'répartition colonne F'!$B28,results!$M$5:$M$301,'répartition colonne F'!AA$2)</f>
        <v>0</v>
      </c>
      <c r="AB28" s="69">
        <f>+COUNTIFS(results!$F$5:$F$301,'répartition colonne F'!$B28,results!$M$5:$M$301,'répartition colonne F'!AB$2)</f>
        <v>0</v>
      </c>
      <c r="AC28" s="69">
        <f>+COUNTIFS(results!$F$5:$F$301,'répartition colonne F'!$B28,results!$M$5:$M$301,'répartition colonne F'!AC$2)</f>
        <v>0</v>
      </c>
      <c r="AD28" s="69">
        <f>+COUNTIFS(results!$F$5:$F$301,'répartition colonne F'!$B28,results!$M$5:$M$301,'répartition colonne F'!AD$2)</f>
        <v>0</v>
      </c>
      <c r="AE28" s="69">
        <f>+COUNTIFS(results!$F$5:$F$301,'répartition colonne F'!$B28,results!$M$5:$M$301,'répartition colonne F'!AE$2)</f>
        <v>0</v>
      </c>
      <c r="AF28" s="69">
        <f>+COUNTIFS(results!$F$5:$F$301,'répartition colonne F'!$B28,results!$M$5:$M$301,'répartition colonne F'!AF$2)</f>
        <v>0</v>
      </c>
      <c r="AG28" s="68">
        <f>+COUNTIFS(Feuil2!$A$4:$A$300,B28,Feuil2!$H$4:$H$300,$AJ$4)</f>
        <v>0</v>
      </c>
      <c r="AL28" t="str">
        <f>IF(results!$M$3="Etest",IF(H31=0,1),"BMD")</f>
        <v>BMD</v>
      </c>
      <c r="AM28">
        <v>6.0000000000000001E-3</v>
      </c>
      <c r="AP28" s="198"/>
      <c r="AQ28" s="198"/>
      <c r="AR28" s="196"/>
      <c r="AS28" s="199"/>
      <c r="AT28" s="80"/>
      <c r="AU28" s="80"/>
      <c r="AV28" s="80"/>
      <c r="AW28" s="80"/>
      <c r="AX28" s="80"/>
      <c r="AY28" s="80"/>
      <c r="AZ28" s="80"/>
      <c r="BA28" s="80"/>
      <c r="BB28" s="80"/>
      <c r="BC28" s="80"/>
      <c r="BD28" s="80"/>
      <c r="BE28" s="80"/>
      <c r="BF28" s="80"/>
      <c r="BG28" s="199"/>
      <c r="BH28" s="197"/>
    </row>
    <row r="29" spans="1:60" ht="15.75" x14ac:dyDescent="0.25">
      <c r="A29" s="274"/>
      <c r="B29" s="160" t="str">
        <f>IF($AI$3=1024,0.19,IF($AI$3=256,"0,047",IF($AI$3=64,"0,012","0,006")))</f>
        <v>0,047</v>
      </c>
      <c r="C29" s="68">
        <f>+COUNTIFS(Feuil2!$A$4:$A$300,B29,Feuil2!$H$4:$H$300,0.01)</f>
        <v>0</v>
      </c>
      <c r="D29" s="69">
        <f>+COUNTIFS(results!$F$5:$F$301,'répartition colonne F'!$B29,results!$M$5:$M$301,'répartition colonne F'!D$2)</f>
        <v>0</v>
      </c>
      <c r="E29" s="70">
        <f>+COUNTIFS(results!$F$5:$F$301,'répartition colonne F'!$B29,results!$M$5:$M$301,'répartition colonne F'!E$2)</f>
        <v>0</v>
      </c>
      <c r="F29" s="70">
        <f>+COUNTIFS(results!$F$5:$F$301,'répartition colonne F'!$B29,results!$M$5:$M$301,'répartition colonne F'!F$2)</f>
        <v>0</v>
      </c>
      <c r="G29" s="71">
        <f>+COUNTIFS(results!$F$5:$F$301,'répartition colonne F'!$B29,results!$M$5:$M$301,'répartition colonne F'!G$2)</f>
        <v>0</v>
      </c>
      <c r="H29" s="70">
        <f>+COUNTIFS(results!$F$5:$F$301,'répartition colonne F'!$B29,results!$M$5:$M$301,'répartition colonne F'!H$2)</f>
        <v>0</v>
      </c>
      <c r="I29" s="70">
        <f>+COUNTIFS(results!$F$5:$F$301,'répartition colonne F'!$B29,results!$M$5:$M$301,'répartition colonne F'!I$2)</f>
        <v>0</v>
      </c>
      <c r="J29" s="205">
        <f>+COUNTIFS(results!$F$5:$F$301,'répartition colonne F'!$B29,results!$M$5:$M$301,'répartition colonne F'!J$2)</f>
        <v>0</v>
      </c>
      <c r="K29" s="69">
        <f>+COUNTIFS(results!$F$5:$F$301,'répartition colonne F'!$B29,results!$M$5:$M$301,'répartition colonne F'!K$2)</f>
        <v>0</v>
      </c>
      <c r="L29" s="69">
        <f>+COUNTIFS(results!$F$5:$F$301,'répartition colonne F'!$B29,results!$M$5:$M$301,'répartition colonne F'!L$2)</f>
        <v>0</v>
      </c>
      <c r="M29" s="69">
        <f>+COUNTIFS(results!$F$5:$F$301,'répartition colonne F'!$B29,results!$M$5:$M$301,'répartition colonne F'!M$2)</f>
        <v>0</v>
      </c>
      <c r="N29" s="69">
        <f>+COUNTIFS(results!$F$5:$F$301,'répartition colonne F'!$B29,results!$M$5:$M$301,'répartition colonne F'!N$2)</f>
        <v>0</v>
      </c>
      <c r="O29" s="69">
        <f>+COUNTIFS(results!$F$5:$F$301,'répartition colonne F'!$B29,results!$M$5:$M$301,'répartition colonne F'!O$2)</f>
        <v>0</v>
      </c>
      <c r="P29" s="69">
        <f>+COUNTIFS(results!$F$5:$F$301,'répartition colonne F'!$B29,results!$M$5:$M$301,'répartition colonne F'!P$2)</f>
        <v>0</v>
      </c>
      <c r="Q29" s="69">
        <f>+COUNTIFS(results!$F$5:$F$301,'répartition colonne F'!$B29,results!$M$5:$M$301,'répartition colonne F'!Q$2)</f>
        <v>0</v>
      </c>
      <c r="R29" s="69">
        <f>+COUNTIFS(results!$F$5:$F$301,'répartition colonne F'!$B29,results!$M$5:$M$301,'répartition colonne F'!R$2)</f>
        <v>0</v>
      </c>
      <c r="S29" s="69">
        <f>+COUNTIFS(results!$F$5:$F$301,'répartition colonne F'!$B29,results!$M$5:$M$301,'répartition colonne F'!S$2)</f>
        <v>0</v>
      </c>
      <c r="T29" s="69">
        <f>+COUNTIFS(results!$F$5:$F$301,'répartition colonne F'!$B29,results!$M$5:$M$301,'répartition colonne F'!T$2)</f>
        <v>0</v>
      </c>
      <c r="U29" s="69">
        <f>+COUNTIFS(results!$F$5:$F$301,'répartition colonne F'!$B29,results!$M$5:$M$301,'répartition colonne F'!U$2)</f>
        <v>0</v>
      </c>
      <c r="V29" s="69">
        <f>+COUNTIFS(results!$F$5:$F$301,'répartition colonne F'!$B29,results!$M$5:$M$301,'répartition colonne F'!V$2)</f>
        <v>0</v>
      </c>
      <c r="W29" s="69">
        <f>+COUNTIFS(results!$F$5:$F$301,'répartition colonne F'!$B29,results!$M$5:$M$301,'répartition colonne F'!W$2)</f>
        <v>0</v>
      </c>
      <c r="X29" s="69">
        <f>+COUNTIFS(results!$F$5:$F$301,'répartition colonne F'!$B29,results!$M$5:$M$301,'répartition colonne F'!X$2)</f>
        <v>0</v>
      </c>
      <c r="Y29" s="69">
        <f>+COUNTIFS(results!$F$5:$F$301,'répartition colonne F'!$B29,results!$M$5:$M$301,'répartition colonne F'!Y$2)</f>
        <v>0</v>
      </c>
      <c r="Z29" s="69">
        <f>+COUNTIFS(results!$F$5:$F$301,'répartition colonne F'!$B29,results!$M$5:$M$301,'répartition colonne F'!Z$2)</f>
        <v>0</v>
      </c>
      <c r="AA29" s="69">
        <f>+COUNTIFS(results!$F$5:$F$301,'répartition colonne F'!$B29,results!$M$5:$M$301,'répartition colonne F'!AA$2)</f>
        <v>0</v>
      </c>
      <c r="AB29" s="69">
        <f>+COUNTIFS(results!$F$5:$F$301,'répartition colonne F'!$B29,results!$M$5:$M$301,'répartition colonne F'!AB$2)</f>
        <v>0</v>
      </c>
      <c r="AC29" s="69">
        <f>+COUNTIFS(results!$F$5:$F$301,'répartition colonne F'!$B29,results!$M$5:$M$301,'répartition colonne F'!AC$2)</f>
        <v>0</v>
      </c>
      <c r="AD29" s="69">
        <f>+COUNTIFS(results!$F$5:$F$301,'répartition colonne F'!$B29,results!$M$5:$M$301,'répartition colonne F'!AD$2)</f>
        <v>0</v>
      </c>
      <c r="AE29" s="69">
        <f>+COUNTIFS(results!$F$5:$F$301,'répartition colonne F'!$B29,results!$M$5:$M$301,'répartition colonne F'!AE$2)</f>
        <v>0</v>
      </c>
      <c r="AF29" s="69">
        <f>+COUNTIFS(results!$F$5:$F$301,'répartition colonne F'!$B29,results!$M$5:$M$301,'répartition colonne F'!AF$2)</f>
        <v>0</v>
      </c>
      <c r="AG29" s="68">
        <f>+COUNTIFS(Feuil2!$A$4:$A$300,B29,Feuil2!$H$4:$H$300,$AJ$4)</f>
        <v>0</v>
      </c>
      <c r="AP29" s="198"/>
      <c r="AQ29" s="198"/>
      <c r="AR29" s="196"/>
      <c r="AS29" s="199"/>
      <c r="AT29" s="80"/>
      <c r="AU29" s="80"/>
      <c r="AV29" s="80"/>
      <c r="AW29" s="80"/>
      <c r="AX29" s="80"/>
      <c r="AY29" s="80"/>
      <c r="AZ29" s="80"/>
      <c r="BA29" s="80"/>
      <c r="BB29" s="80"/>
      <c r="BC29" s="80"/>
      <c r="BD29" s="80"/>
      <c r="BE29" s="80"/>
      <c r="BF29" s="80"/>
      <c r="BG29" s="199"/>
      <c r="BH29" s="197"/>
    </row>
    <row r="30" spans="1:60" ht="15.75" x14ac:dyDescent="0.25">
      <c r="A30" s="274"/>
      <c r="B30" s="160" t="str">
        <f>IF($AI$3=1024,0.125,IF($AI$3=256,"0,032",IF($AI$3=64,"0,008","0,004")))</f>
        <v>0,032</v>
      </c>
      <c r="C30" s="70">
        <f>+COUNTIFS(Feuil2!$A$4:$A$300,B30,Feuil2!$H$4:$H$300,0.01)</f>
        <v>0</v>
      </c>
      <c r="D30" s="70">
        <f>+COUNTIFS(results!$F$5:$F$301,'répartition colonne F'!$B30,results!$M$5:$M$301,'répartition colonne F'!D$2)</f>
        <v>0</v>
      </c>
      <c r="E30" s="70">
        <f>+COUNTIFS(results!$F$5:$F$301,'répartition colonne F'!$B30,results!$M$5:$M$301,'répartition colonne F'!E$2)</f>
        <v>0</v>
      </c>
      <c r="F30" s="71">
        <f>+COUNTIFS(results!$F$5:$F$301,'répartition colonne F'!$B30,results!$M$5:$M$301,'répartition colonne F'!F$2)</f>
        <v>0</v>
      </c>
      <c r="G30" s="70">
        <f>+COUNTIFS(results!$F$5:$F$301,'répartition colonne F'!$B30,results!$M$5:$M$301,'répartition colonne F'!G$2)</f>
        <v>0</v>
      </c>
      <c r="H30" s="70">
        <f>+COUNTIFS(results!$F$5:$F$301,'répartition colonne F'!$B30,results!$M$5:$M$301,'répartition colonne F'!H$2)</f>
        <v>0</v>
      </c>
      <c r="I30" s="69">
        <f>+COUNTIFS(results!$F$5:$F$301,'répartition colonne F'!$B30,results!$M$5:$M$301,'répartition colonne F'!I$2)</f>
        <v>0</v>
      </c>
      <c r="J30" s="69">
        <f>+COUNTIFS(results!$F$5:$F$301,'répartition colonne F'!$B30,results!$M$5:$M$301,'répartition colonne F'!J$2)</f>
        <v>0</v>
      </c>
      <c r="K30" s="69">
        <f>+COUNTIFS(results!$F$5:$F$301,'répartition colonne F'!$B30,results!$M$5:$M$301,'répartition colonne F'!K$2)</f>
        <v>0</v>
      </c>
      <c r="L30" s="69">
        <f>+COUNTIFS(results!$F$5:$F$301,'répartition colonne F'!$B30,results!$M$5:$M$301,'répartition colonne F'!L$2)</f>
        <v>0</v>
      </c>
      <c r="M30" s="69">
        <f>+COUNTIFS(results!$F$5:$F$301,'répartition colonne F'!$B30,results!$M$5:$M$301,'répartition colonne F'!M$2)</f>
        <v>0</v>
      </c>
      <c r="N30" s="69">
        <f>+COUNTIFS(results!$F$5:$F$301,'répartition colonne F'!$B30,results!$M$5:$M$301,'répartition colonne F'!N$2)</f>
        <v>0</v>
      </c>
      <c r="O30" s="69">
        <f>+COUNTIFS(results!$F$5:$F$301,'répartition colonne F'!$B30,results!$M$5:$M$301,'répartition colonne F'!O$2)</f>
        <v>0</v>
      </c>
      <c r="P30" s="69">
        <f>+COUNTIFS(results!$F$5:$F$301,'répartition colonne F'!$B30,results!$M$5:$M$301,'répartition colonne F'!P$2)</f>
        <v>0</v>
      </c>
      <c r="Q30" s="69">
        <f>+COUNTIFS(results!$F$5:$F$301,'répartition colonne F'!$B30,results!$M$5:$M$301,'répartition colonne F'!Q$2)</f>
        <v>0</v>
      </c>
      <c r="R30" s="69">
        <f>+COUNTIFS(results!$F$5:$F$301,'répartition colonne F'!$B30,results!$M$5:$M$301,'répartition colonne F'!R$2)</f>
        <v>0</v>
      </c>
      <c r="S30" s="69">
        <f>+COUNTIFS(results!$F$5:$F$301,'répartition colonne F'!$B30,results!$M$5:$M$301,'répartition colonne F'!S$2)</f>
        <v>0</v>
      </c>
      <c r="T30" s="69">
        <f>+COUNTIFS(results!$F$5:$F$301,'répartition colonne F'!$B30,results!$M$5:$M$301,'répartition colonne F'!T$2)</f>
        <v>0</v>
      </c>
      <c r="U30" s="69">
        <f>+COUNTIFS(results!$F$5:$F$301,'répartition colonne F'!$B30,results!$M$5:$M$301,'répartition colonne F'!U$2)</f>
        <v>0</v>
      </c>
      <c r="V30" s="69">
        <f>+COUNTIFS(results!$F$5:$F$301,'répartition colonne F'!$B30,results!$M$5:$M$301,'répartition colonne F'!V$2)</f>
        <v>0</v>
      </c>
      <c r="W30" s="69">
        <f>+COUNTIFS(results!$F$5:$F$301,'répartition colonne F'!$B30,results!$M$5:$M$301,'répartition colonne F'!W$2)</f>
        <v>0</v>
      </c>
      <c r="X30" s="69">
        <f>+COUNTIFS(results!$F$5:$F$301,'répartition colonne F'!$B30,results!$M$5:$M$301,'répartition colonne F'!X$2)</f>
        <v>0</v>
      </c>
      <c r="Y30" s="69">
        <f>+COUNTIFS(results!$F$5:$F$301,'répartition colonne F'!$B30,results!$M$5:$M$301,'répartition colonne F'!Y$2)</f>
        <v>0</v>
      </c>
      <c r="Z30" s="69">
        <f>+COUNTIFS(results!$F$5:$F$301,'répartition colonne F'!$B30,results!$M$5:$M$301,'répartition colonne F'!Z$2)</f>
        <v>0</v>
      </c>
      <c r="AA30" s="69">
        <f>+COUNTIFS(results!$F$5:$F$301,'répartition colonne F'!$B30,results!$M$5:$M$301,'répartition colonne F'!AA$2)</f>
        <v>0</v>
      </c>
      <c r="AB30" s="69">
        <f>+COUNTIFS(results!$F$5:$F$301,'répartition colonne F'!$B30,results!$M$5:$M$301,'répartition colonne F'!AB$2)</f>
        <v>0</v>
      </c>
      <c r="AC30" s="69">
        <f>+COUNTIFS(results!$F$5:$F$301,'répartition colonne F'!$B30,results!$M$5:$M$301,'répartition colonne F'!AC$2)</f>
        <v>0</v>
      </c>
      <c r="AD30" s="69">
        <f>+COUNTIFS(results!$F$5:$F$301,'répartition colonne F'!$B30,results!$M$5:$M$301,'répartition colonne F'!AD$2)</f>
        <v>0</v>
      </c>
      <c r="AE30" s="69">
        <f>+COUNTIFS(results!$F$5:$F$301,'répartition colonne F'!$B30,results!$M$5:$M$301,'répartition colonne F'!AE$2)</f>
        <v>0</v>
      </c>
      <c r="AF30" s="69">
        <f>+COUNTIFS(results!$F$5:$F$301,'répartition colonne F'!$B30,results!$M$5:$M$301,'répartition colonne F'!AF$2)</f>
        <v>0</v>
      </c>
      <c r="AG30" s="68">
        <f>+COUNTIFS(Feuil2!$A$4:$A$300,B30,Feuil2!$H$4:$H$300,$AJ$4)</f>
        <v>0</v>
      </c>
      <c r="AP30" s="198"/>
      <c r="AQ30" s="198"/>
      <c r="AR30" s="196"/>
      <c r="AS30" s="199"/>
      <c r="AT30" s="80"/>
      <c r="AU30" s="80"/>
      <c r="AV30" s="80"/>
      <c r="AW30" s="80"/>
      <c r="AX30" s="80"/>
      <c r="AY30" s="80"/>
      <c r="AZ30" s="80"/>
      <c r="BA30" s="80"/>
      <c r="BB30" s="80"/>
      <c r="BC30" s="80"/>
      <c r="BD30" s="80"/>
      <c r="BE30" s="80"/>
      <c r="BF30" s="80"/>
      <c r="BG30" s="199"/>
      <c r="BH30" s="197"/>
    </row>
    <row r="31" spans="1:60" ht="15.75" x14ac:dyDescent="0.25">
      <c r="A31" s="274"/>
      <c r="B31" s="160" t="str">
        <f>IF($AI$3=1024,0.094,IF($AI$3=256,"0,023",IF($AI$3=64,"0,006","0,003")))</f>
        <v>0,023</v>
      </c>
      <c r="C31" s="70">
        <f>+COUNTIFS(Feuil2!$A$4:$A$300,B31,Feuil2!$H$4:$H$300,0.01)</f>
        <v>0</v>
      </c>
      <c r="D31" s="204">
        <f>+COUNTIFS(results!$F$5:$F$301,'répartition colonne F'!$B31,results!$M$5:$M$301,'répartition colonne F'!D$2)</f>
        <v>0</v>
      </c>
      <c r="E31" s="194">
        <f>+COUNTIFS(results!$F$5:$F$301,'répartition colonne F'!$B31,results!$M$5:$M$301,'répartition colonne F'!E$2)</f>
        <v>0</v>
      </c>
      <c r="F31" s="70">
        <f>+COUNTIFS(results!$F$5:$F$301,'répartition colonne F'!$B31,results!$M$5:$M$301,'répartition colonne F'!F$2)</f>
        <v>0</v>
      </c>
      <c r="G31" s="70">
        <f>+COUNTIFS(results!$F$5:$F$301,'répartition colonne F'!$B31,results!$M$5:$M$301,'répartition colonne F'!G$2)</f>
        <v>0</v>
      </c>
      <c r="H31" s="205">
        <f>+COUNTIFS(results!$F$5:$F$301,'répartition colonne F'!$B31,results!$M$5:$M$301,'répartition colonne F'!H$2)</f>
        <v>0</v>
      </c>
      <c r="I31" s="69">
        <f>+COUNTIFS(results!$F$5:$F$301,'répartition colonne F'!$B31,results!$M$5:$M$301,'répartition colonne F'!I$2)</f>
        <v>0</v>
      </c>
      <c r="J31" s="69">
        <f>+COUNTIFS(results!$F$5:$F$301,'répartition colonne F'!$B31,results!$M$5:$M$301,'répartition colonne F'!J$2)</f>
        <v>0</v>
      </c>
      <c r="K31" s="69">
        <f>+COUNTIFS(results!$F$5:$F$301,'répartition colonne F'!$B31,results!$M$5:$M$301,'répartition colonne F'!K$2)</f>
        <v>0</v>
      </c>
      <c r="L31" s="69">
        <f>+COUNTIFS(results!$F$5:$F$301,'répartition colonne F'!$B31,results!$M$5:$M$301,'répartition colonne F'!L$2)</f>
        <v>0</v>
      </c>
      <c r="M31" s="69">
        <f>+COUNTIFS(results!$F$5:$F$301,'répartition colonne F'!$B31,results!$M$5:$M$301,'répartition colonne F'!M$2)</f>
        <v>0</v>
      </c>
      <c r="N31" s="69">
        <f>+COUNTIFS(results!$F$5:$F$301,'répartition colonne F'!$B31,results!$M$5:$M$301,'répartition colonne F'!N$2)</f>
        <v>0</v>
      </c>
      <c r="O31" s="69">
        <f>+COUNTIFS(results!$F$5:$F$301,'répartition colonne F'!$B31,results!$M$5:$M$301,'répartition colonne F'!O$2)</f>
        <v>0</v>
      </c>
      <c r="P31" s="69">
        <f>+COUNTIFS(results!$F$5:$F$301,'répartition colonne F'!$B31,results!$M$5:$M$301,'répartition colonne F'!P$2)</f>
        <v>0</v>
      </c>
      <c r="Q31" s="69">
        <f>+COUNTIFS(results!$F$5:$F$301,'répartition colonne F'!$B31,results!$M$5:$M$301,'répartition colonne F'!Q$2)</f>
        <v>0</v>
      </c>
      <c r="R31" s="69">
        <f>+COUNTIFS(results!$F$5:$F$301,'répartition colonne F'!$B31,results!$M$5:$M$301,'répartition colonne F'!R$2)</f>
        <v>0</v>
      </c>
      <c r="S31" s="69">
        <f>+COUNTIFS(results!$F$5:$F$301,'répartition colonne F'!$B31,results!$M$5:$M$301,'répartition colonne F'!S$2)</f>
        <v>0</v>
      </c>
      <c r="T31" s="69">
        <f>+COUNTIFS(results!$F$5:$F$301,'répartition colonne F'!$B31,results!$M$5:$M$301,'répartition colonne F'!T$2)</f>
        <v>0</v>
      </c>
      <c r="U31" s="69">
        <f>+COUNTIFS(results!$F$5:$F$301,'répartition colonne F'!$B31,results!$M$5:$M$301,'répartition colonne F'!U$2)</f>
        <v>0</v>
      </c>
      <c r="V31" s="69">
        <f>+COUNTIFS(results!$F$5:$F$301,'répartition colonne F'!$B31,results!$M$5:$M$301,'répartition colonne F'!V$2)</f>
        <v>0</v>
      </c>
      <c r="W31" s="69">
        <f>+COUNTIFS(results!$F$5:$F$301,'répartition colonne F'!$B31,results!$M$5:$M$301,'répartition colonne F'!W$2)</f>
        <v>0</v>
      </c>
      <c r="X31" s="69">
        <f>+COUNTIFS(results!$F$5:$F$301,'répartition colonne F'!$B31,results!$M$5:$M$301,'répartition colonne F'!X$2)</f>
        <v>0</v>
      </c>
      <c r="Y31" s="69">
        <f>+COUNTIFS(results!$F$5:$F$301,'répartition colonne F'!$B31,results!$M$5:$M$301,'répartition colonne F'!Y$2)</f>
        <v>0</v>
      </c>
      <c r="Z31" s="69">
        <f>+COUNTIFS(results!$F$5:$F$301,'répartition colonne F'!$B31,results!$M$5:$M$301,'répartition colonne F'!Z$2)</f>
        <v>0</v>
      </c>
      <c r="AA31" s="69">
        <f>+COUNTIFS(results!$F$5:$F$301,'répartition colonne F'!$B31,results!$M$5:$M$301,'répartition colonne F'!AA$2)</f>
        <v>0</v>
      </c>
      <c r="AB31" s="69">
        <f>+COUNTIFS(results!$F$5:$F$301,'répartition colonne F'!$B31,results!$M$5:$M$301,'répartition colonne F'!AB$2)</f>
        <v>0</v>
      </c>
      <c r="AC31" s="69">
        <f>+COUNTIFS(results!$F$5:$F$301,'répartition colonne F'!$B31,results!$M$5:$M$301,'répartition colonne F'!AC$2)</f>
        <v>0</v>
      </c>
      <c r="AD31" s="69">
        <f>+COUNTIFS(results!$F$5:$F$301,'répartition colonne F'!$B31,results!$M$5:$M$301,'répartition colonne F'!AD$2)</f>
        <v>0</v>
      </c>
      <c r="AE31" s="69">
        <f>+COUNTIFS(results!$F$5:$F$301,'répartition colonne F'!$B31,results!$M$5:$M$301,'répartition colonne F'!AE$2)</f>
        <v>0</v>
      </c>
      <c r="AF31" s="69">
        <f>+COUNTIFS(results!$F$5:$F$301,'répartition colonne F'!$B31,results!$M$5:$M$301,'répartition colonne F'!AF$2)</f>
        <v>0</v>
      </c>
      <c r="AG31" s="68">
        <f>+COUNTIFS(Feuil2!$A$4:$A$300,B31,Feuil2!$H$4:$H$300,$AJ$4)</f>
        <v>0</v>
      </c>
      <c r="AP31" s="198"/>
      <c r="AQ31" s="198"/>
      <c r="AR31" s="196"/>
      <c r="AS31" s="199"/>
      <c r="AT31" s="80"/>
      <c r="AU31" s="80"/>
      <c r="AV31" s="80"/>
      <c r="AW31" s="80"/>
      <c r="AX31" s="80"/>
      <c r="AY31" s="80"/>
      <c r="AZ31" s="80"/>
      <c r="BA31" s="80"/>
      <c r="BB31" s="80"/>
      <c r="BC31" s="80"/>
      <c r="BD31" s="80"/>
      <c r="BE31" s="80"/>
      <c r="BF31" s="80"/>
      <c r="BG31" s="199"/>
      <c r="BH31" s="197"/>
    </row>
    <row r="32" spans="1:60" ht="15.75" x14ac:dyDescent="0.25">
      <c r="A32" s="274"/>
      <c r="B32" s="160" t="str">
        <f>IF($AI$3=1024,0.064,IF($AI$3=256,"0,016",IF($AI$3=64,"0,004","0,002")))</f>
        <v>0,016</v>
      </c>
      <c r="C32" s="71">
        <f>+COUNTIFS(Feuil2!$A$4:$A$300,B32,Feuil2!$H$4:$H$300,0.01)</f>
        <v>0</v>
      </c>
      <c r="D32" s="71">
        <f>+COUNTIFS(results!$F$5:$F$301,'répartition colonne F'!$B32,results!$M$5:$M$301,'répartition colonne F'!D$2)</f>
        <v>0</v>
      </c>
      <c r="E32" s="70">
        <f>+COUNTIFS(results!$F$5:$F$301,'répartition colonne F'!$B32,results!$M$5:$M$301,'répartition colonne F'!E$2)</f>
        <v>0</v>
      </c>
      <c r="F32" s="70">
        <f>+COUNTIFS(results!$F$5:$F$301,'répartition colonne F'!$B32,results!$M$5:$M$301,'répartition colonne F'!F$2)</f>
        <v>0</v>
      </c>
      <c r="G32" s="69">
        <f>+COUNTIFS(results!$F$5:$F$301,'répartition colonne F'!$B32,results!$M$5:$M$301,'répartition colonne F'!G$2)</f>
        <v>0</v>
      </c>
      <c r="H32" s="69">
        <f>+COUNTIFS(results!$F$5:$F$301,'répartition colonne F'!$B32,results!$M$5:$M$301,'répartition colonne F'!H$2)</f>
        <v>0</v>
      </c>
      <c r="I32" s="69">
        <f>+COUNTIFS(results!$F$5:$F$301,'répartition colonne F'!$B32,results!$M$5:$M$301,'répartition colonne F'!I$2)</f>
        <v>0</v>
      </c>
      <c r="J32" s="69">
        <f>+COUNTIFS(results!$F$5:$F$301,'répartition colonne F'!$B32,results!$M$5:$M$301,'répartition colonne F'!J$2)</f>
        <v>0</v>
      </c>
      <c r="K32" s="69">
        <f>+COUNTIFS(results!$F$5:$F$301,'répartition colonne F'!$B32,results!$M$5:$M$301,'répartition colonne F'!K$2)</f>
        <v>0</v>
      </c>
      <c r="L32" s="69">
        <f>+COUNTIFS(results!$F$5:$F$301,'répartition colonne F'!$B32,results!$M$5:$M$301,'répartition colonne F'!L$2)</f>
        <v>0</v>
      </c>
      <c r="M32" s="69">
        <f>+COUNTIFS(results!$F$5:$F$301,'répartition colonne F'!$B32,results!$M$5:$M$301,'répartition colonne F'!M$2)</f>
        <v>0</v>
      </c>
      <c r="N32" s="69">
        <f>+COUNTIFS(results!$F$5:$F$301,'répartition colonne F'!$B32,results!$M$5:$M$301,'répartition colonne F'!N$2)</f>
        <v>0</v>
      </c>
      <c r="O32" s="69">
        <f>+COUNTIFS(results!$F$5:$F$301,'répartition colonne F'!$B32,results!$M$5:$M$301,'répartition colonne F'!O$2)</f>
        <v>0</v>
      </c>
      <c r="P32" s="69">
        <f>+COUNTIFS(results!$F$5:$F$301,'répartition colonne F'!$B32,results!$M$5:$M$301,'répartition colonne F'!P$2)</f>
        <v>0</v>
      </c>
      <c r="Q32" s="69">
        <f>+COUNTIFS(results!$F$5:$F$301,'répartition colonne F'!$B32,results!$M$5:$M$301,'répartition colonne F'!Q$2)</f>
        <v>0</v>
      </c>
      <c r="R32" s="69">
        <f>+COUNTIFS(results!$F$5:$F$301,'répartition colonne F'!$B32,results!$M$5:$M$301,'répartition colonne F'!R$2)</f>
        <v>0</v>
      </c>
      <c r="S32" s="69">
        <f>+COUNTIFS(results!$F$5:$F$301,'répartition colonne F'!$B32,results!$M$5:$M$301,'répartition colonne F'!S$2)</f>
        <v>0</v>
      </c>
      <c r="T32" s="69">
        <f>+COUNTIFS(results!$F$5:$F$301,'répartition colonne F'!$B32,results!$M$5:$M$301,'répartition colonne F'!T$2)</f>
        <v>0</v>
      </c>
      <c r="U32" s="69">
        <f>+COUNTIFS(results!$F$5:$F$301,'répartition colonne F'!$B32,results!$M$5:$M$301,'répartition colonne F'!U$2)</f>
        <v>0</v>
      </c>
      <c r="V32" s="69">
        <f>+COUNTIFS(results!$F$5:$F$301,'répartition colonne F'!$B32,results!$M$5:$M$301,'répartition colonne F'!V$2)</f>
        <v>0</v>
      </c>
      <c r="W32" s="69">
        <f>+COUNTIFS(results!$F$5:$F$301,'répartition colonne F'!$B32,results!$M$5:$M$301,'répartition colonne F'!W$2)</f>
        <v>0</v>
      </c>
      <c r="X32" s="69">
        <f>+COUNTIFS(results!$F$5:$F$301,'répartition colonne F'!$B32,results!$M$5:$M$301,'répartition colonne F'!X$2)</f>
        <v>0</v>
      </c>
      <c r="Y32" s="69">
        <f>+COUNTIFS(results!$F$5:$F$301,'répartition colonne F'!$B32,results!$M$5:$M$301,'répartition colonne F'!Y$2)</f>
        <v>0</v>
      </c>
      <c r="Z32" s="69">
        <f>+COUNTIFS(results!$F$5:$F$301,'répartition colonne F'!$B32,results!$M$5:$M$301,'répartition colonne F'!Z$2)</f>
        <v>0</v>
      </c>
      <c r="AA32" s="69">
        <f>+COUNTIFS(results!$F$5:$F$301,'répartition colonne F'!$B32,results!$M$5:$M$301,'répartition colonne F'!AA$2)</f>
        <v>0</v>
      </c>
      <c r="AB32" s="69">
        <f>+COUNTIFS(results!$F$5:$F$301,'répartition colonne F'!$B32,results!$M$5:$M$301,'répartition colonne F'!AB$2)</f>
        <v>0</v>
      </c>
      <c r="AC32" s="69">
        <f>+COUNTIFS(results!$F$5:$F$301,'répartition colonne F'!$B32,results!$M$5:$M$301,'répartition colonne F'!AC$2)</f>
        <v>0</v>
      </c>
      <c r="AD32" s="69">
        <f>+COUNTIFS(results!$F$5:$F$301,'répartition colonne F'!$B32,results!$M$5:$M$301,'répartition colonne F'!AD$2)</f>
        <v>0</v>
      </c>
      <c r="AE32" s="69">
        <f>+COUNTIFS(results!$F$5:$F$301,'répartition colonne F'!$B32,results!$M$5:$M$301,'répartition colonne F'!AE$2)</f>
        <v>0</v>
      </c>
      <c r="AF32" s="69">
        <f>+COUNTIFS(results!$F$5:$F$301,'répartition colonne F'!$B32,results!$M$5:$M$301,'répartition colonne F'!AF$2)</f>
        <v>0</v>
      </c>
      <c r="AG32" s="68">
        <f>+COUNTIFS(Feuil2!$A$4:$A$300,B32,Feuil2!$H$4:$H$300,$AJ$4)</f>
        <v>0</v>
      </c>
      <c r="AP32" s="198"/>
      <c r="AQ32" s="198"/>
      <c r="AR32" s="196"/>
      <c r="AS32" s="199"/>
      <c r="AT32" s="80"/>
      <c r="AU32" s="80"/>
      <c r="AV32" s="80"/>
      <c r="AW32" s="80"/>
      <c r="AX32" s="80"/>
      <c r="AY32" s="80"/>
      <c r="AZ32" s="80"/>
      <c r="BA32" s="80"/>
      <c r="BB32" s="80"/>
      <c r="BC32" s="80"/>
      <c r="BD32" s="80"/>
      <c r="BE32" s="80"/>
      <c r="BF32" s="80"/>
      <c r="BG32" s="199"/>
      <c r="BH32" s="197"/>
    </row>
    <row r="33" spans="1:60" ht="15.75" x14ac:dyDescent="0.25">
      <c r="A33" s="280"/>
      <c r="B33" s="160" t="str">
        <f>IF($AI$3=1024,"&lt;0,064",IF($AI$3=256,"&lt;0,016",IF($AI$3=64,"&lt;0,004","&lt;=0,002")))</f>
        <v>&lt;0,016</v>
      </c>
      <c r="C33" s="71">
        <f>+COUNTIFS(Feuil2!$A$4:$A$300,0.01,Feuil2!$H$4:$H$300,0.01)</f>
        <v>0</v>
      </c>
      <c r="D33" s="68">
        <f>+COUNTIFS(Feuil2!$A$4:$A$300,0.01,Feuil2!$H$4:$H$300,D$2)</f>
        <v>0</v>
      </c>
      <c r="E33" s="68">
        <f>+COUNTIFS(Feuil2!$A$4:$A$300,0.01,Feuil2!$H$4:$H$300,E$2)</f>
        <v>0</v>
      </c>
      <c r="F33" s="68">
        <f>+COUNTIFS(Feuil2!$A$4:$A$300,0.01,Feuil2!$H$4:$H$300,F$2)</f>
        <v>0</v>
      </c>
      <c r="G33" s="68">
        <f>+COUNTIFS(Feuil2!$A$4:$A$300,0.01,Feuil2!$H$4:$H$300,G$2)</f>
        <v>0</v>
      </c>
      <c r="H33" s="68">
        <f>+COUNTIFS(Feuil2!$A$4:$A$300,0.01,Feuil2!$H$4:$H$300,H$2)</f>
        <v>0</v>
      </c>
      <c r="I33" s="68">
        <f>+COUNTIFS(Feuil2!$A$4:$A$300,0.01,Feuil2!$H$4:$H$300,I$2)</f>
        <v>0</v>
      </c>
      <c r="J33" s="68">
        <f>+COUNTIFS(Feuil2!$A$4:$A$300,0.01,Feuil2!$H$4:$H$300,J$2)</f>
        <v>0</v>
      </c>
      <c r="K33" s="68">
        <f>+COUNTIFS(Feuil2!$A$4:$A$300,0.01,Feuil2!$H$4:$H$300,K$2)</f>
        <v>0</v>
      </c>
      <c r="L33" s="68">
        <f>+COUNTIFS(Feuil2!$A$4:$A$300,0.01,Feuil2!$H$4:$H$300,L$2)</f>
        <v>0</v>
      </c>
      <c r="M33" s="68">
        <f>+COUNTIFS(Feuil2!$A$4:$A$300,0.01,Feuil2!$H$4:$H$300,M$2)</f>
        <v>0</v>
      </c>
      <c r="N33" s="68">
        <f>+COUNTIFS(Feuil2!$A$4:$A$300,0.01,Feuil2!$H$4:$H$300,N$2)</f>
        <v>0</v>
      </c>
      <c r="O33" s="68">
        <f>+COUNTIFS(Feuil2!$A$4:$A$300,0.01,Feuil2!$H$4:$H$300,O$2)</f>
        <v>0</v>
      </c>
      <c r="P33" s="68">
        <f>+COUNTIFS(Feuil2!$A$4:$A$300,0.01,Feuil2!$H$4:$H$300,P$2)</f>
        <v>0</v>
      </c>
      <c r="Q33" s="68">
        <f>+COUNTIFS(Feuil2!$A$4:$A$300,0.01,Feuil2!$H$4:$H$300,Q$2)</f>
        <v>0</v>
      </c>
      <c r="R33" s="68">
        <f>+COUNTIFS(Feuil2!$A$4:$A$300,0.01,Feuil2!$H$4:$H$300,R$2)</f>
        <v>0</v>
      </c>
      <c r="S33" s="68">
        <f>+COUNTIFS(Feuil2!$A$4:$A$300,0.01,Feuil2!$H$4:$H$300,S$2)</f>
        <v>0</v>
      </c>
      <c r="T33" s="68">
        <f>+COUNTIFS(Feuil2!$A$4:$A$300,0.01,Feuil2!$H$4:$H$300,T$2)</f>
        <v>0</v>
      </c>
      <c r="U33" s="68">
        <f>+COUNTIFS(Feuil2!$A$4:$A$300,0.01,Feuil2!$H$4:$H$300,U$2)</f>
        <v>0</v>
      </c>
      <c r="V33" s="68">
        <f>+COUNTIFS(Feuil2!$A$4:$A$300,0.01,Feuil2!$H$4:$H$300,V$2)</f>
        <v>0</v>
      </c>
      <c r="W33" s="68">
        <f>+COUNTIFS(Feuil2!$A$4:$A$300,0.01,Feuil2!$H$4:$H$300,W$2)</f>
        <v>0</v>
      </c>
      <c r="X33" s="68">
        <f>+COUNTIFS(Feuil2!$A$4:$A$300,0.01,Feuil2!$H$4:$H$300,X$2)</f>
        <v>0</v>
      </c>
      <c r="Y33" s="68">
        <f>+COUNTIFS(Feuil2!$A$4:$A$300,0.01,Feuil2!$H$4:$H$300,Y$2)</f>
        <v>0</v>
      </c>
      <c r="Z33" s="68">
        <f>+COUNTIFS(Feuil2!$A$4:$A$300,0.01,Feuil2!$H$4:$H$300,Z$2)</f>
        <v>0</v>
      </c>
      <c r="AA33" s="68">
        <f>+COUNTIFS(Feuil2!$A$4:$A$300,0.01,Feuil2!$H$4:$H$300,AA$2)</f>
        <v>0</v>
      </c>
      <c r="AB33" s="68">
        <f>+COUNTIFS(Feuil2!$A$4:$A$300,0.01,Feuil2!$H$4:$H$300,AB$2)</f>
        <v>0</v>
      </c>
      <c r="AC33" s="68">
        <f>+COUNTIFS(Feuil2!$A$4:$A$300,0.01,Feuil2!$H$4:$H$300,AC$2)</f>
        <v>0</v>
      </c>
      <c r="AD33" s="68">
        <f>+COUNTIFS(Feuil2!$A$4:$A$300,0.01,Feuil2!$H$4:$H$300,AD$2)</f>
        <v>0</v>
      </c>
      <c r="AE33" s="68">
        <f>+COUNTIFS(Feuil2!$A$4:$A$300,0.01,Feuil2!$H$4:$H$300,AE$2)</f>
        <v>0</v>
      </c>
      <c r="AF33" s="68">
        <f>+COUNTIFS(Feuil2!$A$4:$A$300,0.01,Feuil2!$H$4:$H$300,AF$2)</f>
        <v>0</v>
      </c>
      <c r="AG33" s="68">
        <f>+COUNTIFS(Feuil2!$A$4:$A$300,B33,Feuil2!$H$4:$H$300,$AJ$4)</f>
        <v>0</v>
      </c>
      <c r="AH33" s="72"/>
      <c r="AP33" s="198"/>
      <c r="AQ33" s="198"/>
      <c r="AR33" s="196"/>
      <c r="AS33" s="199"/>
      <c r="AT33" s="80"/>
      <c r="AU33" s="80"/>
      <c r="AV33" s="80"/>
      <c r="AW33" s="80"/>
      <c r="AX33" s="80"/>
      <c r="AY33" s="80"/>
      <c r="AZ33" s="80"/>
      <c r="BA33" s="80"/>
      <c r="BB33" s="80"/>
      <c r="BC33" s="80"/>
      <c r="BD33" s="80"/>
      <c r="BE33" s="80"/>
      <c r="BF33" s="80"/>
      <c r="BG33" s="199"/>
      <c r="BH33" s="197"/>
    </row>
    <row r="34" spans="1:60" ht="15.75" x14ac:dyDescent="0.25">
      <c r="B34" s="73" t="s">
        <v>54</v>
      </c>
      <c r="C34" s="74">
        <f>SUM(C3:C33)</f>
        <v>0</v>
      </c>
      <c r="D34" s="74">
        <f t="shared" ref="D34:E34" si="1">SUM(D3:D33)</f>
        <v>0</v>
      </c>
      <c r="E34" s="74">
        <f t="shared" si="1"/>
        <v>0</v>
      </c>
      <c r="F34" s="74">
        <f t="shared" ref="F34:AG34" si="2">SUM(F3:F33)</f>
        <v>0</v>
      </c>
      <c r="G34" s="74">
        <f t="shared" ref="G34:AF34" si="3">SUM(G3:G33)</f>
        <v>0</v>
      </c>
      <c r="H34" s="74">
        <f t="shared" si="3"/>
        <v>0</v>
      </c>
      <c r="I34" s="74">
        <f t="shared" si="3"/>
        <v>0</v>
      </c>
      <c r="J34" s="74">
        <f t="shared" si="3"/>
        <v>0</v>
      </c>
      <c r="K34" s="74">
        <f t="shared" si="3"/>
        <v>0</v>
      </c>
      <c r="L34" s="74">
        <f t="shared" si="3"/>
        <v>0</v>
      </c>
      <c r="M34" s="74">
        <f t="shared" si="3"/>
        <v>0</v>
      </c>
      <c r="N34" s="74">
        <f t="shared" si="3"/>
        <v>0</v>
      </c>
      <c r="O34" s="74">
        <f t="shared" si="3"/>
        <v>0</v>
      </c>
      <c r="P34" s="74">
        <f t="shared" si="3"/>
        <v>0</v>
      </c>
      <c r="Q34" s="74">
        <f t="shared" si="3"/>
        <v>0</v>
      </c>
      <c r="R34" s="74">
        <f t="shared" si="3"/>
        <v>0</v>
      </c>
      <c r="S34" s="74">
        <f t="shared" si="3"/>
        <v>0</v>
      </c>
      <c r="T34" s="74">
        <f t="shared" si="3"/>
        <v>0</v>
      </c>
      <c r="U34" s="74">
        <f t="shared" si="3"/>
        <v>0</v>
      </c>
      <c r="V34" s="74">
        <f t="shared" si="3"/>
        <v>0</v>
      </c>
      <c r="W34" s="74">
        <f t="shared" si="3"/>
        <v>0</v>
      </c>
      <c r="X34" s="74">
        <f t="shared" si="3"/>
        <v>0</v>
      </c>
      <c r="Y34" s="74">
        <f t="shared" si="3"/>
        <v>0</v>
      </c>
      <c r="Z34" s="74">
        <f t="shared" si="3"/>
        <v>0</v>
      </c>
      <c r="AA34" s="74">
        <f t="shared" si="3"/>
        <v>0</v>
      </c>
      <c r="AB34" s="74">
        <f t="shared" si="3"/>
        <v>0</v>
      </c>
      <c r="AC34" s="74">
        <f t="shared" si="3"/>
        <v>0</v>
      </c>
      <c r="AD34" s="74">
        <f t="shared" si="3"/>
        <v>0</v>
      </c>
      <c r="AE34" s="74">
        <f t="shared" si="3"/>
        <v>0</v>
      </c>
      <c r="AF34" s="74">
        <f t="shared" si="3"/>
        <v>0</v>
      </c>
      <c r="AG34" s="74">
        <f t="shared" si="2"/>
        <v>0</v>
      </c>
      <c r="AH34" s="75">
        <f>SUM(C34:AG34)</f>
        <v>0</v>
      </c>
      <c r="AP34" s="197"/>
      <c r="AQ34" s="198"/>
      <c r="AR34" s="196"/>
      <c r="AS34" s="199"/>
      <c r="AT34" s="80"/>
      <c r="AU34" s="80"/>
      <c r="AV34" s="80"/>
      <c r="AW34" s="80"/>
      <c r="AX34" s="80"/>
      <c r="AY34" s="80"/>
      <c r="AZ34" s="80"/>
      <c r="BA34" s="80"/>
      <c r="BB34" s="80"/>
      <c r="BC34" s="80"/>
      <c r="BD34" s="80"/>
      <c r="BE34" s="80"/>
      <c r="BF34" s="80"/>
      <c r="BG34" s="199"/>
      <c r="BH34" s="197"/>
    </row>
    <row r="35" spans="1:60" ht="15.75" x14ac:dyDescent="0.25">
      <c r="AP35" s="209"/>
      <c r="AQ35" s="198"/>
      <c r="AR35" s="196"/>
      <c r="AS35" s="199"/>
      <c r="AT35" s="80"/>
      <c r="AU35" s="80"/>
      <c r="AV35" s="80"/>
      <c r="AW35" s="80"/>
      <c r="AX35" s="80"/>
      <c r="AY35" s="80"/>
      <c r="AZ35" s="80"/>
      <c r="BA35" s="80"/>
      <c r="BB35" s="80"/>
      <c r="BC35" s="80"/>
      <c r="BD35" s="80"/>
      <c r="BE35" s="80"/>
      <c r="BF35" s="80"/>
      <c r="BG35" s="199"/>
      <c r="BH35" s="197"/>
    </row>
    <row r="36" spans="1:60" ht="15.75" x14ac:dyDescent="0.25">
      <c r="AP36" s="209"/>
      <c r="AQ36" s="198"/>
      <c r="AR36" s="196"/>
      <c r="AS36" s="199"/>
      <c r="AT36" s="80"/>
      <c r="AU36" s="80"/>
      <c r="AV36" s="80"/>
      <c r="AW36" s="80"/>
      <c r="AX36" s="80"/>
      <c r="AY36" s="80"/>
      <c r="AZ36" s="80"/>
      <c r="BA36" s="80"/>
      <c r="BB36" s="80"/>
      <c r="BC36" s="80"/>
      <c r="BD36" s="80"/>
      <c r="BE36" s="80"/>
      <c r="BF36" s="80"/>
      <c r="BG36" s="199"/>
      <c r="BH36" s="197"/>
    </row>
    <row r="37" spans="1:60" ht="15" customHeight="1" x14ac:dyDescent="0.25">
      <c r="A37" s="82" t="s">
        <v>53</v>
      </c>
      <c r="B37" s="281" t="str">
        <f>CONCATENATE(results!$W$3, " µg/mL")</f>
        <v>BMD µg/mL</v>
      </c>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c r="AG37" s="283"/>
      <c r="AH37" s="95"/>
      <c r="AP37" s="108"/>
      <c r="AQ37" s="198"/>
      <c r="AR37" s="196"/>
      <c r="AS37" s="199"/>
      <c r="AT37" s="80"/>
      <c r="AU37" s="80"/>
      <c r="AV37" s="80"/>
      <c r="AW37" s="80"/>
      <c r="AX37" s="80"/>
      <c r="AY37" s="80"/>
      <c r="AZ37" s="80"/>
      <c r="BA37" s="80"/>
      <c r="BB37" s="80"/>
      <c r="BC37" s="80"/>
      <c r="BD37" s="80"/>
      <c r="BE37" s="80"/>
      <c r="BF37" s="80"/>
      <c r="BG37" s="199"/>
      <c r="BH37" s="197"/>
    </row>
    <row r="38" spans="1:60" ht="15.75" customHeight="1" x14ac:dyDescent="0.25">
      <c r="A38" s="273" t="s">
        <v>96</v>
      </c>
      <c r="B38" s="67"/>
      <c r="C38" s="159" t="str">
        <f>IF(OR(results!$M$3="BMD", results!$M$3="AD"),IF($AI$3=1024,"&lt;=0,064",IF($AI$3=256,"&lt;=0,016",IF($AI$3=64,"&lt;=0,004","&lt;=0,002"))),IF($AI$3=1024,"&lt;0,064",IF($AI$3=256,"&lt;0,016",IF($AI$3=64,"&lt;0,004","&lt;0,002"))))</f>
        <v>&lt;=0,016</v>
      </c>
      <c r="D38" s="160" t="str">
        <f>B68</f>
        <v>0,016</v>
      </c>
      <c r="E38" s="160" t="str">
        <f>B67</f>
        <v>0,023</v>
      </c>
      <c r="F38" s="160" t="str">
        <f>B66</f>
        <v>0,032</v>
      </c>
      <c r="G38" s="160" t="str">
        <f>B65</f>
        <v>0,047</v>
      </c>
      <c r="H38" s="160" t="str">
        <f>B64</f>
        <v>0,064</v>
      </c>
      <c r="I38" s="160" t="str">
        <f>B63</f>
        <v>0,094</v>
      </c>
      <c r="J38" s="160" t="str">
        <f>B62</f>
        <v>0,125</v>
      </c>
      <c r="K38" s="160" t="str">
        <f>B61</f>
        <v>0,19</v>
      </c>
      <c r="L38" s="160" t="str">
        <f>B60</f>
        <v>0,25</v>
      </c>
      <c r="M38" s="160" t="str">
        <f>B59</f>
        <v>0,38</v>
      </c>
      <c r="N38" s="160" t="str">
        <f>B58</f>
        <v>0,5</v>
      </c>
      <c r="O38" s="160" t="str">
        <f>B57</f>
        <v>0,75</v>
      </c>
      <c r="P38" s="160" t="str">
        <f>B56</f>
        <v>1</v>
      </c>
      <c r="Q38" s="160" t="str">
        <f>B55</f>
        <v>1,5</v>
      </c>
      <c r="R38" s="160" t="str">
        <f>B54</f>
        <v>2</v>
      </c>
      <c r="S38" s="160" t="str">
        <f>B53</f>
        <v>3</v>
      </c>
      <c r="T38" s="160" t="str">
        <f>B52</f>
        <v>4</v>
      </c>
      <c r="U38" s="160" t="str">
        <f>B51</f>
        <v>6</v>
      </c>
      <c r="V38" s="160" t="str">
        <f>B50</f>
        <v>8</v>
      </c>
      <c r="W38" s="160" t="str">
        <f>B49</f>
        <v>12</v>
      </c>
      <c r="X38" s="160" t="str">
        <f>B48</f>
        <v>16</v>
      </c>
      <c r="Y38" s="160" t="str">
        <f>B47</f>
        <v>24</v>
      </c>
      <c r="Z38" s="160" t="str">
        <f>B46</f>
        <v>32</v>
      </c>
      <c r="AA38" s="160" t="str">
        <f>B45</f>
        <v>48</v>
      </c>
      <c r="AB38" s="160" t="str">
        <f>B44</f>
        <v>64</v>
      </c>
      <c r="AC38" s="160" t="str">
        <f>B43</f>
        <v>96</v>
      </c>
      <c r="AD38" s="160" t="str">
        <f>B42</f>
        <v>128</v>
      </c>
      <c r="AE38" s="160" t="str">
        <f>B41</f>
        <v>192</v>
      </c>
      <c r="AF38" s="160" t="str">
        <f>B40</f>
        <v>256</v>
      </c>
      <c r="AG38" s="156" t="e">
        <f>IF(#REF!="BMD",IF($AI$3=1024,"&gt;1024",IF($AI$3=256,"&gt;256",IF($AI$3=64,"&gt;64","&gt;32"))),IF($AI$3=1024,"&gt;=1024",IF($AI$3=256,"&gt;=256",IF($AI$3=64,"&gt;=64","&gt;=32"))))</f>
        <v>#REF!</v>
      </c>
      <c r="AP38" s="173"/>
      <c r="AQ38" s="198"/>
      <c r="AR38" s="90"/>
      <c r="AS38" s="199"/>
      <c r="AT38" s="199"/>
      <c r="AU38" s="199"/>
      <c r="AV38" s="199"/>
      <c r="AW38" s="199"/>
      <c r="AX38" s="199"/>
      <c r="AY38" s="199"/>
      <c r="AZ38" s="199"/>
      <c r="BA38" s="199"/>
      <c r="BB38" s="199"/>
      <c r="BC38" s="199"/>
      <c r="BD38" s="199"/>
      <c r="BE38" s="199"/>
      <c r="BF38" s="199"/>
      <c r="BG38" s="80"/>
      <c r="BH38" s="197"/>
    </row>
    <row r="39" spans="1:60" ht="15.75" x14ac:dyDescent="0.25">
      <c r="A39" s="274"/>
      <c r="B39" s="159" t="str">
        <f>IF($AI$3=1024,"&gt;=1024",IF($AI$3=256,"&gt;=256",IF($AI$3=64,"&gt;=64","&gt;=32")))</f>
        <v>&gt;=256</v>
      </c>
      <c r="C39" s="68">
        <f>+COUNTIFS(Feuil2!$A$4:$A$300,$AJ$4,Feuil2!$H$4:$H$300,0.01,Feuil2!$I$4:$I$300,'répartition colonne F'!$A$37)</f>
        <v>0</v>
      </c>
      <c r="D39" s="68">
        <f>+COUNTIFS(Feuil2!$A$4:$A$300,$AJ$4,Feuil2!$H$4:$H$300,D$38,Feuil2!$I$4:$I$300,'répartition colonne F'!$A$37)</f>
        <v>0</v>
      </c>
      <c r="E39" s="68">
        <f>+COUNTIFS(Feuil2!$A$4:$A$300,$AJ$4,Feuil2!$H$4:$H$300,E$38,Feuil2!$I$4:$I$300,'répartition colonne F'!$A$37)</f>
        <v>0</v>
      </c>
      <c r="F39" s="68">
        <f>+COUNTIFS(Feuil2!$A$4:$A$300,$AJ$4,Feuil2!$H$4:$H$300,F$38,Feuil2!$I$4:$I$300,'répartition colonne F'!$A$37)</f>
        <v>0</v>
      </c>
      <c r="G39" s="68">
        <f>+COUNTIFS(Feuil2!$A$4:$A$300,$AJ$4,Feuil2!$H$4:$H$300,G$38,Feuil2!$I$4:$I$300,'répartition colonne F'!$A$37)</f>
        <v>0</v>
      </c>
      <c r="H39" s="68">
        <f>+COUNTIFS(Feuil2!$A$4:$A$300,$AJ$4,Feuil2!$H$4:$H$300,H$38,Feuil2!$I$4:$I$300,'répartition colonne F'!$A$37)</f>
        <v>0</v>
      </c>
      <c r="I39" s="68">
        <f>+COUNTIFS(Feuil2!$A$4:$A$300,$AJ$4,Feuil2!$H$4:$H$300,I$38,Feuil2!$I$4:$I$300,'répartition colonne F'!$A$37)</f>
        <v>0</v>
      </c>
      <c r="J39" s="68">
        <f>+COUNTIFS(Feuil2!$A$4:$A$300,$AJ$4,Feuil2!$H$4:$H$300,J$38,Feuil2!$I$4:$I$300,'répartition colonne F'!$A$37)</f>
        <v>0</v>
      </c>
      <c r="K39" s="68">
        <f>+COUNTIFS(Feuil2!$A$4:$A$300,$AJ$4,Feuil2!$H$4:$H$300,K$38,Feuil2!$I$4:$I$300,'répartition colonne F'!$A$37)</f>
        <v>0</v>
      </c>
      <c r="L39" s="68">
        <f>+COUNTIFS(Feuil2!$A$4:$A$300,$AJ$4,Feuil2!$H$4:$H$300,L$38,Feuil2!$I$4:$I$300,'répartition colonne F'!$A$37)</f>
        <v>0</v>
      </c>
      <c r="M39" s="68">
        <f>+COUNTIFS(Feuil2!$A$4:$A$300,$AJ$4,Feuil2!$H$4:$H$300,M$38,Feuil2!$I$4:$I$300,'répartition colonne F'!$A$37)</f>
        <v>0</v>
      </c>
      <c r="N39" s="68">
        <f>+COUNTIFS(Feuil2!$A$4:$A$300,$AJ$4,Feuil2!$H$4:$H$300,N$38,Feuil2!$I$4:$I$300,'répartition colonne F'!$A$37)</f>
        <v>0</v>
      </c>
      <c r="O39" s="68">
        <f>+COUNTIFS(Feuil2!$A$4:$A$300,$AJ$4,Feuil2!$H$4:$H$300,O$38,Feuil2!$I$4:$I$300,'répartition colonne F'!$A$37)</f>
        <v>0</v>
      </c>
      <c r="P39" s="68">
        <f>+COUNTIFS(Feuil2!$A$4:$A$300,$AJ$4,Feuil2!$H$4:$H$300,P$38,Feuil2!$I$4:$I$300,'répartition colonne F'!$A$37)</f>
        <v>0</v>
      </c>
      <c r="Q39" s="68">
        <f>+COUNTIFS(Feuil2!$A$4:$A$300,$AJ$4,Feuil2!$H$4:$H$300,Q$38,Feuil2!$I$4:$I$300,'répartition colonne F'!$A$37)</f>
        <v>0</v>
      </c>
      <c r="R39" s="68">
        <f>+COUNTIFS(Feuil2!$A$4:$A$300,$AJ$4,Feuil2!$H$4:$H$300,R$38,Feuil2!$I$4:$I$300,'répartition colonne F'!$A$37)</f>
        <v>0</v>
      </c>
      <c r="S39" s="68">
        <f>+COUNTIFS(Feuil2!$A$4:$A$300,$AJ$4,Feuil2!$H$4:$H$300,S$38,Feuil2!$I$4:$I$300,'répartition colonne F'!$A$37)</f>
        <v>0</v>
      </c>
      <c r="T39" s="68">
        <f>+COUNTIFS(Feuil2!$A$4:$A$300,$AJ$4,Feuil2!$H$4:$H$300,T$38,Feuil2!$I$4:$I$300,'répartition colonne F'!$A$37)</f>
        <v>0</v>
      </c>
      <c r="U39" s="68">
        <f>+COUNTIFS(Feuil2!$A$4:$A$300,$AJ$4,Feuil2!$H$4:$H$300,U$38,Feuil2!$I$4:$I$300,'répartition colonne F'!$A$37)</f>
        <v>0</v>
      </c>
      <c r="V39" s="68">
        <f>+COUNTIFS(Feuil2!$A$4:$A$300,$AJ$4,Feuil2!$H$4:$H$300,V$38,Feuil2!$I$4:$I$300,'répartition colonne F'!$A$37)</f>
        <v>0</v>
      </c>
      <c r="W39" s="68">
        <f>+COUNTIFS(Feuil2!$A$4:$A$300,$AJ$4,Feuil2!$H$4:$H$300,W$38,Feuil2!$I$4:$I$300,'répartition colonne F'!$A$37)</f>
        <v>0</v>
      </c>
      <c r="X39" s="68">
        <f>+COUNTIFS(Feuil2!$A$4:$A$300,$AJ$4,Feuil2!$H$4:$H$300,X$38,Feuil2!$I$4:$I$300,'répartition colonne F'!$A$37)</f>
        <v>0</v>
      </c>
      <c r="Y39" s="68">
        <f>+COUNTIFS(Feuil2!$A$4:$A$300,$AJ$4,Feuil2!$H$4:$H$300,Y$38,Feuil2!$I$4:$I$300,'répartition colonne F'!$A$37)</f>
        <v>0</v>
      </c>
      <c r="Z39" s="68">
        <f>+COUNTIFS(Feuil2!$A$4:$A$300,$AJ$4,Feuil2!$H$4:$H$300,Z$38,Feuil2!$I$4:$I$300,'répartition colonne F'!$A$37)</f>
        <v>0</v>
      </c>
      <c r="AA39" s="68">
        <f>+COUNTIFS(Feuil2!$A$4:$A$300,$AJ$4,Feuil2!$H$4:$H$300,AA$38,Feuil2!$I$4:$I$300,'répartition colonne F'!$A$37)</f>
        <v>0</v>
      </c>
      <c r="AB39" s="68">
        <f>+COUNTIFS(Feuil2!$A$4:$A$300,$AJ$4,Feuil2!$H$4:$H$300,AB$38,Feuil2!$I$4:$I$300,'répartition colonne F'!$A$37)</f>
        <v>0</v>
      </c>
      <c r="AC39" s="68">
        <f>+COUNTIFS(Feuil2!$A$4:$A$300,$AJ$4,Feuil2!$H$4:$H$300,AC$38,Feuil2!$I$4:$I$300,'répartition colonne F'!$A$37)</f>
        <v>0</v>
      </c>
      <c r="AD39" s="68">
        <f>+COUNTIFS(Feuil2!$A$4:$A$300,$AJ$4,Feuil2!$H$4:$H$300,AD$38,Feuil2!$I$4:$I$300,'répartition colonne F'!$A$37)</f>
        <v>0</v>
      </c>
      <c r="AE39" s="68">
        <f>+COUNTIFS(Feuil2!$A$4:$A$300,$AJ$4,Feuil2!$H$4:$H$300,AE$38,Feuil2!$I$4:$I$300,'répartition colonne F'!$A$37)</f>
        <v>0</v>
      </c>
      <c r="AF39" s="68">
        <f>+COUNTIFS(Feuil2!$A$4:$A$300,$AJ$4,Feuil2!$H$4:$H$300,AF$38,Feuil2!$I$4:$I$300,'répartition colonne F'!$A$37)</f>
        <v>0</v>
      </c>
      <c r="AG39" s="68">
        <f>+COUNTIFS(Feuil2!$A$4:$A$300,$AJ$4,Feuil2!$H$4:$H$300,$AJ$4,Feuil2!$I$4:$I$300,'répartition colonne F'!$A$37)</f>
        <v>0</v>
      </c>
      <c r="AP39" s="173"/>
      <c r="AQ39" s="198"/>
      <c r="AR39" s="79"/>
      <c r="AS39" s="80"/>
      <c r="AT39" s="80"/>
      <c r="AU39" s="80"/>
      <c r="AV39" s="80"/>
      <c r="AW39" s="80"/>
      <c r="AX39" s="80"/>
      <c r="AY39" s="80"/>
      <c r="AZ39" s="80"/>
      <c r="BA39" s="80"/>
      <c r="BB39" s="80"/>
      <c r="BC39" s="80"/>
      <c r="BD39" s="80"/>
      <c r="BE39" s="80"/>
      <c r="BF39" s="80"/>
      <c r="BG39" s="80"/>
      <c r="BH39" s="80"/>
    </row>
    <row r="40" spans="1:60" ht="15.75" x14ac:dyDescent="0.25">
      <c r="A40" s="274"/>
      <c r="B40" s="160" t="str">
        <f>IF($AI$3=1024,1024,IF($AI$3=256,"256",IF($AI$3=64,"64","32")))</f>
        <v>256</v>
      </c>
      <c r="C40" s="68">
        <f>+COUNTIFS(Feuil2!$A$4:$A$300,B40,Feuil2!$H$4:$H$300,0.01,Feuil2!$I$4:$I$300,'répartition colonne F'!$A$37)</f>
        <v>0</v>
      </c>
      <c r="D40" s="69">
        <f>+COUNTIFS(results!$F$5:$F$301,'répartition colonne F'!$B40,results!$M$5:$M$301,'répartition colonne F'!D$38,results!$B$5:$B$301,'répartition colonne F'!$A$37)</f>
        <v>0</v>
      </c>
      <c r="E40" s="69">
        <f>+COUNTIFS(results!$F$5:$F$301,'répartition colonne F'!$B40,results!$M$5:$M$301,'répartition colonne F'!E$38,results!$B$5:$B$301,'répartition colonne F'!$A$37)</f>
        <v>0</v>
      </c>
      <c r="F40" s="69">
        <f>+COUNTIFS(results!$F$5:$F$301,'répartition colonne F'!$B40,results!$M$5:$M$301,'répartition colonne F'!F$38,results!$B$5:$B$301,'répartition colonne F'!$A$37)</f>
        <v>0</v>
      </c>
      <c r="G40" s="69">
        <f>+COUNTIFS(results!$F$5:$F$301,'répartition colonne F'!$B40,results!$M$5:$M$301,'répartition colonne F'!G$38,results!$B$5:$B$301,'répartition colonne F'!$A$37)</f>
        <v>0</v>
      </c>
      <c r="H40" s="69">
        <f>+COUNTIFS(results!$F$5:$F$301,'répartition colonne F'!$B40,results!$M$5:$M$301,'répartition colonne F'!H$38,results!$B$5:$B$301,'répartition colonne F'!$A$37)</f>
        <v>0</v>
      </c>
      <c r="I40" s="69">
        <f>+COUNTIFS(results!$F$5:$F$301,'répartition colonne F'!$B40,results!$M$5:$M$301,'répartition colonne F'!I$38,results!$B$5:$B$301,'répartition colonne F'!$A$37)</f>
        <v>0</v>
      </c>
      <c r="J40" s="69">
        <f>+COUNTIFS(results!$F$5:$F$301,'répartition colonne F'!$B40,results!$M$5:$M$301,'répartition colonne F'!J$38,results!$B$5:$B$301,'répartition colonne F'!$A$37)</f>
        <v>0</v>
      </c>
      <c r="K40" s="69">
        <f>+COUNTIFS(results!$F$5:$F$301,'répartition colonne F'!$B40,results!$M$5:$M$301,'répartition colonne F'!K$38,results!$B$5:$B$301,'répartition colonne F'!$A$37)</f>
        <v>0</v>
      </c>
      <c r="L40" s="69">
        <f>+COUNTIFS(results!$F$5:$F$301,'répartition colonne F'!$B40,results!$M$5:$M$301,'répartition colonne F'!L$38,results!$B$5:$B$301,'répartition colonne F'!$A$37)</f>
        <v>0</v>
      </c>
      <c r="M40" s="69">
        <f>+COUNTIFS(results!$F$5:$F$301,'répartition colonne F'!$B40,results!$M$5:$M$301,'répartition colonne F'!M$38,results!$B$5:$B$301,'répartition colonne F'!$A$37)</f>
        <v>0</v>
      </c>
      <c r="N40" s="69">
        <f>+COUNTIFS(results!$F$5:$F$301,'répartition colonne F'!$B40,results!$M$5:$M$301,'répartition colonne F'!N$38,results!$B$5:$B$301,'répartition colonne F'!$A$37)</f>
        <v>0</v>
      </c>
      <c r="O40" s="69">
        <f>+COUNTIFS(results!$F$5:$F$301,'répartition colonne F'!$B40,results!$M$5:$M$301,'répartition colonne F'!O$38,results!$B$5:$B$301,'répartition colonne F'!$A$37)</f>
        <v>0</v>
      </c>
      <c r="P40" s="69">
        <f>+COUNTIFS(results!$F$5:$F$301,'répartition colonne F'!$B40,results!$M$5:$M$301,'répartition colonne F'!P$38,results!$B$5:$B$301,'répartition colonne F'!$A$37)</f>
        <v>0</v>
      </c>
      <c r="Q40" s="69">
        <f>+COUNTIFS(results!$F$5:$F$301,'répartition colonne F'!$B40,results!$M$5:$M$301,'répartition colonne F'!Q$38,results!$B$5:$B$301,'répartition colonne F'!$A$37)</f>
        <v>0</v>
      </c>
      <c r="R40" s="69">
        <f>+COUNTIFS(results!$F$5:$F$301,'répartition colonne F'!$B40,results!$M$5:$M$301,'répartition colonne F'!R$38,results!$B$5:$B$301,'répartition colonne F'!$A$37)</f>
        <v>0</v>
      </c>
      <c r="S40" s="69">
        <f>+COUNTIFS(results!$F$5:$F$301,'répartition colonne F'!$B40,results!$M$5:$M$301,'répartition colonne F'!S$38,results!$B$5:$B$301,'répartition colonne F'!$A$37)</f>
        <v>0</v>
      </c>
      <c r="T40" s="69">
        <f>+COUNTIFS(results!$F$5:$F$301,'répartition colonne F'!$B40,results!$M$5:$M$301,'répartition colonne F'!T$38,results!$B$5:$B$301,'répartition colonne F'!$A$37)</f>
        <v>0</v>
      </c>
      <c r="U40" s="69">
        <f>+COUNTIFS(results!$F$5:$F$301,'répartition colonne F'!$B40,results!$M$5:$M$301,'répartition colonne F'!U$38,results!$B$5:$B$301,'répartition colonne F'!$A$37)</f>
        <v>0</v>
      </c>
      <c r="V40" s="69">
        <f>+COUNTIFS(results!$F$5:$F$301,'répartition colonne F'!$B40,results!$M$5:$M$301,'répartition colonne F'!V$38,results!$B$5:$B$301,'répartition colonne F'!$A$37)</f>
        <v>0</v>
      </c>
      <c r="W40" s="69">
        <f>+COUNTIFS(results!$F$5:$F$301,'répartition colonne F'!$B40,results!$M$5:$M$301,'répartition colonne F'!W$38,results!$B$5:$B$301,'répartition colonne F'!$A$37)</f>
        <v>0</v>
      </c>
      <c r="X40" s="69">
        <f>+COUNTIFS(results!$F$5:$F$301,'répartition colonne F'!$B40,results!$M$5:$M$301,'répartition colonne F'!X$38,results!$B$5:$B$301,'répartition colonne F'!$A$37)</f>
        <v>0</v>
      </c>
      <c r="Y40" s="69">
        <f>+COUNTIFS(results!$F$5:$F$301,'répartition colonne F'!$B40,results!$M$5:$M$301,'répartition colonne F'!Y$38,results!$B$5:$B$301,'répartition colonne F'!$A$37)</f>
        <v>0</v>
      </c>
      <c r="Z40" s="69">
        <f>+COUNTIFS(results!$F$5:$F$301,'répartition colonne F'!$B40,results!$M$5:$M$301,'répartition colonne F'!Z$38,results!$B$5:$B$301,'répartition colonne F'!$A$37)</f>
        <v>0</v>
      </c>
      <c r="AA40" s="69">
        <f>+COUNTIFS(results!$F$5:$F$301,'répartition colonne F'!$B40,results!$M$5:$M$301,'répartition colonne F'!AA$38,results!$B$5:$B$301,'répartition colonne F'!$A$37)</f>
        <v>0</v>
      </c>
      <c r="AB40" s="69">
        <f>+COUNTIFS(results!$F$5:$F$301,'répartition colonne F'!$B40,results!$M$5:$M$301,'répartition colonne F'!AB$38,results!$B$5:$B$301,'répartition colonne F'!$A$37)</f>
        <v>0</v>
      </c>
      <c r="AC40" s="69">
        <f>+COUNTIFS(results!$F$5:$F$301,'répartition colonne F'!$B40,results!$M$5:$M$301,'répartition colonne F'!AC$38,results!$B$5:$B$301,'répartition colonne F'!$A$37)</f>
        <v>0</v>
      </c>
      <c r="AD40" s="70">
        <f>+COUNTIFS(results!$F$5:$F$301,'répartition colonne F'!$B40,results!$M$5:$M$301,'répartition colonne F'!AD$38,results!$B$5:$B$301,'répartition colonne F'!$A$37)</f>
        <v>0</v>
      </c>
      <c r="AE40" s="70">
        <f>+COUNTIFS(results!$F$5:$F$301,'répartition colonne F'!$B40,results!$M$5:$M$301,'répartition colonne F'!AE$38,results!$B$5:$B$301,'répartition colonne F'!$A$37)</f>
        <v>0</v>
      </c>
      <c r="AF40" s="71">
        <f>+COUNTIFS(results!$F$5:$F$301,'répartition colonne F'!$B40,results!$M$5:$M$301,'répartition colonne F'!AF$38,results!$B$5:$B$301,'répartition colonne F'!$A$37)</f>
        <v>0</v>
      </c>
      <c r="AG40" s="68">
        <f>+COUNTIFS(Feuil2!$A$4:$A$300,B40,Feuil2!$H$4:$H$300,$AJ$4,Feuil2!$I$4:$I$300,'répartition colonne F'!$A$37)</f>
        <v>0</v>
      </c>
      <c r="AL40" t="str">
        <f>IF(results!$M$3="Etest",IF(AF43=0,1),"BMD")</f>
        <v>BMD</v>
      </c>
      <c r="AM40">
        <v>24</v>
      </c>
      <c r="AP40" s="173"/>
      <c r="AQ40" s="196"/>
      <c r="AR40" s="199"/>
      <c r="AS40" s="80"/>
      <c r="AT40" s="80"/>
      <c r="AU40" s="80"/>
      <c r="AV40" s="80"/>
      <c r="AW40" s="80"/>
      <c r="AX40" s="80"/>
      <c r="AY40" s="80"/>
      <c r="AZ40" s="80"/>
      <c r="BA40" s="80"/>
      <c r="BB40" s="80"/>
      <c r="BC40" s="80"/>
      <c r="BD40" s="80"/>
      <c r="BE40" s="80"/>
      <c r="BF40" s="80"/>
      <c r="BG40" s="199"/>
      <c r="BH40" s="197"/>
    </row>
    <row r="41" spans="1:60" ht="15.75" x14ac:dyDescent="0.25">
      <c r="A41" s="274"/>
      <c r="B41" s="160" t="str">
        <f>IF($AI$3=1024,768,IF($AI$3=256,"192",IF($AI$3=64,"48","24")))</f>
        <v>192</v>
      </c>
      <c r="C41" s="68">
        <f>+COUNTIFS(Feuil2!$A$4:$A$300,B41,Feuil2!$H$4:$H$300,0.01,Feuil2!$I$4:$I$300,'répartition colonne F'!$A$37)</f>
        <v>0</v>
      </c>
      <c r="D41" s="69">
        <f>+COUNTIFS(results!$F$5:$F$301,'répartition colonne F'!$B41,results!$M$5:$M$301,'répartition colonne F'!D$38,results!$B$5:$B$301,'répartition colonne F'!$A$37)</f>
        <v>0</v>
      </c>
      <c r="E41" s="69">
        <f>+COUNTIFS(results!$F$5:$F$301,'répartition colonne F'!$B41,results!$M$5:$M$301,'répartition colonne F'!E$38,results!$B$5:$B$301,'répartition colonne F'!$A$37)</f>
        <v>0</v>
      </c>
      <c r="F41" s="69">
        <f>+COUNTIFS(results!$F$5:$F$301,'répartition colonne F'!$B41,results!$M$5:$M$301,'répartition colonne F'!F$38,results!$B$5:$B$301,'répartition colonne F'!$A$37)</f>
        <v>0</v>
      </c>
      <c r="G41" s="69">
        <f>+COUNTIFS(results!$F$5:$F$301,'répartition colonne F'!$B41,results!$M$5:$M$301,'répartition colonne F'!G$38,results!$B$5:$B$301,'répartition colonne F'!$A$37)</f>
        <v>0</v>
      </c>
      <c r="H41" s="69">
        <f>+COUNTIFS(results!$F$5:$F$301,'répartition colonne F'!$B41,results!$M$5:$M$301,'répartition colonne F'!H$38,results!$B$5:$B$301,'répartition colonne F'!$A$37)</f>
        <v>0</v>
      </c>
      <c r="I41" s="69">
        <f>+COUNTIFS(results!$F$5:$F$301,'répartition colonne F'!$B41,results!$M$5:$M$301,'répartition colonne F'!I$38,results!$B$5:$B$301,'répartition colonne F'!$A$37)</f>
        <v>0</v>
      </c>
      <c r="J41" s="69">
        <f>+COUNTIFS(results!$F$5:$F$301,'répartition colonne F'!$B41,results!$M$5:$M$301,'répartition colonne F'!J$38,results!$B$5:$B$301,'répartition colonne F'!$A$37)</f>
        <v>0</v>
      </c>
      <c r="K41" s="69">
        <f>+COUNTIFS(results!$F$5:$F$301,'répartition colonne F'!$B41,results!$M$5:$M$301,'répartition colonne F'!K$38,results!$B$5:$B$301,'répartition colonne F'!$A$37)</f>
        <v>0</v>
      </c>
      <c r="L41" s="69">
        <f>+COUNTIFS(results!$F$5:$F$301,'répartition colonne F'!$B41,results!$M$5:$M$301,'répartition colonne F'!L$38,results!$B$5:$B$301,'répartition colonne F'!$A$37)</f>
        <v>0</v>
      </c>
      <c r="M41" s="69">
        <f>+COUNTIFS(results!$F$5:$F$301,'répartition colonne F'!$B41,results!$M$5:$M$301,'répartition colonne F'!M$38,results!$B$5:$B$301,'répartition colonne F'!$A$37)</f>
        <v>0</v>
      </c>
      <c r="N41" s="69">
        <f>+COUNTIFS(results!$F$5:$F$301,'répartition colonne F'!$B41,results!$M$5:$M$301,'répartition colonne F'!N$38,results!$B$5:$B$301,'répartition colonne F'!$A$37)</f>
        <v>0</v>
      </c>
      <c r="O41" s="69">
        <f>+COUNTIFS(results!$F$5:$F$301,'répartition colonne F'!$B41,results!$M$5:$M$301,'répartition colonne F'!O$38,results!$B$5:$B$301,'répartition colonne F'!$A$37)</f>
        <v>0</v>
      </c>
      <c r="P41" s="69">
        <f>+COUNTIFS(results!$F$5:$F$301,'répartition colonne F'!$B41,results!$M$5:$M$301,'répartition colonne F'!P$38,results!$B$5:$B$301,'répartition colonne F'!$A$37)</f>
        <v>0</v>
      </c>
      <c r="Q41" s="69">
        <f>+COUNTIFS(results!$F$5:$F$301,'répartition colonne F'!$B41,results!$M$5:$M$301,'répartition colonne F'!Q$38,results!$B$5:$B$301,'répartition colonne F'!$A$37)</f>
        <v>0</v>
      </c>
      <c r="R41" s="69">
        <f>+COUNTIFS(results!$F$5:$F$301,'répartition colonne F'!$B41,results!$M$5:$M$301,'répartition colonne F'!R$38,results!$B$5:$B$301,'répartition colonne F'!$A$37)</f>
        <v>0</v>
      </c>
      <c r="S41" s="69">
        <f>+COUNTIFS(results!$F$5:$F$301,'répartition colonne F'!$B41,results!$M$5:$M$301,'répartition colonne F'!S$38,results!$B$5:$B$301,'répartition colonne F'!$A$37)</f>
        <v>0</v>
      </c>
      <c r="T41" s="69">
        <f>+COUNTIFS(results!$F$5:$F$301,'répartition colonne F'!$B41,results!$M$5:$M$301,'répartition colonne F'!T$38,results!$B$5:$B$301,'répartition colonne F'!$A$37)</f>
        <v>0</v>
      </c>
      <c r="U41" s="69">
        <f>+COUNTIFS(results!$F$5:$F$301,'répartition colonne F'!$B41,results!$M$5:$M$301,'répartition colonne F'!U$38,results!$B$5:$B$301,'répartition colonne F'!$A$37)</f>
        <v>0</v>
      </c>
      <c r="V41" s="69">
        <f>+COUNTIFS(results!$F$5:$F$301,'répartition colonne F'!$B41,results!$M$5:$M$301,'répartition colonne F'!V$38,results!$B$5:$B$301,'répartition colonne F'!$A$37)</f>
        <v>0</v>
      </c>
      <c r="W41" s="69">
        <f>+COUNTIFS(results!$F$5:$F$301,'répartition colonne F'!$B41,results!$M$5:$M$301,'répartition colonne F'!W$38,results!$B$5:$B$301,'répartition colonne F'!$A$37)</f>
        <v>0</v>
      </c>
      <c r="X41" s="69">
        <f>+COUNTIFS(results!$F$5:$F$301,'répartition colonne F'!$B41,results!$M$5:$M$301,'répartition colonne F'!X$38,results!$B$5:$B$301,'répartition colonne F'!$A$37)</f>
        <v>0</v>
      </c>
      <c r="Y41" s="69">
        <f>+COUNTIFS(results!$F$5:$F$301,'répartition colonne F'!$B41,results!$M$5:$M$301,'répartition colonne F'!Y$38,results!$B$5:$B$301,'répartition colonne F'!$A$37)</f>
        <v>0</v>
      </c>
      <c r="Z41" s="69">
        <f>+COUNTIFS(results!$F$5:$F$301,'répartition colonne F'!$B41,results!$M$5:$M$301,'répartition colonne F'!Z$38,results!$B$5:$B$301,'répartition colonne F'!$A$37)</f>
        <v>0</v>
      </c>
      <c r="AA41" s="69">
        <f>+COUNTIFS(results!$F$5:$F$301,'répartition colonne F'!$B41,results!$M$5:$M$301,'répartition colonne F'!AA$38,results!$B$5:$B$301,'répartition colonne F'!$A$37)</f>
        <v>0</v>
      </c>
      <c r="AB41" s="69">
        <f>+COUNTIFS(results!$F$5:$F$301,'répartition colonne F'!$B41,results!$M$5:$M$301,'répartition colonne F'!AB$38,results!$B$5:$B$301,'répartition colonne F'!$A$37)</f>
        <v>0</v>
      </c>
      <c r="AC41" s="70">
        <f>+COUNTIFS(results!$F$5:$F$301,'répartition colonne F'!$B41,results!$M$5:$M$301,'répartition colonne F'!AC$38,results!$B$5:$B$301,'répartition colonne F'!$A$37)</f>
        <v>0</v>
      </c>
      <c r="AD41" s="70">
        <f>+COUNTIFS(results!$F$5:$F$301,'répartition colonne F'!$B41,results!$M$5:$M$301,'répartition colonne F'!AD$38,results!$B$5:$B$301,'répartition colonne F'!$A$37)</f>
        <v>0</v>
      </c>
      <c r="AE41" s="71">
        <f>+COUNTIFS(results!$F$5:$F$301,'répartition colonne F'!$B41,results!$M$5:$M$301,'répartition colonne F'!AE$38,results!$B$5:$B$301,'répartition colonne F'!$A$37)</f>
        <v>0</v>
      </c>
      <c r="AF41" s="70">
        <f>+COUNTIFS(results!$F$5:$F$301,'répartition colonne F'!$B41,results!$M$5:$M$301,'répartition colonne F'!AF$38,results!$B$5:$B$301,'répartition colonne F'!$A$37)</f>
        <v>0</v>
      </c>
      <c r="AG41" s="68">
        <f>+COUNTIFS(Feuil2!$A$4:$A$300,B41,Feuil2!$H$4:$H$300,$AJ$4,Feuil2!$I$4:$I$300,'répartition colonne F'!$A$37)</f>
        <v>0</v>
      </c>
      <c r="AP41" s="173"/>
      <c r="AQ41" s="196"/>
      <c r="AR41" s="199"/>
      <c r="AS41" s="80"/>
      <c r="AT41" s="80"/>
      <c r="AU41" s="80"/>
      <c r="AV41" s="80"/>
      <c r="AW41" s="80"/>
      <c r="AX41" s="80"/>
      <c r="AY41" s="80"/>
      <c r="AZ41" s="80"/>
      <c r="BA41" s="80"/>
      <c r="BB41" s="80"/>
      <c r="BC41" s="80"/>
      <c r="BD41" s="80"/>
      <c r="BE41" s="80"/>
      <c r="BF41" s="80"/>
      <c r="BG41" s="199"/>
      <c r="BH41" s="197"/>
    </row>
    <row r="42" spans="1:60" ht="15.75" x14ac:dyDescent="0.25">
      <c r="A42" s="274"/>
      <c r="B42" s="160" t="str">
        <f>IF($AI$3=1024,512,IF($AI$3=256,"128",IF($AI$3=64,"32","16")))</f>
        <v>128</v>
      </c>
      <c r="C42" s="68">
        <f>+COUNTIFS(Feuil2!$A$4:$A$300,B42,Feuil2!$H$4:$H$300,0.01,Feuil2!$I$4:$I$300,'répartition colonne F'!$A$37)</f>
        <v>0</v>
      </c>
      <c r="D42" s="69">
        <f>+COUNTIFS(results!$F$5:$F$301,'répartition colonne F'!$B42,results!$M$5:$M$301,'répartition colonne F'!D$38,results!$B$5:$B$301,'répartition colonne F'!$A$37)</f>
        <v>0</v>
      </c>
      <c r="E42" s="69">
        <f>+COUNTIFS(results!$F$5:$F$301,'répartition colonne F'!$B42,results!$M$5:$M$301,'répartition colonne F'!E$38,results!$B$5:$B$301,'répartition colonne F'!$A$37)</f>
        <v>0</v>
      </c>
      <c r="F42" s="69">
        <f>+COUNTIFS(results!$F$5:$F$301,'répartition colonne F'!$B42,results!$M$5:$M$301,'répartition colonne F'!F$38,results!$B$5:$B$301,'répartition colonne F'!$A$37)</f>
        <v>0</v>
      </c>
      <c r="G42" s="69">
        <f>+COUNTIFS(results!$F$5:$F$301,'répartition colonne F'!$B42,results!$M$5:$M$301,'répartition colonne F'!G$38,results!$B$5:$B$301,'répartition colonne F'!$A$37)</f>
        <v>0</v>
      </c>
      <c r="H42" s="69">
        <f>+COUNTIFS(results!$F$5:$F$301,'répartition colonne F'!$B42,results!$M$5:$M$301,'répartition colonne F'!H$38,results!$B$5:$B$301,'répartition colonne F'!$A$37)</f>
        <v>0</v>
      </c>
      <c r="I42" s="69">
        <f>+COUNTIFS(results!$F$5:$F$301,'répartition colonne F'!$B42,results!$M$5:$M$301,'répartition colonne F'!I$38,results!$B$5:$B$301,'répartition colonne F'!$A$37)</f>
        <v>0</v>
      </c>
      <c r="J42" s="69">
        <f>+COUNTIFS(results!$F$5:$F$301,'répartition colonne F'!$B42,results!$M$5:$M$301,'répartition colonne F'!J$38,results!$B$5:$B$301,'répartition colonne F'!$A$37)</f>
        <v>0</v>
      </c>
      <c r="K42" s="69">
        <f>+COUNTIFS(results!$F$5:$F$301,'répartition colonne F'!$B42,results!$M$5:$M$301,'répartition colonne F'!K$38,results!$B$5:$B$301,'répartition colonne F'!$A$37)</f>
        <v>0</v>
      </c>
      <c r="L42" s="69">
        <f>+COUNTIFS(results!$F$5:$F$301,'répartition colonne F'!$B42,results!$M$5:$M$301,'répartition colonne F'!L$38,results!$B$5:$B$301,'répartition colonne F'!$A$37)</f>
        <v>0</v>
      </c>
      <c r="M42" s="69">
        <f>+COUNTIFS(results!$F$5:$F$301,'répartition colonne F'!$B42,results!$M$5:$M$301,'répartition colonne F'!M$38,results!$B$5:$B$301,'répartition colonne F'!$A$37)</f>
        <v>0</v>
      </c>
      <c r="N42" s="69">
        <f>+COUNTIFS(results!$F$5:$F$301,'répartition colonne F'!$B42,results!$M$5:$M$301,'répartition colonne F'!N$38,results!$B$5:$B$301,'répartition colonne F'!$A$37)</f>
        <v>0</v>
      </c>
      <c r="O42" s="69">
        <f>+COUNTIFS(results!$F$5:$F$301,'répartition colonne F'!$B42,results!$M$5:$M$301,'répartition colonne F'!O$38,results!$B$5:$B$301,'répartition colonne F'!$A$37)</f>
        <v>0</v>
      </c>
      <c r="P42" s="69">
        <f>+COUNTIFS(results!$F$5:$F$301,'répartition colonne F'!$B42,results!$M$5:$M$301,'répartition colonne F'!P$38,results!$B$5:$B$301,'répartition colonne F'!$A$37)</f>
        <v>0</v>
      </c>
      <c r="Q42" s="69">
        <f>+COUNTIFS(results!$F$5:$F$301,'répartition colonne F'!$B42,results!$M$5:$M$301,'répartition colonne F'!Q$38,results!$B$5:$B$301,'répartition colonne F'!$A$37)</f>
        <v>0</v>
      </c>
      <c r="R42" s="69">
        <f>+COUNTIFS(results!$F$5:$F$301,'répartition colonne F'!$B42,results!$M$5:$M$301,'répartition colonne F'!R$38,results!$B$5:$B$301,'répartition colonne F'!$A$37)</f>
        <v>0</v>
      </c>
      <c r="S42" s="69">
        <f>+COUNTIFS(results!$F$5:$F$301,'répartition colonne F'!$B42,results!$M$5:$M$301,'répartition colonne F'!S$38,results!$B$5:$B$301,'répartition colonne F'!$A$37)</f>
        <v>0</v>
      </c>
      <c r="T42" s="69">
        <f>+COUNTIFS(results!$F$5:$F$301,'répartition colonne F'!$B42,results!$M$5:$M$301,'répartition colonne F'!T$38,results!$B$5:$B$301,'répartition colonne F'!$A$37)</f>
        <v>0</v>
      </c>
      <c r="U42" s="69">
        <f>+COUNTIFS(results!$F$5:$F$301,'répartition colonne F'!$B42,results!$M$5:$M$301,'répartition colonne F'!U$38,results!$B$5:$B$301,'répartition colonne F'!$A$37)</f>
        <v>0</v>
      </c>
      <c r="V42" s="69">
        <f>+COUNTIFS(results!$F$5:$F$301,'répartition colonne F'!$B42,results!$M$5:$M$301,'répartition colonne F'!V$38,results!$B$5:$B$301,'répartition colonne F'!$A$37)</f>
        <v>0</v>
      </c>
      <c r="W42" s="69">
        <f>+COUNTIFS(results!$F$5:$F$301,'répartition colonne F'!$B42,results!$M$5:$M$301,'répartition colonne F'!W$38,results!$B$5:$B$301,'répartition colonne F'!$A$37)</f>
        <v>0</v>
      </c>
      <c r="X42" s="69">
        <f>+COUNTIFS(results!$F$5:$F$301,'répartition colonne F'!$B42,results!$M$5:$M$301,'répartition colonne F'!X$38,results!$B$5:$B$301,'répartition colonne F'!$A$37)</f>
        <v>0</v>
      </c>
      <c r="Y42" s="69">
        <f>+COUNTIFS(results!$F$5:$F$301,'répartition colonne F'!$B42,results!$M$5:$M$301,'répartition colonne F'!Y$38,results!$B$5:$B$301,'répartition colonne F'!$A$37)</f>
        <v>0</v>
      </c>
      <c r="Z42" s="69">
        <f>+COUNTIFS(results!$F$5:$F$301,'répartition colonne F'!$B42,results!$M$5:$M$301,'répartition colonne F'!Z$38,results!$B$5:$B$301,'répartition colonne F'!$A$37)</f>
        <v>0</v>
      </c>
      <c r="AA42" s="69">
        <f>+COUNTIFS(results!$F$5:$F$301,'répartition colonne F'!$B42,results!$M$5:$M$301,'répartition colonne F'!AA$38,results!$B$5:$B$301,'répartition colonne F'!$A$37)</f>
        <v>0</v>
      </c>
      <c r="AB42" s="70">
        <f>+COUNTIFS(results!$F$5:$F$301,'répartition colonne F'!$B42,results!$M$5:$M$301,'répartition colonne F'!AB$38,results!$B$5:$B$301,'répartition colonne F'!$A$37)</f>
        <v>0</v>
      </c>
      <c r="AC42" s="70">
        <f>+COUNTIFS(results!$F$5:$F$301,'répartition colonne F'!$B42,results!$M$5:$M$301,'répartition colonne F'!AC$38,results!$B$5:$B$301,'répartition colonne F'!$A$37)</f>
        <v>0</v>
      </c>
      <c r="AD42" s="71">
        <f>+COUNTIFS(results!$F$5:$F$301,'répartition colonne F'!$B42,results!$M$5:$M$301,'répartition colonne F'!AD$38,results!$B$5:$B$301,'répartition colonne F'!$A$37)</f>
        <v>0</v>
      </c>
      <c r="AE42" s="70">
        <f>+COUNTIFS(results!$F$5:$F$301,'répartition colonne F'!$B42,results!$M$5:$M$301,'répartition colonne F'!AE$38,results!$B$5:$B$301,'répartition colonne F'!$A$37)</f>
        <v>0</v>
      </c>
      <c r="AF42" s="70">
        <f>+COUNTIFS(results!$F$5:$F$301,'répartition colonne F'!$B42,results!$M$5:$M$301,'répartition colonne F'!AF$38,results!$B$5:$B$301,'répartition colonne F'!$A$37)</f>
        <v>0</v>
      </c>
      <c r="AG42" s="68">
        <f>+COUNTIFS(Feuil2!$A$4:$A$300,B42,Feuil2!$H$4:$H$300,$AJ$4,Feuil2!$I$4:$I$300,'répartition colonne F'!$A$37)</f>
        <v>0</v>
      </c>
      <c r="AL42" t="str">
        <f>IF(results!$M$3="Etest",IF(AD45=0,1),"BMD")</f>
        <v>BMD</v>
      </c>
      <c r="AM42">
        <v>12</v>
      </c>
      <c r="AP42" s="173"/>
      <c r="AQ42" s="196"/>
      <c r="AR42" s="199"/>
      <c r="AS42" s="80"/>
      <c r="AT42" s="80"/>
      <c r="AU42" s="80"/>
      <c r="AV42" s="80"/>
      <c r="AW42" s="80"/>
      <c r="AX42" s="80"/>
      <c r="AY42" s="80"/>
      <c r="AZ42" s="80"/>
      <c r="BA42" s="80"/>
      <c r="BB42" s="80"/>
      <c r="BC42" s="80"/>
      <c r="BD42" s="80"/>
      <c r="BE42" s="80"/>
      <c r="BF42" s="80"/>
      <c r="BG42" s="199"/>
      <c r="BH42" s="197"/>
    </row>
    <row r="43" spans="1:60" ht="15.75" x14ac:dyDescent="0.25">
      <c r="A43" s="274"/>
      <c r="B43" s="160" t="str">
        <f>IF($AI$3=1024,384,IF($AI$3=256,"96",IF($AI$3=64,"24","12")))</f>
        <v>96</v>
      </c>
      <c r="C43" s="68">
        <f>+COUNTIFS(Feuil2!$A$4:$A$300,B43,Feuil2!$H$4:$H$300,0.01,Feuil2!$I$4:$I$300,'répartition colonne F'!$A$37)</f>
        <v>0</v>
      </c>
      <c r="D43" s="69">
        <f>+COUNTIFS(results!$F$5:$F$301,'répartition colonne F'!$B43,results!$M$5:$M$301,'répartition colonne F'!D$38,results!$B$5:$B$301,'répartition colonne F'!$A$37)</f>
        <v>0</v>
      </c>
      <c r="E43" s="69">
        <f>+COUNTIFS(results!$F$5:$F$301,'répartition colonne F'!$B43,results!$M$5:$M$301,'répartition colonne F'!E$38,results!$B$5:$B$301,'répartition colonne F'!$A$37)</f>
        <v>0</v>
      </c>
      <c r="F43" s="69">
        <f>+COUNTIFS(results!$F$5:$F$301,'répartition colonne F'!$B43,results!$M$5:$M$301,'répartition colonne F'!F$38,results!$B$5:$B$301,'répartition colonne F'!$A$37)</f>
        <v>0</v>
      </c>
      <c r="G43" s="69">
        <f>+COUNTIFS(results!$F$5:$F$301,'répartition colonne F'!$B43,results!$M$5:$M$301,'répartition colonne F'!G$38,results!$B$5:$B$301,'répartition colonne F'!$A$37)</f>
        <v>0</v>
      </c>
      <c r="H43" s="69">
        <f>+COUNTIFS(results!$F$5:$F$301,'répartition colonne F'!$B43,results!$M$5:$M$301,'répartition colonne F'!H$38,results!$B$5:$B$301,'répartition colonne F'!$A$37)</f>
        <v>0</v>
      </c>
      <c r="I43" s="69">
        <f>+COUNTIFS(results!$F$5:$F$301,'répartition colonne F'!$B43,results!$M$5:$M$301,'répartition colonne F'!I$38,results!$B$5:$B$301,'répartition colonne F'!$A$37)</f>
        <v>0</v>
      </c>
      <c r="J43" s="69">
        <f>+COUNTIFS(results!$F$5:$F$301,'répartition colonne F'!$B43,results!$M$5:$M$301,'répartition colonne F'!J$38,results!$B$5:$B$301,'répartition colonne F'!$A$37)</f>
        <v>0</v>
      </c>
      <c r="K43" s="69">
        <f>+COUNTIFS(results!$F$5:$F$301,'répartition colonne F'!$B43,results!$M$5:$M$301,'répartition colonne F'!K$38,results!$B$5:$B$301,'répartition colonne F'!$A$37)</f>
        <v>0</v>
      </c>
      <c r="L43" s="69">
        <f>+COUNTIFS(results!$F$5:$F$301,'répartition colonne F'!$B43,results!$M$5:$M$301,'répartition colonne F'!L$38,results!$B$5:$B$301,'répartition colonne F'!$A$37)</f>
        <v>0</v>
      </c>
      <c r="M43" s="69">
        <f>+COUNTIFS(results!$F$5:$F$301,'répartition colonne F'!$B43,results!$M$5:$M$301,'répartition colonne F'!M$38,results!$B$5:$B$301,'répartition colonne F'!$A$37)</f>
        <v>0</v>
      </c>
      <c r="N43" s="69">
        <f>+COUNTIFS(results!$F$5:$F$301,'répartition colonne F'!$B43,results!$M$5:$M$301,'répartition colonne F'!N$38,results!$B$5:$B$301,'répartition colonne F'!$A$37)</f>
        <v>0</v>
      </c>
      <c r="O43" s="69">
        <f>+COUNTIFS(results!$F$5:$F$301,'répartition colonne F'!$B43,results!$M$5:$M$301,'répartition colonne F'!O$38,results!$B$5:$B$301,'répartition colonne F'!$A$37)</f>
        <v>0</v>
      </c>
      <c r="P43" s="69">
        <f>+COUNTIFS(results!$F$5:$F$301,'répartition colonne F'!$B43,results!$M$5:$M$301,'répartition colonne F'!P$38,results!$B$5:$B$301,'répartition colonne F'!$A$37)</f>
        <v>0</v>
      </c>
      <c r="Q43" s="69">
        <f>+COUNTIFS(results!$F$5:$F$301,'répartition colonne F'!$B43,results!$M$5:$M$301,'répartition colonne F'!Q$38,results!$B$5:$B$301,'répartition colonne F'!$A$37)</f>
        <v>0</v>
      </c>
      <c r="R43" s="69">
        <f>+COUNTIFS(results!$F$5:$F$301,'répartition colonne F'!$B43,results!$M$5:$M$301,'répartition colonne F'!R$38,results!$B$5:$B$301,'répartition colonne F'!$A$37)</f>
        <v>0</v>
      </c>
      <c r="S43" s="69">
        <f>+COUNTIFS(results!$F$5:$F$301,'répartition colonne F'!$B43,results!$M$5:$M$301,'répartition colonne F'!S$38,results!$B$5:$B$301,'répartition colonne F'!$A$37)</f>
        <v>0</v>
      </c>
      <c r="T43" s="69">
        <f>+COUNTIFS(results!$F$5:$F$301,'répartition colonne F'!$B43,results!$M$5:$M$301,'répartition colonne F'!T$38,results!$B$5:$B$301,'répartition colonne F'!$A$37)</f>
        <v>0</v>
      </c>
      <c r="U43" s="69">
        <f>+COUNTIFS(results!$F$5:$F$301,'répartition colonne F'!$B43,results!$M$5:$M$301,'répartition colonne F'!U$38,results!$B$5:$B$301,'répartition colonne F'!$A$37)</f>
        <v>0</v>
      </c>
      <c r="V43" s="69">
        <f>+COUNTIFS(results!$F$5:$F$301,'répartition colonne F'!$B43,results!$M$5:$M$301,'répartition colonne F'!V$38,results!$B$5:$B$301,'répartition colonne F'!$A$37)</f>
        <v>0</v>
      </c>
      <c r="W43" s="69">
        <f>+COUNTIFS(results!$F$5:$F$301,'répartition colonne F'!$B43,results!$M$5:$M$301,'répartition colonne F'!W$38,results!$B$5:$B$301,'répartition colonne F'!$A$37)</f>
        <v>0</v>
      </c>
      <c r="X43" s="69">
        <f>+COUNTIFS(results!$F$5:$F$301,'répartition colonne F'!$B43,results!$M$5:$M$301,'répartition colonne F'!X$38,results!$B$5:$B$301,'répartition colonne F'!$A$37)</f>
        <v>0</v>
      </c>
      <c r="Y43" s="69">
        <f>+COUNTIFS(results!$F$5:$F$301,'répartition colonne F'!$B43,results!$M$5:$M$301,'répartition colonne F'!Y$38,results!$B$5:$B$301,'répartition colonne F'!$A$37)</f>
        <v>0</v>
      </c>
      <c r="Z43" s="69">
        <f>+COUNTIFS(results!$F$5:$F$301,'répartition colonne F'!$B43,results!$M$5:$M$301,'répartition colonne F'!Z$38,results!$B$5:$B$301,'répartition colonne F'!$A$37)</f>
        <v>0</v>
      </c>
      <c r="AA43" s="70">
        <f>+COUNTIFS(results!$F$5:$F$301,'répartition colonne F'!$B43,results!$M$5:$M$301,'répartition colonne F'!AA$38,results!$B$5:$B$301,'répartition colonne F'!$A$37)</f>
        <v>0</v>
      </c>
      <c r="AB43" s="70">
        <f>+COUNTIFS(results!$F$5:$F$301,'répartition colonne F'!$B43,results!$M$5:$M$301,'répartition colonne F'!AB$38,results!$B$5:$B$301,'répartition colonne F'!$A$37)</f>
        <v>0</v>
      </c>
      <c r="AC43" s="71">
        <f>+COUNTIFS(results!$F$5:$F$301,'répartition colonne F'!$B43,results!$M$5:$M$301,'répartition colonne F'!AC$38,results!$B$5:$B$301,'répartition colonne F'!$A$37)</f>
        <v>0</v>
      </c>
      <c r="AD43" s="70">
        <f>+COUNTIFS(results!$F$5:$F$301,'répartition colonne F'!$B43,results!$M$5:$M$301,'répartition colonne F'!AD$38,results!$B$5:$B$301,'répartition colonne F'!$A$37)</f>
        <v>0</v>
      </c>
      <c r="AE43" s="70">
        <f>+COUNTIFS(results!$F$5:$F$301,'répartition colonne F'!$B43,results!$M$5:$M$301,'répartition colonne F'!AE$38,results!$B$5:$B$301,'répartition colonne F'!$A$37)</f>
        <v>0</v>
      </c>
      <c r="AF43" s="205">
        <f>+COUNTIFS(results!$F$5:$F$301,'répartition colonne F'!$B43,results!$M$5:$M$301,'répartition colonne F'!AF$38,results!$B$5:$B$301,'répartition colonne F'!$A$37)</f>
        <v>0</v>
      </c>
      <c r="AG43" s="68">
        <f>+COUNTIFS(Feuil2!$A$4:$A$300,B43,Feuil2!$H$4:$H$300,$AJ$4,Feuil2!$I$4:$I$300,'répartition colonne F'!$A$37)</f>
        <v>0</v>
      </c>
      <c r="AP43" s="173"/>
      <c r="AQ43" s="206"/>
      <c r="AR43" s="201"/>
      <c r="AS43" s="201"/>
      <c r="AT43" s="201"/>
      <c r="AU43" s="201"/>
      <c r="AV43" s="201"/>
      <c r="AW43" s="201"/>
      <c r="AX43" s="201"/>
      <c r="AY43" s="201"/>
      <c r="AZ43" s="201"/>
      <c r="BA43" s="201"/>
      <c r="BB43" s="201"/>
      <c r="BC43" s="201"/>
      <c r="BD43" s="201"/>
      <c r="BE43" s="201"/>
      <c r="BF43" s="201"/>
      <c r="BG43" s="201"/>
      <c r="BH43" s="95"/>
    </row>
    <row r="44" spans="1:60" ht="15.75" x14ac:dyDescent="0.25">
      <c r="A44" s="274"/>
      <c r="B44" s="160" t="str">
        <f>IF($AI$3=1024,256,IF($AI$3=256,"64",IF($AI$3=64,"16","8")))</f>
        <v>64</v>
      </c>
      <c r="C44" s="68">
        <f>+COUNTIFS(Feuil2!$A$4:$A$300,B44,Feuil2!$H$4:$H$300,0.01,Feuil2!$I$4:$I$300,'répartition colonne F'!$A$37)</f>
        <v>0</v>
      </c>
      <c r="D44" s="69">
        <f>+COUNTIFS(results!$F$5:$F$301,'répartition colonne F'!$B44,results!$M$5:$M$301,'répartition colonne F'!D$38,results!$B$5:$B$301,'répartition colonne F'!$A$37)</f>
        <v>0</v>
      </c>
      <c r="E44" s="69">
        <f>+COUNTIFS(results!$F$5:$F$301,'répartition colonne F'!$B44,results!$M$5:$M$301,'répartition colonne F'!E$38,results!$B$5:$B$301,'répartition colonne F'!$A$37)</f>
        <v>0</v>
      </c>
      <c r="F44" s="69">
        <f>+COUNTIFS(results!$F$5:$F$301,'répartition colonne F'!$B44,results!$M$5:$M$301,'répartition colonne F'!F$38,results!$B$5:$B$301,'répartition colonne F'!$A$37)</f>
        <v>0</v>
      </c>
      <c r="G44" s="69">
        <f>+COUNTIFS(results!$F$5:$F$301,'répartition colonne F'!$B44,results!$M$5:$M$301,'répartition colonne F'!G$38,results!$B$5:$B$301,'répartition colonne F'!$A$37)</f>
        <v>0</v>
      </c>
      <c r="H44" s="69">
        <f>+COUNTIFS(results!$F$5:$F$301,'répartition colonne F'!$B44,results!$M$5:$M$301,'répartition colonne F'!H$38,results!$B$5:$B$301,'répartition colonne F'!$A$37)</f>
        <v>0</v>
      </c>
      <c r="I44" s="69">
        <f>+COUNTIFS(results!$F$5:$F$301,'répartition colonne F'!$B44,results!$M$5:$M$301,'répartition colonne F'!I$38,results!$B$5:$B$301,'répartition colonne F'!$A$37)</f>
        <v>0</v>
      </c>
      <c r="J44" s="69">
        <f>+COUNTIFS(results!$F$5:$F$301,'répartition colonne F'!$B44,results!$M$5:$M$301,'répartition colonne F'!J$38,results!$B$5:$B$301,'répartition colonne F'!$A$37)</f>
        <v>0</v>
      </c>
      <c r="K44" s="69">
        <f>+COUNTIFS(results!$F$5:$F$301,'répartition colonne F'!$B44,results!$M$5:$M$301,'répartition colonne F'!K$38,results!$B$5:$B$301,'répartition colonne F'!$A$37)</f>
        <v>0</v>
      </c>
      <c r="L44" s="69">
        <f>+COUNTIFS(results!$F$5:$F$301,'répartition colonne F'!$B44,results!$M$5:$M$301,'répartition colonne F'!L$38,results!$B$5:$B$301,'répartition colonne F'!$A$37)</f>
        <v>0</v>
      </c>
      <c r="M44" s="69">
        <f>+COUNTIFS(results!$F$5:$F$301,'répartition colonne F'!$B44,results!$M$5:$M$301,'répartition colonne F'!M$38,results!$B$5:$B$301,'répartition colonne F'!$A$37)</f>
        <v>0</v>
      </c>
      <c r="N44" s="69">
        <f>+COUNTIFS(results!$F$5:$F$301,'répartition colonne F'!$B44,results!$M$5:$M$301,'répartition colonne F'!N$38,results!$B$5:$B$301,'répartition colonne F'!$A$37)</f>
        <v>0</v>
      </c>
      <c r="O44" s="69">
        <f>+COUNTIFS(results!$F$5:$F$301,'répartition colonne F'!$B44,results!$M$5:$M$301,'répartition colonne F'!O$38,results!$B$5:$B$301,'répartition colonne F'!$A$37)</f>
        <v>0</v>
      </c>
      <c r="P44" s="69">
        <f>+COUNTIFS(results!$F$5:$F$301,'répartition colonne F'!$B44,results!$M$5:$M$301,'répartition colonne F'!P$38,results!$B$5:$B$301,'répartition colonne F'!$A$37)</f>
        <v>0</v>
      </c>
      <c r="Q44" s="69">
        <f>+COUNTIFS(results!$F$5:$F$301,'répartition colonne F'!$B44,results!$M$5:$M$301,'répartition colonne F'!Q$38,results!$B$5:$B$301,'répartition colonne F'!$A$37)</f>
        <v>0</v>
      </c>
      <c r="R44" s="69">
        <f>+COUNTIFS(results!$F$5:$F$301,'répartition colonne F'!$B44,results!$M$5:$M$301,'répartition colonne F'!R$38,results!$B$5:$B$301,'répartition colonne F'!$A$37)</f>
        <v>0</v>
      </c>
      <c r="S44" s="69">
        <f>+COUNTIFS(results!$F$5:$F$301,'répartition colonne F'!$B44,results!$M$5:$M$301,'répartition colonne F'!S$38,results!$B$5:$B$301,'répartition colonne F'!$A$37)</f>
        <v>0</v>
      </c>
      <c r="T44" s="69">
        <f>+COUNTIFS(results!$F$5:$F$301,'répartition colonne F'!$B44,results!$M$5:$M$301,'répartition colonne F'!T$38,results!$B$5:$B$301,'répartition colonne F'!$A$37)</f>
        <v>0</v>
      </c>
      <c r="U44" s="69">
        <f>+COUNTIFS(results!$F$5:$F$301,'répartition colonne F'!$B44,results!$M$5:$M$301,'répartition colonne F'!U$38,results!$B$5:$B$301,'répartition colonne F'!$A$37)</f>
        <v>0</v>
      </c>
      <c r="V44" s="69">
        <f>+COUNTIFS(results!$F$5:$F$301,'répartition colonne F'!$B44,results!$M$5:$M$301,'répartition colonne F'!V$38,results!$B$5:$B$301,'répartition colonne F'!$A$37)</f>
        <v>0</v>
      </c>
      <c r="W44" s="69">
        <f>+COUNTIFS(results!$F$5:$F$301,'répartition colonne F'!$B44,results!$M$5:$M$301,'répartition colonne F'!W$38,results!$B$5:$B$301,'répartition colonne F'!$A$37)</f>
        <v>0</v>
      </c>
      <c r="X44" s="69">
        <f>+COUNTIFS(results!$F$5:$F$301,'répartition colonne F'!$B44,results!$M$5:$M$301,'répartition colonne F'!X$38,results!$B$5:$B$301,'répartition colonne F'!$A$37)</f>
        <v>0</v>
      </c>
      <c r="Y44" s="69">
        <f>+COUNTIFS(results!$F$5:$F$301,'répartition colonne F'!$B44,results!$M$5:$M$301,'répartition colonne F'!Y$38,results!$B$5:$B$301,'répartition colonne F'!$A$37)</f>
        <v>0</v>
      </c>
      <c r="Z44" s="70">
        <f>+COUNTIFS(results!$F$5:$F$301,'répartition colonne F'!$B44,results!$M$5:$M$301,'répartition colonne F'!Z$38,results!$B$5:$B$301,'répartition colonne F'!$A$37)</f>
        <v>0</v>
      </c>
      <c r="AA44" s="70">
        <f>+COUNTIFS(results!$F$5:$F$301,'répartition colonne F'!$B44,results!$M$5:$M$301,'répartition colonne F'!AA$38,results!$B$5:$B$301,'répartition colonne F'!$A$37)</f>
        <v>0</v>
      </c>
      <c r="AB44" s="71">
        <f>+COUNTIFS(results!$F$5:$F$301,'répartition colonne F'!$B44,results!$M$5:$M$301,'répartition colonne F'!AB$38,results!$B$5:$B$301,'répartition colonne F'!$A$37)</f>
        <v>0</v>
      </c>
      <c r="AC44" s="70">
        <f>+COUNTIFS(results!$F$5:$F$301,'répartition colonne F'!$B44,results!$M$5:$M$301,'répartition colonne F'!AC$38,results!$B$5:$B$301,'répartition colonne F'!$A$37)</f>
        <v>0</v>
      </c>
      <c r="AD44" s="70">
        <f>+COUNTIFS(results!$F$5:$F$301,'répartition colonne F'!$B44,results!$M$5:$M$301,'répartition colonne F'!AD$38,results!$B$5:$B$301,'répartition colonne F'!$A$37)</f>
        <v>0</v>
      </c>
      <c r="AE44" s="69">
        <f>+COUNTIFS(results!$F$5:$F$301,'répartition colonne F'!$B44,results!$M$5:$M$301,'répartition colonne F'!AE$38,results!$B$5:$B$301,'répartition colonne F'!$A$37)</f>
        <v>0</v>
      </c>
      <c r="AF44" s="69">
        <f>+COUNTIFS(results!$F$5:$F$301,'répartition colonne F'!$B44,results!$M$5:$M$301,'répartition colonne F'!AF$38,results!$B$5:$B$301,'répartition colonne F'!$A$37)</f>
        <v>0</v>
      </c>
      <c r="AG44" s="68">
        <f>+COUNTIFS(Feuil2!$A$4:$A$300,B44,Feuil2!$H$4:$H$300,$AJ$4,Feuil2!$I$4:$I$300,'répartition colonne F'!$A$37)</f>
        <v>0</v>
      </c>
      <c r="AL44" t="str">
        <f>IF(results!$M$3="Etest",IF(AB47=0,1),"BMD")</f>
        <v>BMD</v>
      </c>
      <c r="AM44">
        <v>6</v>
      </c>
      <c r="AP44" s="173"/>
      <c r="AQ44" s="195"/>
      <c r="AR44" s="200"/>
      <c r="AS44" s="196"/>
      <c r="AT44" s="196"/>
      <c r="AU44" s="196"/>
      <c r="AV44" s="196"/>
      <c r="AW44" s="196"/>
      <c r="AX44" s="196"/>
      <c r="AY44" s="196"/>
      <c r="AZ44" s="196"/>
      <c r="BA44" s="196"/>
      <c r="BB44" s="196"/>
      <c r="BC44" s="196"/>
      <c r="BD44" s="196"/>
      <c r="BE44" s="196"/>
      <c r="BF44" s="196"/>
      <c r="BG44" s="90"/>
      <c r="BH44" s="197"/>
    </row>
    <row r="45" spans="1:60" ht="15.75" x14ac:dyDescent="0.25">
      <c r="A45" s="274"/>
      <c r="B45" s="160" t="str">
        <f>IF($AI$3=1024,192,IF($AI$3=256,"48",IF($AI$3=64,"12","6")))</f>
        <v>48</v>
      </c>
      <c r="C45" s="68">
        <f>+COUNTIFS(Feuil2!$A$4:$A$300,B45,Feuil2!$H$4:$H$300,0.01,Feuil2!$I$4:$I$300,'répartition colonne F'!$A$37)</f>
        <v>0</v>
      </c>
      <c r="D45" s="69">
        <f>+COUNTIFS(results!$F$5:$F$301,'répartition colonne F'!$B45,results!$M$5:$M$301,'répartition colonne F'!D$38,results!$B$5:$B$301,'répartition colonne F'!$A$37)</f>
        <v>0</v>
      </c>
      <c r="E45" s="69">
        <f>+COUNTIFS(results!$F$5:$F$301,'répartition colonne F'!$B45,results!$M$5:$M$301,'répartition colonne F'!E$38,results!$B$5:$B$301,'répartition colonne F'!$A$37)</f>
        <v>0</v>
      </c>
      <c r="F45" s="69">
        <f>+COUNTIFS(results!$F$5:$F$301,'répartition colonne F'!$B45,results!$M$5:$M$301,'répartition colonne F'!F$38,results!$B$5:$B$301,'répartition colonne F'!$A$37)</f>
        <v>0</v>
      </c>
      <c r="G45" s="69">
        <f>+COUNTIFS(results!$F$5:$F$301,'répartition colonne F'!$B45,results!$M$5:$M$301,'répartition colonne F'!G$38,results!$B$5:$B$301,'répartition colonne F'!$A$37)</f>
        <v>0</v>
      </c>
      <c r="H45" s="69">
        <f>+COUNTIFS(results!$F$5:$F$301,'répartition colonne F'!$B45,results!$M$5:$M$301,'répartition colonne F'!H$38,results!$B$5:$B$301,'répartition colonne F'!$A$37)</f>
        <v>0</v>
      </c>
      <c r="I45" s="69">
        <f>+COUNTIFS(results!$F$5:$F$301,'répartition colonne F'!$B45,results!$M$5:$M$301,'répartition colonne F'!I$38,results!$B$5:$B$301,'répartition colonne F'!$A$37)</f>
        <v>0</v>
      </c>
      <c r="J45" s="69">
        <f>+COUNTIFS(results!$F$5:$F$301,'répartition colonne F'!$B45,results!$M$5:$M$301,'répartition colonne F'!J$38,results!$B$5:$B$301,'répartition colonne F'!$A$37)</f>
        <v>0</v>
      </c>
      <c r="K45" s="69">
        <f>+COUNTIFS(results!$F$5:$F$301,'répartition colonne F'!$B45,results!$M$5:$M$301,'répartition colonne F'!K$38,results!$B$5:$B$301,'répartition colonne F'!$A$37)</f>
        <v>0</v>
      </c>
      <c r="L45" s="69">
        <f>+COUNTIFS(results!$F$5:$F$301,'répartition colonne F'!$B45,results!$M$5:$M$301,'répartition colonne F'!L$38,results!$B$5:$B$301,'répartition colonne F'!$A$37)</f>
        <v>0</v>
      </c>
      <c r="M45" s="69">
        <f>+COUNTIFS(results!$F$5:$F$301,'répartition colonne F'!$B45,results!$M$5:$M$301,'répartition colonne F'!M$38,results!$B$5:$B$301,'répartition colonne F'!$A$37)</f>
        <v>0</v>
      </c>
      <c r="N45" s="69">
        <f>+COUNTIFS(results!$F$5:$F$301,'répartition colonne F'!$B45,results!$M$5:$M$301,'répartition colonne F'!N$38,results!$B$5:$B$301,'répartition colonne F'!$A$37)</f>
        <v>0</v>
      </c>
      <c r="O45" s="69">
        <f>+COUNTIFS(results!$F$5:$F$301,'répartition colonne F'!$B45,results!$M$5:$M$301,'répartition colonne F'!O$38,results!$B$5:$B$301,'répartition colonne F'!$A$37)</f>
        <v>0</v>
      </c>
      <c r="P45" s="69">
        <f>+COUNTIFS(results!$F$5:$F$301,'répartition colonne F'!$B45,results!$M$5:$M$301,'répartition colonne F'!P$38,results!$B$5:$B$301,'répartition colonne F'!$A$37)</f>
        <v>0</v>
      </c>
      <c r="Q45" s="69">
        <f>+COUNTIFS(results!$F$5:$F$301,'répartition colonne F'!$B45,results!$M$5:$M$301,'répartition colonne F'!Q$38,results!$B$5:$B$301,'répartition colonne F'!$A$37)</f>
        <v>0</v>
      </c>
      <c r="R45" s="69">
        <f>+COUNTIFS(results!$F$5:$F$301,'répartition colonne F'!$B45,results!$M$5:$M$301,'répartition colonne F'!R$38,results!$B$5:$B$301,'répartition colonne F'!$A$37)</f>
        <v>0</v>
      </c>
      <c r="S45" s="69">
        <f>+COUNTIFS(results!$F$5:$F$301,'répartition colonne F'!$B45,results!$M$5:$M$301,'répartition colonne F'!S$38,results!$B$5:$B$301,'répartition colonne F'!$A$37)</f>
        <v>0</v>
      </c>
      <c r="T45" s="69">
        <f>+COUNTIFS(results!$F$5:$F$301,'répartition colonne F'!$B45,results!$M$5:$M$301,'répartition colonne F'!T$38,results!$B$5:$B$301,'répartition colonne F'!$A$37)</f>
        <v>0</v>
      </c>
      <c r="U45" s="69">
        <f>+COUNTIFS(results!$F$5:$F$301,'répartition colonne F'!$B45,results!$M$5:$M$301,'répartition colonne F'!U$38,results!$B$5:$B$301,'répartition colonne F'!$A$37)</f>
        <v>0</v>
      </c>
      <c r="V45" s="69">
        <f>+COUNTIFS(results!$F$5:$F$301,'répartition colonne F'!$B45,results!$M$5:$M$301,'répartition colonne F'!V$38,results!$B$5:$B$301,'répartition colonne F'!$A$37)</f>
        <v>0</v>
      </c>
      <c r="W45" s="69">
        <f>+COUNTIFS(results!$F$5:$F$301,'répartition colonne F'!$B45,results!$M$5:$M$301,'répartition colonne F'!W$38,results!$B$5:$B$301,'répartition colonne F'!$A$37)</f>
        <v>0</v>
      </c>
      <c r="X45" s="69">
        <f>+COUNTIFS(results!$F$5:$F$301,'répartition colonne F'!$B45,results!$M$5:$M$301,'répartition colonne F'!X$38,results!$B$5:$B$301,'répartition colonne F'!$A$37)</f>
        <v>0</v>
      </c>
      <c r="Y45" s="70">
        <f>+COUNTIFS(results!$F$5:$F$301,'répartition colonne F'!$B45,results!$M$5:$M$301,'répartition colonne F'!Y$38,results!$B$5:$B$301,'répartition colonne F'!$A$37)</f>
        <v>0</v>
      </c>
      <c r="Z45" s="70">
        <f>+COUNTIFS(results!$F$5:$F$301,'répartition colonne F'!$B45,results!$M$5:$M$301,'répartition colonne F'!Z$38,results!$B$5:$B$301,'répartition colonne F'!$A$37)</f>
        <v>0</v>
      </c>
      <c r="AA45" s="71">
        <f>+COUNTIFS(results!$F$5:$F$301,'répartition colonne F'!$B45,results!$M$5:$M$301,'répartition colonne F'!AA$38,results!$B$5:$B$301,'répartition colonne F'!$A$37)</f>
        <v>0</v>
      </c>
      <c r="AB45" s="70">
        <f>+COUNTIFS(results!$F$5:$F$301,'répartition colonne F'!$B45,results!$M$5:$M$301,'répartition colonne F'!AB$38,results!$B$5:$B$301,'répartition colonne F'!$A$37)</f>
        <v>0</v>
      </c>
      <c r="AC45" s="70">
        <f>+COUNTIFS(results!$F$5:$F$301,'répartition colonne F'!$B45,results!$M$5:$M$301,'répartition colonne F'!AC$38,results!$B$5:$B$301,'répartition colonne F'!$A$37)</f>
        <v>0</v>
      </c>
      <c r="AD45" s="205">
        <f>+COUNTIFS(results!$F$5:$F$301,'répartition colonne F'!$B45,results!$M$5:$M$301,'répartition colonne F'!AD$38,results!$B$5:$B$301,'répartition colonne F'!$A$37)</f>
        <v>0</v>
      </c>
      <c r="AE45" s="69">
        <f>+COUNTIFS(results!$F$5:$F$301,'répartition colonne F'!$B45,results!$M$5:$M$301,'répartition colonne F'!AE$38,results!$B$5:$B$301,'répartition colonne F'!$A$37)</f>
        <v>0</v>
      </c>
      <c r="AF45" s="69">
        <f>+COUNTIFS(results!$F$5:$F$301,'répartition colonne F'!$B45,results!$M$5:$M$301,'répartition colonne F'!AF$38,results!$B$5:$B$301,'répartition colonne F'!$A$37)</f>
        <v>0</v>
      </c>
      <c r="AG45" s="68">
        <f>+COUNTIFS(Feuil2!$A$4:$A$300,B45,Feuil2!$H$4:$H$300,$AJ$4,Feuil2!$I$4:$I$300,'répartition colonne F'!$A$37)</f>
        <v>0</v>
      </c>
      <c r="AP45" s="173"/>
      <c r="AQ45" s="198"/>
      <c r="AR45" s="196"/>
      <c r="AS45" s="80"/>
      <c r="AT45" s="199"/>
      <c r="AU45" s="199"/>
      <c r="AV45" s="199"/>
      <c r="AW45" s="199"/>
      <c r="AX45" s="199"/>
      <c r="AY45" s="199"/>
      <c r="AZ45" s="199"/>
      <c r="BA45" s="199"/>
      <c r="BB45" s="199"/>
      <c r="BC45" s="199"/>
      <c r="BD45" s="199"/>
      <c r="BE45" s="199"/>
      <c r="BF45" s="199"/>
      <c r="BG45" s="199"/>
      <c r="BH45" s="197"/>
    </row>
    <row r="46" spans="1:60" ht="15.75" x14ac:dyDescent="0.25">
      <c r="A46" s="274"/>
      <c r="B46" s="160" t="str">
        <f>IF($AI$3=1024,128,IF($AI$3=256,"32",IF($AI$3=64,"8","4")))</f>
        <v>32</v>
      </c>
      <c r="C46" s="68">
        <f>+COUNTIFS(Feuil2!$A$4:$A$300,B46,Feuil2!$H$4:$H$300,0.01,Feuil2!$I$4:$I$300,'répartition colonne F'!$A$37)</f>
        <v>0</v>
      </c>
      <c r="D46" s="69">
        <f>+COUNTIFS(results!$F$5:$F$301,'répartition colonne F'!$B46,results!$M$5:$M$301,'répartition colonne F'!D$38,results!$B$5:$B$301,'répartition colonne F'!$A$37)</f>
        <v>0</v>
      </c>
      <c r="E46" s="69">
        <f>+COUNTIFS(results!$F$5:$F$301,'répartition colonne F'!$B46,results!$M$5:$M$301,'répartition colonne F'!E$38,results!$B$5:$B$301,'répartition colonne F'!$A$37)</f>
        <v>0</v>
      </c>
      <c r="F46" s="69">
        <f>+COUNTIFS(results!$F$5:$F$301,'répartition colonne F'!$B46,results!$M$5:$M$301,'répartition colonne F'!F$38,results!$B$5:$B$301,'répartition colonne F'!$A$37)</f>
        <v>0</v>
      </c>
      <c r="G46" s="69">
        <f>+COUNTIFS(results!$F$5:$F$301,'répartition colonne F'!$B46,results!$M$5:$M$301,'répartition colonne F'!G$38,results!$B$5:$B$301,'répartition colonne F'!$A$37)</f>
        <v>0</v>
      </c>
      <c r="H46" s="69">
        <f>+COUNTIFS(results!$F$5:$F$301,'répartition colonne F'!$B46,results!$M$5:$M$301,'répartition colonne F'!H$38,results!$B$5:$B$301,'répartition colonne F'!$A$37)</f>
        <v>0</v>
      </c>
      <c r="I46" s="69">
        <f>+COUNTIFS(results!$F$5:$F$301,'répartition colonne F'!$B46,results!$M$5:$M$301,'répartition colonne F'!I$38,results!$B$5:$B$301,'répartition colonne F'!$A$37)</f>
        <v>0</v>
      </c>
      <c r="J46" s="69">
        <f>+COUNTIFS(results!$F$5:$F$301,'répartition colonne F'!$B46,results!$M$5:$M$301,'répartition colonne F'!J$38,results!$B$5:$B$301,'répartition colonne F'!$A$37)</f>
        <v>0</v>
      </c>
      <c r="K46" s="69">
        <f>+COUNTIFS(results!$F$5:$F$301,'répartition colonne F'!$B46,results!$M$5:$M$301,'répartition colonne F'!K$38,results!$B$5:$B$301,'répartition colonne F'!$A$37)</f>
        <v>0</v>
      </c>
      <c r="L46" s="69">
        <f>+COUNTIFS(results!$F$5:$F$301,'répartition colonne F'!$B46,results!$M$5:$M$301,'répartition colonne F'!L$38,results!$B$5:$B$301,'répartition colonne F'!$A$37)</f>
        <v>0</v>
      </c>
      <c r="M46" s="69">
        <f>+COUNTIFS(results!$F$5:$F$301,'répartition colonne F'!$B46,results!$M$5:$M$301,'répartition colonne F'!M$38,results!$B$5:$B$301,'répartition colonne F'!$A$37)</f>
        <v>0</v>
      </c>
      <c r="N46" s="69">
        <f>+COUNTIFS(results!$F$5:$F$301,'répartition colonne F'!$B46,results!$M$5:$M$301,'répartition colonne F'!N$38,results!$B$5:$B$301,'répartition colonne F'!$A$37)</f>
        <v>0</v>
      </c>
      <c r="O46" s="69">
        <f>+COUNTIFS(results!$F$5:$F$301,'répartition colonne F'!$B46,results!$M$5:$M$301,'répartition colonne F'!O$38,results!$B$5:$B$301,'répartition colonne F'!$A$37)</f>
        <v>0</v>
      </c>
      <c r="P46" s="69">
        <f>+COUNTIFS(results!$F$5:$F$301,'répartition colonne F'!$B46,results!$M$5:$M$301,'répartition colonne F'!P$38,results!$B$5:$B$301,'répartition colonne F'!$A$37)</f>
        <v>0</v>
      </c>
      <c r="Q46" s="69">
        <f>+COUNTIFS(results!$F$5:$F$301,'répartition colonne F'!$B46,results!$M$5:$M$301,'répartition colonne F'!Q$38,results!$B$5:$B$301,'répartition colonne F'!$A$37)</f>
        <v>0</v>
      </c>
      <c r="R46" s="69">
        <f>+COUNTIFS(results!$F$5:$F$301,'répartition colonne F'!$B46,results!$M$5:$M$301,'répartition colonne F'!R$38,results!$B$5:$B$301,'répartition colonne F'!$A$37)</f>
        <v>0</v>
      </c>
      <c r="S46" s="69">
        <f>+COUNTIFS(results!$F$5:$F$301,'répartition colonne F'!$B46,results!$M$5:$M$301,'répartition colonne F'!S$38,results!$B$5:$B$301,'répartition colonne F'!$A$37)</f>
        <v>0</v>
      </c>
      <c r="T46" s="69">
        <f>+COUNTIFS(results!$F$5:$F$301,'répartition colonne F'!$B46,results!$M$5:$M$301,'répartition colonne F'!T$38,results!$B$5:$B$301,'répartition colonne F'!$A$37)</f>
        <v>0</v>
      </c>
      <c r="U46" s="69">
        <f>+COUNTIFS(results!$F$5:$F$301,'répartition colonne F'!$B46,results!$M$5:$M$301,'répartition colonne F'!U$38,results!$B$5:$B$301,'répartition colonne F'!$A$37)</f>
        <v>0</v>
      </c>
      <c r="V46" s="69">
        <f>+COUNTIFS(results!$F$5:$F$301,'répartition colonne F'!$B46,results!$M$5:$M$301,'répartition colonne F'!V$38,results!$B$5:$B$301,'répartition colonne F'!$A$37)</f>
        <v>0</v>
      </c>
      <c r="W46" s="69">
        <f>+COUNTIFS(results!$F$5:$F$301,'répartition colonne F'!$B46,results!$M$5:$M$301,'répartition colonne F'!W$38,results!$B$5:$B$301,'répartition colonne F'!$A$37)</f>
        <v>0</v>
      </c>
      <c r="X46" s="70">
        <f>+COUNTIFS(results!$F$5:$F$301,'répartition colonne F'!$B46,results!$M$5:$M$301,'répartition colonne F'!X$38,results!$B$5:$B$301,'répartition colonne F'!$A$37)</f>
        <v>0</v>
      </c>
      <c r="Y46" s="70">
        <f>+COUNTIFS(results!$F$5:$F$301,'répartition colonne F'!$B46,results!$M$5:$M$301,'répartition colonne F'!Y$38,results!$B$5:$B$301,'répartition colonne F'!$A$37)</f>
        <v>0</v>
      </c>
      <c r="Z46" s="71">
        <f>+COUNTIFS(results!$F$5:$F$301,'répartition colonne F'!$B46,results!$M$5:$M$301,'répartition colonne F'!Z$38,results!$B$5:$B$301,'répartition colonne F'!$A$37)</f>
        <v>0</v>
      </c>
      <c r="AA46" s="70">
        <f>+COUNTIFS(results!$F$5:$F$301,'répartition colonne F'!$B46,results!$M$5:$M$301,'répartition colonne F'!AA$38,results!$B$5:$B$301,'répartition colonne F'!$A$37)</f>
        <v>0</v>
      </c>
      <c r="AB46" s="70">
        <f>+COUNTIFS(results!$F$5:$F$301,'répartition colonne F'!$B46,results!$M$5:$M$301,'répartition colonne F'!AB$38,results!$B$5:$B$301,'répartition colonne F'!$A$37)</f>
        <v>0</v>
      </c>
      <c r="AC46" s="69">
        <f>+COUNTIFS(results!$F$5:$F$301,'répartition colonne F'!$B46,results!$M$5:$M$301,'répartition colonne F'!AC$38,results!$B$5:$B$301,'répartition colonne F'!$A$37)</f>
        <v>0</v>
      </c>
      <c r="AD46" s="69">
        <f>+COUNTIFS(results!$F$5:$F$301,'répartition colonne F'!$B46,results!$M$5:$M$301,'répartition colonne F'!AD$38,results!$B$5:$B$301,'répartition colonne F'!$A$37)</f>
        <v>0</v>
      </c>
      <c r="AE46" s="69">
        <f>+COUNTIFS(results!$F$5:$F$301,'répartition colonne F'!$B46,results!$M$5:$M$301,'répartition colonne F'!AE$38,results!$B$5:$B$301,'répartition colonne F'!$A$37)</f>
        <v>0</v>
      </c>
      <c r="AF46" s="69">
        <f>+COUNTIFS(results!$F$5:$F$301,'répartition colonne F'!$B46,results!$M$5:$M$301,'répartition colonne F'!AF$38,results!$B$5:$B$301,'répartition colonne F'!$A$37)</f>
        <v>0</v>
      </c>
      <c r="AG46" s="68">
        <f>+COUNTIFS(Feuil2!$A$4:$A$300,B46,Feuil2!$H$4:$H$300,$AJ$4,Feuil2!$I$4:$I$300,'répartition colonne F'!$A$37)</f>
        <v>0</v>
      </c>
      <c r="AL46" t="str">
        <f>IF(results!$M$3="Etest",IF(Z49=0,1),"BMD")</f>
        <v>BMD</v>
      </c>
      <c r="AM46">
        <v>3</v>
      </c>
      <c r="AP46" s="173"/>
      <c r="AQ46" s="198"/>
      <c r="AR46" s="196"/>
      <c r="AS46" s="199"/>
      <c r="AT46" s="80"/>
      <c r="AU46" s="80"/>
      <c r="AV46" s="80"/>
      <c r="AW46" s="80"/>
      <c r="AX46" s="80"/>
      <c r="AY46" s="80"/>
      <c r="AZ46" s="80"/>
      <c r="BA46" s="80"/>
      <c r="BB46" s="80"/>
      <c r="BC46" s="80"/>
      <c r="BD46" s="80"/>
      <c r="BE46" s="80"/>
      <c r="BF46" s="80"/>
      <c r="BG46" s="199"/>
      <c r="BH46" s="197"/>
    </row>
    <row r="47" spans="1:60" ht="15.75" x14ac:dyDescent="0.25">
      <c r="A47" s="274"/>
      <c r="B47" s="160" t="str">
        <f>IF($AI$3=1024,96,IF($AI$3=256,"24",IF($AI$3=64,"6","3")))</f>
        <v>24</v>
      </c>
      <c r="C47" s="68">
        <f>+COUNTIFS(Feuil2!$A$4:$A$300,B47,Feuil2!$H$4:$H$300,0.01,Feuil2!$I$4:$I$300,'répartition colonne F'!$A$37)</f>
        <v>0</v>
      </c>
      <c r="D47" s="69">
        <f>+COUNTIFS(results!$F$5:$F$301,'répartition colonne F'!$B47,results!$M$5:$M$301,'répartition colonne F'!D$38,results!$B$5:$B$301,'répartition colonne F'!$A$37)</f>
        <v>0</v>
      </c>
      <c r="E47" s="69">
        <f>+COUNTIFS(results!$F$5:$F$301,'répartition colonne F'!$B47,results!$M$5:$M$301,'répartition colonne F'!E$38,results!$B$5:$B$301,'répartition colonne F'!$A$37)</f>
        <v>0</v>
      </c>
      <c r="F47" s="69">
        <f>+COUNTIFS(results!$F$5:$F$301,'répartition colonne F'!$B47,results!$M$5:$M$301,'répartition colonne F'!F$38,results!$B$5:$B$301,'répartition colonne F'!$A$37)</f>
        <v>0</v>
      </c>
      <c r="G47" s="69">
        <f>+COUNTIFS(results!$F$5:$F$301,'répartition colonne F'!$B47,results!$M$5:$M$301,'répartition colonne F'!G$38,results!$B$5:$B$301,'répartition colonne F'!$A$37)</f>
        <v>0</v>
      </c>
      <c r="H47" s="69">
        <f>+COUNTIFS(results!$F$5:$F$301,'répartition colonne F'!$B47,results!$M$5:$M$301,'répartition colonne F'!H$38,results!$B$5:$B$301,'répartition colonne F'!$A$37)</f>
        <v>0</v>
      </c>
      <c r="I47" s="69">
        <f>+COUNTIFS(results!$F$5:$F$301,'répartition colonne F'!$B47,results!$M$5:$M$301,'répartition colonne F'!I$38,results!$B$5:$B$301,'répartition colonne F'!$A$37)</f>
        <v>0</v>
      </c>
      <c r="J47" s="69">
        <f>+COUNTIFS(results!$F$5:$F$301,'répartition colonne F'!$B47,results!$M$5:$M$301,'répartition colonne F'!J$38,results!$B$5:$B$301,'répartition colonne F'!$A$37)</f>
        <v>0</v>
      </c>
      <c r="K47" s="69">
        <f>+COUNTIFS(results!$F$5:$F$301,'répartition colonne F'!$B47,results!$M$5:$M$301,'répartition colonne F'!K$38,results!$B$5:$B$301,'répartition colonne F'!$A$37)</f>
        <v>0</v>
      </c>
      <c r="L47" s="69">
        <f>+COUNTIFS(results!$F$5:$F$301,'répartition colonne F'!$B47,results!$M$5:$M$301,'répartition colonne F'!L$38,results!$B$5:$B$301,'répartition colonne F'!$A$37)</f>
        <v>0</v>
      </c>
      <c r="M47" s="69">
        <f>+COUNTIFS(results!$F$5:$F$301,'répartition colonne F'!$B47,results!$M$5:$M$301,'répartition colonne F'!M$38,results!$B$5:$B$301,'répartition colonne F'!$A$37)</f>
        <v>0</v>
      </c>
      <c r="N47" s="69">
        <f>+COUNTIFS(results!$F$5:$F$301,'répartition colonne F'!$B47,results!$M$5:$M$301,'répartition colonne F'!N$38,results!$B$5:$B$301,'répartition colonne F'!$A$37)</f>
        <v>0</v>
      </c>
      <c r="O47" s="69">
        <f>+COUNTIFS(results!$F$5:$F$301,'répartition colonne F'!$B47,results!$M$5:$M$301,'répartition colonne F'!O$38,results!$B$5:$B$301,'répartition colonne F'!$A$37)</f>
        <v>0</v>
      </c>
      <c r="P47" s="69">
        <f>+COUNTIFS(results!$F$5:$F$301,'répartition colonne F'!$B47,results!$M$5:$M$301,'répartition colonne F'!P$38,results!$B$5:$B$301,'répartition colonne F'!$A$37)</f>
        <v>0</v>
      </c>
      <c r="Q47" s="69">
        <f>+COUNTIFS(results!$F$5:$F$301,'répartition colonne F'!$B47,results!$M$5:$M$301,'répartition colonne F'!Q$38,results!$B$5:$B$301,'répartition colonne F'!$A$37)</f>
        <v>0</v>
      </c>
      <c r="R47" s="69">
        <f>+COUNTIFS(results!$F$5:$F$301,'répartition colonne F'!$B47,results!$M$5:$M$301,'répartition colonne F'!R$38,results!$B$5:$B$301,'répartition colonne F'!$A$37)</f>
        <v>0</v>
      </c>
      <c r="S47" s="69">
        <f>+COUNTIFS(results!$F$5:$F$301,'répartition colonne F'!$B47,results!$M$5:$M$301,'répartition colonne F'!S$38,results!$B$5:$B$301,'répartition colonne F'!$A$37)</f>
        <v>0</v>
      </c>
      <c r="T47" s="69">
        <f>+COUNTIFS(results!$F$5:$F$301,'répartition colonne F'!$B47,results!$M$5:$M$301,'répartition colonne F'!T$38,results!$B$5:$B$301,'répartition colonne F'!$A$37)</f>
        <v>0</v>
      </c>
      <c r="U47" s="69">
        <f>+COUNTIFS(results!$F$5:$F$301,'répartition colonne F'!$B47,results!$M$5:$M$301,'répartition colonne F'!U$38,results!$B$5:$B$301,'répartition colonne F'!$A$37)</f>
        <v>0</v>
      </c>
      <c r="V47" s="69">
        <f>+COUNTIFS(results!$F$5:$F$301,'répartition colonne F'!$B47,results!$M$5:$M$301,'répartition colonne F'!V$38,results!$B$5:$B$301,'répartition colonne F'!$A$37)</f>
        <v>0</v>
      </c>
      <c r="W47" s="70">
        <f>+COUNTIFS(results!$F$5:$F$301,'répartition colonne F'!$B47,results!$M$5:$M$301,'répartition colonne F'!W$38,results!$B$5:$B$301,'répartition colonne F'!$A$37)</f>
        <v>0</v>
      </c>
      <c r="X47" s="70">
        <f>+COUNTIFS(results!$F$5:$F$301,'répartition colonne F'!$B47,results!$M$5:$M$301,'répartition colonne F'!X$38,results!$B$5:$B$301,'répartition colonne F'!$A$37)</f>
        <v>0</v>
      </c>
      <c r="Y47" s="71">
        <f>+COUNTIFS(results!$F$5:$F$301,'répartition colonne F'!$B47,results!$M$5:$M$301,'répartition colonne F'!Y$38,results!$B$5:$B$301,'répartition colonne F'!$A$37)</f>
        <v>0</v>
      </c>
      <c r="Z47" s="70">
        <f>+COUNTIFS(results!$F$5:$F$301,'répartition colonne F'!$B47,results!$M$5:$M$301,'répartition colonne F'!Z$38,results!$B$5:$B$301,'répartition colonne F'!$A$37)</f>
        <v>0</v>
      </c>
      <c r="AA47" s="70">
        <f>+COUNTIFS(results!$F$5:$F$301,'répartition colonne F'!$B47,results!$M$5:$M$301,'répartition colonne F'!AA$38,results!$B$5:$B$301,'répartition colonne F'!$A$37)</f>
        <v>0</v>
      </c>
      <c r="AB47" s="205">
        <f>+COUNTIFS(results!$F$5:$F$301,'répartition colonne F'!$B47,results!$M$5:$M$301,'répartition colonne F'!AB$38,results!$B$5:$B$301,'répartition colonne F'!$A$37)</f>
        <v>0</v>
      </c>
      <c r="AC47" s="69">
        <f>+COUNTIFS(results!$F$5:$F$301,'répartition colonne F'!$B47,results!$M$5:$M$301,'répartition colonne F'!AC$38,results!$B$5:$B$301,'répartition colonne F'!$A$37)</f>
        <v>0</v>
      </c>
      <c r="AD47" s="69">
        <f>+COUNTIFS(results!$F$5:$F$301,'répartition colonne F'!$B47,results!$M$5:$M$301,'répartition colonne F'!AD$38,results!$B$5:$B$301,'répartition colonne F'!$A$37)</f>
        <v>0</v>
      </c>
      <c r="AE47" s="69">
        <f>+COUNTIFS(results!$F$5:$F$301,'répartition colonne F'!$B47,results!$M$5:$M$301,'répartition colonne F'!AE$38,results!$B$5:$B$301,'répartition colonne F'!$A$37)</f>
        <v>0</v>
      </c>
      <c r="AF47" s="69">
        <f>+COUNTIFS(results!$F$5:$F$301,'répartition colonne F'!$B47,results!$M$5:$M$301,'répartition colonne F'!AF$38,results!$B$5:$B$301,'répartition colonne F'!$A$37)</f>
        <v>0</v>
      </c>
      <c r="AG47" s="68">
        <f>+COUNTIFS(Feuil2!$A$4:$A$300,B47,Feuil2!$H$4:$H$300,$AJ$4,Feuil2!$I$4:$I$300,'répartition colonne F'!$A$37)</f>
        <v>0</v>
      </c>
      <c r="AP47" s="173"/>
      <c r="AQ47" s="198"/>
      <c r="AR47" s="196"/>
      <c r="AS47" s="199"/>
      <c r="AT47" s="80"/>
      <c r="AU47" s="80"/>
      <c r="AV47" s="80"/>
      <c r="AW47" s="80"/>
      <c r="AX47" s="80"/>
      <c r="AY47" s="80"/>
      <c r="AZ47" s="80"/>
      <c r="BA47" s="80"/>
      <c r="BB47" s="80"/>
      <c r="BC47" s="80"/>
      <c r="BD47" s="80"/>
      <c r="BE47" s="80"/>
      <c r="BF47" s="80"/>
      <c r="BG47" s="199"/>
      <c r="BH47" s="197"/>
    </row>
    <row r="48" spans="1:60" ht="15.75" x14ac:dyDescent="0.25">
      <c r="A48" s="274"/>
      <c r="B48" s="160" t="str">
        <f>IF($AI$3=1024,64,IF($AI$3=256,"16",IF($AI$3=64,"4","2")))</f>
        <v>16</v>
      </c>
      <c r="C48" s="68">
        <f>+COUNTIFS(Feuil2!$A$4:$A$300,B48,Feuil2!$H$4:$H$300,0.01,Feuil2!$I$4:$I$300,'répartition colonne F'!$A$37)</f>
        <v>0</v>
      </c>
      <c r="D48" s="69">
        <f>+COUNTIFS(results!$F$5:$F$301,'répartition colonne F'!$B48,results!$M$5:$M$301,'répartition colonne F'!D$38,results!$B$5:$B$301,'répartition colonne F'!$A$37)</f>
        <v>0</v>
      </c>
      <c r="E48" s="69">
        <f>+COUNTIFS(results!$F$5:$F$301,'répartition colonne F'!$B48,results!$M$5:$M$301,'répartition colonne F'!E$38,results!$B$5:$B$301,'répartition colonne F'!$A$37)</f>
        <v>0</v>
      </c>
      <c r="F48" s="69">
        <f>+COUNTIFS(results!$F$5:$F$301,'répartition colonne F'!$B48,results!$M$5:$M$301,'répartition colonne F'!F$38,results!$B$5:$B$301,'répartition colonne F'!$A$37)</f>
        <v>0</v>
      </c>
      <c r="G48" s="69">
        <f>+COUNTIFS(results!$F$5:$F$301,'répartition colonne F'!$B48,results!$M$5:$M$301,'répartition colonne F'!G$38,results!$B$5:$B$301,'répartition colonne F'!$A$37)</f>
        <v>0</v>
      </c>
      <c r="H48" s="69">
        <f>+COUNTIFS(results!$F$5:$F$301,'répartition colonne F'!$B48,results!$M$5:$M$301,'répartition colonne F'!H$38,results!$B$5:$B$301,'répartition colonne F'!$A$37)</f>
        <v>0</v>
      </c>
      <c r="I48" s="69">
        <f>+COUNTIFS(results!$F$5:$F$301,'répartition colonne F'!$B48,results!$M$5:$M$301,'répartition colonne F'!I$38,results!$B$5:$B$301,'répartition colonne F'!$A$37)</f>
        <v>0</v>
      </c>
      <c r="J48" s="69">
        <f>+COUNTIFS(results!$F$5:$F$301,'répartition colonne F'!$B48,results!$M$5:$M$301,'répartition colonne F'!J$38,results!$B$5:$B$301,'répartition colonne F'!$A$37)</f>
        <v>0</v>
      </c>
      <c r="K48" s="69">
        <f>+COUNTIFS(results!$F$5:$F$301,'répartition colonne F'!$B48,results!$M$5:$M$301,'répartition colonne F'!K$38,results!$B$5:$B$301,'répartition colonne F'!$A$37)</f>
        <v>0</v>
      </c>
      <c r="L48" s="69">
        <f>+COUNTIFS(results!$F$5:$F$301,'répartition colonne F'!$B48,results!$M$5:$M$301,'répartition colonne F'!L$38,results!$B$5:$B$301,'répartition colonne F'!$A$37)</f>
        <v>0</v>
      </c>
      <c r="M48" s="69">
        <f>+COUNTIFS(results!$F$5:$F$301,'répartition colonne F'!$B48,results!$M$5:$M$301,'répartition colonne F'!M$38,results!$B$5:$B$301,'répartition colonne F'!$A$37)</f>
        <v>0</v>
      </c>
      <c r="N48" s="69">
        <f>+COUNTIFS(results!$F$5:$F$301,'répartition colonne F'!$B48,results!$M$5:$M$301,'répartition colonne F'!N$38,results!$B$5:$B$301,'répartition colonne F'!$A$37)</f>
        <v>0</v>
      </c>
      <c r="O48" s="69">
        <f>+COUNTIFS(results!$F$5:$F$301,'répartition colonne F'!$B48,results!$M$5:$M$301,'répartition colonne F'!O$38,results!$B$5:$B$301,'répartition colonne F'!$A$37)</f>
        <v>0</v>
      </c>
      <c r="P48" s="69">
        <f>+COUNTIFS(results!$F$5:$F$301,'répartition colonne F'!$B48,results!$M$5:$M$301,'répartition colonne F'!P$38,results!$B$5:$B$301,'répartition colonne F'!$A$37)</f>
        <v>0</v>
      </c>
      <c r="Q48" s="69">
        <f>+COUNTIFS(results!$F$5:$F$301,'répartition colonne F'!$B48,results!$M$5:$M$301,'répartition colonne F'!Q$38,results!$B$5:$B$301,'répartition colonne F'!$A$37)</f>
        <v>0</v>
      </c>
      <c r="R48" s="69">
        <f>+COUNTIFS(results!$F$5:$F$301,'répartition colonne F'!$B48,results!$M$5:$M$301,'répartition colonne F'!R$38,results!$B$5:$B$301,'répartition colonne F'!$A$37)</f>
        <v>0</v>
      </c>
      <c r="S48" s="69">
        <f>+COUNTIFS(results!$F$5:$F$301,'répartition colonne F'!$B48,results!$M$5:$M$301,'répartition colonne F'!S$38,results!$B$5:$B$301,'répartition colonne F'!$A$37)</f>
        <v>0</v>
      </c>
      <c r="T48" s="69">
        <f>+COUNTIFS(results!$F$5:$F$301,'répartition colonne F'!$B48,results!$M$5:$M$301,'répartition colonne F'!T$38,results!$B$5:$B$301,'répartition colonne F'!$A$37)</f>
        <v>0</v>
      </c>
      <c r="U48" s="69">
        <f>+COUNTIFS(results!$F$5:$F$301,'répartition colonne F'!$B48,results!$M$5:$M$301,'répartition colonne F'!U$38,results!$B$5:$B$301,'répartition colonne F'!$A$37)</f>
        <v>0</v>
      </c>
      <c r="V48" s="70">
        <f>+COUNTIFS(results!$F$5:$F$301,'répartition colonne F'!$B48,results!$M$5:$M$301,'répartition colonne F'!V$38,results!$B$5:$B$301,'répartition colonne F'!$A$37)</f>
        <v>0</v>
      </c>
      <c r="W48" s="70">
        <f>+COUNTIFS(results!$F$5:$F$301,'répartition colonne F'!$B48,results!$M$5:$M$301,'répartition colonne F'!W$38,results!$B$5:$B$301,'répartition colonne F'!$A$37)</f>
        <v>0</v>
      </c>
      <c r="X48" s="71">
        <f>+COUNTIFS(results!$F$5:$F$301,'répartition colonne F'!$B48,results!$M$5:$M$301,'répartition colonne F'!X$38,results!$B$5:$B$301,'répartition colonne F'!$A$37)</f>
        <v>0</v>
      </c>
      <c r="Y48" s="70">
        <f>+COUNTIFS(results!$F$5:$F$301,'répartition colonne F'!$B48,results!$M$5:$M$301,'répartition colonne F'!Y$38,results!$B$5:$B$301,'répartition colonne F'!$A$37)</f>
        <v>0</v>
      </c>
      <c r="Z48" s="70">
        <f>+COUNTIFS(results!$F$5:$F$301,'répartition colonne F'!$B48,results!$M$5:$M$301,'répartition colonne F'!Z$38,results!$B$5:$B$301,'répartition colonne F'!$A$37)</f>
        <v>0</v>
      </c>
      <c r="AA48" s="69">
        <f>+COUNTIFS(results!$F$5:$F$301,'répartition colonne F'!$B48,results!$M$5:$M$301,'répartition colonne F'!AA$38,results!$B$5:$B$301,'répartition colonne F'!$A$37)</f>
        <v>0</v>
      </c>
      <c r="AB48" s="69">
        <f>+COUNTIFS(results!$F$5:$F$301,'répartition colonne F'!$B48,results!$M$5:$M$301,'répartition colonne F'!AB$38,results!$B$5:$B$301,'répartition colonne F'!$A$37)</f>
        <v>0</v>
      </c>
      <c r="AC48" s="69">
        <f>+COUNTIFS(results!$F$5:$F$301,'répartition colonne F'!$B48,results!$M$5:$M$301,'répartition colonne F'!AC$38,results!$B$5:$B$301,'répartition colonne F'!$A$37)</f>
        <v>0</v>
      </c>
      <c r="AD48" s="69">
        <f>+COUNTIFS(results!$F$5:$F$301,'répartition colonne F'!$B48,results!$M$5:$M$301,'répartition colonne F'!AD$38,results!$B$5:$B$301,'répartition colonne F'!$A$37)</f>
        <v>0</v>
      </c>
      <c r="AE48" s="69">
        <f>+COUNTIFS(results!$F$5:$F$301,'répartition colonne F'!$B48,results!$M$5:$M$301,'répartition colonne F'!AE$38,results!$B$5:$B$301,'répartition colonne F'!$A$37)</f>
        <v>0</v>
      </c>
      <c r="AF48" s="69">
        <f>+COUNTIFS(results!$F$5:$F$301,'répartition colonne F'!$B48,results!$M$5:$M$301,'répartition colonne F'!AF$38,results!$B$5:$B$301,'répartition colonne F'!$A$37)</f>
        <v>0</v>
      </c>
      <c r="AG48" s="68">
        <f>+COUNTIFS(Feuil2!$A$4:$A$300,B48,Feuil2!$H$4:$H$300,$AJ$4,Feuil2!$I$4:$I$300,'répartition colonne F'!$A$37)</f>
        <v>0</v>
      </c>
      <c r="AL48" t="str">
        <f>IF(results!$M$3="Etest",IF(X51=0,1),"BMD")</f>
        <v>BMD</v>
      </c>
      <c r="AM48">
        <v>1.5</v>
      </c>
      <c r="AP48" s="173"/>
      <c r="AQ48" s="198"/>
      <c r="AR48" s="196"/>
      <c r="AS48" s="199"/>
      <c r="AT48" s="80"/>
      <c r="AU48" s="80"/>
      <c r="AV48" s="80"/>
      <c r="AW48" s="80"/>
      <c r="AX48" s="80"/>
      <c r="AY48" s="80"/>
      <c r="AZ48" s="80"/>
      <c r="BA48" s="80"/>
      <c r="BB48" s="80"/>
      <c r="BC48" s="80"/>
      <c r="BD48" s="80"/>
      <c r="BE48" s="80"/>
      <c r="BF48" s="80"/>
      <c r="BG48" s="199"/>
      <c r="BH48" s="197"/>
    </row>
    <row r="49" spans="1:60" ht="15.75" x14ac:dyDescent="0.25">
      <c r="A49" s="274"/>
      <c r="B49" s="160" t="str">
        <f>IF($AI$3=1024,48,IF($AI$3=256,"12",IF($AI$3=64,"3","1,5")))</f>
        <v>12</v>
      </c>
      <c r="C49" s="68">
        <f>+COUNTIFS(Feuil2!$A$4:$A$300,B49,Feuil2!$H$4:$H$300,0.01,Feuil2!$I$4:$I$300,'répartition colonne F'!$A$37)</f>
        <v>0</v>
      </c>
      <c r="D49" s="69">
        <f>+COUNTIFS(results!$F$5:$F$301,'répartition colonne F'!$B49,results!$M$5:$M$301,'répartition colonne F'!D$38,results!$B$5:$B$301,'répartition colonne F'!$A$37)</f>
        <v>0</v>
      </c>
      <c r="E49" s="69">
        <f>+COUNTIFS(results!$F$5:$F$301,'répartition colonne F'!$B49,results!$M$5:$M$301,'répartition colonne F'!E$38,results!$B$5:$B$301,'répartition colonne F'!$A$37)</f>
        <v>0</v>
      </c>
      <c r="F49" s="69">
        <f>+COUNTIFS(results!$F$5:$F$301,'répartition colonne F'!$B49,results!$M$5:$M$301,'répartition colonne F'!F$38,results!$B$5:$B$301,'répartition colonne F'!$A$37)</f>
        <v>0</v>
      </c>
      <c r="G49" s="69">
        <f>+COUNTIFS(results!$F$5:$F$301,'répartition colonne F'!$B49,results!$M$5:$M$301,'répartition colonne F'!G$38,results!$B$5:$B$301,'répartition colonne F'!$A$37)</f>
        <v>0</v>
      </c>
      <c r="H49" s="69">
        <f>+COUNTIFS(results!$F$5:$F$301,'répartition colonne F'!$B49,results!$M$5:$M$301,'répartition colonne F'!H$38,results!$B$5:$B$301,'répartition colonne F'!$A$37)</f>
        <v>0</v>
      </c>
      <c r="I49" s="69">
        <f>+COUNTIFS(results!$F$5:$F$301,'répartition colonne F'!$B49,results!$M$5:$M$301,'répartition colonne F'!I$38,results!$B$5:$B$301,'répartition colonne F'!$A$37)</f>
        <v>0</v>
      </c>
      <c r="J49" s="69">
        <f>+COUNTIFS(results!$F$5:$F$301,'répartition colonne F'!$B49,results!$M$5:$M$301,'répartition colonne F'!J$38,results!$B$5:$B$301,'répartition colonne F'!$A$37)</f>
        <v>0</v>
      </c>
      <c r="K49" s="69">
        <f>+COUNTIFS(results!$F$5:$F$301,'répartition colonne F'!$B49,results!$M$5:$M$301,'répartition colonne F'!K$38,results!$B$5:$B$301,'répartition colonne F'!$A$37)</f>
        <v>0</v>
      </c>
      <c r="L49" s="69">
        <f>+COUNTIFS(results!$F$5:$F$301,'répartition colonne F'!$B49,results!$M$5:$M$301,'répartition colonne F'!L$38,results!$B$5:$B$301,'répartition colonne F'!$A$37)</f>
        <v>0</v>
      </c>
      <c r="M49" s="69">
        <f>+COUNTIFS(results!$F$5:$F$301,'répartition colonne F'!$B49,results!$M$5:$M$301,'répartition colonne F'!M$38,results!$B$5:$B$301,'répartition colonne F'!$A$37)</f>
        <v>0</v>
      </c>
      <c r="N49" s="69">
        <f>+COUNTIFS(results!$F$5:$F$301,'répartition colonne F'!$B49,results!$M$5:$M$301,'répartition colonne F'!N$38,results!$B$5:$B$301,'répartition colonne F'!$A$37)</f>
        <v>0</v>
      </c>
      <c r="O49" s="69">
        <f>+COUNTIFS(results!$F$5:$F$301,'répartition colonne F'!$B49,results!$M$5:$M$301,'répartition colonne F'!O$38,results!$B$5:$B$301,'répartition colonne F'!$A$37)</f>
        <v>0</v>
      </c>
      <c r="P49" s="69">
        <f>+COUNTIFS(results!$F$5:$F$301,'répartition colonne F'!$B49,results!$M$5:$M$301,'répartition colonne F'!P$38,results!$B$5:$B$301,'répartition colonne F'!$A$37)</f>
        <v>0</v>
      </c>
      <c r="Q49" s="69">
        <f>+COUNTIFS(results!$F$5:$F$301,'répartition colonne F'!$B49,results!$M$5:$M$301,'répartition colonne F'!Q$38,results!$B$5:$B$301,'répartition colonne F'!$A$37)</f>
        <v>0</v>
      </c>
      <c r="R49" s="69">
        <f>+COUNTIFS(results!$F$5:$F$301,'répartition colonne F'!$B49,results!$M$5:$M$301,'répartition colonne F'!R$38,results!$B$5:$B$301,'répartition colonne F'!$A$37)</f>
        <v>0</v>
      </c>
      <c r="S49" s="69">
        <f>+COUNTIFS(results!$F$5:$F$301,'répartition colonne F'!$B49,results!$M$5:$M$301,'répartition colonne F'!S$38,results!$B$5:$B$301,'répartition colonne F'!$A$37)</f>
        <v>0</v>
      </c>
      <c r="T49" s="69">
        <f>+COUNTIFS(results!$F$5:$F$301,'répartition colonne F'!$B49,results!$M$5:$M$301,'répartition colonne F'!T$38,results!$B$5:$B$301,'répartition colonne F'!$A$37)</f>
        <v>0</v>
      </c>
      <c r="U49" s="70">
        <f>+COUNTIFS(results!$F$5:$F$301,'répartition colonne F'!$B49,results!$M$5:$M$301,'répartition colonne F'!U$38,results!$B$5:$B$301,'répartition colonne F'!$A$37)</f>
        <v>0</v>
      </c>
      <c r="V49" s="70">
        <f>+COUNTIFS(results!$F$5:$F$301,'répartition colonne F'!$B49,results!$M$5:$M$301,'répartition colonne F'!V$38,results!$B$5:$B$301,'répartition colonne F'!$A$37)</f>
        <v>0</v>
      </c>
      <c r="W49" s="71">
        <f>+COUNTIFS(results!$F$5:$F$301,'répartition colonne F'!$B49,results!$M$5:$M$301,'répartition colonne F'!W$38,results!$B$5:$B$301,'répartition colonne F'!$A$37)</f>
        <v>0</v>
      </c>
      <c r="X49" s="70">
        <f>+COUNTIFS(results!$F$5:$F$301,'répartition colonne F'!$B49,results!$M$5:$M$301,'répartition colonne F'!X$38,results!$B$5:$B$301,'répartition colonne F'!$A$37)</f>
        <v>0</v>
      </c>
      <c r="Y49" s="70">
        <f>+COUNTIFS(results!$F$5:$F$301,'répartition colonne F'!$B49,results!$M$5:$M$301,'répartition colonne F'!Y$38,results!$B$5:$B$301,'répartition colonne F'!$A$37)</f>
        <v>0</v>
      </c>
      <c r="Z49" s="205">
        <f>+COUNTIFS(results!$F$5:$F$301,'répartition colonne F'!$B49,results!$M$5:$M$301,'répartition colonne F'!Z$38,results!$B$5:$B$301,'répartition colonne F'!$A$37)</f>
        <v>0</v>
      </c>
      <c r="AA49" s="69">
        <f>+COUNTIFS(results!$F$5:$F$301,'répartition colonne F'!$B49,results!$M$5:$M$301,'répartition colonne F'!AA$38,results!$B$5:$B$301,'répartition colonne F'!$A$37)</f>
        <v>0</v>
      </c>
      <c r="AB49" s="69">
        <f>+COUNTIFS(results!$F$5:$F$301,'répartition colonne F'!$B49,results!$M$5:$M$301,'répartition colonne F'!AB$38,results!$B$5:$B$301,'répartition colonne F'!$A$37)</f>
        <v>0</v>
      </c>
      <c r="AC49" s="69">
        <f>+COUNTIFS(results!$F$5:$F$301,'répartition colonne F'!$B49,results!$M$5:$M$301,'répartition colonne F'!AC$38,results!$B$5:$B$301,'répartition colonne F'!$A$37)</f>
        <v>0</v>
      </c>
      <c r="AD49" s="69">
        <f>+COUNTIFS(results!$F$5:$F$301,'répartition colonne F'!$B49,results!$M$5:$M$301,'répartition colonne F'!AD$38,results!$B$5:$B$301,'répartition colonne F'!$A$37)</f>
        <v>0</v>
      </c>
      <c r="AE49" s="69">
        <f>+COUNTIFS(results!$F$5:$F$301,'répartition colonne F'!$B49,results!$M$5:$M$301,'répartition colonne F'!AE$38,results!$B$5:$B$301,'répartition colonne F'!$A$37)</f>
        <v>0</v>
      </c>
      <c r="AF49" s="69">
        <f>+COUNTIFS(results!$F$5:$F$301,'répartition colonne F'!$B49,results!$M$5:$M$301,'répartition colonne F'!AF$38,results!$B$5:$B$301,'répartition colonne F'!$A$37)</f>
        <v>0</v>
      </c>
      <c r="AG49" s="68">
        <f>+COUNTIFS(Feuil2!$A$4:$A$300,B49,Feuil2!$H$4:$H$300,$AJ$4,Feuil2!$I$4:$I$300,'répartition colonne F'!$A$37)</f>
        <v>0</v>
      </c>
      <c r="AP49" s="173"/>
      <c r="AQ49" s="198"/>
      <c r="AR49" s="196"/>
      <c r="AS49" s="199"/>
      <c r="AT49" s="80"/>
      <c r="AU49" s="80"/>
      <c r="AV49" s="80"/>
      <c r="AW49" s="80"/>
      <c r="AX49" s="80"/>
      <c r="AY49" s="80"/>
      <c r="AZ49" s="80"/>
      <c r="BA49" s="80"/>
      <c r="BB49" s="80"/>
      <c r="BC49" s="80"/>
      <c r="BD49" s="80"/>
      <c r="BE49" s="80"/>
      <c r="BF49" s="80"/>
      <c r="BG49" s="199"/>
      <c r="BH49" s="197"/>
    </row>
    <row r="50" spans="1:60" ht="15.75" x14ac:dyDescent="0.25">
      <c r="A50" s="274"/>
      <c r="B50" s="160" t="str">
        <f>IF($AI$3=1024,32,IF($AI$3=256,"8",IF($AI$3=64,"2","1")))</f>
        <v>8</v>
      </c>
      <c r="C50" s="68">
        <f>+COUNTIFS(Feuil2!$A$4:$A$300,B50,Feuil2!$H$4:$H$300,0.01,Feuil2!$I$4:$I$300,'répartition colonne F'!$A$37)</f>
        <v>0</v>
      </c>
      <c r="D50" s="69">
        <f>+COUNTIFS(results!$F$5:$F$301,'répartition colonne F'!$B50,results!$M$5:$M$301,'répartition colonne F'!D$38,results!$B$5:$B$301,'répartition colonne F'!$A$37)</f>
        <v>0</v>
      </c>
      <c r="E50" s="69">
        <f>+COUNTIFS(results!$F$5:$F$301,'répartition colonne F'!$B50,results!$M$5:$M$301,'répartition colonne F'!E$38,results!$B$5:$B$301,'répartition colonne F'!$A$37)</f>
        <v>0</v>
      </c>
      <c r="F50" s="69">
        <f>+COUNTIFS(results!$F$5:$F$301,'répartition colonne F'!$B50,results!$M$5:$M$301,'répartition colonne F'!F$38,results!$B$5:$B$301,'répartition colonne F'!$A$37)</f>
        <v>0</v>
      </c>
      <c r="G50" s="69">
        <f>+COUNTIFS(results!$F$5:$F$301,'répartition colonne F'!$B50,results!$M$5:$M$301,'répartition colonne F'!G$38,results!$B$5:$B$301,'répartition colonne F'!$A$37)</f>
        <v>0</v>
      </c>
      <c r="H50" s="69">
        <f>+COUNTIFS(results!$F$5:$F$301,'répartition colonne F'!$B50,results!$M$5:$M$301,'répartition colonne F'!H$38,results!$B$5:$B$301,'répartition colonne F'!$A$37)</f>
        <v>0</v>
      </c>
      <c r="I50" s="69">
        <f>+COUNTIFS(results!$F$5:$F$301,'répartition colonne F'!$B50,results!$M$5:$M$301,'répartition colonne F'!I$38,results!$B$5:$B$301,'répartition colonne F'!$A$37)</f>
        <v>0</v>
      </c>
      <c r="J50" s="69">
        <f>+COUNTIFS(results!$F$5:$F$301,'répartition colonne F'!$B50,results!$M$5:$M$301,'répartition colonne F'!J$38,results!$B$5:$B$301,'répartition colonne F'!$A$37)</f>
        <v>0</v>
      </c>
      <c r="K50" s="69">
        <f>+COUNTIFS(results!$F$5:$F$301,'répartition colonne F'!$B50,results!$M$5:$M$301,'répartition colonne F'!K$38,results!$B$5:$B$301,'répartition colonne F'!$A$37)</f>
        <v>0</v>
      </c>
      <c r="L50" s="69">
        <f>+COUNTIFS(results!$F$5:$F$301,'répartition colonne F'!$B50,results!$M$5:$M$301,'répartition colonne F'!L$38,results!$B$5:$B$301,'répartition colonne F'!$A$37)</f>
        <v>0</v>
      </c>
      <c r="M50" s="69">
        <f>+COUNTIFS(results!$F$5:$F$301,'répartition colonne F'!$B50,results!$M$5:$M$301,'répartition colonne F'!M$38,results!$B$5:$B$301,'répartition colonne F'!$A$37)</f>
        <v>0</v>
      </c>
      <c r="N50" s="69">
        <f>+COUNTIFS(results!$F$5:$F$301,'répartition colonne F'!$B50,results!$M$5:$M$301,'répartition colonne F'!N$38,results!$B$5:$B$301,'répartition colonne F'!$A$37)</f>
        <v>0</v>
      </c>
      <c r="O50" s="69">
        <f>+COUNTIFS(results!$F$5:$F$301,'répartition colonne F'!$B50,results!$M$5:$M$301,'répartition colonne F'!O$38,results!$B$5:$B$301,'répartition colonne F'!$A$37)</f>
        <v>0</v>
      </c>
      <c r="P50" s="69">
        <f>+COUNTIFS(results!$F$5:$F$301,'répartition colonne F'!$B50,results!$M$5:$M$301,'répartition colonne F'!P$38,results!$B$5:$B$301,'répartition colonne F'!$A$37)</f>
        <v>0</v>
      </c>
      <c r="Q50" s="69">
        <f>+COUNTIFS(results!$F$5:$F$301,'répartition colonne F'!$B50,results!$M$5:$M$301,'répartition colonne F'!Q$38,results!$B$5:$B$301,'répartition colonne F'!$A$37)</f>
        <v>0</v>
      </c>
      <c r="R50" s="69">
        <f>+COUNTIFS(results!$F$5:$F$301,'répartition colonne F'!$B50,results!$M$5:$M$301,'répartition colonne F'!R$38,results!$B$5:$B$301,'répartition colonne F'!$A$37)</f>
        <v>0</v>
      </c>
      <c r="S50" s="69">
        <f>+COUNTIFS(results!$F$5:$F$301,'répartition colonne F'!$B50,results!$M$5:$M$301,'répartition colonne F'!S$38,results!$B$5:$B$301,'répartition colonne F'!$A$37)</f>
        <v>0</v>
      </c>
      <c r="T50" s="70">
        <f>+COUNTIFS(results!$F$5:$F$301,'répartition colonne F'!$B50,results!$M$5:$M$301,'répartition colonne F'!T$38,results!$B$5:$B$301,'répartition colonne F'!$A$37)</f>
        <v>0</v>
      </c>
      <c r="U50" s="70">
        <f>+COUNTIFS(results!$F$5:$F$301,'répartition colonne F'!$B50,results!$M$5:$M$301,'répartition colonne F'!U$38,results!$B$5:$B$301,'répartition colonne F'!$A$37)</f>
        <v>0</v>
      </c>
      <c r="V50" s="71">
        <f>+COUNTIFS(results!$F$5:$F$301,'répartition colonne F'!$B50,results!$M$5:$M$301,'répartition colonne F'!V$38,results!$B$5:$B$301,'répartition colonne F'!$A$37)</f>
        <v>0</v>
      </c>
      <c r="W50" s="70">
        <f>+COUNTIFS(results!$F$5:$F$301,'répartition colonne F'!$B50,results!$M$5:$M$301,'répartition colonne F'!W$38,results!$B$5:$B$301,'répartition colonne F'!$A$37)</f>
        <v>0</v>
      </c>
      <c r="X50" s="70">
        <f>+COUNTIFS(results!$F$5:$F$301,'répartition colonne F'!$B50,results!$M$5:$M$301,'répartition colonne F'!X$38,results!$B$5:$B$301,'répartition colonne F'!$A$37)</f>
        <v>0</v>
      </c>
      <c r="Y50" s="69">
        <f>+COUNTIFS(results!$F$5:$F$301,'répartition colonne F'!$B50,results!$M$5:$M$301,'répartition colonne F'!Y$38,results!$B$5:$B$301,'répartition colonne F'!$A$37)</f>
        <v>0</v>
      </c>
      <c r="Z50" s="69">
        <f>+COUNTIFS(results!$F$5:$F$301,'répartition colonne F'!$B50,results!$M$5:$M$301,'répartition colonne F'!Z$38,results!$B$5:$B$301,'répartition colonne F'!$A$37)</f>
        <v>0</v>
      </c>
      <c r="AA50" s="69">
        <f>+COUNTIFS(results!$F$5:$F$301,'répartition colonne F'!$B50,results!$M$5:$M$301,'répartition colonne F'!AA$38,results!$B$5:$B$301,'répartition colonne F'!$A$37)</f>
        <v>0</v>
      </c>
      <c r="AB50" s="69">
        <f>+COUNTIFS(results!$F$5:$F$301,'répartition colonne F'!$B50,results!$M$5:$M$301,'répartition colonne F'!AB$38,results!$B$5:$B$301,'répartition colonne F'!$A$37)</f>
        <v>0</v>
      </c>
      <c r="AC50" s="69">
        <f>+COUNTIFS(results!$F$5:$F$301,'répartition colonne F'!$B50,results!$M$5:$M$301,'répartition colonne F'!AC$38,results!$B$5:$B$301,'répartition colonne F'!$A$37)</f>
        <v>0</v>
      </c>
      <c r="AD50" s="69">
        <f>+COUNTIFS(results!$F$5:$F$301,'répartition colonne F'!$B50,results!$M$5:$M$301,'répartition colonne F'!AD$38,results!$B$5:$B$301,'répartition colonne F'!$A$37)</f>
        <v>0</v>
      </c>
      <c r="AE50" s="69">
        <f>+COUNTIFS(results!$F$5:$F$301,'répartition colonne F'!$B50,results!$M$5:$M$301,'répartition colonne F'!AE$38,results!$B$5:$B$301,'répartition colonne F'!$A$37)</f>
        <v>0</v>
      </c>
      <c r="AF50" s="69">
        <f>+COUNTIFS(results!$F$5:$F$301,'répartition colonne F'!$B50,results!$M$5:$M$301,'répartition colonne F'!AF$38,results!$B$5:$B$301,'répartition colonne F'!$A$37)</f>
        <v>0</v>
      </c>
      <c r="AG50" s="68">
        <f>+COUNTIFS(Feuil2!$A$4:$A$300,B50,Feuil2!$H$4:$H$300,$AJ$4,Feuil2!$I$4:$I$300,'répartition colonne F'!$A$37)</f>
        <v>0</v>
      </c>
      <c r="AL50" t="str">
        <f>IF(results!$M$3="Etest",IF(V53=0,1),"BMD")</f>
        <v>BMD</v>
      </c>
      <c r="AM50">
        <v>0.75</v>
      </c>
      <c r="AP50" s="173"/>
      <c r="AQ50" s="198"/>
      <c r="AR50" s="196"/>
      <c r="AS50" s="199"/>
      <c r="AT50" s="80"/>
      <c r="AU50" s="80"/>
      <c r="AV50" s="80"/>
      <c r="AW50" s="80"/>
      <c r="AX50" s="80"/>
      <c r="AY50" s="80"/>
      <c r="AZ50" s="80"/>
      <c r="BA50" s="80"/>
      <c r="BB50" s="80"/>
      <c r="BC50" s="80"/>
      <c r="BD50" s="80"/>
      <c r="BE50" s="80"/>
      <c r="BF50" s="80"/>
      <c r="BG50" s="199"/>
      <c r="BH50" s="197"/>
    </row>
    <row r="51" spans="1:60" ht="15.75" x14ac:dyDescent="0.25">
      <c r="A51" s="274"/>
      <c r="B51" s="160" t="str">
        <f>IF($AI$3=1024,24,IF($AI$3=256,"6",IF($AI$3=64,"1,5","0,75")))</f>
        <v>6</v>
      </c>
      <c r="C51" s="68">
        <f>+COUNTIFS(Feuil2!$A$4:$A$300,B51,Feuil2!$H$4:$H$300,0.01,Feuil2!$I$4:$I$300,'répartition colonne F'!$A$37)</f>
        <v>0</v>
      </c>
      <c r="D51" s="69">
        <f>+COUNTIFS(results!$F$5:$F$301,'répartition colonne F'!$B51,results!$M$5:$M$301,'répartition colonne F'!D$38,results!$B$5:$B$301,'répartition colonne F'!$A$37)</f>
        <v>0</v>
      </c>
      <c r="E51" s="69">
        <f>+COUNTIFS(results!$F$5:$F$301,'répartition colonne F'!$B51,results!$M$5:$M$301,'répartition colonne F'!E$38,results!$B$5:$B$301,'répartition colonne F'!$A$37)</f>
        <v>0</v>
      </c>
      <c r="F51" s="69">
        <f>+COUNTIFS(results!$F$5:$F$301,'répartition colonne F'!$B51,results!$M$5:$M$301,'répartition colonne F'!F$38,results!$B$5:$B$301,'répartition colonne F'!$A$37)</f>
        <v>0</v>
      </c>
      <c r="G51" s="69">
        <f>+COUNTIFS(results!$F$5:$F$301,'répartition colonne F'!$B51,results!$M$5:$M$301,'répartition colonne F'!G$38,results!$B$5:$B$301,'répartition colonne F'!$A$37)</f>
        <v>0</v>
      </c>
      <c r="H51" s="69">
        <f>+COUNTIFS(results!$F$5:$F$301,'répartition colonne F'!$B51,results!$M$5:$M$301,'répartition colonne F'!H$38,results!$B$5:$B$301,'répartition colonne F'!$A$37)</f>
        <v>0</v>
      </c>
      <c r="I51" s="69">
        <f>+COUNTIFS(results!$F$5:$F$301,'répartition colonne F'!$B51,results!$M$5:$M$301,'répartition colonne F'!I$38,results!$B$5:$B$301,'répartition colonne F'!$A$37)</f>
        <v>0</v>
      </c>
      <c r="J51" s="69">
        <f>+COUNTIFS(results!$F$5:$F$301,'répartition colonne F'!$B51,results!$M$5:$M$301,'répartition colonne F'!J$38,results!$B$5:$B$301,'répartition colonne F'!$A$37)</f>
        <v>0</v>
      </c>
      <c r="K51" s="69">
        <f>+COUNTIFS(results!$F$5:$F$301,'répartition colonne F'!$B51,results!$M$5:$M$301,'répartition colonne F'!K$38,results!$B$5:$B$301,'répartition colonne F'!$A$37)</f>
        <v>0</v>
      </c>
      <c r="L51" s="69">
        <f>+COUNTIFS(results!$F$5:$F$301,'répartition colonne F'!$B51,results!$M$5:$M$301,'répartition colonne F'!L$38,results!$B$5:$B$301,'répartition colonne F'!$A$37)</f>
        <v>0</v>
      </c>
      <c r="M51" s="69">
        <f>+COUNTIFS(results!$F$5:$F$301,'répartition colonne F'!$B51,results!$M$5:$M$301,'répartition colonne F'!M$38,results!$B$5:$B$301,'répartition colonne F'!$A$37)</f>
        <v>0</v>
      </c>
      <c r="N51" s="69">
        <f>+COUNTIFS(results!$F$5:$F$301,'répartition colonne F'!$B51,results!$M$5:$M$301,'répartition colonne F'!N$38,results!$B$5:$B$301,'répartition colonne F'!$A$37)</f>
        <v>0</v>
      </c>
      <c r="O51" s="69">
        <f>+COUNTIFS(results!$F$5:$F$301,'répartition colonne F'!$B51,results!$M$5:$M$301,'répartition colonne F'!O$38,results!$B$5:$B$301,'répartition colonne F'!$A$37)</f>
        <v>0</v>
      </c>
      <c r="P51" s="69">
        <f>+COUNTIFS(results!$F$5:$F$301,'répartition colonne F'!$B51,results!$M$5:$M$301,'répartition colonne F'!P$38,results!$B$5:$B$301,'répartition colonne F'!$A$37)</f>
        <v>0</v>
      </c>
      <c r="Q51" s="69">
        <f>+COUNTIFS(results!$F$5:$F$301,'répartition colonne F'!$B51,results!$M$5:$M$301,'répartition colonne F'!Q$38,results!$B$5:$B$301,'répartition colonne F'!$A$37)</f>
        <v>0</v>
      </c>
      <c r="R51" s="69">
        <f>+COUNTIFS(results!$F$5:$F$301,'répartition colonne F'!$B51,results!$M$5:$M$301,'répartition colonne F'!R$38,results!$B$5:$B$301,'répartition colonne F'!$A$37)</f>
        <v>0</v>
      </c>
      <c r="S51" s="70">
        <f>+COUNTIFS(results!$F$5:$F$301,'répartition colonne F'!$B51,results!$M$5:$M$301,'répartition colonne F'!S$38,results!$B$5:$B$301,'répartition colonne F'!$A$37)</f>
        <v>0</v>
      </c>
      <c r="T51" s="70">
        <f>+COUNTIFS(results!$F$5:$F$301,'répartition colonne F'!$B51,results!$M$5:$M$301,'répartition colonne F'!T$38,results!$B$5:$B$301,'répartition colonne F'!$A$37)</f>
        <v>0</v>
      </c>
      <c r="U51" s="71">
        <f>+COUNTIFS(results!$F$5:$F$301,'répartition colonne F'!$B51,results!$M$5:$M$301,'répartition colonne F'!U$38,results!$B$5:$B$301,'répartition colonne F'!$A$37)</f>
        <v>0</v>
      </c>
      <c r="V51" s="70">
        <f>+COUNTIFS(results!$F$5:$F$301,'répartition colonne F'!$B51,results!$M$5:$M$301,'répartition colonne F'!V$38,results!$B$5:$B$301,'répartition colonne F'!$A$37)</f>
        <v>0</v>
      </c>
      <c r="W51" s="70">
        <f>+COUNTIFS(results!$F$5:$F$301,'répartition colonne F'!$B51,results!$M$5:$M$301,'répartition colonne F'!W$38,results!$B$5:$B$301,'répartition colonne F'!$A$37)</f>
        <v>0</v>
      </c>
      <c r="X51" s="205">
        <f>+COUNTIFS(results!$F$5:$F$301,'répartition colonne F'!$B51,results!$M$5:$M$301,'répartition colonne F'!X$38,results!$B$5:$B$301,'répartition colonne F'!$A$37)</f>
        <v>0</v>
      </c>
      <c r="Y51" s="69">
        <f>+COUNTIFS(results!$F$5:$F$301,'répartition colonne F'!$B51,results!$M$5:$M$301,'répartition colonne F'!Y$38,results!$B$5:$B$301,'répartition colonne F'!$A$37)</f>
        <v>0</v>
      </c>
      <c r="Z51" s="69">
        <f>+COUNTIFS(results!$F$5:$F$301,'répartition colonne F'!$B51,results!$M$5:$M$301,'répartition colonne F'!Z$38,results!$B$5:$B$301,'répartition colonne F'!$A$37)</f>
        <v>0</v>
      </c>
      <c r="AA51" s="69">
        <f>+COUNTIFS(results!$F$5:$F$301,'répartition colonne F'!$B51,results!$M$5:$M$301,'répartition colonne F'!AA$38,results!$B$5:$B$301,'répartition colonne F'!$A$37)</f>
        <v>0</v>
      </c>
      <c r="AB51" s="69">
        <f>+COUNTIFS(results!$F$5:$F$301,'répartition colonne F'!$B51,results!$M$5:$M$301,'répartition colonne F'!AB$38,results!$B$5:$B$301,'répartition colonne F'!$A$37)</f>
        <v>0</v>
      </c>
      <c r="AC51" s="69">
        <f>+COUNTIFS(results!$F$5:$F$301,'répartition colonne F'!$B51,results!$M$5:$M$301,'répartition colonne F'!AC$38,results!$B$5:$B$301,'répartition colonne F'!$A$37)</f>
        <v>0</v>
      </c>
      <c r="AD51" s="69">
        <f>+COUNTIFS(results!$F$5:$F$301,'répartition colonne F'!$B51,results!$M$5:$M$301,'répartition colonne F'!AD$38,results!$B$5:$B$301,'répartition colonne F'!$A$37)</f>
        <v>0</v>
      </c>
      <c r="AE51" s="69">
        <f>+COUNTIFS(results!$F$5:$F$301,'répartition colonne F'!$B51,results!$M$5:$M$301,'répartition colonne F'!AE$38,results!$B$5:$B$301,'répartition colonne F'!$A$37)</f>
        <v>0</v>
      </c>
      <c r="AF51" s="69">
        <f>+COUNTIFS(results!$F$5:$F$301,'répartition colonne F'!$B51,results!$M$5:$M$301,'répartition colonne F'!AF$38,results!$B$5:$B$301,'répartition colonne F'!$A$37)</f>
        <v>0</v>
      </c>
      <c r="AG51" s="68">
        <f>+COUNTIFS(Feuil2!$A$4:$A$300,B51,Feuil2!$H$4:$H$300,$AJ$4,Feuil2!$I$4:$I$300,'répartition colonne F'!$A$37)</f>
        <v>0</v>
      </c>
      <c r="AP51" s="173"/>
      <c r="AQ51" s="198"/>
      <c r="AR51" s="196"/>
      <c r="AS51" s="199"/>
      <c r="AT51" s="80"/>
      <c r="AU51" s="80"/>
      <c r="AV51" s="80"/>
      <c r="AW51" s="80"/>
      <c r="AX51" s="80"/>
      <c r="AY51" s="80"/>
      <c r="AZ51" s="80"/>
      <c r="BA51" s="80"/>
      <c r="BB51" s="80"/>
      <c r="BC51" s="80"/>
      <c r="BD51" s="80"/>
      <c r="BE51" s="80"/>
      <c r="BF51" s="80"/>
      <c r="BG51" s="199"/>
      <c r="BH51" s="197"/>
    </row>
    <row r="52" spans="1:60" ht="15.75" x14ac:dyDescent="0.25">
      <c r="A52" s="274"/>
      <c r="B52" s="160" t="str">
        <f>IF($AI$3=1024,16,IF($AI$3=256,"4",IF($AI$3=64,"1","0,5")))</f>
        <v>4</v>
      </c>
      <c r="C52" s="68">
        <f>+COUNTIFS(Feuil2!$A$4:$A$300,B52,Feuil2!$H$4:$H$300,0.01,Feuil2!$I$4:$I$300,'répartition colonne F'!$A$37)</f>
        <v>0</v>
      </c>
      <c r="D52" s="69">
        <f>+COUNTIFS(results!$F$5:$F$301,'répartition colonne F'!$B52,results!$M$5:$M$301,'répartition colonne F'!D$38,results!$B$5:$B$301,'répartition colonne F'!$A$37)</f>
        <v>0</v>
      </c>
      <c r="E52" s="69">
        <f>+COUNTIFS(results!$F$5:$F$301,'répartition colonne F'!$B52,results!$M$5:$M$301,'répartition colonne F'!E$38,results!$B$5:$B$301,'répartition colonne F'!$A$37)</f>
        <v>0</v>
      </c>
      <c r="F52" s="69">
        <f>+COUNTIFS(results!$F$5:$F$301,'répartition colonne F'!$B52,results!$M$5:$M$301,'répartition colonne F'!F$38,results!$B$5:$B$301,'répartition colonne F'!$A$37)</f>
        <v>0</v>
      </c>
      <c r="G52" s="69">
        <f>+COUNTIFS(results!$F$5:$F$301,'répartition colonne F'!$B52,results!$M$5:$M$301,'répartition colonne F'!G$38,results!$B$5:$B$301,'répartition colonne F'!$A$37)</f>
        <v>0</v>
      </c>
      <c r="H52" s="69">
        <f>+COUNTIFS(results!$F$5:$F$301,'répartition colonne F'!$B52,results!$M$5:$M$301,'répartition colonne F'!H$38,results!$B$5:$B$301,'répartition colonne F'!$A$37)</f>
        <v>0</v>
      </c>
      <c r="I52" s="69">
        <f>+COUNTIFS(results!$F$5:$F$301,'répartition colonne F'!$B52,results!$M$5:$M$301,'répartition colonne F'!I$38,results!$B$5:$B$301,'répartition colonne F'!$A$37)</f>
        <v>0</v>
      </c>
      <c r="J52" s="69">
        <f>+COUNTIFS(results!$F$5:$F$301,'répartition colonne F'!$B52,results!$M$5:$M$301,'répartition colonne F'!J$38,results!$B$5:$B$301,'répartition colonne F'!$A$37)</f>
        <v>0</v>
      </c>
      <c r="K52" s="69">
        <f>+COUNTIFS(results!$F$5:$F$301,'répartition colonne F'!$B52,results!$M$5:$M$301,'répartition colonne F'!K$38,results!$B$5:$B$301,'répartition colonne F'!$A$37)</f>
        <v>0</v>
      </c>
      <c r="L52" s="69">
        <f>+COUNTIFS(results!$F$5:$F$301,'répartition colonne F'!$B52,results!$M$5:$M$301,'répartition colonne F'!L$38,results!$B$5:$B$301,'répartition colonne F'!$A$37)</f>
        <v>0</v>
      </c>
      <c r="M52" s="69">
        <f>+COUNTIFS(results!$F$5:$F$301,'répartition colonne F'!$B52,results!$M$5:$M$301,'répartition colonne F'!M$38,results!$B$5:$B$301,'répartition colonne F'!$A$37)</f>
        <v>0</v>
      </c>
      <c r="N52" s="69">
        <f>+COUNTIFS(results!$F$5:$F$301,'répartition colonne F'!$B52,results!$M$5:$M$301,'répartition colonne F'!N$38,results!$B$5:$B$301,'répartition colonne F'!$A$37)</f>
        <v>0</v>
      </c>
      <c r="O52" s="69">
        <f>+COUNTIFS(results!$F$5:$F$301,'répartition colonne F'!$B52,results!$M$5:$M$301,'répartition colonne F'!O$38,results!$B$5:$B$301,'répartition colonne F'!$A$37)</f>
        <v>0</v>
      </c>
      <c r="P52" s="69">
        <f>+COUNTIFS(results!$F$5:$F$301,'répartition colonne F'!$B52,results!$M$5:$M$301,'répartition colonne F'!P$38,results!$B$5:$B$301,'répartition colonne F'!$A$37)</f>
        <v>0</v>
      </c>
      <c r="Q52" s="69">
        <f>+COUNTIFS(results!$F$5:$F$301,'répartition colonne F'!$B52,results!$M$5:$M$301,'répartition colonne F'!Q$38,results!$B$5:$B$301,'répartition colonne F'!$A$37)</f>
        <v>0</v>
      </c>
      <c r="R52" s="70">
        <f>+COUNTIFS(results!$F$5:$F$301,'répartition colonne F'!$B52,results!$M$5:$M$301,'répartition colonne F'!R$38,results!$B$5:$B$301,'répartition colonne F'!$A$37)</f>
        <v>0</v>
      </c>
      <c r="S52" s="70">
        <f>+COUNTIFS(results!$F$5:$F$301,'répartition colonne F'!$B52,results!$M$5:$M$301,'répartition colonne F'!S$38,results!$B$5:$B$301,'répartition colonne F'!$A$37)</f>
        <v>0</v>
      </c>
      <c r="T52" s="71">
        <f>+COUNTIFS(results!$F$5:$F$301,'répartition colonne F'!$B52,results!$M$5:$M$301,'répartition colonne F'!T$38,results!$B$5:$B$301,'répartition colonne F'!$A$37)</f>
        <v>0</v>
      </c>
      <c r="U52" s="70">
        <f>+COUNTIFS(results!$F$5:$F$301,'répartition colonne F'!$B52,results!$M$5:$M$301,'répartition colonne F'!U$38,results!$B$5:$B$301,'répartition colonne F'!$A$37)</f>
        <v>0</v>
      </c>
      <c r="V52" s="70">
        <f>+COUNTIFS(results!$F$5:$F$301,'répartition colonne F'!$B52,results!$M$5:$M$301,'répartition colonne F'!V$38,results!$B$5:$B$301,'répartition colonne F'!$A$37)</f>
        <v>0</v>
      </c>
      <c r="W52" s="69">
        <f>+COUNTIFS(results!$F$5:$F$301,'répartition colonne F'!$B52,results!$M$5:$M$301,'répartition colonne F'!W$38,results!$B$5:$B$301,'répartition colonne F'!$A$37)</f>
        <v>0</v>
      </c>
      <c r="X52" s="69">
        <f>+COUNTIFS(results!$F$5:$F$301,'répartition colonne F'!$B52,results!$M$5:$M$301,'répartition colonne F'!X$38,results!$B$5:$B$301,'répartition colonne F'!$A$37)</f>
        <v>0</v>
      </c>
      <c r="Y52" s="69">
        <f>+COUNTIFS(results!$F$5:$F$301,'répartition colonne F'!$B52,results!$M$5:$M$301,'répartition colonne F'!Y$38,results!$B$5:$B$301,'répartition colonne F'!$A$37)</f>
        <v>0</v>
      </c>
      <c r="Z52" s="69">
        <f>+COUNTIFS(results!$F$5:$F$301,'répartition colonne F'!$B52,results!$M$5:$M$301,'répartition colonne F'!Z$38,results!$B$5:$B$301,'répartition colonne F'!$A$37)</f>
        <v>0</v>
      </c>
      <c r="AA52" s="69">
        <f>+COUNTIFS(results!$F$5:$F$301,'répartition colonne F'!$B52,results!$M$5:$M$301,'répartition colonne F'!AA$38,results!$B$5:$B$301,'répartition colonne F'!$A$37)</f>
        <v>0</v>
      </c>
      <c r="AB52" s="69">
        <f>+COUNTIFS(results!$F$5:$F$301,'répartition colonne F'!$B52,results!$M$5:$M$301,'répartition colonne F'!AB$38,results!$B$5:$B$301,'répartition colonne F'!$A$37)</f>
        <v>0</v>
      </c>
      <c r="AC52" s="69">
        <f>+COUNTIFS(results!$F$5:$F$301,'répartition colonne F'!$B52,results!$M$5:$M$301,'répartition colonne F'!AC$38,results!$B$5:$B$301,'répartition colonne F'!$A$37)</f>
        <v>0</v>
      </c>
      <c r="AD52" s="69">
        <f>+COUNTIFS(results!$F$5:$F$301,'répartition colonne F'!$B52,results!$M$5:$M$301,'répartition colonne F'!AD$38,results!$B$5:$B$301,'répartition colonne F'!$A$37)</f>
        <v>0</v>
      </c>
      <c r="AE52" s="69">
        <f>+COUNTIFS(results!$F$5:$F$301,'répartition colonne F'!$B52,results!$M$5:$M$301,'répartition colonne F'!AE$38,results!$B$5:$B$301,'répartition colonne F'!$A$37)</f>
        <v>0</v>
      </c>
      <c r="AF52" s="69">
        <f>+COUNTIFS(results!$F$5:$F$301,'répartition colonne F'!$B52,results!$M$5:$M$301,'répartition colonne F'!AF$38,results!$B$5:$B$301,'répartition colonne F'!$A$37)</f>
        <v>0</v>
      </c>
      <c r="AG52" s="68">
        <f>+COUNTIFS(Feuil2!$A$4:$A$300,B52,Feuil2!$H$4:$H$300,$AJ$4,Feuil2!$I$4:$I$300,'répartition colonne F'!$A$37)</f>
        <v>0</v>
      </c>
      <c r="AL52" t="str">
        <f>IF(results!$M$3="Etest",IF(T55=0,1),"BMD")</f>
        <v>BMD</v>
      </c>
      <c r="AM52">
        <v>0.38</v>
      </c>
      <c r="AP52" s="173"/>
      <c r="AQ52" s="198"/>
      <c r="AR52" s="196"/>
      <c r="AS52" s="199"/>
      <c r="AT52" s="80"/>
      <c r="AU52" s="80"/>
      <c r="AV52" s="80"/>
      <c r="AW52" s="80"/>
      <c r="AX52" s="80"/>
      <c r="AY52" s="80"/>
      <c r="AZ52" s="80"/>
      <c r="BA52" s="80"/>
      <c r="BB52" s="80"/>
      <c r="BC52" s="80"/>
      <c r="BD52" s="80"/>
      <c r="BE52" s="80"/>
      <c r="BF52" s="80"/>
      <c r="BG52" s="199"/>
      <c r="BH52" s="197"/>
    </row>
    <row r="53" spans="1:60" ht="15.75" x14ac:dyDescent="0.25">
      <c r="A53" s="274"/>
      <c r="B53" s="160" t="str">
        <f>IF($AI$3=1024,12,IF($AI$3=256,"3",IF($AI$3=64,"0,75","0,38")))</f>
        <v>3</v>
      </c>
      <c r="C53" s="68">
        <f>+COUNTIFS(Feuil2!$A$4:$A$300,B53,Feuil2!$H$4:$H$300,0.01,Feuil2!$I$4:$I$300,'répartition colonne F'!$A$37)</f>
        <v>0</v>
      </c>
      <c r="D53" s="69">
        <f>+COUNTIFS(results!$F$5:$F$301,'répartition colonne F'!$B53,results!$M$5:$M$301,'répartition colonne F'!D$38,results!$B$5:$B$301,'répartition colonne F'!$A$37)</f>
        <v>0</v>
      </c>
      <c r="E53" s="69">
        <f>+COUNTIFS(results!$F$5:$F$301,'répartition colonne F'!$B53,results!$M$5:$M$301,'répartition colonne F'!E$38,results!$B$5:$B$301,'répartition colonne F'!$A$37)</f>
        <v>0</v>
      </c>
      <c r="F53" s="69">
        <f>+COUNTIFS(results!$F$5:$F$301,'répartition colonne F'!$B53,results!$M$5:$M$301,'répartition colonne F'!F$38,results!$B$5:$B$301,'répartition colonne F'!$A$37)</f>
        <v>0</v>
      </c>
      <c r="G53" s="69">
        <f>+COUNTIFS(results!$F$5:$F$301,'répartition colonne F'!$B53,results!$M$5:$M$301,'répartition colonne F'!G$38,results!$B$5:$B$301,'répartition colonne F'!$A$37)</f>
        <v>0</v>
      </c>
      <c r="H53" s="69">
        <f>+COUNTIFS(results!$F$5:$F$301,'répartition colonne F'!$B53,results!$M$5:$M$301,'répartition colonne F'!H$38,results!$B$5:$B$301,'répartition colonne F'!$A$37)</f>
        <v>0</v>
      </c>
      <c r="I53" s="69">
        <f>+COUNTIFS(results!$F$5:$F$301,'répartition colonne F'!$B53,results!$M$5:$M$301,'répartition colonne F'!I$38,results!$B$5:$B$301,'répartition colonne F'!$A$37)</f>
        <v>0</v>
      </c>
      <c r="J53" s="69">
        <f>+COUNTIFS(results!$F$5:$F$301,'répartition colonne F'!$B53,results!$M$5:$M$301,'répartition colonne F'!J$38,results!$B$5:$B$301,'répartition colonne F'!$A$37)</f>
        <v>0</v>
      </c>
      <c r="K53" s="69">
        <f>+COUNTIFS(results!$F$5:$F$301,'répartition colonne F'!$B53,results!$M$5:$M$301,'répartition colonne F'!K$38,results!$B$5:$B$301,'répartition colonne F'!$A$37)</f>
        <v>0</v>
      </c>
      <c r="L53" s="69">
        <f>+COUNTIFS(results!$F$5:$F$301,'répartition colonne F'!$B53,results!$M$5:$M$301,'répartition colonne F'!L$38,results!$B$5:$B$301,'répartition colonne F'!$A$37)</f>
        <v>0</v>
      </c>
      <c r="M53" s="69">
        <f>+COUNTIFS(results!$F$5:$F$301,'répartition colonne F'!$B53,results!$M$5:$M$301,'répartition colonne F'!M$38,results!$B$5:$B$301,'répartition colonne F'!$A$37)</f>
        <v>0</v>
      </c>
      <c r="N53" s="69">
        <f>+COUNTIFS(results!$F$5:$F$301,'répartition colonne F'!$B53,results!$M$5:$M$301,'répartition colonne F'!N$38,results!$B$5:$B$301,'répartition colonne F'!$A$37)</f>
        <v>0</v>
      </c>
      <c r="O53" s="69">
        <f>+COUNTIFS(results!$F$5:$F$301,'répartition colonne F'!$B53,results!$M$5:$M$301,'répartition colonne F'!O$38,results!$B$5:$B$301,'répartition colonne F'!$A$37)</f>
        <v>0</v>
      </c>
      <c r="P53" s="69">
        <f>+COUNTIFS(results!$F$5:$F$301,'répartition colonne F'!$B53,results!$M$5:$M$301,'répartition colonne F'!P$38,results!$B$5:$B$301,'répartition colonne F'!$A$37)</f>
        <v>0</v>
      </c>
      <c r="Q53" s="70">
        <f>+COUNTIFS(results!$F$5:$F$301,'répartition colonne F'!$B53,results!$M$5:$M$301,'répartition colonne F'!Q$38,results!$B$5:$B$301,'répartition colonne F'!$A$37)</f>
        <v>0</v>
      </c>
      <c r="R53" s="70">
        <f>+COUNTIFS(results!$F$5:$F$301,'répartition colonne F'!$B53,results!$M$5:$M$301,'répartition colonne F'!R$38,results!$B$5:$B$301,'répartition colonne F'!$A$37)</f>
        <v>0</v>
      </c>
      <c r="S53" s="71">
        <f>+COUNTIFS(results!$F$5:$F$301,'répartition colonne F'!$B53,results!$M$5:$M$301,'répartition colonne F'!S$38,results!$B$5:$B$301,'répartition colonne F'!$A$37)</f>
        <v>0</v>
      </c>
      <c r="T53" s="70">
        <f>+COUNTIFS(results!$F$5:$F$301,'répartition colonne F'!$B53,results!$M$5:$M$301,'répartition colonne F'!T$38,results!$B$5:$B$301,'répartition colonne F'!$A$37)</f>
        <v>0</v>
      </c>
      <c r="U53" s="70">
        <f>+COUNTIFS(results!$F$5:$F$301,'répartition colonne F'!$B53,results!$M$5:$M$301,'répartition colonne F'!U$38,results!$B$5:$B$301,'répartition colonne F'!$A$37)</f>
        <v>0</v>
      </c>
      <c r="V53" s="205">
        <f>+COUNTIFS(results!$F$5:$F$301,'répartition colonne F'!$B53,results!$M$5:$M$301,'répartition colonne F'!V$38,results!$B$5:$B$301,'répartition colonne F'!$A$37)</f>
        <v>0</v>
      </c>
      <c r="W53" s="69">
        <f>+COUNTIFS(results!$F$5:$F$301,'répartition colonne F'!$B53,results!$M$5:$M$301,'répartition colonne F'!W$38,results!$B$5:$B$301,'répartition colonne F'!$A$37)</f>
        <v>0</v>
      </c>
      <c r="X53" s="69">
        <f>+COUNTIFS(results!$F$5:$F$301,'répartition colonne F'!$B53,results!$M$5:$M$301,'répartition colonne F'!X$38,results!$B$5:$B$301,'répartition colonne F'!$A$37)</f>
        <v>0</v>
      </c>
      <c r="Y53" s="69">
        <f>+COUNTIFS(results!$F$5:$F$301,'répartition colonne F'!$B53,results!$M$5:$M$301,'répartition colonne F'!Y$38,results!$B$5:$B$301,'répartition colonne F'!$A$37)</f>
        <v>0</v>
      </c>
      <c r="Z53" s="69">
        <f>+COUNTIFS(results!$F$5:$F$301,'répartition colonne F'!$B53,results!$M$5:$M$301,'répartition colonne F'!Z$38,results!$B$5:$B$301,'répartition colonne F'!$A$37)</f>
        <v>0</v>
      </c>
      <c r="AA53" s="69">
        <f>+COUNTIFS(results!$F$5:$F$301,'répartition colonne F'!$B53,results!$M$5:$M$301,'répartition colonne F'!AA$38,results!$B$5:$B$301,'répartition colonne F'!$A$37)</f>
        <v>0</v>
      </c>
      <c r="AB53" s="69">
        <f>+COUNTIFS(results!$F$5:$F$301,'répartition colonne F'!$B53,results!$M$5:$M$301,'répartition colonne F'!AB$38,results!$B$5:$B$301,'répartition colonne F'!$A$37)</f>
        <v>0</v>
      </c>
      <c r="AC53" s="69">
        <f>+COUNTIFS(results!$F$5:$F$301,'répartition colonne F'!$B53,results!$M$5:$M$301,'répartition colonne F'!AC$38,results!$B$5:$B$301,'répartition colonne F'!$A$37)</f>
        <v>0</v>
      </c>
      <c r="AD53" s="69">
        <f>+COUNTIFS(results!$F$5:$F$301,'répartition colonne F'!$B53,results!$M$5:$M$301,'répartition colonne F'!AD$38,results!$B$5:$B$301,'répartition colonne F'!$A$37)</f>
        <v>0</v>
      </c>
      <c r="AE53" s="69">
        <f>+COUNTIFS(results!$F$5:$F$301,'répartition colonne F'!$B53,results!$M$5:$M$301,'répartition colonne F'!AE$38,results!$B$5:$B$301,'répartition colonne F'!$A$37)</f>
        <v>0</v>
      </c>
      <c r="AF53" s="69">
        <f>+COUNTIFS(results!$F$5:$F$301,'répartition colonne F'!$B53,results!$M$5:$M$301,'répartition colonne F'!AF$38,results!$B$5:$B$301,'répartition colonne F'!$A$37)</f>
        <v>0</v>
      </c>
      <c r="AG53" s="68">
        <f>+COUNTIFS(Feuil2!$A$4:$A$300,B53,Feuil2!$H$4:$H$300,$AJ$4,Feuil2!$I$4:$I$300,'répartition colonne F'!$A$37)</f>
        <v>0</v>
      </c>
      <c r="AP53" s="173"/>
      <c r="AQ53" s="198"/>
      <c r="AR53" s="196"/>
      <c r="AS53" s="199"/>
      <c r="AT53" s="80"/>
      <c r="AU53" s="80"/>
      <c r="AV53" s="80"/>
      <c r="AW53" s="80"/>
      <c r="AX53" s="80"/>
      <c r="AY53" s="80"/>
      <c r="AZ53" s="80"/>
      <c r="BA53" s="80"/>
      <c r="BB53" s="80"/>
      <c r="BC53" s="80"/>
      <c r="BD53" s="80"/>
      <c r="BE53" s="80"/>
      <c r="BF53" s="80"/>
      <c r="BG53" s="199"/>
      <c r="BH53" s="197"/>
    </row>
    <row r="54" spans="1:60" ht="15.75" x14ac:dyDescent="0.25">
      <c r="A54" s="274"/>
      <c r="B54" s="160" t="str">
        <f>IF($AI$3=1024,8,IF($AI$3=256,"2",IF($AI$3=64,"0,5","0,25")))</f>
        <v>2</v>
      </c>
      <c r="C54" s="68">
        <f>+COUNTIFS(Feuil2!$A$4:$A$300,B54,Feuil2!$H$4:$H$300,0.01,Feuil2!$I$4:$I$300,'répartition colonne F'!$A$37)</f>
        <v>0</v>
      </c>
      <c r="D54" s="69">
        <f>+COUNTIFS(results!$F$5:$F$301,'répartition colonne F'!$B54,results!$M$5:$M$301,'répartition colonne F'!D$38,results!$B$5:$B$301,'répartition colonne F'!$A$37)</f>
        <v>0</v>
      </c>
      <c r="E54" s="69">
        <f>+COUNTIFS(results!$F$5:$F$301,'répartition colonne F'!$B54,results!$M$5:$M$301,'répartition colonne F'!E$38,results!$B$5:$B$301,'répartition colonne F'!$A$37)</f>
        <v>0</v>
      </c>
      <c r="F54" s="69">
        <f>+COUNTIFS(results!$F$5:$F$301,'répartition colonne F'!$B54,results!$M$5:$M$301,'répartition colonne F'!F$38,results!$B$5:$B$301,'répartition colonne F'!$A$37)</f>
        <v>0</v>
      </c>
      <c r="G54" s="69">
        <f>+COUNTIFS(results!$F$5:$F$301,'répartition colonne F'!$B54,results!$M$5:$M$301,'répartition colonne F'!G$38,results!$B$5:$B$301,'répartition colonne F'!$A$37)</f>
        <v>0</v>
      </c>
      <c r="H54" s="69">
        <f>+COUNTIFS(results!$F$5:$F$301,'répartition colonne F'!$B54,results!$M$5:$M$301,'répartition colonne F'!H$38,results!$B$5:$B$301,'répartition colonne F'!$A$37)</f>
        <v>0</v>
      </c>
      <c r="I54" s="69">
        <f>+COUNTIFS(results!$F$5:$F$301,'répartition colonne F'!$B54,results!$M$5:$M$301,'répartition colonne F'!I$38,results!$B$5:$B$301,'répartition colonne F'!$A$37)</f>
        <v>0</v>
      </c>
      <c r="J54" s="69">
        <f>+COUNTIFS(results!$F$5:$F$301,'répartition colonne F'!$B54,results!$M$5:$M$301,'répartition colonne F'!J$38,results!$B$5:$B$301,'répartition colonne F'!$A$37)</f>
        <v>0</v>
      </c>
      <c r="K54" s="69">
        <f>+COUNTIFS(results!$F$5:$F$301,'répartition colonne F'!$B54,results!$M$5:$M$301,'répartition colonne F'!K$38,results!$B$5:$B$301,'répartition colonne F'!$A$37)</f>
        <v>0</v>
      </c>
      <c r="L54" s="69">
        <f>+COUNTIFS(results!$F$5:$F$301,'répartition colonne F'!$B54,results!$M$5:$M$301,'répartition colonne F'!L$38,results!$B$5:$B$301,'répartition colonne F'!$A$37)</f>
        <v>0</v>
      </c>
      <c r="M54" s="69">
        <f>+COUNTIFS(results!$F$5:$F$301,'répartition colonne F'!$B54,results!$M$5:$M$301,'répartition colonne F'!M$38,results!$B$5:$B$301,'répartition colonne F'!$A$37)</f>
        <v>0</v>
      </c>
      <c r="N54" s="69">
        <f>+COUNTIFS(results!$F$5:$F$301,'répartition colonne F'!$B54,results!$M$5:$M$301,'répartition colonne F'!N$38,results!$B$5:$B$301,'répartition colonne F'!$A$37)</f>
        <v>0</v>
      </c>
      <c r="O54" s="69">
        <f>+COUNTIFS(results!$F$5:$F$301,'répartition colonne F'!$B54,results!$M$5:$M$301,'répartition colonne F'!O$38,results!$B$5:$B$301,'répartition colonne F'!$A$37)</f>
        <v>0</v>
      </c>
      <c r="P54" s="70">
        <f>+COUNTIFS(results!$F$5:$F$301,'répartition colonne F'!$B54,results!$M$5:$M$301,'répartition colonne F'!P$38,results!$B$5:$B$301,'répartition colonne F'!$A$37)</f>
        <v>0</v>
      </c>
      <c r="Q54" s="70">
        <f>+COUNTIFS(results!$F$5:$F$301,'répartition colonne F'!$B54,results!$M$5:$M$301,'répartition colonne F'!Q$38,results!$B$5:$B$301,'répartition colonne F'!$A$37)</f>
        <v>0</v>
      </c>
      <c r="R54" s="71">
        <f>+COUNTIFS(results!$F$5:$F$301,'répartition colonne F'!$B54,results!$M$5:$M$301,'répartition colonne F'!R$38,results!$B$5:$B$301,'répartition colonne F'!$A$37)</f>
        <v>0</v>
      </c>
      <c r="S54" s="70">
        <f>+COUNTIFS(results!$F$5:$F$301,'répartition colonne F'!$B54,results!$M$5:$M$301,'répartition colonne F'!S$38,results!$B$5:$B$301,'répartition colonne F'!$A$37)</f>
        <v>0</v>
      </c>
      <c r="T54" s="70">
        <f>+COUNTIFS(results!$F$5:$F$301,'répartition colonne F'!$B54,results!$M$5:$M$301,'répartition colonne F'!T$38,results!$B$5:$B$301,'répartition colonne F'!$A$37)</f>
        <v>0</v>
      </c>
      <c r="U54" s="69">
        <f>+COUNTIFS(results!$F$5:$F$301,'répartition colonne F'!$B54,results!$M$5:$M$301,'répartition colonne F'!U$38,results!$B$5:$B$301,'répartition colonne F'!$A$37)</f>
        <v>0</v>
      </c>
      <c r="V54" s="69">
        <f>+COUNTIFS(results!$F$5:$F$301,'répartition colonne F'!$B54,results!$M$5:$M$301,'répartition colonne F'!V$38,results!$B$5:$B$301,'répartition colonne F'!$A$37)</f>
        <v>0</v>
      </c>
      <c r="W54" s="69">
        <f>+COUNTIFS(results!$F$5:$F$301,'répartition colonne F'!$B54,results!$M$5:$M$301,'répartition colonne F'!W$38,results!$B$5:$B$301,'répartition colonne F'!$A$37)</f>
        <v>0</v>
      </c>
      <c r="X54" s="69">
        <f>+COUNTIFS(results!$F$5:$F$301,'répartition colonne F'!$B54,results!$M$5:$M$301,'répartition colonne F'!X$38,results!$B$5:$B$301,'répartition colonne F'!$A$37)</f>
        <v>0</v>
      </c>
      <c r="Y54" s="69">
        <f>+COUNTIFS(results!$F$5:$F$301,'répartition colonne F'!$B54,results!$M$5:$M$301,'répartition colonne F'!Y$38,results!$B$5:$B$301,'répartition colonne F'!$A$37)</f>
        <v>0</v>
      </c>
      <c r="Z54" s="69">
        <f>+COUNTIFS(results!$F$5:$F$301,'répartition colonne F'!$B54,results!$M$5:$M$301,'répartition colonne F'!Z$38,results!$B$5:$B$301,'répartition colonne F'!$A$37)</f>
        <v>0</v>
      </c>
      <c r="AA54" s="69">
        <f>+COUNTIFS(results!$F$5:$F$301,'répartition colonne F'!$B54,results!$M$5:$M$301,'répartition colonne F'!AA$38,results!$B$5:$B$301,'répartition colonne F'!$A$37)</f>
        <v>0</v>
      </c>
      <c r="AB54" s="69">
        <f>+COUNTIFS(results!$F$5:$F$301,'répartition colonne F'!$B54,results!$M$5:$M$301,'répartition colonne F'!AB$38,results!$B$5:$B$301,'répartition colonne F'!$A$37)</f>
        <v>0</v>
      </c>
      <c r="AC54" s="69">
        <f>+COUNTIFS(results!$F$5:$F$301,'répartition colonne F'!$B54,results!$M$5:$M$301,'répartition colonne F'!AC$38,results!$B$5:$B$301,'répartition colonne F'!$A$37)</f>
        <v>0</v>
      </c>
      <c r="AD54" s="69">
        <f>+COUNTIFS(results!$F$5:$F$301,'répartition colonne F'!$B54,results!$M$5:$M$301,'répartition colonne F'!AD$38,results!$B$5:$B$301,'répartition colonne F'!$A$37)</f>
        <v>0</v>
      </c>
      <c r="AE54" s="69">
        <f>+COUNTIFS(results!$F$5:$F$301,'répartition colonne F'!$B54,results!$M$5:$M$301,'répartition colonne F'!AE$38,results!$B$5:$B$301,'répartition colonne F'!$A$37)</f>
        <v>0</v>
      </c>
      <c r="AF54" s="69">
        <f>+COUNTIFS(results!$F$5:$F$301,'répartition colonne F'!$B54,results!$M$5:$M$301,'répartition colonne F'!AF$38,results!$B$5:$B$301,'répartition colonne F'!$A$37)</f>
        <v>0</v>
      </c>
      <c r="AG54" s="68">
        <f>+COUNTIFS(Feuil2!$A$4:$A$300,B54,Feuil2!$H$4:$H$300,$AJ$4,Feuil2!$I$4:$I$300,'répartition colonne F'!$A$37)</f>
        <v>0</v>
      </c>
      <c r="AL54" t="str">
        <f>IF(results!$M$3="Etest",IF(R57=0,1),"BMD")</f>
        <v>BMD</v>
      </c>
      <c r="AM54">
        <v>0.19</v>
      </c>
      <c r="AP54" s="173"/>
      <c r="AQ54" s="198"/>
      <c r="AR54" s="196"/>
      <c r="AS54" s="199"/>
      <c r="AT54" s="80"/>
      <c r="AU54" s="80"/>
      <c r="AV54" s="80"/>
      <c r="AW54" s="80"/>
      <c r="AX54" s="80"/>
      <c r="AY54" s="80"/>
      <c r="AZ54" s="80"/>
      <c r="BA54" s="80"/>
      <c r="BB54" s="80"/>
      <c r="BC54" s="80"/>
      <c r="BD54" s="80"/>
      <c r="BE54" s="80"/>
      <c r="BF54" s="80"/>
      <c r="BG54" s="199"/>
      <c r="BH54" s="197"/>
    </row>
    <row r="55" spans="1:60" ht="15.75" x14ac:dyDescent="0.25">
      <c r="A55" s="274"/>
      <c r="B55" s="160" t="str">
        <f>IF($AI$3=1024,6,IF($AI$3=256,"1,5",IF($AI$3=64,"0,38","0,19")))</f>
        <v>1,5</v>
      </c>
      <c r="C55" s="68">
        <f>+COUNTIFS(Feuil2!$A$4:$A$300,B55,Feuil2!$H$4:$H$300,0.01,Feuil2!$I$4:$I$300,'répartition colonne F'!$A$37)</f>
        <v>0</v>
      </c>
      <c r="D55" s="69">
        <f>+COUNTIFS(results!$F$5:$F$301,'répartition colonne F'!$B55,results!$M$5:$M$301,'répartition colonne F'!D$38,results!$B$5:$B$301,'répartition colonne F'!$A$37)</f>
        <v>0</v>
      </c>
      <c r="E55" s="69">
        <f>+COUNTIFS(results!$F$5:$F$301,'répartition colonne F'!$B55,results!$M$5:$M$301,'répartition colonne F'!E$38,results!$B$5:$B$301,'répartition colonne F'!$A$37)</f>
        <v>0</v>
      </c>
      <c r="F55" s="69">
        <f>+COUNTIFS(results!$F$5:$F$301,'répartition colonne F'!$B55,results!$M$5:$M$301,'répartition colonne F'!F$38,results!$B$5:$B$301,'répartition colonne F'!$A$37)</f>
        <v>0</v>
      </c>
      <c r="G55" s="69">
        <f>+COUNTIFS(results!$F$5:$F$301,'répartition colonne F'!$B55,results!$M$5:$M$301,'répartition colonne F'!G$38,results!$B$5:$B$301,'répartition colonne F'!$A$37)</f>
        <v>0</v>
      </c>
      <c r="H55" s="69">
        <f>+COUNTIFS(results!$F$5:$F$301,'répartition colonne F'!$B55,results!$M$5:$M$301,'répartition colonne F'!H$38,results!$B$5:$B$301,'répartition colonne F'!$A$37)</f>
        <v>0</v>
      </c>
      <c r="I55" s="69">
        <f>+COUNTIFS(results!$F$5:$F$301,'répartition colonne F'!$B55,results!$M$5:$M$301,'répartition colonne F'!I$38,results!$B$5:$B$301,'répartition colonne F'!$A$37)</f>
        <v>0</v>
      </c>
      <c r="J55" s="69">
        <f>+COUNTIFS(results!$F$5:$F$301,'répartition colonne F'!$B55,results!$M$5:$M$301,'répartition colonne F'!J$38,results!$B$5:$B$301,'répartition colonne F'!$A$37)</f>
        <v>0</v>
      </c>
      <c r="K55" s="69">
        <f>+COUNTIFS(results!$F$5:$F$301,'répartition colonne F'!$B55,results!$M$5:$M$301,'répartition colonne F'!K$38,results!$B$5:$B$301,'répartition colonne F'!$A$37)</f>
        <v>0</v>
      </c>
      <c r="L55" s="69">
        <f>+COUNTIFS(results!$F$5:$F$301,'répartition colonne F'!$B55,results!$M$5:$M$301,'répartition colonne F'!L$38,results!$B$5:$B$301,'répartition colonne F'!$A$37)</f>
        <v>0</v>
      </c>
      <c r="M55" s="69">
        <f>+COUNTIFS(results!$F$5:$F$301,'répartition colonne F'!$B55,results!$M$5:$M$301,'répartition colonne F'!M$38,results!$B$5:$B$301,'répartition colonne F'!$A$37)</f>
        <v>0</v>
      </c>
      <c r="N55" s="69">
        <f>+COUNTIFS(results!$F$5:$F$301,'répartition colonne F'!$B55,results!$M$5:$M$301,'répartition colonne F'!N$38,results!$B$5:$B$301,'répartition colonne F'!$A$37)</f>
        <v>0</v>
      </c>
      <c r="O55" s="70">
        <f>+COUNTIFS(results!$F$5:$F$301,'répartition colonne F'!$B55,results!$M$5:$M$301,'répartition colonne F'!O$38,results!$B$5:$B$301,'répartition colonne F'!$A$37)</f>
        <v>0</v>
      </c>
      <c r="P55" s="70">
        <f>+COUNTIFS(results!$F$5:$F$301,'répartition colonne F'!$B55,results!$M$5:$M$301,'répartition colonne F'!P$38,results!$B$5:$B$301,'répartition colonne F'!$A$37)</f>
        <v>0</v>
      </c>
      <c r="Q55" s="71">
        <f>+COUNTIFS(results!$F$5:$F$301,'répartition colonne F'!$B55,results!$M$5:$M$301,'répartition colonne F'!Q$38,results!$B$5:$B$301,'répartition colonne F'!$A$37)</f>
        <v>0</v>
      </c>
      <c r="R55" s="70">
        <f>+COUNTIFS(results!$F$5:$F$301,'répartition colonne F'!$B55,results!$M$5:$M$301,'répartition colonne F'!R$38,results!$B$5:$B$301,'répartition colonne F'!$A$37)</f>
        <v>0</v>
      </c>
      <c r="S55" s="70">
        <f>+COUNTIFS(results!$F$5:$F$301,'répartition colonne F'!$B55,results!$M$5:$M$301,'répartition colonne F'!S$38,results!$B$5:$B$301,'répartition colonne F'!$A$37)</f>
        <v>0</v>
      </c>
      <c r="T55" s="205">
        <f>+COUNTIFS(results!$F$5:$F$301,'répartition colonne F'!$B55,results!$M$5:$M$301,'répartition colonne F'!T$38,results!$B$5:$B$301,'répartition colonne F'!$A$37)</f>
        <v>0</v>
      </c>
      <c r="U55" s="69">
        <f>+COUNTIFS(results!$F$5:$F$301,'répartition colonne F'!$B55,results!$M$5:$M$301,'répartition colonne F'!U$38,results!$B$5:$B$301,'répartition colonne F'!$A$37)</f>
        <v>0</v>
      </c>
      <c r="V55" s="69">
        <f>+COUNTIFS(results!$F$5:$F$301,'répartition colonne F'!$B55,results!$M$5:$M$301,'répartition colonne F'!V$38,results!$B$5:$B$301,'répartition colonne F'!$A$37)</f>
        <v>0</v>
      </c>
      <c r="W55" s="69">
        <f>+COUNTIFS(results!$F$5:$F$301,'répartition colonne F'!$B55,results!$M$5:$M$301,'répartition colonne F'!W$38,results!$B$5:$B$301,'répartition colonne F'!$A$37)</f>
        <v>0</v>
      </c>
      <c r="X55" s="69">
        <f>+COUNTIFS(results!$F$5:$F$301,'répartition colonne F'!$B55,results!$M$5:$M$301,'répartition colonne F'!X$38,results!$B$5:$B$301,'répartition colonne F'!$A$37)</f>
        <v>0</v>
      </c>
      <c r="Y55" s="69">
        <f>+COUNTIFS(results!$F$5:$F$301,'répartition colonne F'!$B55,results!$M$5:$M$301,'répartition colonne F'!Y$38,results!$B$5:$B$301,'répartition colonne F'!$A$37)</f>
        <v>0</v>
      </c>
      <c r="Z55" s="69">
        <f>+COUNTIFS(results!$F$5:$F$301,'répartition colonne F'!$B55,results!$M$5:$M$301,'répartition colonne F'!Z$38,results!$B$5:$B$301,'répartition colonne F'!$A$37)</f>
        <v>0</v>
      </c>
      <c r="AA55" s="69">
        <f>+COUNTIFS(results!$F$5:$F$301,'répartition colonne F'!$B55,results!$M$5:$M$301,'répartition colonne F'!AA$38,results!$B$5:$B$301,'répartition colonne F'!$A$37)</f>
        <v>0</v>
      </c>
      <c r="AB55" s="69">
        <f>+COUNTIFS(results!$F$5:$F$301,'répartition colonne F'!$B55,results!$M$5:$M$301,'répartition colonne F'!AB$38,results!$B$5:$B$301,'répartition colonne F'!$A$37)</f>
        <v>0</v>
      </c>
      <c r="AC55" s="69">
        <f>+COUNTIFS(results!$F$5:$F$301,'répartition colonne F'!$B55,results!$M$5:$M$301,'répartition colonne F'!AC$38,results!$B$5:$B$301,'répartition colonne F'!$A$37)</f>
        <v>0</v>
      </c>
      <c r="AD55" s="69">
        <f>+COUNTIFS(results!$F$5:$F$301,'répartition colonne F'!$B55,results!$M$5:$M$301,'répartition colonne F'!AD$38,results!$B$5:$B$301,'répartition colonne F'!$A$37)</f>
        <v>0</v>
      </c>
      <c r="AE55" s="69">
        <f>+COUNTIFS(results!$F$5:$F$301,'répartition colonne F'!$B55,results!$M$5:$M$301,'répartition colonne F'!AE$38,results!$B$5:$B$301,'répartition colonne F'!$A$37)</f>
        <v>0</v>
      </c>
      <c r="AF55" s="69">
        <f>+COUNTIFS(results!$F$5:$F$301,'répartition colonne F'!$B55,results!$M$5:$M$301,'répartition colonne F'!AF$38,results!$B$5:$B$301,'répartition colonne F'!$A$37)</f>
        <v>0</v>
      </c>
      <c r="AG55" s="68">
        <f>+COUNTIFS(Feuil2!$A$4:$A$300,B55,Feuil2!$H$4:$H$300,$AJ$4,Feuil2!$I$4:$I$300,'répartition colonne F'!$A$37)</f>
        <v>0</v>
      </c>
      <c r="AP55" s="173"/>
      <c r="AQ55" s="198"/>
      <c r="AR55" s="196"/>
      <c r="AS55" s="199"/>
      <c r="AT55" s="80"/>
      <c r="AU55" s="80"/>
      <c r="AV55" s="80"/>
      <c r="AW55" s="80"/>
      <c r="AX55" s="80"/>
      <c r="AY55" s="80"/>
      <c r="AZ55" s="80"/>
      <c r="BA55" s="80"/>
      <c r="BB55" s="80"/>
      <c r="BC55" s="80"/>
      <c r="BD55" s="80"/>
      <c r="BE55" s="80"/>
      <c r="BF55" s="80"/>
      <c r="BG55" s="199"/>
      <c r="BH55" s="197"/>
    </row>
    <row r="56" spans="1:60" ht="15.75" x14ac:dyDescent="0.25">
      <c r="A56" s="274"/>
      <c r="B56" s="160" t="str">
        <f>IF($AI$3=1024,4,IF($AI$3=256,"1",IF($AI$3=64,"0,25","0,125")))</f>
        <v>1</v>
      </c>
      <c r="C56" s="68">
        <f>+COUNTIFS(Feuil2!$A$4:$A$300,B56,Feuil2!$H$4:$H$300,0.01,Feuil2!$I$4:$I$300,'répartition colonne F'!$A$37)</f>
        <v>0</v>
      </c>
      <c r="D56" s="69">
        <f>+COUNTIFS(results!$F$5:$F$301,'répartition colonne F'!$B56,results!$M$5:$M$301,'répartition colonne F'!D$38,results!$B$5:$B$301,'répartition colonne F'!$A$37)</f>
        <v>0</v>
      </c>
      <c r="E56" s="69">
        <f>+COUNTIFS(results!$F$5:$F$301,'répartition colonne F'!$B56,results!$M$5:$M$301,'répartition colonne F'!E$38,results!$B$5:$B$301,'répartition colonne F'!$A$37)</f>
        <v>0</v>
      </c>
      <c r="F56" s="69">
        <f>+COUNTIFS(results!$F$5:$F$301,'répartition colonne F'!$B56,results!$M$5:$M$301,'répartition colonne F'!F$38,results!$B$5:$B$301,'répartition colonne F'!$A$37)</f>
        <v>0</v>
      </c>
      <c r="G56" s="69">
        <f>+COUNTIFS(results!$F$5:$F$301,'répartition colonne F'!$B56,results!$M$5:$M$301,'répartition colonne F'!G$38,results!$B$5:$B$301,'répartition colonne F'!$A$37)</f>
        <v>0</v>
      </c>
      <c r="H56" s="69">
        <f>+COUNTIFS(results!$F$5:$F$301,'répartition colonne F'!$B56,results!$M$5:$M$301,'répartition colonne F'!H$38,results!$B$5:$B$301,'répartition colonne F'!$A$37)</f>
        <v>0</v>
      </c>
      <c r="I56" s="69">
        <f>+COUNTIFS(results!$F$5:$F$301,'répartition colonne F'!$B56,results!$M$5:$M$301,'répartition colonne F'!I$38,results!$B$5:$B$301,'répartition colonne F'!$A$37)</f>
        <v>0</v>
      </c>
      <c r="J56" s="69">
        <f>+COUNTIFS(results!$F$5:$F$301,'répartition colonne F'!$B56,results!$M$5:$M$301,'répartition colonne F'!J$38,results!$B$5:$B$301,'répartition colonne F'!$A$37)</f>
        <v>0</v>
      </c>
      <c r="K56" s="69">
        <f>+COUNTIFS(results!$F$5:$F$301,'répartition colonne F'!$B56,results!$M$5:$M$301,'répartition colonne F'!K$38,results!$B$5:$B$301,'répartition colonne F'!$A$37)</f>
        <v>0</v>
      </c>
      <c r="L56" s="69">
        <f>+COUNTIFS(results!$F$5:$F$301,'répartition colonne F'!$B56,results!$M$5:$M$301,'répartition colonne F'!L$38,results!$B$5:$B$301,'répartition colonne F'!$A$37)</f>
        <v>0</v>
      </c>
      <c r="M56" s="69">
        <f>+COUNTIFS(results!$F$5:$F$301,'répartition colonne F'!$B56,results!$M$5:$M$301,'répartition colonne F'!M$38,results!$B$5:$B$301,'répartition colonne F'!$A$37)</f>
        <v>0</v>
      </c>
      <c r="N56" s="70">
        <f>+COUNTIFS(results!$F$5:$F$301,'répartition colonne F'!$B56,results!$M$5:$M$301,'répartition colonne F'!N$38,results!$B$5:$B$301,'répartition colonne F'!$A$37)</f>
        <v>0</v>
      </c>
      <c r="O56" s="70">
        <f>+COUNTIFS(results!$F$5:$F$301,'répartition colonne F'!$B56,results!$M$5:$M$301,'répartition colonne F'!O$38,results!$B$5:$B$301,'répartition colonne F'!$A$37)</f>
        <v>0</v>
      </c>
      <c r="P56" s="71">
        <f>+COUNTIFS(results!$F$5:$F$301,'répartition colonne F'!$B56,results!$M$5:$M$301,'répartition colonne F'!P$38,results!$B$5:$B$301,'répartition colonne F'!$A$37)</f>
        <v>0</v>
      </c>
      <c r="Q56" s="70">
        <f>+COUNTIFS(results!$F$5:$F$301,'répartition colonne F'!$B56,results!$M$5:$M$301,'répartition colonne F'!Q$38,results!$B$5:$B$301,'répartition colonne F'!$A$37)</f>
        <v>0</v>
      </c>
      <c r="R56" s="70">
        <f>+COUNTIFS(results!$F$5:$F$301,'répartition colonne F'!$B56,results!$M$5:$M$301,'répartition colonne F'!R$38,results!$B$5:$B$301,'répartition colonne F'!$A$37)</f>
        <v>0</v>
      </c>
      <c r="S56" s="69">
        <f>+COUNTIFS(results!$F$5:$F$301,'répartition colonne F'!$B56,results!$M$5:$M$301,'répartition colonne F'!S$38,results!$B$5:$B$301,'répartition colonne F'!$A$37)</f>
        <v>0</v>
      </c>
      <c r="T56" s="69">
        <f>+COUNTIFS(results!$F$5:$F$301,'répartition colonne F'!$B56,results!$M$5:$M$301,'répartition colonne F'!T$38,results!$B$5:$B$301,'répartition colonne F'!$A$37)</f>
        <v>0</v>
      </c>
      <c r="U56" s="69">
        <f>+COUNTIFS(results!$F$5:$F$301,'répartition colonne F'!$B56,results!$M$5:$M$301,'répartition colonne F'!U$38,results!$B$5:$B$301,'répartition colonne F'!$A$37)</f>
        <v>0</v>
      </c>
      <c r="V56" s="69">
        <f>+COUNTIFS(results!$F$5:$F$301,'répartition colonne F'!$B56,results!$M$5:$M$301,'répartition colonne F'!V$38,results!$B$5:$B$301,'répartition colonne F'!$A$37)</f>
        <v>0</v>
      </c>
      <c r="W56" s="69">
        <f>+COUNTIFS(results!$F$5:$F$301,'répartition colonne F'!$B56,results!$M$5:$M$301,'répartition colonne F'!W$38,results!$B$5:$B$301,'répartition colonne F'!$A$37)</f>
        <v>0</v>
      </c>
      <c r="X56" s="69">
        <f>+COUNTIFS(results!$F$5:$F$301,'répartition colonne F'!$B56,results!$M$5:$M$301,'répartition colonne F'!X$38,results!$B$5:$B$301,'répartition colonne F'!$A$37)</f>
        <v>0</v>
      </c>
      <c r="Y56" s="69">
        <f>+COUNTIFS(results!$F$5:$F$301,'répartition colonne F'!$B56,results!$M$5:$M$301,'répartition colonne F'!Y$38,results!$B$5:$B$301,'répartition colonne F'!$A$37)</f>
        <v>0</v>
      </c>
      <c r="Z56" s="69">
        <f>+COUNTIFS(results!$F$5:$F$301,'répartition colonne F'!$B56,results!$M$5:$M$301,'répartition colonne F'!Z$38,results!$B$5:$B$301,'répartition colonne F'!$A$37)</f>
        <v>0</v>
      </c>
      <c r="AA56" s="69">
        <f>+COUNTIFS(results!$F$5:$F$301,'répartition colonne F'!$B56,results!$M$5:$M$301,'répartition colonne F'!AA$38,results!$B$5:$B$301,'répartition colonne F'!$A$37)</f>
        <v>0</v>
      </c>
      <c r="AB56" s="69">
        <f>+COUNTIFS(results!$F$5:$F$301,'répartition colonne F'!$B56,results!$M$5:$M$301,'répartition colonne F'!AB$38,results!$B$5:$B$301,'répartition colonne F'!$A$37)</f>
        <v>0</v>
      </c>
      <c r="AC56" s="69">
        <f>+COUNTIFS(results!$F$5:$F$301,'répartition colonne F'!$B56,results!$M$5:$M$301,'répartition colonne F'!AC$38,results!$B$5:$B$301,'répartition colonne F'!$A$37)</f>
        <v>0</v>
      </c>
      <c r="AD56" s="69">
        <f>+COUNTIFS(results!$F$5:$F$301,'répartition colonne F'!$B56,results!$M$5:$M$301,'répartition colonne F'!AD$38,results!$B$5:$B$301,'répartition colonne F'!$A$37)</f>
        <v>0</v>
      </c>
      <c r="AE56" s="69">
        <f>+COUNTIFS(results!$F$5:$F$301,'répartition colonne F'!$B56,results!$M$5:$M$301,'répartition colonne F'!AE$38,results!$B$5:$B$301,'répartition colonne F'!$A$37)</f>
        <v>0</v>
      </c>
      <c r="AF56" s="69">
        <f>+COUNTIFS(results!$F$5:$F$301,'répartition colonne F'!$B56,results!$M$5:$M$301,'répartition colonne F'!AF$38,results!$B$5:$B$301,'répartition colonne F'!$A$37)</f>
        <v>0</v>
      </c>
      <c r="AG56" s="68">
        <f>+COUNTIFS(Feuil2!$A$4:$A$300,B56,Feuil2!$H$4:$H$300,$AJ$4,Feuil2!$I$4:$I$300,'répartition colonne F'!$A$37)</f>
        <v>0</v>
      </c>
      <c r="AL56" t="str">
        <f>IF(results!$M$3="Etest",IF(P59=0,1),"BMD")</f>
        <v>BMD</v>
      </c>
      <c r="AM56">
        <v>9.4E-2</v>
      </c>
      <c r="AP56" s="173"/>
      <c r="AQ56" s="198"/>
      <c r="AR56" s="196"/>
      <c r="AS56" s="199"/>
      <c r="AT56" s="80"/>
      <c r="AU56" s="80"/>
      <c r="AV56" s="80"/>
      <c r="AW56" s="80"/>
      <c r="AX56" s="80"/>
      <c r="AY56" s="80"/>
      <c r="AZ56" s="80"/>
      <c r="BA56" s="80"/>
      <c r="BB56" s="80"/>
      <c r="BC56" s="80"/>
      <c r="BD56" s="80"/>
      <c r="BE56" s="80"/>
      <c r="BF56" s="80"/>
      <c r="BG56" s="199"/>
      <c r="BH56" s="197"/>
    </row>
    <row r="57" spans="1:60" ht="15.75" x14ac:dyDescent="0.25">
      <c r="A57" s="274"/>
      <c r="B57" s="160" t="str">
        <f>IF($AI$3=1024,3,IF($AI$3=256,"0,75",IF($AI$3=64,"0,19","0,094")))</f>
        <v>0,75</v>
      </c>
      <c r="C57" s="68">
        <f>+COUNTIFS(Feuil2!$A$4:$A$300,B57,Feuil2!$H$4:$H$300,0.01,Feuil2!$I$4:$I$300,'répartition colonne F'!$A$37)</f>
        <v>0</v>
      </c>
      <c r="D57" s="69">
        <f>+COUNTIFS(results!$F$5:$F$301,'répartition colonne F'!$B57,results!$M$5:$M$301,'répartition colonne F'!D$38,results!$B$5:$B$301,'répartition colonne F'!$A$37)</f>
        <v>0</v>
      </c>
      <c r="E57" s="69">
        <f>+COUNTIFS(results!$F$5:$F$301,'répartition colonne F'!$B57,results!$M$5:$M$301,'répartition colonne F'!E$38,results!$B$5:$B$301,'répartition colonne F'!$A$37)</f>
        <v>0</v>
      </c>
      <c r="F57" s="69">
        <f>+COUNTIFS(results!$F$5:$F$301,'répartition colonne F'!$B57,results!$M$5:$M$301,'répartition colonne F'!F$38,results!$B$5:$B$301,'répartition colonne F'!$A$37)</f>
        <v>0</v>
      </c>
      <c r="G57" s="69">
        <f>+COUNTIFS(results!$F$5:$F$301,'répartition colonne F'!$B57,results!$M$5:$M$301,'répartition colonne F'!G$38,results!$B$5:$B$301,'répartition colonne F'!$A$37)</f>
        <v>0</v>
      </c>
      <c r="H57" s="69">
        <f>+COUNTIFS(results!$F$5:$F$301,'répartition colonne F'!$B57,results!$M$5:$M$301,'répartition colonne F'!H$38,results!$B$5:$B$301,'répartition colonne F'!$A$37)</f>
        <v>0</v>
      </c>
      <c r="I57" s="69">
        <f>+COUNTIFS(results!$F$5:$F$301,'répartition colonne F'!$B57,results!$M$5:$M$301,'répartition colonne F'!I$38,results!$B$5:$B$301,'répartition colonne F'!$A$37)</f>
        <v>0</v>
      </c>
      <c r="J57" s="69">
        <f>+COUNTIFS(results!$F$5:$F$301,'répartition colonne F'!$B57,results!$M$5:$M$301,'répartition colonne F'!J$38,results!$B$5:$B$301,'répartition colonne F'!$A$37)</f>
        <v>0</v>
      </c>
      <c r="K57" s="69">
        <f>+COUNTIFS(results!$F$5:$F$301,'répartition colonne F'!$B57,results!$M$5:$M$301,'répartition colonne F'!K$38,results!$B$5:$B$301,'répartition colonne F'!$A$37)</f>
        <v>0</v>
      </c>
      <c r="L57" s="69">
        <f>+COUNTIFS(results!$F$5:$F$301,'répartition colonne F'!$B57,results!$M$5:$M$301,'répartition colonne F'!L$38,results!$B$5:$B$301,'répartition colonne F'!$A$37)</f>
        <v>0</v>
      </c>
      <c r="M57" s="70">
        <f>+COUNTIFS(results!$F$5:$F$301,'répartition colonne F'!$B57,results!$M$5:$M$301,'répartition colonne F'!M$38,results!$B$5:$B$301,'répartition colonne F'!$A$37)</f>
        <v>0</v>
      </c>
      <c r="N57" s="70">
        <f>+COUNTIFS(results!$F$5:$F$301,'répartition colonne F'!$B57,results!$M$5:$M$301,'répartition colonne F'!N$38,results!$B$5:$B$301,'répartition colonne F'!$A$37)</f>
        <v>0</v>
      </c>
      <c r="O57" s="71">
        <f>+COUNTIFS(results!$F$5:$F$301,'répartition colonne F'!$B57,results!$M$5:$M$301,'répartition colonne F'!O$38,results!$B$5:$B$301,'répartition colonne F'!$A$37)</f>
        <v>0</v>
      </c>
      <c r="P57" s="70">
        <f>+COUNTIFS(results!$F$5:$F$301,'répartition colonne F'!$B57,results!$M$5:$M$301,'répartition colonne F'!P$38,results!$B$5:$B$301,'répartition colonne F'!$A$37)</f>
        <v>0</v>
      </c>
      <c r="Q57" s="70">
        <f>+COUNTIFS(results!$F$5:$F$301,'répartition colonne F'!$B57,results!$M$5:$M$301,'répartition colonne F'!Q$38,results!$B$5:$B$301,'répartition colonne F'!$A$37)</f>
        <v>0</v>
      </c>
      <c r="R57" s="205">
        <f>+COUNTIFS(results!$F$5:$F$301,'répartition colonne F'!$B57,results!$M$5:$M$301,'répartition colonne F'!R$38,results!$B$5:$B$301,'répartition colonne F'!$A$37)</f>
        <v>0</v>
      </c>
      <c r="S57" s="69">
        <f>+COUNTIFS(results!$F$5:$F$301,'répartition colonne F'!$B57,results!$M$5:$M$301,'répartition colonne F'!S$38,results!$B$5:$B$301,'répartition colonne F'!$A$37)</f>
        <v>0</v>
      </c>
      <c r="T57" s="69">
        <f>+COUNTIFS(results!$F$5:$F$301,'répartition colonne F'!$B57,results!$M$5:$M$301,'répartition colonne F'!T$38,results!$B$5:$B$301,'répartition colonne F'!$A$37)</f>
        <v>0</v>
      </c>
      <c r="U57" s="69">
        <f>+COUNTIFS(results!$F$5:$F$301,'répartition colonne F'!$B57,results!$M$5:$M$301,'répartition colonne F'!U$38,results!$B$5:$B$301,'répartition colonne F'!$A$37)</f>
        <v>0</v>
      </c>
      <c r="V57" s="69">
        <f>+COUNTIFS(results!$F$5:$F$301,'répartition colonne F'!$B57,results!$M$5:$M$301,'répartition colonne F'!V$38,results!$B$5:$B$301,'répartition colonne F'!$A$37)</f>
        <v>0</v>
      </c>
      <c r="W57" s="69">
        <f>+COUNTIFS(results!$F$5:$F$301,'répartition colonne F'!$B57,results!$M$5:$M$301,'répartition colonne F'!W$38,results!$B$5:$B$301,'répartition colonne F'!$A$37)</f>
        <v>0</v>
      </c>
      <c r="X57" s="69">
        <f>+COUNTIFS(results!$F$5:$F$301,'répartition colonne F'!$B57,results!$M$5:$M$301,'répartition colonne F'!X$38,results!$B$5:$B$301,'répartition colonne F'!$A$37)</f>
        <v>0</v>
      </c>
      <c r="Y57" s="69">
        <f>+COUNTIFS(results!$F$5:$F$301,'répartition colonne F'!$B57,results!$M$5:$M$301,'répartition colonne F'!Y$38,results!$B$5:$B$301,'répartition colonne F'!$A$37)</f>
        <v>0</v>
      </c>
      <c r="Z57" s="69">
        <f>+COUNTIFS(results!$F$5:$F$301,'répartition colonne F'!$B57,results!$M$5:$M$301,'répartition colonne F'!Z$38,results!$B$5:$B$301,'répartition colonne F'!$A$37)</f>
        <v>0</v>
      </c>
      <c r="AA57" s="69">
        <f>+COUNTIFS(results!$F$5:$F$301,'répartition colonne F'!$B57,results!$M$5:$M$301,'répartition colonne F'!AA$38,results!$B$5:$B$301,'répartition colonne F'!$A$37)</f>
        <v>0</v>
      </c>
      <c r="AB57" s="69">
        <f>+COUNTIFS(results!$F$5:$F$301,'répartition colonne F'!$B57,results!$M$5:$M$301,'répartition colonne F'!AB$38,results!$B$5:$B$301,'répartition colonne F'!$A$37)</f>
        <v>0</v>
      </c>
      <c r="AC57" s="69">
        <f>+COUNTIFS(results!$F$5:$F$301,'répartition colonne F'!$B57,results!$M$5:$M$301,'répartition colonne F'!AC$38,results!$B$5:$B$301,'répartition colonne F'!$A$37)</f>
        <v>0</v>
      </c>
      <c r="AD57" s="69">
        <f>+COUNTIFS(results!$F$5:$F$301,'répartition colonne F'!$B57,results!$M$5:$M$301,'répartition colonne F'!AD$38,results!$B$5:$B$301,'répartition colonne F'!$A$37)</f>
        <v>0</v>
      </c>
      <c r="AE57" s="69">
        <f>+COUNTIFS(results!$F$5:$F$301,'répartition colonne F'!$B57,results!$M$5:$M$301,'répartition colonne F'!AE$38,results!$B$5:$B$301,'répartition colonne F'!$A$37)</f>
        <v>0</v>
      </c>
      <c r="AF57" s="69">
        <f>+COUNTIFS(results!$F$5:$F$301,'répartition colonne F'!$B57,results!$M$5:$M$301,'répartition colonne F'!AF$38,results!$B$5:$B$301,'répartition colonne F'!$A$37)</f>
        <v>0</v>
      </c>
      <c r="AG57" s="68">
        <f>+COUNTIFS(Feuil2!$A$4:$A$300,B57,Feuil2!$H$4:$H$300,$AJ$4,Feuil2!$I$4:$I$300,'répartition colonne F'!$A$37)</f>
        <v>0</v>
      </c>
      <c r="AP57" s="173"/>
      <c r="AQ57" s="198"/>
      <c r="AR57" s="196"/>
      <c r="AS57" s="199"/>
      <c r="AT57" s="80"/>
      <c r="AU57" s="80"/>
      <c r="AV57" s="80"/>
      <c r="AW57" s="80"/>
      <c r="AX57" s="80"/>
      <c r="AY57" s="80"/>
      <c r="AZ57" s="80"/>
      <c r="BA57" s="80"/>
      <c r="BB57" s="80"/>
      <c r="BC57" s="80"/>
      <c r="BD57" s="80"/>
      <c r="BE57" s="80"/>
      <c r="BF57" s="80"/>
      <c r="BG57" s="199"/>
      <c r="BH57" s="197"/>
    </row>
    <row r="58" spans="1:60" ht="15.75" x14ac:dyDescent="0.25">
      <c r="A58" s="274"/>
      <c r="B58" s="160" t="str">
        <f>IF($AI$3=1024,2,IF($AI$3=256,"0,5",IF($AI$3=64,"0,125","0,064")))</f>
        <v>0,5</v>
      </c>
      <c r="C58" s="68">
        <f>+COUNTIFS(Feuil2!$A$4:$A$300,B58,Feuil2!$H$4:$H$300,0.01,Feuil2!$I$4:$I$300,'répartition colonne F'!$A$37)</f>
        <v>0</v>
      </c>
      <c r="D58" s="69">
        <f>+COUNTIFS(results!$F$5:$F$301,'répartition colonne F'!$B58,results!$M$5:$M$301,'répartition colonne F'!D$38,results!$B$5:$B$301,'répartition colonne F'!$A$37)</f>
        <v>0</v>
      </c>
      <c r="E58" s="69">
        <f>+COUNTIFS(results!$F$5:$F$301,'répartition colonne F'!$B58,results!$M$5:$M$301,'répartition colonne F'!E$38,results!$B$5:$B$301,'répartition colonne F'!$A$37)</f>
        <v>0</v>
      </c>
      <c r="F58" s="69">
        <f>+COUNTIFS(results!$F$5:$F$301,'répartition colonne F'!$B58,results!$M$5:$M$301,'répartition colonne F'!F$38,results!$B$5:$B$301,'répartition colonne F'!$A$37)</f>
        <v>0</v>
      </c>
      <c r="G58" s="69">
        <f>+COUNTIFS(results!$F$5:$F$301,'répartition colonne F'!$B58,results!$M$5:$M$301,'répartition colonne F'!G$38,results!$B$5:$B$301,'répartition colonne F'!$A$37)</f>
        <v>0</v>
      </c>
      <c r="H58" s="69">
        <f>+COUNTIFS(results!$F$5:$F$301,'répartition colonne F'!$B58,results!$M$5:$M$301,'répartition colonne F'!H$38,results!$B$5:$B$301,'répartition colonne F'!$A$37)</f>
        <v>0</v>
      </c>
      <c r="I58" s="69">
        <f>+COUNTIFS(results!$F$5:$F$301,'répartition colonne F'!$B58,results!$M$5:$M$301,'répartition colonne F'!I$38,results!$B$5:$B$301,'répartition colonne F'!$A$37)</f>
        <v>0</v>
      </c>
      <c r="J58" s="69">
        <f>+COUNTIFS(results!$F$5:$F$301,'répartition colonne F'!$B58,results!$M$5:$M$301,'répartition colonne F'!J$38,results!$B$5:$B$301,'répartition colonne F'!$A$37)</f>
        <v>0</v>
      </c>
      <c r="K58" s="69">
        <f>+COUNTIFS(results!$F$5:$F$301,'répartition colonne F'!$B58,results!$M$5:$M$301,'répartition colonne F'!K$38,results!$B$5:$B$301,'répartition colonne F'!$A$37)</f>
        <v>0</v>
      </c>
      <c r="L58" s="70">
        <f>+COUNTIFS(results!$F$5:$F$301,'répartition colonne F'!$B58,results!$M$5:$M$301,'répartition colonne F'!L$38,results!$B$5:$B$301,'répartition colonne F'!$A$37)</f>
        <v>0</v>
      </c>
      <c r="M58" s="70">
        <f>+COUNTIFS(results!$F$5:$F$301,'répartition colonne F'!$B58,results!$M$5:$M$301,'répartition colonne F'!M$38,results!$B$5:$B$301,'répartition colonne F'!$A$37)</f>
        <v>0</v>
      </c>
      <c r="N58" s="71">
        <f>+COUNTIFS(results!$F$5:$F$301,'répartition colonne F'!$B58,results!$M$5:$M$301,'répartition colonne F'!N$38,results!$B$5:$B$301,'répartition colonne F'!$A$37)</f>
        <v>0</v>
      </c>
      <c r="O58" s="70">
        <f>+COUNTIFS(results!$F$5:$F$301,'répartition colonne F'!$B58,results!$M$5:$M$301,'répartition colonne F'!O$38,results!$B$5:$B$301,'répartition colonne F'!$A$37)</f>
        <v>0</v>
      </c>
      <c r="P58" s="70">
        <f>+COUNTIFS(results!$F$5:$F$301,'répartition colonne F'!$B58,results!$M$5:$M$301,'répartition colonne F'!P$38,results!$B$5:$B$301,'répartition colonne F'!$A$37)</f>
        <v>0</v>
      </c>
      <c r="Q58" s="69">
        <f>+COUNTIFS(results!$F$5:$F$301,'répartition colonne F'!$B58,results!$M$5:$M$301,'répartition colonne F'!Q$38,results!$B$5:$B$301,'répartition colonne F'!$A$37)</f>
        <v>0</v>
      </c>
      <c r="R58" s="69">
        <f>+COUNTIFS(results!$F$5:$F$301,'répartition colonne F'!$B58,results!$M$5:$M$301,'répartition colonne F'!R$38,results!$B$5:$B$301,'répartition colonne F'!$A$37)</f>
        <v>0</v>
      </c>
      <c r="S58" s="69">
        <f>+COUNTIFS(results!$F$5:$F$301,'répartition colonne F'!$B58,results!$M$5:$M$301,'répartition colonne F'!S$38,results!$B$5:$B$301,'répartition colonne F'!$A$37)</f>
        <v>0</v>
      </c>
      <c r="T58" s="69">
        <f>+COUNTIFS(results!$F$5:$F$301,'répartition colonne F'!$B58,results!$M$5:$M$301,'répartition colonne F'!T$38,results!$B$5:$B$301,'répartition colonne F'!$A$37)</f>
        <v>0</v>
      </c>
      <c r="U58" s="69">
        <f>+COUNTIFS(results!$F$5:$F$301,'répartition colonne F'!$B58,results!$M$5:$M$301,'répartition colonne F'!U$38,results!$B$5:$B$301,'répartition colonne F'!$A$37)</f>
        <v>0</v>
      </c>
      <c r="V58" s="69">
        <f>+COUNTIFS(results!$F$5:$F$301,'répartition colonne F'!$B58,results!$M$5:$M$301,'répartition colonne F'!V$38,results!$B$5:$B$301,'répartition colonne F'!$A$37)</f>
        <v>0</v>
      </c>
      <c r="W58" s="69">
        <f>+COUNTIFS(results!$F$5:$F$301,'répartition colonne F'!$B58,results!$M$5:$M$301,'répartition colonne F'!W$38,results!$B$5:$B$301,'répartition colonne F'!$A$37)</f>
        <v>0</v>
      </c>
      <c r="X58" s="69">
        <f>+COUNTIFS(results!$F$5:$F$301,'répartition colonne F'!$B58,results!$M$5:$M$301,'répartition colonne F'!X$38,results!$B$5:$B$301,'répartition colonne F'!$A$37)</f>
        <v>0</v>
      </c>
      <c r="Y58" s="69">
        <f>+COUNTIFS(results!$F$5:$F$301,'répartition colonne F'!$B58,results!$M$5:$M$301,'répartition colonne F'!Y$38,results!$B$5:$B$301,'répartition colonne F'!$A$37)</f>
        <v>0</v>
      </c>
      <c r="Z58" s="69">
        <f>+COUNTIFS(results!$F$5:$F$301,'répartition colonne F'!$B58,results!$M$5:$M$301,'répartition colonne F'!Z$38,results!$B$5:$B$301,'répartition colonne F'!$A$37)</f>
        <v>0</v>
      </c>
      <c r="AA58" s="69">
        <f>+COUNTIFS(results!$F$5:$F$301,'répartition colonne F'!$B58,results!$M$5:$M$301,'répartition colonne F'!AA$38,results!$B$5:$B$301,'répartition colonne F'!$A$37)</f>
        <v>0</v>
      </c>
      <c r="AB58" s="69">
        <f>+COUNTIFS(results!$F$5:$F$301,'répartition colonne F'!$B58,results!$M$5:$M$301,'répartition colonne F'!AB$38,results!$B$5:$B$301,'répartition colonne F'!$A$37)</f>
        <v>0</v>
      </c>
      <c r="AC58" s="69">
        <f>+COUNTIFS(results!$F$5:$F$301,'répartition colonne F'!$B58,results!$M$5:$M$301,'répartition colonne F'!AC$38,results!$B$5:$B$301,'répartition colonne F'!$A$37)</f>
        <v>0</v>
      </c>
      <c r="AD58" s="69">
        <f>+COUNTIFS(results!$F$5:$F$301,'répartition colonne F'!$B58,results!$M$5:$M$301,'répartition colonne F'!AD$38,results!$B$5:$B$301,'répartition colonne F'!$A$37)</f>
        <v>0</v>
      </c>
      <c r="AE58" s="69">
        <f>+COUNTIFS(results!$F$5:$F$301,'répartition colonne F'!$B58,results!$M$5:$M$301,'répartition colonne F'!AE$38,results!$B$5:$B$301,'répartition colonne F'!$A$37)</f>
        <v>0</v>
      </c>
      <c r="AF58" s="69">
        <f>+COUNTIFS(results!$F$5:$F$301,'répartition colonne F'!$B58,results!$M$5:$M$301,'répartition colonne F'!AF$38,results!$B$5:$B$301,'répartition colonne F'!$A$37)</f>
        <v>0</v>
      </c>
      <c r="AG58" s="68">
        <f>+COUNTIFS(Feuil2!$A$4:$A$300,B58,Feuil2!$H$4:$H$300,$AJ$4,Feuil2!$I$4:$I$300,'répartition colonne F'!$A$37)</f>
        <v>0</v>
      </c>
      <c r="AL58" t="str">
        <f>IF(results!$M$3="Etest",IF(N61=0,1),"BMD")</f>
        <v>BMD</v>
      </c>
      <c r="AM58">
        <v>4.7E-2</v>
      </c>
      <c r="AP58" s="173"/>
      <c r="AQ58" s="198"/>
      <c r="AR58" s="196"/>
      <c r="AS58" s="199"/>
      <c r="AT58" s="80"/>
      <c r="AU58" s="80"/>
      <c r="AV58" s="80"/>
      <c r="AW58" s="80"/>
      <c r="AX58" s="80"/>
      <c r="AY58" s="80"/>
      <c r="AZ58" s="80"/>
      <c r="BA58" s="80"/>
      <c r="BB58" s="80"/>
      <c r="BC58" s="80"/>
      <c r="BD58" s="80"/>
      <c r="BE58" s="80"/>
      <c r="BF58" s="80"/>
      <c r="BG58" s="199"/>
      <c r="BH58" s="197"/>
    </row>
    <row r="59" spans="1:60" ht="15.75" x14ac:dyDescent="0.25">
      <c r="A59" s="274"/>
      <c r="B59" s="160" t="str">
        <f>IF($AI$3=1024,1.5,IF($AI$3=256,"0,38",IF($AI$3=64,"0,094","0,047")))</f>
        <v>0,38</v>
      </c>
      <c r="C59" s="68">
        <f>+COUNTIFS(Feuil2!$A$4:$A$300,B59,Feuil2!$H$4:$H$300,0.01,Feuil2!$I$4:$I$300,'répartition colonne F'!$A$37)</f>
        <v>0</v>
      </c>
      <c r="D59" s="69">
        <f>+COUNTIFS(results!$F$5:$F$301,'répartition colonne F'!$B59,results!$M$5:$M$301,'répartition colonne F'!D$38,results!$B$5:$B$301,'répartition colonne F'!$A$37)</f>
        <v>0</v>
      </c>
      <c r="E59" s="69">
        <f>+COUNTIFS(results!$F$5:$F$301,'répartition colonne F'!$B59,results!$M$5:$M$301,'répartition colonne F'!E$38,results!$B$5:$B$301,'répartition colonne F'!$A$37)</f>
        <v>0</v>
      </c>
      <c r="F59" s="69">
        <f>+COUNTIFS(results!$F$5:$F$301,'répartition colonne F'!$B59,results!$M$5:$M$301,'répartition colonne F'!F$38,results!$B$5:$B$301,'répartition colonne F'!$A$37)</f>
        <v>0</v>
      </c>
      <c r="G59" s="69">
        <f>+COUNTIFS(results!$F$5:$F$301,'répartition colonne F'!$B59,results!$M$5:$M$301,'répartition colonne F'!G$38,results!$B$5:$B$301,'répartition colonne F'!$A$37)</f>
        <v>0</v>
      </c>
      <c r="H59" s="69">
        <f>+COUNTIFS(results!$F$5:$F$301,'répartition colonne F'!$B59,results!$M$5:$M$301,'répartition colonne F'!H$38,results!$B$5:$B$301,'répartition colonne F'!$A$37)</f>
        <v>0</v>
      </c>
      <c r="I59" s="69">
        <f>+COUNTIFS(results!$F$5:$F$301,'répartition colonne F'!$B59,results!$M$5:$M$301,'répartition colonne F'!I$38,results!$B$5:$B$301,'répartition colonne F'!$A$37)</f>
        <v>0</v>
      </c>
      <c r="J59" s="69">
        <f>+COUNTIFS(results!$F$5:$F$301,'répartition colonne F'!$B59,results!$M$5:$M$301,'répartition colonne F'!J$38,results!$B$5:$B$301,'répartition colonne F'!$A$37)</f>
        <v>0</v>
      </c>
      <c r="K59" s="70">
        <f>+COUNTIFS(results!$F$5:$F$301,'répartition colonne F'!$B59,results!$M$5:$M$301,'répartition colonne F'!K$38,results!$B$5:$B$301,'répartition colonne F'!$A$37)</f>
        <v>0</v>
      </c>
      <c r="L59" s="70">
        <f>+COUNTIFS(results!$F$5:$F$301,'répartition colonne F'!$B59,results!$M$5:$M$301,'répartition colonne F'!L$38,results!$B$5:$B$301,'répartition colonne F'!$A$37)</f>
        <v>0</v>
      </c>
      <c r="M59" s="71">
        <f>+COUNTIFS(results!$F$5:$F$301,'répartition colonne F'!$B59,results!$M$5:$M$301,'répartition colonne F'!M$38,results!$B$5:$B$301,'répartition colonne F'!$A$37)</f>
        <v>0</v>
      </c>
      <c r="N59" s="70">
        <f>+COUNTIFS(results!$F$5:$F$301,'répartition colonne F'!$B59,results!$M$5:$M$301,'répartition colonne F'!N$38,results!$B$5:$B$301,'répartition colonne F'!$A$37)</f>
        <v>0</v>
      </c>
      <c r="O59" s="70">
        <f>+COUNTIFS(results!$F$5:$F$301,'répartition colonne F'!$B59,results!$M$5:$M$301,'répartition colonne F'!O$38,results!$B$5:$B$301,'répartition colonne F'!$A$37)</f>
        <v>0</v>
      </c>
      <c r="P59" s="205">
        <f>+COUNTIFS(results!$F$5:$F$301,'répartition colonne F'!$B59,results!$M$5:$M$301,'répartition colonne F'!P$38,results!$B$5:$B$301,'répartition colonne F'!$A$37)</f>
        <v>0</v>
      </c>
      <c r="Q59" s="69">
        <f>+COUNTIFS(results!$F$5:$F$301,'répartition colonne F'!$B59,results!$M$5:$M$301,'répartition colonne F'!Q$38,results!$B$5:$B$301,'répartition colonne F'!$A$37)</f>
        <v>0</v>
      </c>
      <c r="R59" s="69">
        <f>+COUNTIFS(results!$F$5:$F$301,'répartition colonne F'!$B59,results!$M$5:$M$301,'répartition colonne F'!R$38,results!$B$5:$B$301,'répartition colonne F'!$A$37)</f>
        <v>0</v>
      </c>
      <c r="S59" s="69">
        <f>+COUNTIFS(results!$F$5:$F$301,'répartition colonne F'!$B59,results!$M$5:$M$301,'répartition colonne F'!S$38,results!$B$5:$B$301,'répartition colonne F'!$A$37)</f>
        <v>0</v>
      </c>
      <c r="T59" s="69">
        <f>+COUNTIFS(results!$F$5:$F$301,'répartition colonne F'!$B59,results!$M$5:$M$301,'répartition colonne F'!T$38,results!$B$5:$B$301,'répartition colonne F'!$A$37)</f>
        <v>0</v>
      </c>
      <c r="U59" s="69">
        <f>+COUNTIFS(results!$F$5:$F$301,'répartition colonne F'!$B59,results!$M$5:$M$301,'répartition colonne F'!U$38,results!$B$5:$B$301,'répartition colonne F'!$A$37)</f>
        <v>0</v>
      </c>
      <c r="V59" s="69">
        <f>+COUNTIFS(results!$F$5:$F$301,'répartition colonne F'!$B59,results!$M$5:$M$301,'répartition colonne F'!V$38,results!$B$5:$B$301,'répartition colonne F'!$A$37)</f>
        <v>0</v>
      </c>
      <c r="W59" s="69">
        <f>+COUNTIFS(results!$F$5:$F$301,'répartition colonne F'!$B59,results!$M$5:$M$301,'répartition colonne F'!W$38,results!$B$5:$B$301,'répartition colonne F'!$A$37)</f>
        <v>0</v>
      </c>
      <c r="X59" s="69">
        <f>+COUNTIFS(results!$F$5:$F$301,'répartition colonne F'!$B59,results!$M$5:$M$301,'répartition colonne F'!X$38,results!$B$5:$B$301,'répartition colonne F'!$A$37)</f>
        <v>0</v>
      </c>
      <c r="Y59" s="69">
        <f>+COUNTIFS(results!$F$5:$F$301,'répartition colonne F'!$B59,results!$M$5:$M$301,'répartition colonne F'!Y$38,results!$B$5:$B$301,'répartition colonne F'!$A$37)</f>
        <v>0</v>
      </c>
      <c r="Z59" s="69">
        <f>+COUNTIFS(results!$F$5:$F$301,'répartition colonne F'!$B59,results!$M$5:$M$301,'répartition colonne F'!Z$38,results!$B$5:$B$301,'répartition colonne F'!$A$37)</f>
        <v>0</v>
      </c>
      <c r="AA59" s="69">
        <f>+COUNTIFS(results!$F$5:$F$301,'répartition colonne F'!$B59,results!$M$5:$M$301,'répartition colonne F'!AA$38,results!$B$5:$B$301,'répartition colonne F'!$A$37)</f>
        <v>0</v>
      </c>
      <c r="AB59" s="69">
        <f>+COUNTIFS(results!$F$5:$F$301,'répartition colonne F'!$B59,results!$M$5:$M$301,'répartition colonne F'!AB$38,results!$B$5:$B$301,'répartition colonne F'!$A$37)</f>
        <v>0</v>
      </c>
      <c r="AC59" s="69">
        <f>+COUNTIFS(results!$F$5:$F$301,'répartition colonne F'!$B59,results!$M$5:$M$301,'répartition colonne F'!AC$38,results!$B$5:$B$301,'répartition colonne F'!$A$37)</f>
        <v>0</v>
      </c>
      <c r="AD59" s="69">
        <f>+COUNTIFS(results!$F$5:$F$301,'répartition colonne F'!$B59,results!$M$5:$M$301,'répartition colonne F'!AD$38,results!$B$5:$B$301,'répartition colonne F'!$A$37)</f>
        <v>0</v>
      </c>
      <c r="AE59" s="69">
        <f>+COUNTIFS(results!$F$5:$F$301,'répartition colonne F'!$B59,results!$M$5:$M$301,'répartition colonne F'!AE$38,results!$B$5:$B$301,'répartition colonne F'!$A$37)</f>
        <v>0</v>
      </c>
      <c r="AF59" s="69">
        <f>+COUNTIFS(results!$F$5:$F$301,'répartition colonne F'!$B59,results!$M$5:$M$301,'répartition colonne F'!AF$38,results!$B$5:$B$301,'répartition colonne F'!$A$37)</f>
        <v>0</v>
      </c>
      <c r="AG59" s="68">
        <f>+COUNTIFS(Feuil2!$A$4:$A$300,B59,Feuil2!$H$4:$H$300,$AJ$4,Feuil2!$I$4:$I$300,'répartition colonne F'!$A$37)</f>
        <v>0</v>
      </c>
      <c r="AP59" s="173"/>
      <c r="AQ59" s="198"/>
      <c r="AR59" s="90"/>
      <c r="AS59" s="199"/>
      <c r="AT59" s="199"/>
      <c r="AU59" s="199"/>
      <c r="AV59" s="199"/>
      <c r="AW59" s="199"/>
      <c r="AX59" s="199"/>
      <c r="AY59" s="199"/>
      <c r="AZ59" s="199"/>
      <c r="BA59" s="199"/>
      <c r="BB59" s="199"/>
      <c r="BC59" s="199"/>
      <c r="BD59" s="199"/>
      <c r="BE59" s="199"/>
      <c r="BF59" s="199"/>
      <c r="BG59" s="80"/>
      <c r="BH59" s="197"/>
    </row>
    <row r="60" spans="1:60" ht="15.75" x14ac:dyDescent="0.25">
      <c r="A60" s="274"/>
      <c r="B60" s="160" t="str">
        <f>IF($AI$3=1024,1,IF($AI$3=256,"0,25",IF($AI$3=64,"0,064","0,032")))</f>
        <v>0,25</v>
      </c>
      <c r="C60" s="68">
        <f>+COUNTIFS(Feuil2!$A$4:$A$300,B60,Feuil2!$H$4:$H$300,0.01,Feuil2!$I$4:$I$300,'répartition colonne F'!$A$37)</f>
        <v>0</v>
      </c>
      <c r="D60" s="69">
        <f>+COUNTIFS(results!$F$5:$F$301,'répartition colonne F'!$B60,results!$M$5:$M$301,'répartition colonne F'!D$38,results!$B$5:$B$301,'répartition colonne F'!$A$37)</f>
        <v>0</v>
      </c>
      <c r="E60" s="69">
        <f>+COUNTIFS(results!$F$5:$F$301,'répartition colonne F'!$B60,results!$M$5:$M$301,'répartition colonne F'!E$38,results!$B$5:$B$301,'répartition colonne F'!$A$37)</f>
        <v>0</v>
      </c>
      <c r="F60" s="69">
        <f>+COUNTIFS(results!$F$5:$F$301,'répartition colonne F'!$B60,results!$M$5:$M$301,'répartition colonne F'!F$38,results!$B$5:$B$301,'répartition colonne F'!$A$37)</f>
        <v>0</v>
      </c>
      <c r="G60" s="69">
        <f>+COUNTIFS(results!$F$5:$F$301,'répartition colonne F'!$B60,results!$M$5:$M$301,'répartition colonne F'!G$38,results!$B$5:$B$301,'répartition colonne F'!$A$37)</f>
        <v>0</v>
      </c>
      <c r="H60" s="69">
        <f>+COUNTIFS(results!$F$5:$F$301,'répartition colonne F'!$B60,results!$M$5:$M$301,'répartition colonne F'!H$38,results!$B$5:$B$301,'répartition colonne F'!$A$37)</f>
        <v>0</v>
      </c>
      <c r="I60" s="69">
        <f>+COUNTIFS(results!$F$5:$F$301,'répartition colonne F'!$B60,results!$M$5:$M$301,'répartition colonne F'!I$38,results!$B$5:$B$301,'répartition colonne F'!$A$37)</f>
        <v>0</v>
      </c>
      <c r="J60" s="70">
        <f>+COUNTIFS(results!$F$5:$F$301,'répartition colonne F'!$B60,results!$M$5:$M$301,'répartition colonne F'!J$38,results!$B$5:$B$301,'répartition colonne F'!$A$37)</f>
        <v>0</v>
      </c>
      <c r="K60" s="70">
        <f>+COUNTIFS(results!$F$5:$F$301,'répartition colonne F'!$B60,results!$M$5:$M$301,'répartition colonne F'!K$38,results!$B$5:$B$301,'répartition colonne F'!$A$37)</f>
        <v>0</v>
      </c>
      <c r="L60" s="71">
        <f>+COUNTIFS(results!$F$5:$F$301,'répartition colonne F'!$B60,results!$M$5:$M$301,'répartition colonne F'!L$38,results!$B$5:$B$301,'répartition colonne F'!$A$37)</f>
        <v>0</v>
      </c>
      <c r="M60" s="70">
        <f>+COUNTIFS(results!$F$5:$F$301,'répartition colonne F'!$B60,results!$M$5:$M$301,'répartition colonne F'!M$38,results!$B$5:$B$301,'répartition colonne F'!$A$37)</f>
        <v>0</v>
      </c>
      <c r="N60" s="70">
        <f>+COUNTIFS(results!$F$5:$F$301,'répartition colonne F'!$B60,results!$M$5:$M$301,'répartition colonne F'!N$38,results!$B$5:$B$301,'répartition colonne F'!$A$37)</f>
        <v>0</v>
      </c>
      <c r="O60" s="69">
        <f>+COUNTIFS(results!$F$5:$F$301,'répartition colonne F'!$B60,results!$M$5:$M$301,'répartition colonne F'!O$38,results!$B$5:$B$301,'répartition colonne F'!$A$37)</f>
        <v>0</v>
      </c>
      <c r="P60" s="69">
        <f>+COUNTIFS(results!$F$5:$F$301,'répartition colonne F'!$B60,results!$M$5:$M$301,'répartition colonne F'!P$38,results!$B$5:$B$301,'répartition colonne F'!$A$37)</f>
        <v>0</v>
      </c>
      <c r="Q60" s="69">
        <f>+COUNTIFS(results!$F$5:$F$301,'répartition colonne F'!$B60,results!$M$5:$M$301,'répartition colonne F'!Q$38,results!$B$5:$B$301,'répartition colonne F'!$A$37)</f>
        <v>0</v>
      </c>
      <c r="R60" s="69">
        <f>+COUNTIFS(results!$F$5:$F$301,'répartition colonne F'!$B60,results!$M$5:$M$301,'répartition colonne F'!R$38,results!$B$5:$B$301,'répartition colonne F'!$A$37)</f>
        <v>0</v>
      </c>
      <c r="S60" s="69">
        <f>+COUNTIFS(results!$F$5:$F$301,'répartition colonne F'!$B60,results!$M$5:$M$301,'répartition colonne F'!S$38,results!$B$5:$B$301,'répartition colonne F'!$A$37)</f>
        <v>0</v>
      </c>
      <c r="T60" s="69">
        <f>+COUNTIFS(results!$F$5:$F$301,'répartition colonne F'!$B60,results!$M$5:$M$301,'répartition colonne F'!T$38,results!$B$5:$B$301,'répartition colonne F'!$A$37)</f>
        <v>0</v>
      </c>
      <c r="U60" s="69">
        <f>+COUNTIFS(results!$F$5:$F$301,'répartition colonne F'!$B60,results!$M$5:$M$301,'répartition colonne F'!U$38,results!$B$5:$B$301,'répartition colonne F'!$A$37)</f>
        <v>0</v>
      </c>
      <c r="V60" s="69">
        <f>+COUNTIFS(results!$F$5:$F$301,'répartition colonne F'!$B60,results!$M$5:$M$301,'répartition colonne F'!V$38,results!$B$5:$B$301,'répartition colonne F'!$A$37)</f>
        <v>0</v>
      </c>
      <c r="W60" s="69">
        <f>+COUNTIFS(results!$F$5:$F$301,'répartition colonne F'!$B60,results!$M$5:$M$301,'répartition colonne F'!W$38,results!$B$5:$B$301,'répartition colonne F'!$A$37)</f>
        <v>0</v>
      </c>
      <c r="X60" s="69">
        <f>+COUNTIFS(results!$F$5:$F$301,'répartition colonne F'!$B60,results!$M$5:$M$301,'répartition colonne F'!X$38,results!$B$5:$B$301,'répartition colonne F'!$A$37)</f>
        <v>0</v>
      </c>
      <c r="Y60" s="69">
        <f>+COUNTIFS(results!$F$5:$F$301,'répartition colonne F'!$B60,results!$M$5:$M$301,'répartition colonne F'!Y$38,results!$B$5:$B$301,'répartition colonne F'!$A$37)</f>
        <v>0</v>
      </c>
      <c r="Z60" s="69">
        <f>+COUNTIFS(results!$F$5:$F$301,'répartition colonne F'!$B60,results!$M$5:$M$301,'répartition colonne F'!Z$38,results!$B$5:$B$301,'répartition colonne F'!$A$37)</f>
        <v>0</v>
      </c>
      <c r="AA60" s="69">
        <f>+COUNTIFS(results!$F$5:$F$301,'répartition colonne F'!$B60,results!$M$5:$M$301,'répartition colonne F'!AA$38,results!$B$5:$B$301,'répartition colonne F'!$A$37)</f>
        <v>0</v>
      </c>
      <c r="AB60" s="69">
        <f>+COUNTIFS(results!$F$5:$F$301,'répartition colonne F'!$B60,results!$M$5:$M$301,'répartition colonne F'!AB$38,results!$B$5:$B$301,'répartition colonne F'!$A$37)</f>
        <v>0</v>
      </c>
      <c r="AC60" s="69">
        <f>+COUNTIFS(results!$F$5:$F$301,'répartition colonne F'!$B60,results!$M$5:$M$301,'répartition colonne F'!AC$38,results!$B$5:$B$301,'répartition colonne F'!$A$37)</f>
        <v>0</v>
      </c>
      <c r="AD60" s="69">
        <f>+COUNTIFS(results!$F$5:$F$301,'répartition colonne F'!$B60,results!$M$5:$M$301,'répartition colonne F'!AD$38,results!$B$5:$B$301,'répartition colonne F'!$A$37)</f>
        <v>0</v>
      </c>
      <c r="AE60" s="69">
        <f>+COUNTIFS(results!$F$5:$F$301,'répartition colonne F'!$B60,results!$M$5:$M$301,'répartition colonne F'!AE$38,results!$B$5:$B$301,'répartition colonne F'!$A$37)</f>
        <v>0</v>
      </c>
      <c r="AF60" s="69">
        <f>+COUNTIFS(results!$F$5:$F$301,'répartition colonne F'!$B60,results!$M$5:$M$301,'répartition colonne F'!AF$38,results!$B$5:$B$301,'répartition colonne F'!$A$37)</f>
        <v>0</v>
      </c>
      <c r="AG60" s="68">
        <f>+COUNTIFS(Feuil2!$A$4:$A$300,B60,Feuil2!$H$4:$H$300,$AJ$4,Feuil2!$I$4:$I$300,'répartition colonne F'!$A$37)</f>
        <v>0</v>
      </c>
      <c r="AL60" t="str">
        <f>IF(results!$M$3="Etest",IF(L63=0,1),"BMD")</f>
        <v>BMD</v>
      </c>
      <c r="AM60">
        <v>2.3E-2</v>
      </c>
      <c r="AP60" s="173"/>
      <c r="AQ60" s="198"/>
      <c r="AR60" s="79"/>
      <c r="AS60" s="80"/>
      <c r="AT60" s="80"/>
      <c r="AU60" s="80"/>
      <c r="AV60" s="80"/>
      <c r="AW60" s="80"/>
      <c r="AX60" s="80"/>
      <c r="AY60" s="80"/>
      <c r="AZ60" s="80"/>
      <c r="BA60" s="80"/>
      <c r="BB60" s="80"/>
      <c r="BC60" s="80"/>
      <c r="BD60" s="80"/>
      <c r="BE60" s="80"/>
      <c r="BF60" s="80"/>
      <c r="BG60" s="80"/>
      <c r="BH60" s="80"/>
    </row>
    <row r="61" spans="1:60" ht="15.75" x14ac:dyDescent="0.25">
      <c r="A61" s="274"/>
      <c r="B61" s="160" t="str">
        <f>IF($AI$3=1024,0.75,IF($AI$3=256,"0,19",IF($AI$3=64,"0,047","0,023")))</f>
        <v>0,19</v>
      </c>
      <c r="C61" s="68">
        <f>+COUNTIFS(Feuil2!$A$4:$A$300,B61,Feuil2!$H$4:$H$300,0.01,Feuil2!$I$4:$I$300,'répartition colonne F'!$A$37)</f>
        <v>0</v>
      </c>
      <c r="D61" s="69">
        <f>+COUNTIFS(results!$F$5:$F$301,'répartition colonne F'!$B61,results!$M$5:$M$301,'répartition colonne F'!D$38,results!$B$5:$B$301,'répartition colonne F'!$A$37)</f>
        <v>0</v>
      </c>
      <c r="E61" s="69">
        <f>+COUNTIFS(results!$F$5:$F$301,'répartition colonne F'!$B61,results!$M$5:$M$301,'répartition colonne F'!E$38,results!$B$5:$B$301,'répartition colonne F'!$A$37)</f>
        <v>0</v>
      </c>
      <c r="F61" s="69">
        <f>+COUNTIFS(results!$F$5:$F$301,'répartition colonne F'!$B61,results!$M$5:$M$301,'répartition colonne F'!F$38,results!$B$5:$B$301,'répartition colonne F'!$A$37)</f>
        <v>0</v>
      </c>
      <c r="G61" s="69">
        <f>+COUNTIFS(results!$F$5:$F$301,'répartition colonne F'!$B61,results!$M$5:$M$301,'répartition colonne F'!G$38,results!$B$5:$B$301,'répartition colonne F'!$A$37)</f>
        <v>0</v>
      </c>
      <c r="H61" s="69">
        <f>+COUNTIFS(results!$F$5:$F$301,'répartition colonne F'!$B61,results!$M$5:$M$301,'répartition colonne F'!H$38,results!$B$5:$B$301,'répartition colonne F'!$A$37)</f>
        <v>0</v>
      </c>
      <c r="I61" s="70">
        <f>+COUNTIFS(results!$F$5:$F$301,'répartition colonne F'!$B61,results!$M$5:$M$301,'répartition colonne F'!I$38,results!$B$5:$B$301,'répartition colonne F'!$A$37)</f>
        <v>0</v>
      </c>
      <c r="J61" s="70">
        <f>+COUNTIFS(results!$F$5:$F$301,'répartition colonne F'!$B61,results!$M$5:$M$301,'répartition colonne F'!J$38,results!$B$5:$B$301,'répartition colonne F'!$A$37)</f>
        <v>0</v>
      </c>
      <c r="K61" s="71">
        <f>+COUNTIFS(results!$F$5:$F$301,'répartition colonne F'!$B61,results!$M$5:$M$301,'répartition colonne F'!K$38,results!$B$5:$B$301,'répartition colonne F'!$A$37)</f>
        <v>0</v>
      </c>
      <c r="L61" s="70">
        <f>+COUNTIFS(results!$F$5:$F$301,'répartition colonne F'!$B61,results!$M$5:$M$301,'répartition colonne F'!L$38,results!$B$5:$B$301,'répartition colonne F'!$A$37)</f>
        <v>0</v>
      </c>
      <c r="M61" s="70">
        <f>+COUNTIFS(results!$F$5:$F$301,'répartition colonne F'!$B61,results!$M$5:$M$301,'répartition colonne F'!M$38,results!$B$5:$B$301,'répartition colonne F'!$A$37)</f>
        <v>0</v>
      </c>
      <c r="N61" s="205">
        <f>+COUNTIFS(results!$F$5:$F$301,'répartition colonne F'!$B61,results!$M$5:$M$301,'répartition colonne F'!N$38,results!$B$5:$B$301,'répartition colonne F'!$A$37)</f>
        <v>0</v>
      </c>
      <c r="O61" s="69">
        <f>+COUNTIFS(results!$F$5:$F$301,'répartition colonne F'!$B61,results!$M$5:$M$301,'répartition colonne F'!O$38,results!$B$5:$B$301,'répartition colonne F'!$A$37)</f>
        <v>0</v>
      </c>
      <c r="P61" s="69">
        <f>+COUNTIFS(results!$F$5:$F$301,'répartition colonne F'!$B61,results!$M$5:$M$301,'répartition colonne F'!P$38,results!$B$5:$B$301,'répartition colonne F'!$A$37)</f>
        <v>0</v>
      </c>
      <c r="Q61" s="69">
        <f>+COUNTIFS(results!$F$5:$F$301,'répartition colonne F'!$B61,results!$M$5:$M$301,'répartition colonne F'!Q$38,results!$B$5:$B$301,'répartition colonne F'!$A$37)</f>
        <v>0</v>
      </c>
      <c r="R61" s="69">
        <f>+COUNTIFS(results!$F$5:$F$301,'répartition colonne F'!$B61,results!$M$5:$M$301,'répartition colonne F'!R$38,results!$B$5:$B$301,'répartition colonne F'!$A$37)</f>
        <v>0</v>
      </c>
      <c r="S61" s="69">
        <f>+COUNTIFS(results!$F$5:$F$301,'répartition colonne F'!$B61,results!$M$5:$M$301,'répartition colonne F'!S$38,results!$B$5:$B$301,'répartition colonne F'!$A$37)</f>
        <v>0</v>
      </c>
      <c r="T61" s="69">
        <f>+COUNTIFS(results!$F$5:$F$301,'répartition colonne F'!$B61,results!$M$5:$M$301,'répartition colonne F'!T$38,results!$B$5:$B$301,'répartition colonne F'!$A$37)</f>
        <v>0</v>
      </c>
      <c r="U61" s="69">
        <f>+COUNTIFS(results!$F$5:$F$301,'répartition colonne F'!$B61,results!$M$5:$M$301,'répartition colonne F'!U$38,results!$B$5:$B$301,'répartition colonne F'!$A$37)</f>
        <v>0</v>
      </c>
      <c r="V61" s="69">
        <f>+COUNTIFS(results!$F$5:$F$301,'répartition colonne F'!$B61,results!$M$5:$M$301,'répartition colonne F'!V$38,results!$B$5:$B$301,'répartition colonne F'!$A$37)</f>
        <v>0</v>
      </c>
      <c r="W61" s="69">
        <f>+COUNTIFS(results!$F$5:$F$301,'répartition colonne F'!$B61,results!$M$5:$M$301,'répartition colonne F'!W$38,results!$B$5:$B$301,'répartition colonne F'!$A$37)</f>
        <v>0</v>
      </c>
      <c r="X61" s="69">
        <f>+COUNTIFS(results!$F$5:$F$301,'répartition colonne F'!$B61,results!$M$5:$M$301,'répartition colonne F'!X$38,results!$B$5:$B$301,'répartition colonne F'!$A$37)</f>
        <v>0</v>
      </c>
      <c r="Y61" s="69">
        <f>+COUNTIFS(results!$F$5:$F$301,'répartition colonne F'!$B61,results!$M$5:$M$301,'répartition colonne F'!Y$38,results!$B$5:$B$301,'répartition colonne F'!$A$37)</f>
        <v>0</v>
      </c>
      <c r="Z61" s="69">
        <f>+COUNTIFS(results!$F$5:$F$301,'répartition colonne F'!$B61,results!$M$5:$M$301,'répartition colonne F'!Z$38,results!$B$5:$B$301,'répartition colonne F'!$A$37)</f>
        <v>0</v>
      </c>
      <c r="AA61" s="69">
        <f>+COUNTIFS(results!$F$5:$F$301,'répartition colonne F'!$B61,results!$M$5:$M$301,'répartition colonne F'!AA$38,results!$B$5:$B$301,'répartition colonne F'!$A$37)</f>
        <v>0</v>
      </c>
      <c r="AB61" s="69">
        <f>+COUNTIFS(results!$F$5:$F$301,'répartition colonne F'!$B61,results!$M$5:$M$301,'répartition colonne F'!AB$38,results!$B$5:$B$301,'répartition colonne F'!$A$37)</f>
        <v>0</v>
      </c>
      <c r="AC61" s="69">
        <f>+COUNTIFS(results!$F$5:$F$301,'répartition colonne F'!$B61,results!$M$5:$M$301,'répartition colonne F'!AC$38,results!$B$5:$B$301,'répartition colonne F'!$A$37)</f>
        <v>0</v>
      </c>
      <c r="AD61" s="69">
        <f>+COUNTIFS(results!$F$5:$F$301,'répartition colonne F'!$B61,results!$M$5:$M$301,'répartition colonne F'!AD$38,results!$B$5:$B$301,'répartition colonne F'!$A$37)</f>
        <v>0</v>
      </c>
      <c r="AE61" s="69">
        <f>+COUNTIFS(results!$F$5:$F$301,'répartition colonne F'!$B61,results!$M$5:$M$301,'répartition colonne F'!AE$38,results!$B$5:$B$301,'répartition colonne F'!$A$37)</f>
        <v>0</v>
      </c>
      <c r="AF61" s="69">
        <f>+COUNTIFS(results!$F$5:$F$301,'répartition colonne F'!$B61,results!$M$5:$M$301,'répartition colonne F'!AF$38,results!$B$5:$B$301,'répartition colonne F'!$A$37)</f>
        <v>0</v>
      </c>
      <c r="AG61" s="68">
        <f>+COUNTIFS(Feuil2!$A$4:$A$300,B61,Feuil2!$H$4:$H$300,$AJ$4,Feuil2!$I$4:$I$300,'répartition colonne F'!$A$37)</f>
        <v>0</v>
      </c>
      <c r="AP61" s="173"/>
      <c r="AQ61" s="196"/>
      <c r="AR61" s="199"/>
      <c r="AS61" s="80"/>
      <c r="AT61" s="80"/>
      <c r="AU61" s="80"/>
      <c r="AV61" s="80"/>
      <c r="AW61" s="80"/>
      <c r="AX61" s="80"/>
      <c r="AY61" s="80"/>
      <c r="AZ61" s="80"/>
      <c r="BA61" s="80"/>
      <c r="BB61" s="80"/>
      <c r="BC61" s="80"/>
      <c r="BD61" s="80"/>
      <c r="BE61" s="80"/>
      <c r="BF61" s="80"/>
      <c r="BG61" s="199"/>
      <c r="BH61" s="197"/>
    </row>
    <row r="62" spans="1:60" ht="15.75" x14ac:dyDescent="0.25">
      <c r="A62" s="274"/>
      <c r="B62" s="160" t="str">
        <f>IF($AI$3=1024,0.5,IF($AI$3=256,"0,125",IF($AI$3=64,"0,032","0,016")))</f>
        <v>0,125</v>
      </c>
      <c r="C62" s="68">
        <f>+COUNTIFS(Feuil2!$A$4:$A$300,B62,Feuil2!$H$4:$H$300,0.01,Feuil2!$I$4:$I$300,'répartition colonne F'!$A$37)</f>
        <v>0</v>
      </c>
      <c r="D62" s="69">
        <f>+COUNTIFS(results!$F$5:$F$301,'répartition colonne F'!$B62,results!$M$5:$M$301,'répartition colonne F'!D$38,results!$B$5:$B$301,'répartition colonne F'!$A$37)</f>
        <v>0</v>
      </c>
      <c r="E62" s="69">
        <f>+COUNTIFS(results!$F$5:$F$301,'répartition colonne F'!$B62,results!$M$5:$M$301,'répartition colonne F'!E$38,results!$B$5:$B$301,'répartition colonne F'!$A$37)</f>
        <v>0</v>
      </c>
      <c r="F62" s="69">
        <f>+COUNTIFS(results!$F$5:$F$301,'répartition colonne F'!$B62,results!$M$5:$M$301,'répartition colonne F'!F$38,results!$B$5:$B$301,'répartition colonne F'!$A$37)</f>
        <v>0</v>
      </c>
      <c r="G62" s="69">
        <f>+COUNTIFS(results!$F$5:$F$301,'répartition colonne F'!$B62,results!$M$5:$M$301,'répartition colonne F'!G$38,results!$B$5:$B$301,'répartition colonne F'!$A$37)</f>
        <v>0</v>
      </c>
      <c r="H62" s="70">
        <f>+COUNTIFS(results!$F$5:$F$301,'répartition colonne F'!$B62,results!$M$5:$M$301,'répartition colonne F'!H$38,results!$B$5:$B$301,'répartition colonne F'!$A$37)</f>
        <v>0</v>
      </c>
      <c r="I62" s="70">
        <f>+COUNTIFS(results!$F$5:$F$301,'répartition colonne F'!$B62,results!$M$5:$M$301,'répartition colonne F'!I$38,results!$B$5:$B$301,'répartition colonne F'!$A$37)</f>
        <v>0</v>
      </c>
      <c r="J62" s="71">
        <f>+COUNTIFS(results!$F$5:$F$301,'répartition colonne F'!$B62,results!$M$5:$M$301,'répartition colonne F'!J$38,results!$B$5:$B$301,'répartition colonne F'!$A$37)</f>
        <v>0</v>
      </c>
      <c r="K62" s="70">
        <f>+COUNTIFS(results!$F$5:$F$301,'répartition colonne F'!$B62,results!$M$5:$M$301,'répartition colonne F'!K$38,results!$B$5:$B$301,'répartition colonne F'!$A$37)</f>
        <v>0</v>
      </c>
      <c r="L62" s="70">
        <f>+COUNTIFS(results!$F$5:$F$301,'répartition colonne F'!$B62,results!$M$5:$M$301,'répartition colonne F'!L$38,results!$B$5:$B$301,'répartition colonne F'!$A$37)</f>
        <v>0</v>
      </c>
      <c r="M62" s="69">
        <f>+COUNTIFS(results!$F$5:$F$301,'répartition colonne F'!$B62,results!$M$5:$M$301,'répartition colonne F'!M$38,results!$B$5:$B$301,'répartition colonne F'!$A$37)</f>
        <v>0</v>
      </c>
      <c r="N62" s="69">
        <f>+COUNTIFS(results!$F$5:$F$301,'répartition colonne F'!$B62,results!$M$5:$M$301,'répartition colonne F'!N$38,results!$B$5:$B$301,'répartition colonne F'!$A$37)</f>
        <v>0</v>
      </c>
      <c r="O62" s="69">
        <f>+COUNTIFS(results!$F$5:$F$301,'répartition colonne F'!$B62,results!$M$5:$M$301,'répartition colonne F'!O$38,results!$B$5:$B$301,'répartition colonne F'!$A$37)</f>
        <v>0</v>
      </c>
      <c r="P62" s="69">
        <f>+COUNTIFS(results!$F$5:$F$301,'répartition colonne F'!$B62,results!$M$5:$M$301,'répartition colonne F'!P$38,results!$B$5:$B$301,'répartition colonne F'!$A$37)</f>
        <v>0</v>
      </c>
      <c r="Q62" s="69">
        <f>+COUNTIFS(results!$F$5:$F$301,'répartition colonne F'!$B62,results!$M$5:$M$301,'répartition colonne F'!Q$38,results!$B$5:$B$301,'répartition colonne F'!$A$37)</f>
        <v>0</v>
      </c>
      <c r="R62" s="69">
        <f>+COUNTIFS(results!$F$5:$F$301,'répartition colonne F'!$B62,results!$M$5:$M$301,'répartition colonne F'!R$38,results!$B$5:$B$301,'répartition colonne F'!$A$37)</f>
        <v>0</v>
      </c>
      <c r="S62" s="69">
        <f>+COUNTIFS(results!$F$5:$F$301,'répartition colonne F'!$B62,results!$M$5:$M$301,'répartition colonne F'!S$38,results!$B$5:$B$301,'répartition colonne F'!$A$37)</f>
        <v>0</v>
      </c>
      <c r="T62" s="69">
        <f>+COUNTIFS(results!$F$5:$F$301,'répartition colonne F'!$B62,results!$M$5:$M$301,'répartition colonne F'!T$38,results!$B$5:$B$301,'répartition colonne F'!$A$37)</f>
        <v>0</v>
      </c>
      <c r="U62" s="69">
        <f>+COUNTIFS(results!$F$5:$F$301,'répartition colonne F'!$B62,results!$M$5:$M$301,'répartition colonne F'!U$38,results!$B$5:$B$301,'répartition colonne F'!$A$37)</f>
        <v>0</v>
      </c>
      <c r="V62" s="69">
        <f>+COUNTIFS(results!$F$5:$F$301,'répartition colonne F'!$B62,results!$M$5:$M$301,'répartition colonne F'!V$38,results!$B$5:$B$301,'répartition colonne F'!$A$37)</f>
        <v>0</v>
      </c>
      <c r="W62" s="69">
        <f>+COUNTIFS(results!$F$5:$F$301,'répartition colonne F'!$B62,results!$M$5:$M$301,'répartition colonne F'!W$38,results!$B$5:$B$301,'répartition colonne F'!$A$37)</f>
        <v>0</v>
      </c>
      <c r="X62" s="69">
        <f>+COUNTIFS(results!$F$5:$F$301,'répartition colonne F'!$B62,results!$M$5:$M$301,'répartition colonne F'!X$38,results!$B$5:$B$301,'répartition colonne F'!$A$37)</f>
        <v>0</v>
      </c>
      <c r="Y62" s="69">
        <f>+COUNTIFS(results!$F$5:$F$301,'répartition colonne F'!$B62,results!$M$5:$M$301,'répartition colonne F'!Y$38,results!$B$5:$B$301,'répartition colonne F'!$A$37)</f>
        <v>0</v>
      </c>
      <c r="Z62" s="69">
        <f>+COUNTIFS(results!$F$5:$F$301,'répartition colonne F'!$B62,results!$M$5:$M$301,'répartition colonne F'!Z$38,results!$B$5:$B$301,'répartition colonne F'!$A$37)</f>
        <v>0</v>
      </c>
      <c r="AA62" s="69">
        <f>+COUNTIFS(results!$F$5:$F$301,'répartition colonne F'!$B62,results!$M$5:$M$301,'répartition colonne F'!AA$38,results!$B$5:$B$301,'répartition colonne F'!$A$37)</f>
        <v>0</v>
      </c>
      <c r="AB62" s="69">
        <f>+COUNTIFS(results!$F$5:$F$301,'répartition colonne F'!$B62,results!$M$5:$M$301,'répartition colonne F'!AB$38,results!$B$5:$B$301,'répartition colonne F'!$A$37)</f>
        <v>0</v>
      </c>
      <c r="AC62" s="69">
        <f>+COUNTIFS(results!$F$5:$F$301,'répartition colonne F'!$B62,results!$M$5:$M$301,'répartition colonne F'!AC$38,results!$B$5:$B$301,'répartition colonne F'!$A$37)</f>
        <v>0</v>
      </c>
      <c r="AD62" s="69">
        <f>+COUNTIFS(results!$F$5:$F$301,'répartition colonne F'!$B62,results!$M$5:$M$301,'répartition colonne F'!AD$38,results!$B$5:$B$301,'répartition colonne F'!$A$37)</f>
        <v>0</v>
      </c>
      <c r="AE62" s="69">
        <f>+COUNTIFS(results!$F$5:$F$301,'répartition colonne F'!$B62,results!$M$5:$M$301,'répartition colonne F'!AE$38,results!$B$5:$B$301,'répartition colonne F'!$A$37)</f>
        <v>0</v>
      </c>
      <c r="AF62" s="69">
        <f>+COUNTIFS(results!$F$5:$F$301,'répartition colonne F'!$B62,results!$M$5:$M$301,'répartition colonne F'!AF$38,results!$B$5:$B$301,'répartition colonne F'!$A$37)</f>
        <v>0</v>
      </c>
      <c r="AG62" s="68">
        <f>+COUNTIFS(Feuil2!$A$4:$A$300,B62,Feuil2!$H$4:$H$300,$AJ$4,Feuil2!$I$4:$I$300,'répartition colonne F'!$A$37)</f>
        <v>0</v>
      </c>
      <c r="AL62" t="str">
        <f>IF(results!$M$3="Etest",IF(J65=0,1),"BMD")</f>
        <v>BMD</v>
      </c>
      <c r="AM62">
        <v>1.2E-2</v>
      </c>
      <c r="AP62" s="173"/>
      <c r="AQ62" s="196"/>
      <c r="AR62" s="199"/>
      <c r="AS62" s="80"/>
      <c r="AT62" s="80"/>
      <c r="AU62" s="80"/>
      <c r="AV62" s="80"/>
      <c r="AW62" s="80"/>
      <c r="AX62" s="80"/>
      <c r="AY62" s="80"/>
      <c r="AZ62" s="80"/>
      <c r="BA62" s="80"/>
      <c r="BB62" s="80"/>
      <c r="BC62" s="80"/>
      <c r="BD62" s="80"/>
      <c r="BE62" s="80"/>
      <c r="BF62" s="80"/>
      <c r="BG62" s="199"/>
      <c r="BH62" s="197"/>
    </row>
    <row r="63" spans="1:60" ht="15.75" x14ac:dyDescent="0.25">
      <c r="A63" s="274"/>
      <c r="B63" s="160" t="str">
        <f>IF($AI$3=1024,0.38,IF($AI$3=256,"0,094",IF($AI$3=64,"0,023","0,012")))</f>
        <v>0,094</v>
      </c>
      <c r="C63" s="68">
        <f>+COUNTIFS(Feuil2!$A$4:$A$300,B63,Feuil2!$H$4:$H$300,0.01,Feuil2!$I$4:$I$300,'répartition colonne F'!$A$37)</f>
        <v>0</v>
      </c>
      <c r="D63" s="69">
        <f>+COUNTIFS(results!$F$5:$F$301,'répartition colonne F'!$B63,results!$M$5:$M$301,'répartition colonne F'!D$38,results!$B$5:$B$301,'répartition colonne F'!$A$37)</f>
        <v>0</v>
      </c>
      <c r="E63" s="69">
        <f>+COUNTIFS(results!$F$5:$F$301,'répartition colonne F'!$B63,results!$M$5:$M$301,'répartition colonne F'!E$38,results!$B$5:$B$301,'répartition colonne F'!$A$37)</f>
        <v>0</v>
      </c>
      <c r="F63" s="69">
        <f>+COUNTIFS(results!$F$5:$F$301,'répartition colonne F'!$B63,results!$M$5:$M$301,'répartition colonne F'!F$38,results!$B$5:$B$301,'répartition colonne F'!$A$37)</f>
        <v>0</v>
      </c>
      <c r="G63" s="70">
        <f>+COUNTIFS(results!$F$5:$F$301,'répartition colonne F'!$B63,results!$M$5:$M$301,'répartition colonne F'!G$38,results!$B$5:$B$301,'répartition colonne F'!$A$37)</f>
        <v>0</v>
      </c>
      <c r="H63" s="70">
        <f>+COUNTIFS(results!$F$5:$F$301,'répartition colonne F'!$B63,results!$M$5:$M$301,'répartition colonne F'!H$38,results!$B$5:$B$301,'répartition colonne F'!$A$37)</f>
        <v>0</v>
      </c>
      <c r="I63" s="71">
        <f>+COUNTIFS(results!$F$5:$F$301,'répartition colonne F'!$B63,results!$M$5:$M$301,'répartition colonne F'!I$38,results!$B$5:$B$301,'répartition colonne F'!$A$37)</f>
        <v>0</v>
      </c>
      <c r="J63" s="70">
        <f>+COUNTIFS(results!$F$5:$F$301,'répartition colonne F'!$B63,results!$M$5:$M$301,'répartition colonne F'!J$38,results!$B$5:$B$301,'répartition colonne F'!$A$37)</f>
        <v>0</v>
      </c>
      <c r="K63" s="70">
        <f>+COUNTIFS(results!$F$5:$F$301,'répartition colonne F'!$B63,results!$M$5:$M$301,'répartition colonne F'!K$38,results!$B$5:$B$301,'répartition colonne F'!$A$37)</f>
        <v>0</v>
      </c>
      <c r="L63" s="205">
        <f>+COUNTIFS(results!$F$5:$F$301,'répartition colonne F'!$B63,results!$M$5:$M$301,'répartition colonne F'!L$38,results!$B$5:$B$301,'répartition colonne F'!$A$37)</f>
        <v>0</v>
      </c>
      <c r="M63" s="69">
        <f>+COUNTIFS(results!$F$5:$F$301,'répartition colonne F'!$B63,results!$M$5:$M$301,'répartition colonne F'!M$38,results!$B$5:$B$301,'répartition colonne F'!$A$37)</f>
        <v>0</v>
      </c>
      <c r="N63" s="69">
        <f>+COUNTIFS(results!$F$5:$F$301,'répartition colonne F'!$B63,results!$M$5:$M$301,'répartition colonne F'!N$38,results!$B$5:$B$301,'répartition colonne F'!$A$37)</f>
        <v>0</v>
      </c>
      <c r="O63" s="69">
        <f>+COUNTIFS(results!$F$5:$F$301,'répartition colonne F'!$B63,results!$M$5:$M$301,'répartition colonne F'!O$38,results!$B$5:$B$301,'répartition colonne F'!$A$37)</f>
        <v>0</v>
      </c>
      <c r="P63" s="69">
        <f>+COUNTIFS(results!$F$5:$F$301,'répartition colonne F'!$B63,results!$M$5:$M$301,'répartition colonne F'!P$38,results!$B$5:$B$301,'répartition colonne F'!$A$37)</f>
        <v>0</v>
      </c>
      <c r="Q63" s="69">
        <f>+COUNTIFS(results!$F$5:$F$301,'répartition colonne F'!$B63,results!$M$5:$M$301,'répartition colonne F'!Q$38,results!$B$5:$B$301,'répartition colonne F'!$A$37)</f>
        <v>0</v>
      </c>
      <c r="R63" s="69">
        <f>+COUNTIFS(results!$F$5:$F$301,'répartition colonne F'!$B63,results!$M$5:$M$301,'répartition colonne F'!R$38,results!$B$5:$B$301,'répartition colonne F'!$A$37)</f>
        <v>0</v>
      </c>
      <c r="S63" s="69">
        <f>+COUNTIFS(results!$F$5:$F$301,'répartition colonne F'!$B63,results!$M$5:$M$301,'répartition colonne F'!S$38,results!$B$5:$B$301,'répartition colonne F'!$A$37)</f>
        <v>0</v>
      </c>
      <c r="T63" s="69">
        <f>+COUNTIFS(results!$F$5:$F$301,'répartition colonne F'!$B63,results!$M$5:$M$301,'répartition colonne F'!T$38,results!$B$5:$B$301,'répartition colonne F'!$A$37)</f>
        <v>0</v>
      </c>
      <c r="U63" s="69">
        <f>+COUNTIFS(results!$F$5:$F$301,'répartition colonne F'!$B63,results!$M$5:$M$301,'répartition colonne F'!U$38,results!$B$5:$B$301,'répartition colonne F'!$A$37)</f>
        <v>0</v>
      </c>
      <c r="V63" s="69">
        <f>+COUNTIFS(results!$F$5:$F$301,'répartition colonne F'!$B63,results!$M$5:$M$301,'répartition colonne F'!V$38,results!$B$5:$B$301,'répartition colonne F'!$A$37)</f>
        <v>0</v>
      </c>
      <c r="W63" s="69">
        <f>+COUNTIFS(results!$F$5:$F$301,'répartition colonne F'!$B63,results!$M$5:$M$301,'répartition colonne F'!W$38,results!$B$5:$B$301,'répartition colonne F'!$A$37)</f>
        <v>0</v>
      </c>
      <c r="X63" s="69">
        <f>+COUNTIFS(results!$F$5:$F$301,'répartition colonne F'!$B63,results!$M$5:$M$301,'répartition colonne F'!X$38,results!$B$5:$B$301,'répartition colonne F'!$A$37)</f>
        <v>0</v>
      </c>
      <c r="Y63" s="69">
        <f>+COUNTIFS(results!$F$5:$F$301,'répartition colonne F'!$B63,results!$M$5:$M$301,'répartition colonne F'!Y$38,results!$B$5:$B$301,'répartition colonne F'!$A$37)</f>
        <v>0</v>
      </c>
      <c r="Z63" s="69">
        <f>+COUNTIFS(results!$F$5:$F$301,'répartition colonne F'!$B63,results!$M$5:$M$301,'répartition colonne F'!Z$38,results!$B$5:$B$301,'répartition colonne F'!$A$37)</f>
        <v>0</v>
      </c>
      <c r="AA63" s="69">
        <f>+COUNTIFS(results!$F$5:$F$301,'répartition colonne F'!$B63,results!$M$5:$M$301,'répartition colonne F'!AA$38,results!$B$5:$B$301,'répartition colonne F'!$A$37)</f>
        <v>0</v>
      </c>
      <c r="AB63" s="69">
        <f>+COUNTIFS(results!$F$5:$F$301,'répartition colonne F'!$B63,results!$M$5:$M$301,'répartition colonne F'!AB$38,results!$B$5:$B$301,'répartition colonne F'!$A$37)</f>
        <v>0</v>
      </c>
      <c r="AC63" s="69">
        <f>+COUNTIFS(results!$F$5:$F$301,'répartition colonne F'!$B63,results!$M$5:$M$301,'répartition colonne F'!AC$38,results!$B$5:$B$301,'répartition colonne F'!$A$37)</f>
        <v>0</v>
      </c>
      <c r="AD63" s="69">
        <f>+COUNTIFS(results!$F$5:$F$301,'répartition colonne F'!$B63,results!$M$5:$M$301,'répartition colonne F'!AD$38,results!$B$5:$B$301,'répartition colonne F'!$A$37)</f>
        <v>0</v>
      </c>
      <c r="AE63" s="69">
        <f>+COUNTIFS(results!$F$5:$F$301,'répartition colonne F'!$B63,results!$M$5:$M$301,'répartition colonne F'!AE$38,results!$B$5:$B$301,'répartition colonne F'!$A$37)</f>
        <v>0</v>
      </c>
      <c r="AF63" s="69">
        <f>+COUNTIFS(results!$F$5:$F$301,'répartition colonne F'!$B63,results!$M$5:$M$301,'répartition colonne F'!AF$38,results!$B$5:$B$301,'répartition colonne F'!$A$37)</f>
        <v>0</v>
      </c>
      <c r="AG63" s="68">
        <f>+COUNTIFS(Feuil2!$A$4:$A$300,B63,Feuil2!$H$4:$H$300,$AJ$4,Feuil2!$I$4:$I$300,'répartition colonne F'!$A$37)</f>
        <v>0</v>
      </c>
      <c r="AP63" s="173"/>
      <c r="AQ63" s="196"/>
      <c r="AR63" s="199"/>
      <c r="AS63" s="80"/>
      <c r="AT63" s="80"/>
      <c r="AU63" s="80"/>
      <c r="AV63" s="80"/>
      <c r="AW63" s="80"/>
      <c r="AX63" s="80"/>
      <c r="AY63" s="80"/>
      <c r="AZ63" s="80"/>
      <c r="BA63" s="80"/>
      <c r="BB63" s="80"/>
      <c r="BC63" s="80"/>
      <c r="BD63" s="80"/>
      <c r="BE63" s="80"/>
      <c r="BF63" s="80"/>
      <c r="BG63" s="199"/>
      <c r="BH63" s="197"/>
    </row>
    <row r="64" spans="1:60" ht="15.75" x14ac:dyDescent="0.25">
      <c r="A64" s="274"/>
      <c r="B64" s="160" t="str">
        <f>IF($AI$3=1024,0.25,IF($AI$3=256,"0,064",IF($AI$3=64,"0,016","0,008")))</f>
        <v>0,064</v>
      </c>
      <c r="C64" s="68">
        <f>+COUNTIFS(Feuil2!$A$4:$A$300,B64,Feuil2!$H$4:$H$300,0.01,Feuil2!$I$4:$I$300,'répartition colonne F'!$A$37)</f>
        <v>0</v>
      </c>
      <c r="D64" s="69">
        <f>+COUNTIFS(results!$F$5:$F$301,'répartition colonne F'!$B64,results!$M$5:$M$301,'répartition colonne F'!D$38,results!$B$5:$B$301,'répartition colonne F'!$A$37)</f>
        <v>0</v>
      </c>
      <c r="E64" s="69">
        <f>+COUNTIFS(results!$F$5:$F$301,'répartition colonne F'!$B64,results!$M$5:$M$301,'répartition colonne F'!E$38,results!$B$5:$B$301,'répartition colonne F'!$A$37)</f>
        <v>0</v>
      </c>
      <c r="F64" s="70">
        <f>+COUNTIFS(results!$F$5:$F$301,'répartition colonne F'!$B64,results!$M$5:$M$301,'répartition colonne F'!F$38,results!$B$5:$B$301,'répartition colonne F'!$A$37)</f>
        <v>0</v>
      </c>
      <c r="G64" s="70">
        <f>+COUNTIFS(results!$F$5:$F$301,'répartition colonne F'!$B64,results!$M$5:$M$301,'répartition colonne F'!G$38,results!$B$5:$B$301,'répartition colonne F'!$A$37)</f>
        <v>0</v>
      </c>
      <c r="H64" s="71">
        <f>+COUNTIFS(results!$F$5:$F$301,'répartition colonne F'!$B64,results!$M$5:$M$301,'répartition colonne F'!H$38,results!$B$5:$B$301,'répartition colonne F'!$A$37)</f>
        <v>0</v>
      </c>
      <c r="I64" s="70">
        <f>+COUNTIFS(results!$F$5:$F$301,'répartition colonne F'!$B64,results!$M$5:$M$301,'répartition colonne F'!I$38,results!$B$5:$B$301,'répartition colonne F'!$A$37)</f>
        <v>0</v>
      </c>
      <c r="J64" s="70">
        <f>+COUNTIFS(results!$F$5:$F$301,'répartition colonne F'!$B64,results!$M$5:$M$301,'répartition colonne F'!J$38,results!$B$5:$B$301,'répartition colonne F'!$A$37)</f>
        <v>0</v>
      </c>
      <c r="K64" s="69">
        <f>+COUNTIFS(results!$F$5:$F$301,'répartition colonne F'!$B64,results!$M$5:$M$301,'répartition colonne F'!K$38,results!$B$5:$B$301,'répartition colonne F'!$A$37)</f>
        <v>0</v>
      </c>
      <c r="L64" s="69">
        <f>+COUNTIFS(results!$F$5:$F$301,'répartition colonne F'!$B64,results!$M$5:$M$301,'répartition colonne F'!L$38,results!$B$5:$B$301,'répartition colonne F'!$A$37)</f>
        <v>0</v>
      </c>
      <c r="M64" s="69">
        <f>+COUNTIFS(results!$F$5:$F$301,'répartition colonne F'!$B64,results!$M$5:$M$301,'répartition colonne F'!M$38,results!$B$5:$B$301,'répartition colonne F'!$A$37)</f>
        <v>0</v>
      </c>
      <c r="N64" s="69">
        <f>+COUNTIFS(results!$F$5:$F$301,'répartition colonne F'!$B64,results!$M$5:$M$301,'répartition colonne F'!N$38,results!$B$5:$B$301,'répartition colonne F'!$A$37)</f>
        <v>0</v>
      </c>
      <c r="O64" s="69">
        <f>+COUNTIFS(results!$F$5:$F$301,'répartition colonne F'!$B64,results!$M$5:$M$301,'répartition colonne F'!O$38,results!$B$5:$B$301,'répartition colonne F'!$A$37)</f>
        <v>0</v>
      </c>
      <c r="P64" s="69">
        <f>+COUNTIFS(results!$F$5:$F$301,'répartition colonne F'!$B64,results!$M$5:$M$301,'répartition colonne F'!P$38,results!$B$5:$B$301,'répartition colonne F'!$A$37)</f>
        <v>0</v>
      </c>
      <c r="Q64" s="69">
        <f>+COUNTIFS(results!$F$5:$F$301,'répartition colonne F'!$B64,results!$M$5:$M$301,'répartition colonne F'!Q$38,results!$B$5:$B$301,'répartition colonne F'!$A$37)</f>
        <v>0</v>
      </c>
      <c r="R64" s="69">
        <f>+COUNTIFS(results!$F$5:$F$301,'répartition colonne F'!$B64,results!$M$5:$M$301,'répartition colonne F'!R$38,results!$B$5:$B$301,'répartition colonne F'!$A$37)</f>
        <v>0</v>
      </c>
      <c r="S64" s="69">
        <f>+COUNTIFS(results!$F$5:$F$301,'répartition colonne F'!$B64,results!$M$5:$M$301,'répartition colonne F'!S$38,results!$B$5:$B$301,'répartition colonne F'!$A$37)</f>
        <v>0</v>
      </c>
      <c r="T64" s="69">
        <f>+COUNTIFS(results!$F$5:$F$301,'répartition colonne F'!$B64,results!$M$5:$M$301,'répartition colonne F'!T$38,results!$B$5:$B$301,'répartition colonne F'!$A$37)</f>
        <v>0</v>
      </c>
      <c r="U64" s="69">
        <f>+COUNTIFS(results!$F$5:$F$301,'répartition colonne F'!$B64,results!$M$5:$M$301,'répartition colonne F'!U$38,results!$B$5:$B$301,'répartition colonne F'!$A$37)</f>
        <v>0</v>
      </c>
      <c r="V64" s="69">
        <f>+COUNTIFS(results!$F$5:$F$301,'répartition colonne F'!$B64,results!$M$5:$M$301,'répartition colonne F'!V$38,results!$B$5:$B$301,'répartition colonne F'!$A$37)</f>
        <v>0</v>
      </c>
      <c r="W64" s="69">
        <f>+COUNTIFS(results!$F$5:$F$301,'répartition colonne F'!$B64,results!$M$5:$M$301,'répartition colonne F'!W$38,results!$B$5:$B$301,'répartition colonne F'!$A$37)</f>
        <v>0</v>
      </c>
      <c r="X64" s="69">
        <f>+COUNTIFS(results!$F$5:$F$301,'répartition colonne F'!$B64,results!$M$5:$M$301,'répartition colonne F'!X$38,results!$B$5:$B$301,'répartition colonne F'!$A$37)</f>
        <v>0</v>
      </c>
      <c r="Y64" s="69">
        <f>+COUNTIFS(results!$F$5:$F$301,'répartition colonne F'!$B64,results!$M$5:$M$301,'répartition colonne F'!Y$38,results!$B$5:$B$301,'répartition colonne F'!$A$37)</f>
        <v>0</v>
      </c>
      <c r="Z64" s="69">
        <f>+COUNTIFS(results!$F$5:$F$301,'répartition colonne F'!$B64,results!$M$5:$M$301,'répartition colonne F'!Z$38,results!$B$5:$B$301,'répartition colonne F'!$A$37)</f>
        <v>0</v>
      </c>
      <c r="AA64" s="69">
        <f>+COUNTIFS(results!$F$5:$F$301,'répartition colonne F'!$B64,results!$M$5:$M$301,'répartition colonne F'!AA$38,results!$B$5:$B$301,'répartition colonne F'!$A$37)</f>
        <v>0</v>
      </c>
      <c r="AB64" s="69">
        <f>+COUNTIFS(results!$F$5:$F$301,'répartition colonne F'!$B64,results!$M$5:$M$301,'répartition colonne F'!AB$38,results!$B$5:$B$301,'répartition colonne F'!$A$37)</f>
        <v>0</v>
      </c>
      <c r="AC64" s="69">
        <f>+COUNTIFS(results!$F$5:$F$301,'répartition colonne F'!$B64,results!$M$5:$M$301,'répartition colonne F'!AC$38,results!$B$5:$B$301,'répartition colonne F'!$A$37)</f>
        <v>0</v>
      </c>
      <c r="AD64" s="69">
        <f>+COUNTIFS(results!$F$5:$F$301,'répartition colonne F'!$B64,results!$M$5:$M$301,'répartition colonne F'!AD$38,results!$B$5:$B$301,'répartition colonne F'!$A$37)</f>
        <v>0</v>
      </c>
      <c r="AE64" s="69">
        <f>+COUNTIFS(results!$F$5:$F$301,'répartition colonne F'!$B64,results!$M$5:$M$301,'répartition colonne F'!AE$38,results!$B$5:$B$301,'répartition colonne F'!$A$37)</f>
        <v>0</v>
      </c>
      <c r="AF64" s="69">
        <f>+COUNTIFS(results!$F$5:$F$301,'répartition colonne F'!$B64,results!$M$5:$M$301,'répartition colonne F'!AF$38,results!$B$5:$B$301,'répartition colonne F'!$A$37)</f>
        <v>0</v>
      </c>
      <c r="AG64" s="68">
        <f>+COUNTIFS(Feuil2!$A$4:$A$300,B64,Feuil2!$H$4:$H$300,$AJ$4,Feuil2!$I$4:$I$300,'répartition colonne F'!$A$37)</f>
        <v>0</v>
      </c>
      <c r="AL64" t="str">
        <f>IF(results!$M$3="Etest",IF(H67=0,1),"BMD")</f>
        <v>BMD</v>
      </c>
      <c r="AM64">
        <v>6.0000000000000001E-3</v>
      </c>
      <c r="AP64" s="173"/>
      <c r="AQ64" s="206"/>
      <c r="AR64" s="201"/>
      <c r="AS64" s="201"/>
      <c r="AT64" s="201"/>
      <c r="AU64" s="201"/>
      <c r="AV64" s="201"/>
      <c r="AW64" s="201"/>
      <c r="AX64" s="201"/>
      <c r="AY64" s="201"/>
      <c r="AZ64" s="201"/>
      <c r="BA64" s="201"/>
      <c r="BB64" s="201"/>
      <c r="BC64" s="201"/>
      <c r="BD64" s="201"/>
      <c r="BE64" s="201"/>
      <c r="BF64" s="201"/>
      <c r="BG64" s="201"/>
      <c r="BH64" s="95"/>
    </row>
    <row r="65" spans="1:60" ht="15.75" x14ac:dyDescent="0.25">
      <c r="A65" s="274"/>
      <c r="B65" s="160" t="str">
        <f>IF($AI$3=1024,0.19,IF($AI$3=256,"0,047",IF($AI$3=64,"0,012","0,006")))</f>
        <v>0,047</v>
      </c>
      <c r="C65" s="68">
        <f>+COUNTIFS(Feuil2!$A$4:$A$300,B65,Feuil2!$H$4:$H$300,0.01,Feuil2!$I$4:$I$300,'répartition colonne F'!$A$37)</f>
        <v>0</v>
      </c>
      <c r="D65" s="69">
        <f>+COUNTIFS(results!$F$5:$F$301,'répartition colonne F'!$B65,results!$M$5:$M$301,'répartition colonne F'!D$38,results!$B$5:$B$301,'répartition colonne F'!$A$37)</f>
        <v>0</v>
      </c>
      <c r="E65" s="70">
        <f>+COUNTIFS(results!$F$5:$F$301,'répartition colonne F'!$B65,results!$M$5:$M$301,'répartition colonne F'!E$38,results!$B$5:$B$301,'répartition colonne F'!$A$37)</f>
        <v>0</v>
      </c>
      <c r="F65" s="70">
        <f>+COUNTIFS(results!$F$5:$F$301,'répartition colonne F'!$B65,results!$M$5:$M$301,'répartition colonne F'!F$38,results!$B$5:$B$301,'répartition colonne F'!$A$37)</f>
        <v>0</v>
      </c>
      <c r="G65" s="71">
        <f>+COUNTIFS(results!$F$5:$F$301,'répartition colonne F'!$B65,results!$M$5:$M$301,'répartition colonne F'!G$38,results!$B$5:$B$301,'répartition colonne F'!$A$37)</f>
        <v>0</v>
      </c>
      <c r="H65" s="70">
        <f>+COUNTIFS(results!$F$5:$F$301,'répartition colonne F'!$B65,results!$M$5:$M$301,'répartition colonne F'!H$38,results!$B$5:$B$301,'répartition colonne F'!$A$37)</f>
        <v>0</v>
      </c>
      <c r="I65" s="70">
        <f>+COUNTIFS(results!$F$5:$F$301,'répartition colonne F'!$B65,results!$M$5:$M$301,'répartition colonne F'!I$38,results!$B$5:$B$301,'répartition colonne F'!$A$37)</f>
        <v>0</v>
      </c>
      <c r="J65" s="205">
        <f>+COUNTIFS(results!$F$5:$F$301,'répartition colonne F'!$B65,results!$M$5:$M$301,'répartition colonne F'!J$38,results!$B$5:$B$301,'répartition colonne F'!$A$37)</f>
        <v>0</v>
      </c>
      <c r="K65" s="69">
        <f>+COUNTIFS(results!$F$5:$F$301,'répartition colonne F'!$B65,results!$M$5:$M$301,'répartition colonne F'!K$38,results!$B$5:$B$301,'répartition colonne F'!$A$37)</f>
        <v>0</v>
      </c>
      <c r="L65" s="69">
        <f>+COUNTIFS(results!$F$5:$F$301,'répartition colonne F'!$B65,results!$M$5:$M$301,'répartition colonne F'!L$38,results!$B$5:$B$301,'répartition colonne F'!$A$37)</f>
        <v>0</v>
      </c>
      <c r="M65" s="69">
        <f>+COUNTIFS(results!$F$5:$F$301,'répartition colonne F'!$B65,results!$M$5:$M$301,'répartition colonne F'!M$38,results!$B$5:$B$301,'répartition colonne F'!$A$37)</f>
        <v>0</v>
      </c>
      <c r="N65" s="69">
        <f>+COUNTIFS(results!$F$5:$F$301,'répartition colonne F'!$B65,results!$M$5:$M$301,'répartition colonne F'!N$38,results!$B$5:$B$301,'répartition colonne F'!$A$37)</f>
        <v>0</v>
      </c>
      <c r="O65" s="69">
        <f>+COUNTIFS(results!$F$5:$F$301,'répartition colonne F'!$B65,results!$M$5:$M$301,'répartition colonne F'!O$38,results!$B$5:$B$301,'répartition colonne F'!$A$37)</f>
        <v>0</v>
      </c>
      <c r="P65" s="69">
        <f>+COUNTIFS(results!$F$5:$F$301,'répartition colonne F'!$B65,results!$M$5:$M$301,'répartition colonne F'!P$38,results!$B$5:$B$301,'répartition colonne F'!$A$37)</f>
        <v>0</v>
      </c>
      <c r="Q65" s="69">
        <f>+COUNTIFS(results!$F$5:$F$301,'répartition colonne F'!$B65,results!$M$5:$M$301,'répartition colonne F'!Q$38,results!$B$5:$B$301,'répartition colonne F'!$A$37)</f>
        <v>0</v>
      </c>
      <c r="R65" s="69">
        <f>+COUNTIFS(results!$F$5:$F$301,'répartition colonne F'!$B65,results!$M$5:$M$301,'répartition colonne F'!R$38,results!$B$5:$B$301,'répartition colonne F'!$A$37)</f>
        <v>0</v>
      </c>
      <c r="S65" s="69">
        <f>+COUNTIFS(results!$F$5:$F$301,'répartition colonne F'!$B65,results!$M$5:$M$301,'répartition colonne F'!S$38,results!$B$5:$B$301,'répartition colonne F'!$A$37)</f>
        <v>0</v>
      </c>
      <c r="T65" s="69">
        <f>+COUNTIFS(results!$F$5:$F$301,'répartition colonne F'!$B65,results!$M$5:$M$301,'répartition colonne F'!T$38,results!$B$5:$B$301,'répartition colonne F'!$A$37)</f>
        <v>0</v>
      </c>
      <c r="U65" s="69">
        <f>+COUNTIFS(results!$F$5:$F$301,'répartition colonne F'!$B65,results!$M$5:$M$301,'répartition colonne F'!U$38,results!$B$5:$B$301,'répartition colonne F'!$A$37)</f>
        <v>0</v>
      </c>
      <c r="V65" s="69">
        <f>+COUNTIFS(results!$F$5:$F$301,'répartition colonne F'!$B65,results!$M$5:$M$301,'répartition colonne F'!V$38,results!$B$5:$B$301,'répartition colonne F'!$A$37)</f>
        <v>0</v>
      </c>
      <c r="W65" s="69">
        <f>+COUNTIFS(results!$F$5:$F$301,'répartition colonne F'!$B65,results!$M$5:$M$301,'répartition colonne F'!W$38,results!$B$5:$B$301,'répartition colonne F'!$A$37)</f>
        <v>0</v>
      </c>
      <c r="X65" s="69">
        <f>+COUNTIFS(results!$F$5:$F$301,'répartition colonne F'!$B65,results!$M$5:$M$301,'répartition colonne F'!X$38,results!$B$5:$B$301,'répartition colonne F'!$A$37)</f>
        <v>0</v>
      </c>
      <c r="Y65" s="69">
        <f>+COUNTIFS(results!$F$5:$F$301,'répartition colonne F'!$B65,results!$M$5:$M$301,'répartition colonne F'!Y$38,results!$B$5:$B$301,'répartition colonne F'!$A$37)</f>
        <v>0</v>
      </c>
      <c r="Z65" s="69">
        <f>+COUNTIFS(results!$F$5:$F$301,'répartition colonne F'!$B65,results!$M$5:$M$301,'répartition colonne F'!Z$38,results!$B$5:$B$301,'répartition colonne F'!$A$37)</f>
        <v>0</v>
      </c>
      <c r="AA65" s="69">
        <f>+COUNTIFS(results!$F$5:$F$301,'répartition colonne F'!$B65,results!$M$5:$M$301,'répartition colonne F'!AA$38,results!$B$5:$B$301,'répartition colonne F'!$A$37)</f>
        <v>0</v>
      </c>
      <c r="AB65" s="69">
        <f>+COUNTIFS(results!$F$5:$F$301,'répartition colonne F'!$B65,results!$M$5:$M$301,'répartition colonne F'!AB$38,results!$B$5:$B$301,'répartition colonne F'!$A$37)</f>
        <v>0</v>
      </c>
      <c r="AC65" s="69">
        <f>+COUNTIFS(results!$F$5:$F$301,'répartition colonne F'!$B65,results!$M$5:$M$301,'répartition colonne F'!AC$38,results!$B$5:$B$301,'répartition colonne F'!$A$37)</f>
        <v>0</v>
      </c>
      <c r="AD65" s="69">
        <f>+COUNTIFS(results!$F$5:$F$301,'répartition colonne F'!$B65,results!$M$5:$M$301,'répartition colonne F'!AD$38,results!$B$5:$B$301,'répartition colonne F'!$A$37)</f>
        <v>0</v>
      </c>
      <c r="AE65" s="69">
        <f>+COUNTIFS(results!$F$5:$F$301,'répartition colonne F'!$B65,results!$M$5:$M$301,'répartition colonne F'!AE$38,results!$B$5:$B$301,'répartition colonne F'!$A$37)</f>
        <v>0</v>
      </c>
      <c r="AF65" s="69">
        <f>+COUNTIFS(results!$F$5:$F$301,'répartition colonne F'!$B65,results!$M$5:$M$301,'répartition colonne F'!AF$38,results!$B$5:$B$301,'répartition colonne F'!$A$37)</f>
        <v>0</v>
      </c>
      <c r="AG65" s="68">
        <f>+COUNTIFS(Feuil2!$A$4:$A$300,B65,Feuil2!$H$4:$H$300,$AJ$4,Feuil2!$I$4:$I$300,'répartition colonne F'!$A$37)</f>
        <v>0</v>
      </c>
      <c r="AP65" s="173"/>
      <c r="AQ65" s="195"/>
      <c r="AR65" s="200"/>
      <c r="AS65" s="196"/>
      <c r="AT65" s="196"/>
      <c r="AU65" s="196"/>
      <c r="AV65" s="196"/>
      <c r="AW65" s="196"/>
      <c r="AX65" s="196"/>
      <c r="AY65" s="196"/>
      <c r="AZ65" s="196"/>
      <c r="BA65" s="196"/>
      <c r="BB65" s="196"/>
      <c r="BC65" s="196"/>
      <c r="BD65" s="196"/>
      <c r="BE65" s="196"/>
      <c r="BF65" s="196"/>
      <c r="BG65" s="90"/>
      <c r="BH65" s="197"/>
    </row>
    <row r="66" spans="1:60" ht="15.75" x14ac:dyDescent="0.25">
      <c r="A66" s="274"/>
      <c r="B66" s="160" t="str">
        <f>IF($AI$3=1024,0.125,IF($AI$3=256,"0,032",IF($AI$3=64,"0,008","0,004")))</f>
        <v>0,032</v>
      </c>
      <c r="C66" s="70">
        <f>+COUNTIFS(Feuil2!$A$4:$A$300,B66,Feuil2!$H$4:$H$300,0.01,Feuil2!$I$4:$I$300,'répartition colonne F'!$A$37)</f>
        <v>0</v>
      </c>
      <c r="D66" s="70">
        <f>+COUNTIFS(results!$F$5:$F$301,'répartition colonne F'!$B66,results!$M$5:$M$301,'répartition colonne F'!D$38,results!$B$5:$B$301,'répartition colonne F'!$A$37)</f>
        <v>0</v>
      </c>
      <c r="E66" s="70">
        <f>+COUNTIFS(results!$F$5:$F$301,'répartition colonne F'!$B66,results!$M$5:$M$301,'répartition colonne F'!E$38,results!$B$5:$B$301,'répartition colonne F'!$A$37)</f>
        <v>0</v>
      </c>
      <c r="F66" s="71">
        <f>+COUNTIFS(results!$F$5:$F$301,'répartition colonne F'!$B66,results!$M$5:$M$301,'répartition colonne F'!F$38,results!$B$5:$B$301,'répartition colonne F'!$A$37)</f>
        <v>0</v>
      </c>
      <c r="G66" s="70">
        <f>+COUNTIFS(results!$F$5:$F$301,'répartition colonne F'!$B66,results!$M$5:$M$301,'répartition colonne F'!G$38,results!$B$5:$B$301,'répartition colonne F'!$A$37)</f>
        <v>0</v>
      </c>
      <c r="H66" s="70">
        <f>+COUNTIFS(results!$F$5:$F$301,'répartition colonne F'!$B66,results!$M$5:$M$301,'répartition colonne F'!H$38,results!$B$5:$B$301,'répartition colonne F'!$A$37)</f>
        <v>0</v>
      </c>
      <c r="I66" s="69">
        <f>+COUNTIFS(results!$F$5:$F$301,'répartition colonne F'!$B66,results!$M$5:$M$301,'répartition colonne F'!I$38,results!$B$5:$B$301,'répartition colonne F'!$A$37)</f>
        <v>0</v>
      </c>
      <c r="J66" s="69">
        <f>+COUNTIFS(results!$F$5:$F$301,'répartition colonne F'!$B66,results!$M$5:$M$301,'répartition colonne F'!J$38,results!$B$5:$B$301,'répartition colonne F'!$A$37)</f>
        <v>0</v>
      </c>
      <c r="K66" s="69">
        <f>+COUNTIFS(results!$F$5:$F$301,'répartition colonne F'!$B66,results!$M$5:$M$301,'répartition colonne F'!K$38,results!$B$5:$B$301,'répartition colonne F'!$A$37)</f>
        <v>0</v>
      </c>
      <c r="L66" s="69">
        <f>+COUNTIFS(results!$F$5:$F$301,'répartition colonne F'!$B66,results!$M$5:$M$301,'répartition colonne F'!L$38,results!$B$5:$B$301,'répartition colonne F'!$A$37)</f>
        <v>0</v>
      </c>
      <c r="M66" s="69">
        <f>+COUNTIFS(results!$F$5:$F$301,'répartition colonne F'!$B66,results!$M$5:$M$301,'répartition colonne F'!M$38,results!$B$5:$B$301,'répartition colonne F'!$A$37)</f>
        <v>0</v>
      </c>
      <c r="N66" s="69">
        <f>+COUNTIFS(results!$F$5:$F$301,'répartition colonne F'!$B66,results!$M$5:$M$301,'répartition colonne F'!N$38,results!$B$5:$B$301,'répartition colonne F'!$A$37)</f>
        <v>0</v>
      </c>
      <c r="O66" s="69">
        <f>+COUNTIFS(results!$F$5:$F$301,'répartition colonne F'!$B66,results!$M$5:$M$301,'répartition colonne F'!O$38,results!$B$5:$B$301,'répartition colonne F'!$A$37)</f>
        <v>0</v>
      </c>
      <c r="P66" s="69">
        <f>+COUNTIFS(results!$F$5:$F$301,'répartition colonne F'!$B66,results!$M$5:$M$301,'répartition colonne F'!P$38,results!$B$5:$B$301,'répartition colonne F'!$A$37)</f>
        <v>0</v>
      </c>
      <c r="Q66" s="69">
        <f>+COUNTIFS(results!$F$5:$F$301,'répartition colonne F'!$B66,results!$M$5:$M$301,'répartition colonne F'!Q$38,results!$B$5:$B$301,'répartition colonne F'!$A$37)</f>
        <v>0</v>
      </c>
      <c r="R66" s="69">
        <f>+COUNTIFS(results!$F$5:$F$301,'répartition colonne F'!$B66,results!$M$5:$M$301,'répartition colonne F'!R$38,results!$B$5:$B$301,'répartition colonne F'!$A$37)</f>
        <v>0</v>
      </c>
      <c r="S66" s="69">
        <f>+COUNTIFS(results!$F$5:$F$301,'répartition colonne F'!$B66,results!$M$5:$M$301,'répartition colonne F'!S$38,results!$B$5:$B$301,'répartition colonne F'!$A$37)</f>
        <v>0</v>
      </c>
      <c r="T66" s="69">
        <f>+COUNTIFS(results!$F$5:$F$301,'répartition colonne F'!$B66,results!$M$5:$M$301,'répartition colonne F'!T$38,results!$B$5:$B$301,'répartition colonne F'!$A$37)</f>
        <v>0</v>
      </c>
      <c r="U66" s="69">
        <f>+COUNTIFS(results!$F$5:$F$301,'répartition colonne F'!$B66,results!$M$5:$M$301,'répartition colonne F'!U$38,results!$B$5:$B$301,'répartition colonne F'!$A$37)</f>
        <v>0</v>
      </c>
      <c r="V66" s="69">
        <f>+COUNTIFS(results!$F$5:$F$301,'répartition colonne F'!$B66,results!$M$5:$M$301,'répartition colonne F'!V$38,results!$B$5:$B$301,'répartition colonne F'!$A$37)</f>
        <v>0</v>
      </c>
      <c r="W66" s="69">
        <f>+COUNTIFS(results!$F$5:$F$301,'répartition colonne F'!$B66,results!$M$5:$M$301,'répartition colonne F'!W$38,results!$B$5:$B$301,'répartition colonne F'!$A$37)</f>
        <v>0</v>
      </c>
      <c r="X66" s="69">
        <f>+COUNTIFS(results!$F$5:$F$301,'répartition colonne F'!$B66,results!$M$5:$M$301,'répartition colonne F'!X$38,results!$B$5:$B$301,'répartition colonne F'!$A$37)</f>
        <v>0</v>
      </c>
      <c r="Y66" s="69">
        <f>+COUNTIFS(results!$F$5:$F$301,'répartition colonne F'!$B66,results!$M$5:$M$301,'répartition colonne F'!Y$38,results!$B$5:$B$301,'répartition colonne F'!$A$37)</f>
        <v>0</v>
      </c>
      <c r="Z66" s="69">
        <f>+COUNTIFS(results!$F$5:$F$301,'répartition colonne F'!$B66,results!$M$5:$M$301,'répartition colonne F'!Z$38,results!$B$5:$B$301,'répartition colonne F'!$A$37)</f>
        <v>0</v>
      </c>
      <c r="AA66" s="69">
        <f>+COUNTIFS(results!$F$5:$F$301,'répartition colonne F'!$B66,results!$M$5:$M$301,'répartition colonne F'!AA$38,results!$B$5:$B$301,'répartition colonne F'!$A$37)</f>
        <v>0</v>
      </c>
      <c r="AB66" s="69">
        <f>+COUNTIFS(results!$F$5:$F$301,'répartition colonne F'!$B66,results!$M$5:$M$301,'répartition colonne F'!AB$38,results!$B$5:$B$301,'répartition colonne F'!$A$37)</f>
        <v>0</v>
      </c>
      <c r="AC66" s="69">
        <f>+COUNTIFS(results!$F$5:$F$301,'répartition colonne F'!$B66,results!$M$5:$M$301,'répartition colonne F'!AC$38,results!$B$5:$B$301,'répartition colonne F'!$A$37)</f>
        <v>0</v>
      </c>
      <c r="AD66" s="69">
        <f>+COUNTIFS(results!$F$5:$F$301,'répartition colonne F'!$B66,results!$M$5:$M$301,'répartition colonne F'!AD$38,results!$B$5:$B$301,'répartition colonne F'!$A$37)</f>
        <v>0</v>
      </c>
      <c r="AE66" s="69">
        <f>+COUNTIFS(results!$F$5:$F$301,'répartition colonne F'!$B66,results!$M$5:$M$301,'répartition colonne F'!AE$38,results!$B$5:$B$301,'répartition colonne F'!$A$37)</f>
        <v>0</v>
      </c>
      <c r="AF66" s="69">
        <f>+COUNTIFS(results!$F$5:$F$301,'répartition colonne F'!$B66,results!$M$5:$M$301,'répartition colonne F'!AF$38,results!$B$5:$B$301,'répartition colonne F'!$A$37)</f>
        <v>0</v>
      </c>
      <c r="AG66" s="68">
        <f>+COUNTIFS(Feuil2!$A$4:$A$300,B66,Feuil2!$H$4:$H$300,$AJ$4,Feuil2!$I$4:$I$300,'répartition colonne F'!$A$37)</f>
        <v>0</v>
      </c>
      <c r="AP66" s="173"/>
      <c r="AQ66" s="198"/>
      <c r="AR66" s="196"/>
      <c r="AS66" s="80"/>
      <c r="AT66" s="199"/>
      <c r="AU66" s="199"/>
      <c r="AV66" s="199"/>
      <c r="AW66" s="199"/>
      <c r="AX66" s="199"/>
      <c r="AY66" s="199"/>
      <c r="AZ66" s="199"/>
      <c r="BA66" s="199"/>
      <c r="BB66" s="199"/>
      <c r="BC66" s="199"/>
      <c r="BD66" s="199"/>
      <c r="BE66" s="199"/>
      <c r="BF66" s="199"/>
      <c r="BG66" s="199"/>
      <c r="BH66" s="197"/>
    </row>
    <row r="67" spans="1:60" ht="15.75" x14ac:dyDescent="0.25">
      <c r="A67" s="274"/>
      <c r="B67" s="160" t="str">
        <f>IF($AI$3=1024,0.094,IF($AI$3=256,"0,023",IF($AI$3=64,"0,006","0,003")))</f>
        <v>0,023</v>
      </c>
      <c r="C67" s="70">
        <f>+COUNTIFS(Feuil2!$A$4:$A$300,B67,Feuil2!$H$4:$H$300,0.01,Feuil2!$I$4:$I$300,'répartition colonne F'!$A$37)</f>
        <v>0</v>
      </c>
      <c r="D67" s="204">
        <f>+COUNTIFS(results!$F$5:$F$301,'répartition colonne F'!$B67,results!$M$5:$M$301,'répartition colonne F'!D$38,results!$B$5:$B$301,'répartition colonne F'!$A$37)</f>
        <v>0</v>
      </c>
      <c r="E67" s="194">
        <f>+COUNTIFS(results!$F$5:$F$301,'répartition colonne F'!$B67,results!$M$5:$M$301,'répartition colonne F'!E$38,results!$B$5:$B$301,'répartition colonne F'!$A$37)</f>
        <v>0</v>
      </c>
      <c r="F67" s="70">
        <f>+COUNTIFS(results!$F$5:$F$301,'répartition colonne F'!$B67,results!$M$5:$M$301,'répartition colonne F'!F$38,results!$B$5:$B$301,'répartition colonne F'!$A$37)</f>
        <v>0</v>
      </c>
      <c r="G67" s="70">
        <f>+COUNTIFS(results!$F$5:$F$301,'répartition colonne F'!$B67,results!$M$5:$M$301,'répartition colonne F'!G$38,results!$B$5:$B$301,'répartition colonne F'!$A$37)</f>
        <v>0</v>
      </c>
      <c r="H67" s="205">
        <f>+COUNTIFS(results!$F$5:$F$301,'répartition colonne F'!$B67,results!$M$5:$M$301,'répartition colonne F'!H$38,results!$B$5:$B$301,'répartition colonne F'!$A$37)</f>
        <v>0</v>
      </c>
      <c r="I67" s="69">
        <f>+COUNTIFS(results!$F$5:$F$301,'répartition colonne F'!$B67,results!$M$5:$M$301,'répartition colonne F'!I$38,results!$B$5:$B$301,'répartition colonne F'!$A$37)</f>
        <v>0</v>
      </c>
      <c r="J67" s="69">
        <f>+COUNTIFS(results!$F$5:$F$301,'répartition colonne F'!$B67,results!$M$5:$M$301,'répartition colonne F'!J$38,results!$B$5:$B$301,'répartition colonne F'!$A$37)</f>
        <v>0</v>
      </c>
      <c r="K67" s="69">
        <f>+COUNTIFS(results!$F$5:$F$301,'répartition colonne F'!$B67,results!$M$5:$M$301,'répartition colonne F'!K$38,results!$B$5:$B$301,'répartition colonne F'!$A$37)</f>
        <v>0</v>
      </c>
      <c r="L67" s="69">
        <f>+COUNTIFS(results!$F$5:$F$301,'répartition colonne F'!$B67,results!$M$5:$M$301,'répartition colonne F'!L$38,results!$B$5:$B$301,'répartition colonne F'!$A$37)</f>
        <v>0</v>
      </c>
      <c r="M67" s="69">
        <f>+COUNTIFS(results!$F$5:$F$301,'répartition colonne F'!$B67,results!$M$5:$M$301,'répartition colonne F'!M$38,results!$B$5:$B$301,'répartition colonne F'!$A$37)</f>
        <v>0</v>
      </c>
      <c r="N67" s="69">
        <f>+COUNTIFS(results!$F$5:$F$301,'répartition colonne F'!$B67,results!$M$5:$M$301,'répartition colonne F'!N$38,results!$B$5:$B$301,'répartition colonne F'!$A$37)</f>
        <v>0</v>
      </c>
      <c r="O67" s="69">
        <f>+COUNTIFS(results!$F$5:$F$301,'répartition colonne F'!$B67,results!$M$5:$M$301,'répartition colonne F'!O$38,results!$B$5:$B$301,'répartition colonne F'!$A$37)</f>
        <v>0</v>
      </c>
      <c r="P67" s="69">
        <f>+COUNTIFS(results!$F$5:$F$301,'répartition colonne F'!$B67,results!$M$5:$M$301,'répartition colonne F'!P$38,results!$B$5:$B$301,'répartition colonne F'!$A$37)</f>
        <v>0</v>
      </c>
      <c r="Q67" s="69">
        <f>+COUNTIFS(results!$F$5:$F$301,'répartition colonne F'!$B67,results!$M$5:$M$301,'répartition colonne F'!Q$38,results!$B$5:$B$301,'répartition colonne F'!$A$37)</f>
        <v>0</v>
      </c>
      <c r="R67" s="69">
        <f>+COUNTIFS(results!$F$5:$F$301,'répartition colonne F'!$B67,results!$M$5:$M$301,'répartition colonne F'!R$38,results!$B$5:$B$301,'répartition colonne F'!$A$37)</f>
        <v>0</v>
      </c>
      <c r="S67" s="69">
        <f>+COUNTIFS(results!$F$5:$F$301,'répartition colonne F'!$B67,results!$M$5:$M$301,'répartition colonne F'!S$38,results!$B$5:$B$301,'répartition colonne F'!$A$37)</f>
        <v>0</v>
      </c>
      <c r="T67" s="69">
        <f>+COUNTIFS(results!$F$5:$F$301,'répartition colonne F'!$B67,results!$M$5:$M$301,'répartition colonne F'!T$38,results!$B$5:$B$301,'répartition colonne F'!$A$37)</f>
        <v>0</v>
      </c>
      <c r="U67" s="69">
        <f>+COUNTIFS(results!$F$5:$F$301,'répartition colonne F'!$B67,results!$M$5:$M$301,'répartition colonne F'!U$38,results!$B$5:$B$301,'répartition colonne F'!$A$37)</f>
        <v>0</v>
      </c>
      <c r="V67" s="69">
        <f>+COUNTIFS(results!$F$5:$F$301,'répartition colonne F'!$B67,results!$M$5:$M$301,'répartition colonne F'!V$38,results!$B$5:$B$301,'répartition colonne F'!$A$37)</f>
        <v>0</v>
      </c>
      <c r="W67" s="69">
        <f>+COUNTIFS(results!$F$5:$F$301,'répartition colonne F'!$B67,results!$M$5:$M$301,'répartition colonne F'!W$38,results!$B$5:$B$301,'répartition colonne F'!$A$37)</f>
        <v>0</v>
      </c>
      <c r="X67" s="69">
        <f>+COUNTIFS(results!$F$5:$F$301,'répartition colonne F'!$B67,results!$M$5:$M$301,'répartition colonne F'!X$38,results!$B$5:$B$301,'répartition colonne F'!$A$37)</f>
        <v>0</v>
      </c>
      <c r="Y67" s="69">
        <f>+COUNTIFS(results!$F$5:$F$301,'répartition colonne F'!$B67,results!$M$5:$M$301,'répartition colonne F'!Y$38,results!$B$5:$B$301,'répartition colonne F'!$A$37)</f>
        <v>0</v>
      </c>
      <c r="Z67" s="69">
        <f>+COUNTIFS(results!$F$5:$F$301,'répartition colonne F'!$B67,results!$M$5:$M$301,'répartition colonne F'!Z$38,results!$B$5:$B$301,'répartition colonne F'!$A$37)</f>
        <v>0</v>
      </c>
      <c r="AA67" s="69">
        <f>+COUNTIFS(results!$F$5:$F$301,'répartition colonne F'!$B67,results!$M$5:$M$301,'répartition colonne F'!AA$38,results!$B$5:$B$301,'répartition colonne F'!$A$37)</f>
        <v>0</v>
      </c>
      <c r="AB67" s="69">
        <f>+COUNTIFS(results!$F$5:$F$301,'répartition colonne F'!$B67,results!$M$5:$M$301,'répartition colonne F'!AB$38,results!$B$5:$B$301,'répartition colonne F'!$A$37)</f>
        <v>0</v>
      </c>
      <c r="AC67" s="69">
        <f>+COUNTIFS(results!$F$5:$F$301,'répartition colonne F'!$B67,results!$M$5:$M$301,'répartition colonne F'!AC$38,results!$B$5:$B$301,'répartition colonne F'!$A$37)</f>
        <v>0</v>
      </c>
      <c r="AD67" s="69">
        <f>+COUNTIFS(results!$F$5:$F$301,'répartition colonne F'!$B67,results!$M$5:$M$301,'répartition colonne F'!AD$38,results!$B$5:$B$301,'répartition colonne F'!$A$37)</f>
        <v>0</v>
      </c>
      <c r="AE67" s="69">
        <f>+COUNTIFS(results!$F$5:$F$301,'répartition colonne F'!$B67,results!$M$5:$M$301,'répartition colonne F'!AE$38,results!$B$5:$B$301,'répartition colonne F'!$A$37)</f>
        <v>0</v>
      </c>
      <c r="AF67" s="69">
        <f>+COUNTIFS(results!$F$5:$F$301,'répartition colonne F'!$B67,results!$M$5:$M$301,'répartition colonne F'!AF$38,results!$B$5:$B$301,'répartition colonne F'!$A$37)</f>
        <v>0</v>
      </c>
      <c r="AG67" s="68">
        <f>+COUNTIFS(Feuil2!$A$4:$A$300,B67,Feuil2!$H$4:$H$300,$AJ$4,Feuil2!$I$4:$I$300,'répartition colonne F'!$A$37)</f>
        <v>0</v>
      </c>
      <c r="AP67" s="173"/>
      <c r="AQ67" s="198"/>
      <c r="AR67" s="196"/>
      <c r="AS67" s="199"/>
      <c r="AT67" s="80"/>
      <c r="AU67" s="80"/>
      <c r="AV67" s="80"/>
      <c r="AW67" s="80"/>
      <c r="AX67" s="80"/>
      <c r="AY67" s="80"/>
      <c r="AZ67" s="80"/>
      <c r="BA67" s="80"/>
      <c r="BB67" s="80"/>
      <c r="BC67" s="80"/>
      <c r="BD67" s="80"/>
      <c r="BE67" s="80"/>
      <c r="BF67" s="80"/>
      <c r="BG67" s="199"/>
      <c r="BH67" s="197"/>
    </row>
    <row r="68" spans="1:60" ht="15.75" x14ac:dyDescent="0.25">
      <c r="A68" s="280"/>
      <c r="B68" s="160" t="str">
        <f>IF($AI$3=1024,0.064,IF($AI$3=256,"0,016",IF($AI$3=64,"0,004","0,002")))</f>
        <v>0,016</v>
      </c>
      <c r="C68" s="71">
        <f>+COUNTIFS(Feuil2!$A$4:$A$300,B68,Feuil2!$H$4:$H$300,0.01,Feuil2!$I$4:$I$300,'répartition colonne F'!$A$37)</f>
        <v>0</v>
      </c>
      <c r="D68" s="71">
        <f>+COUNTIFS(results!$F$5:$F$301,'répartition colonne F'!$B68,results!$M$5:$M$301,'répartition colonne F'!D$38,results!$B$5:$B$301,'répartition colonne F'!$A$37)</f>
        <v>0</v>
      </c>
      <c r="E68" s="70">
        <f>+COUNTIFS(results!$F$5:$F$301,'répartition colonne F'!$B68,results!$M$5:$M$301,'répartition colonne F'!E$38,results!$B$5:$B$301,'répartition colonne F'!$A$37)</f>
        <v>0</v>
      </c>
      <c r="F68" s="70">
        <f>+COUNTIFS(results!$F$5:$F$301,'répartition colonne F'!$B68,results!$M$5:$M$301,'répartition colonne F'!F$38,results!$B$5:$B$301,'répartition colonne F'!$A$37)</f>
        <v>0</v>
      </c>
      <c r="G68" s="69">
        <f>+COUNTIFS(results!$F$5:$F$301,'répartition colonne F'!$B68,results!$M$5:$M$301,'répartition colonne F'!G$38,results!$B$5:$B$301,'répartition colonne F'!$A$37)</f>
        <v>0</v>
      </c>
      <c r="H68" s="69">
        <f>+COUNTIFS(results!$F$5:$F$301,'répartition colonne F'!$B68,results!$M$5:$M$301,'répartition colonne F'!H$38,results!$B$5:$B$301,'répartition colonne F'!$A$37)</f>
        <v>0</v>
      </c>
      <c r="I68" s="69">
        <f>+COUNTIFS(results!$F$5:$F$301,'répartition colonne F'!$B68,results!$M$5:$M$301,'répartition colonne F'!I$38,results!$B$5:$B$301,'répartition colonne F'!$A$37)</f>
        <v>0</v>
      </c>
      <c r="J68" s="69">
        <f>+COUNTIFS(results!$F$5:$F$301,'répartition colonne F'!$B68,results!$M$5:$M$301,'répartition colonne F'!J$38,results!$B$5:$B$301,'répartition colonne F'!$A$37)</f>
        <v>0</v>
      </c>
      <c r="K68" s="69">
        <f>+COUNTIFS(results!$F$5:$F$301,'répartition colonne F'!$B68,results!$M$5:$M$301,'répartition colonne F'!K$38,results!$B$5:$B$301,'répartition colonne F'!$A$37)</f>
        <v>0</v>
      </c>
      <c r="L68" s="69">
        <f>+COUNTIFS(results!$F$5:$F$301,'répartition colonne F'!$B68,results!$M$5:$M$301,'répartition colonne F'!L$38,results!$B$5:$B$301,'répartition colonne F'!$A$37)</f>
        <v>0</v>
      </c>
      <c r="M68" s="69">
        <f>+COUNTIFS(results!$F$5:$F$301,'répartition colonne F'!$B68,results!$M$5:$M$301,'répartition colonne F'!M$38,results!$B$5:$B$301,'répartition colonne F'!$A$37)</f>
        <v>0</v>
      </c>
      <c r="N68" s="69">
        <f>+COUNTIFS(results!$F$5:$F$301,'répartition colonne F'!$B68,results!$M$5:$M$301,'répartition colonne F'!N$38,results!$B$5:$B$301,'répartition colonne F'!$A$37)</f>
        <v>0</v>
      </c>
      <c r="O68" s="69">
        <f>+COUNTIFS(results!$F$5:$F$301,'répartition colonne F'!$B68,results!$M$5:$M$301,'répartition colonne F'!O$38,results!$B$5:$B$301,'répartition colonne F'!$A$37)</f>
        <v>0</v>
      </c>
      <c r="P68" s="69">
        <f>+COUNTIFS(results!$F$5:$F$301,'répartition colonne F'!$B68,results!$M$5:$M$301,'répartition colonne F'!P$38,results!$B$5:$B$301,'répartition colonne F'!$A$37)</f>
        <v>0</v>
      </c>
      <c r="Q68" s="69">
        <f>+COUNTIFS(results!$F$5:$F$301,'répartition colonne F'!$B68,results!$M$5:$M$301,'répartition colonne F'!Q$38,results!$B$5:$B$301,'répartition colonne F'!$A$37)</f>
        <v>0</v>
      </c>
      <c r="R68" s="69">
        <f>+COUNTIFS(results!$F$5:$F$301,'répartition colonne F'!$B68,results!$M$5:$M$301,'répartition colonne F'!R$38,results!$B$5:$B$301,'répartition colonne F'!$A$37)</f>
        <v>0</v>
      </c>
      <c r="S68" s="69">
        <f>+COUNTIFS(results!$F$5:$F$301,'répartition colonne F'!$B68,results!$M$5:$M$301,'répartition colonne F'!S$38,results!$B$5:$B$301,'répartition colonne F'!$A$37)</f>
        <v>0</v>
      </c>
      <c r="T68" s="69">
        <f>+COUNTIFS(results!$F$5:$F$301,'répartition colonne F'!$B68,results!$M$5:$M$301,'répartition colonne F'!T$38,results!$B$5:$B$301,'répartition colonne F'!$A$37)</f>
        <v>0</v>
      </c>
      <c r="U68" s="69">
        <f>+COUNTIFS(results!$F$5:$F$301,'répartition colonne F'!$B68,results!$M$5:$M$301,'répartition colonne F'!U$38,results!$B$5:$B$301,'répartition colonne F'!$A$37)</f>
        <v>0</v>
      </c>
      <c r="V68" s="69">
        <f>+COUNTIFS(results!$F$5:$F$301,'répartition colonne F'!$B68,results!$M$5:$M$301,'répartition colonne F'!V$38,results!$B$5:$B$301,'répartition colonne F'!$A$37)</f>
        <v>0</v>
      </c>
      <c r="W68" s="69">
        <f>+COUNTIFS(results!$F$5:$F$301,'répartition colonne F'!$B68,results!$M$5:$M$301,'répartition colonne F'!W$38,results!$B$5:$B$301,'répartition colonne F'!$A$37)</f>
        <v>0</v>
      </c>
      <c r="X68" s="69">
        <f>+COUNTIFS(results!$F$5:$F$301,'répartition colonne F'!$B68,results!$M$5:$M$301,'répartition colonne F'!X$38,results!$B$5:$B$301,'répartition colonne F'!$A$37)</f>
        <v>0</v>
      </c>
      <c r="Y68" s="69">
        <f>+COUNTIFS(results!$F$5:$F$301,'répartition colonne F'!$B68,results!$M$5:$M$301,'répartition colonne F'!Y$38,results!$B$5:$B$301,'répartition colonne F'!$A$37)</f>
        <v>0</v>
      </c>
      <c r="Z68" s="69">
        <f>+COUNTIFS(results!$F$5:$F$301,'répartition colonne F'!$B68,results!$M$5:$M$301,'répartition colonne F'!Z$38,results!$B$5:$B$301,'répartition colonne F'!$A$37)</f>
        <v>0</v>
      </c>
      <c r="AA68" s="69">
        <f>+COUNTIFS(results!$F$5:$F$301,'répartition colonne F'!$B68,results!$M$5:$M$301,'répartition colonne F'!AA$38,results!$B$5:$B$301,'répartition colonne F'!$A$37)</f>
        <v>0</v>
      </c>
      <c r="AB68" s="69">
        <f>+COUNTIFS(results!$F$5:$F$301,'répartition colonne F'!$B68,results!$M$5:$M$301,'répartition colonne F'!AB$38,results!$B$5:$B$301,'répartition colonne F'!$A$37)</f>
        <v>0</v>
      </c>
      <c r="AC68" s="69">
        <f>+COUNTIFS(results!$F$5:$F$301,'répartition colonne F'!$B68,results!$M$5:$M$301,'répartition colonne F'!AC$38,results!$B$5:$B$301,'répartition colonne F'!$A$37)</f>
        <v>0</v>
      </c>
      <c r="AD68" s="69">
        <f>+COUNTIFS(results!$F$5:$F$301,'répartition colonne F'!$B68,results!$M$5:$M$301,'répartition colonne F'!AD$38,results!$B$5:$B$301,'répartition colonne F'!$A$37)</f>
        <v>0</v>
      </c>
      <c r="AE68" s="69">
        <f>+COUNTIFS(results!$F$5:$F$301,'répartition colonne F'!$B68,results!$M$5:$M$301,'répartition colonne F'!AE$38,results!$B$5:$B$301,'répartition colonne F'!$A$37)</f>
        <v>0</v>
      </c>
      <c r="AF68" s="69">
        <f>+COUNTIFS(results!$F$5:$F$301,'répartition colonne F'!$B68,results!$M$5:$M$301,'répartition colonne F'!AF$38,results!$B$5:$B$301,'répartition colonne F'!$A$37)</f>
        <v>0</v>
      </c>
      <c r="AG68" s="68">
        <f>+COUNTIFS(Feuil2!$A$4:$A$300,B68,Feuil2!$H$4:$H$300,$AJ$4,Feuil2!$I$4:$I$300,'répartition colonne F'!$A$37)</f>
        <v>0</v>
      </c>
      <c r="AH68" s="72"/>
      <c r="AP68" s="173"/>
      <c r="AQ68" s="198"/>
      <c r="AR68" s="196"/>
      <c r="AS68" s="199"/>
      <c r="AT68" s="80"/>
      <c r="AU68" s="80"/>
      <c r="AV68" s="80"/>
      <c r="AW68" s="80"/>
      <c r="AX68" s="80"/>
      <c r="AY68" s="80"/>
      <c r="AZ68" s="80"/>
      <c r="BA68" s="80"/>
      <c r="BB68" s="80"/>
      <c r="BC68" s="80"/>
      <c r="BD68" s="80"/>
      <c r="BE68" s="80"/>
      <c r="BF68" s="80"/>
      <c r="BG68" s="199"/>
      <c r="BH68" s="197"/>
    </row>
    <row r="69" spans="1:60" ht="15.75" x14ac:dyDescent="0.25">
      <c r="B69" s="160" t="str">
        <f>IF($AI$3=1024,"&lt;0,064",IF($AI$3=256,"&lt;0,016",IF($AI$3=64,"&lt;0,004","&gt;=0,002")))</f>
        <v>&lt;0,016</v>
      </c>
      <c r="C69" s="71">
        <f>+COUNTIFS(Feuil2!$A$4:$A$300,0.01,Feuil2!$H$4:$H$300,0.01,Feuil2!$I$4:$I$300,'répartition colonne F'!$A$37)</f>
        <v>0</v>
      </c>
      <c r="D69" s="68">
        <f>+COUNTIFS(Feuil2!$A$4:$A$300,0.01,Feuil2!$H$4:$H$300,D$38,Feuil2!$I$4:$I$300,'répartition colonne F'!$A$37)</f>
        <v>0</v>
      </c>
      <c r="E69" s="68">
        <f>+COUNTIFS(Feuil2!$A$4:$A$300,0.01,Feuil2!$H$4:$H$300,E$38,Feuil2!$I$4:$I$300,'répartition colonne F'!$A$37)</f>
        <v>0</v>
      </c>
      <c r="F69" s="68">
        <f>+COUNTIFS(Feuil2!$A$4:$A$300,0.01,Feuil2!$H$4:$H$300,F$38,Feuil2!$I$4:$I$300,'répartition colonne F'!$A$37)</f>
        <v>0</v>
      </c>
      <c r="G69" s="68">
        <f>+COUNTIFS(Feuil2!$A$4:$A$300,0.01,Feuil2!$H$4:$H$300,G$38,Feuil2!$I$4:$I$300,'répartition colonne F'!$A$37)</f>
        <v>0</v>
      </c>
      <c r="H69" s="68">
        <f>+COUNTIFS(Feuil2!$A$4:$A$300,0.01,Feuil2!$H$4:$H$300,H$38,Feuil2!$I$4:$I$300,'répartition colonne F'!$A$37)</f>
        <v>0</v>
      </c>
      <c r="I69" s="68">
        <f>+COUNTIFS(Feuil2!$A$4:$A$300,0.01,Feuil2!$H$4:$H$300,I$38,Feuil2!$I$4:$I$300,'répartition colonne F'!$A$37)</f>
        <v>0</v>
      </c>
      <c r="J69" s="68">
        <f>+COUNTIFS(Feuil2!$A$4:$A$300,0.01,Feuil2!$H$4:$H$300,J$38,Feuil2!$I$4:$I$300,'répartition colonne F'!$A$37)</f>
        <v>0</v>
      </c>
      <c r="K69" s="68">
        <f>+COUNTIFS(Feuil2!$A$4:$A$300,0.01,Feuil2!$H$4:$H$300,K$38,Feuil2!$I$4:$I$300,'répartition colonne F'!$A$37)</f>
        <v>0</v>
      </c>
      <c r="L69" s="68">
        <f>+COUNTIFS(Feuil2!$A$4:$A$300,0.01,Feuil2!$H$4:$H$300,L$38,Feuil2!$I$4:$I$300,'répartition colonne F'!$A$37)</f>
        <v>0</v>
      </c>
      <c r="M69" s="68">
        <f>+COUNTIFS(Feuil2!$A$4:$A$300,0.01,Feuil2!$H$4:$H$300,M$38,Feuil2!$I$4:$I$300,'répartition colonne F'!$A$37)</f>
        <v>0</v>
      </c>
      <c r="N69" s="68">
        <f>+COUNTIFS(Feuil2!$A$4:$A$300,0.01,Feuil2!$H$4:$H$300,N$38,Feuil2!$I$4:$I$300,'répartition colonne F'!$A$37)</f>
        <v>0</v>
      </c>
      <c r="O69" s="68">
        <f>+COUNTIFS(Feuil2!$A$4:$A$300,0.01,Feuil2!$H$4:$H$300,O$38,Feuil2!$I$4:$I$300,'répartition colonne F'!$A$37)</f>
        <v>0</v>
      </c>
      <c r="P69" s="68">
        <f>+COUNTIFS(Feuil2!$A$4:$A$300,0.01,Feuil2!$H$4:$H$300,P$38,Feuil2!$I$4:$I$300,'répartition colonne F'!$A$37)</f>
        <v>0</v>
      </c>
      <c r="Q69" s="68">
        <f>+COUNTIFS(Feuil2!$A$4:$A$300,0.01,Feuil2!$H$4:$H$300,Q$38,Feuil2!$I$4:$I$300,'répartition colonne F'!$A$37)</f>
        <v>0</v>
      </c>
      <c r="R69" s="68">
        <f>+COUNTIFS(Feuil2!$A$4:$A$300,0.01,Feuil2!$H$4:$H$300,R$38,Feuil2!$I$4:$I$300,'répartition colonne F'!$A$37)</f>
        <v>0</v>
      </c>
      <c r="S69" s="68">
        <f>+COUNTIFS(Feuil2!$A$4:$A$300,0.01,Feuil2!$H$4:$H$300,S$38,Feuil2!$I$4:$I$300,'répartition colonne F'!$A$37)</f>
        <v>0</v>
      </c>
      <c r="T69" s="68">
        <f>+COUNTIFS(Feuil2!$A$4:$A$300,0.01,Feuil2!$H$4:$H$300,T$38,Feuil2!$I$4:$I$300,'répartition colonne F'!$A$37)</f>
        <v>0</v>
      </c>
      <c r="U69" s="68">
        <f>+COUNTIFS(Feuil2!$A$4:$A$300,0.01,Feuil2!$H$4:$H$300,U$38,Feuil2!$I$4:$I$300,'répartition colonne F'!$A$37)</f>
        <v>0</v>
      </c>
      <c r="V69" s="68">
        <f>+COUNTIFS(Feuil2!$A$4:$A$300,0.01,Feuil2!$H$4:$H$300,V$38,Feuil2!$I$4:$I$300,'répartition colonne F'!$A$37)</f>
        <v>0</v>
      </c>
      <c r="W69" s="68">
        <f>+COUNTIFS(Feuil2!$A$4:$A$300,0.01,Feuil2!$H$4:$H$300,W$38,Feuil2!$I$4:$I$300,'répartition colonne F'!$A$37)</f>
        <v>0</v>
      </c>
      <c r="X69" s="68">
        <f>+COUNTIFS(Feuil2!$A$4:$A$300,0.01,Feuil2!$H$4:$H$300,X$38,Feuil2!$I$4:$I$300,'répartition colonne F'!$A$37)</f>
        <v>0</v>
      </c>
      <c r="Y69" s="68">
        <f>+COUNTIFS(Feuil2!$A$4:$A$300,0.01,Feuil2!$H$4:$H$300,Y$38,Feuil2!$I$4:$I$300,'répartition colonne F'!$A$37)</f>
        <v>0</v>
      </c>
      <c r="Z69" s="68">
        <f>+COUNTIFS(Feuil2!$A$4:$A$300,0.01,Feuil2!$H$4:$H$300,Z$38,Feuil2!$I$4:$I$300,'répartition colonne F'!$A$37)</f>
        <v>0</v>
      </c>
      <c r="AA69" s="68">
        <f>+COUNTIFS(Feuil2!$A$4:$A$300,0.01,Feuil2!$H$4:$H$300,AA$38,Feuil2!$I$4:$I$300,'répartition colonne F'!$A$37)</f>
        <v>0</v>
      </c>
      <c r="AB69" s="68">
        <f>+COUNTIFS(Feuil2!$A$4:$A$300,0.01,Feuil2!$H$4:$H$300,AB$38,Feuil2!$I$4:$I$300,'répartition colonne F'!$A$37)</f>
        <v>0</v>
      </c>
      <c r="AC69" s="68">
        <f>+COUNTIFS(Feuil2!$A$4:$A$300,0.01,Feuil2!$H$4:$H$300,AC$38,Feuil2!$I$4:$I$300,'répartition colonne F'!$A$37)</f>
        <v>0</v>
      </c>
      <c r="AD69" s="68">
        <f>+COUNTIFS(Feuil2!$A$4:$A$300,0.01,Feuil2!$H$4:$H$300,AD$38,Feuil2!$I$4:$I$300,'répartition colonne F'!$A$37)</f>
        <v>0</v>
      </c>
      <c r="AE69" s="68">
        <f>+COUNTIFS(Feuil2!$A$4:$A$300,0.01,Feuil2!$H$4:$H$300,AE$38,Feuil2!$I$4:$I$300,'répartition colonne F'!$A$37)</f>
        <v>0</v>
      </c>
      <c r="AF69" s="68">
        <f>+COUNTIFS(Feuil2!$A$4:$A$300,0.01,Feuil2!$H$4:$H$300,AF$38,Feuil2!$I$4:$I$300,'répartition colonne F'!$A$37)</f>
        <v>0</v>
      </c>
      <c r="AG69" s="68">
        <f>+COUNTIFS(Feuil2!$A$4:$A$300,B69,Feuil2!$H$4:$H$300,$AJ$4,Feuil2!$I$4:$I$300,'répartition colonne F'!$A$37)</f>
        <v>0</v>
      </c>
      <c r="AP69" s="209"/>
      <c r="AQ69" s="198"/>
      <c r="AR69" s="196"/>
      <c r="AS69" s="199"/>
      <c r="AT69" s="80"/>
      <c r="AU69" s="80"/>
      <c r="AV69" s="80"/>
      <c r="AW69" s="80"/>
      <c r="AX69" s="80"/>
      <c r="AY69" s="80"/>
      <c r="AZ69" s="80"/>
      <c r="BA69" s="80"/>
      <c r="BB69" s="80"/>
      <c r="BC69" s="80"/>
      <c r="BD69" s="80"/>
      <c r="BE69" s="80"/>
      <c r="BF69" s="80"/>
      <c r="BG69" s="199"/>
      <c r="BH69" s="197"/>
    </row>
    <row r="70" spans="1:60" ht="15.75" x14ac:dyDescent="0.25">
      <c r="B70" s="73" t="s">
        <v>54</v>
      </c>
      <c r="C70" s="74">
        <f>SUM(C39:C69)</f>
        <v>0</v>
      </c>
      <c r="D70" s="74">
        <f t="shared" ref="D70:E70" si="4">SUM(D39:D69)</f>
        <v>0</v>
      </c>
      <c r="E70" s="74">
        <f t="shared" si="4"/>
        <v>0</v>
      </c>
      <c r="F70" s="74">
        <f t="shared" ref="F70:AG70" si="5">SUM(F39:F69)</f>
        <v>0</v>
      </c>
      <c r="G70" s="74">
        <f t="shared" si="5"/>
        <v>0</v>
      </c>
      <c r="H70" s="74">
        <f t="shared" si="5"/>
        <v>0</v>
      </c>
      <c r="I70" s="74">
        <f t="shared" ref="I70:AF70" si="6">SUM(I39:I69)</f>
        <v>0</v>
      </c>
      <c r="J70" s="74">
        <f t="shared" si="6"/>
        <v>0</v>
      </c>
      <c r="K70" s="74">
        <f t="shared" si="6"/>
        <v>0</v>
      </c>
      <c r="L70" s="74">
        <f t="shared" si="6"/>
        <v>0</v>
      </c>
      <c r="M70" s="74">
        <f t="shared" si="6"/>
        <v>0</v>
      </c>
      <c r="N70" s="74">
        <f t="shared" si="6"/>
        <v>0</v>
      </c>
      <c r="O70" s="74">
        <f t="shared" si="6"/>
        <v>0</v>
      </c>
      <c r="P70" s="74">
        <f t="shared" si="6"/>
        <v>0</v>
      </c>
      <c r="Q70" s="74">
        <f t="shared" si="6"/>
        <v>0</v>
      </c>
      <c r="R70" s="74">
        <f t="shared" si="6"/>
        <v>0</v>
      </c>
      <c r="S70" s="74">
        <f t="shared" si="6"/>
        <v>0</v>
      </c>
      <c r="T70" s="74">
        <f t="shared" si="6"/>
        <v>0</v>
      </c>
      <c r="U70" s="74">
        <f t="shared" si="6"/>
        <v>0</v>
      </c>
      <c r="V70" s="74">
        <f t="shared" si="6"/>
        <v>0</v>
      </c>
      <c r="W70" s="74">
        <f t="shared" si="6"/>
        <v>0</v>
      </c>
      <c r="X70" s="74">
        <f t="shared" si="6"/>
        <v>0</v>
      </c>
      <c r="Y70" s="74">
        <f t="shared" si="6"/>
        <v>0</v>
      </c>
      <c r="Z70" s="74">
        <f t="shared" si="6"/>
        <v>0</v>
      </c>
      <c r="AA70" s="74">
        <f t="shared" si="6"/>
        <v>0</v>
      </c>
      <c r="AB70" s="74">
        <f t="shared" si="6"/>
        <v>0</v>
      </c>
      <c r="AC70" s="74">
        <f t="shared" si="6"/>
        <v>0</v>
      </c>
      <c r="AD70" s="74">
        <f t="shared" si="6"/>
        <v>0</v>
      </c>
      <c r="AE70" s="74">
        <f t="shared" si="6"/>
        <v>0</v>
      </c>
      <c r="AF70" s="74">
        <f t="shared" si="6"/>
        <v>0</v>
      </c>
      <c r="AG70" s="74">
        <f t="shared" si="5"/>
        <v>0</v>
      </c>
      <c r="AH70" s="75">
        <f>SUM(C70:AG70)</f>
        <v>0</v>
      </c>
      <c r="AP70" s="209"/>
      <c r="AQ70" s="198"/>
      <c r="AR70" s="196"/>
      <c r="AS70" s="199"/>
      <c r="AT70" s="80"/>
      <c r="AU70" s="80"/>
      <c r="AV70" s="80"/>
      <c r="AW70" s="80"/>
      <c r="AX70" s="80"/>
      <c r="AY70" s="80"/>
      <c r="AZ70" s="80"/>
      <c r="BA70" s="80"/>
      <c r="BB70" s="80"/>
      <c r="BC70" s="80"/>
      <c r="BD70" s="80"/>
      <c r="BE70" s="80"/>
      <c r="BF70" s="80"/>
      <c r="BG70" s="199"/>
      <c r="BH70" s="197"/>
    </row>
    <row r="71" spans="1:60" ht="15" customHeight="1" x14ac:dyDescent="0.25">
      <c r="A71" s="82" t="s">
        <v>53</v>
      </c>
      <c r="AH71" s="95"/>
      <c r="AP71" s="209"/>
      <c r="AQ71" s="198"/>
      <c r="AR71" s="196"/>
      <c r="AS71" s="199"/>
      <c r="AT71" s="80"/>
      <c r="AU71" s="80"/>
      <c r="AV71" s="80"/>
      <c r="AW71" s="80"/>
      <c r="AX71" s="80"/>
      <c r="AY71" s="80"/>
      <c r="AZ71" s="80"/>
      <c r="BA71" s="80"/>
      <c r="BB71" s="80"/>
      <c r="BC71" s="80"/>
      <c r="BD71" s="80"/>
      <c r="BE71" s="80"/>
      <c r="BF71" s="80"/>
      <c r="BG71" s="199"/>
      <c r="BH71" s="197"/>
    </row>
    <row r="72" spans="1:60" ht="30" x14ac:dyDescent="0.25">
      <c r="A72" s="77" t="str">
        <f>CONCATENATE(results!$F$3,results!$F$4)</f>
        <v xml:space="preserve">
MIC µg/ml</v>
      </c>
      <c r="B72" s="272" t="str">
        <f>CONCATENATE(results!$W$3, " µg/mL")</f>
        <v>BMD µg/mL</v>
      </c>
      <c r="C72" s="272"/>
      <c r="D72" s="272"/>
      <c r="E72" s="272"/>
      <c r="F72" s="272"/>
      <c r="G72" s="272"/>
      <c r="H72" s="272"/>
      <c r="I72" s="272"/>
      <c r="J72" s="272"/>
      <c r="K72" s="272"/>
      <c r="L72" s="272"/>
      <c r="M72" s="272"/>
      <c r="N72" s="272"/>
      <c r="O72" s="272"/>
      <c r="P72" s="272"/>
      <c r="Q72" s="272"/>
      <c r="R72" s="272"/>
      <c r="S72" s="272"/>
      <c r="T72" s="272"/>
      <c r="U72" s="272"/>
      <c r="V72" s="272"/>
      <c r="W72" s="272"/>
      <c r="X72" s="272"/>
      <c r="Y72" s="272"/>
      <c r="Z72" s="272"/>
      <c r="AA72" s="272"/>
      <c r="AB72" s="272"/>
      <c r="AC72" s="272"/>
      <c r="AD72" s="272"/>
      <c r="AE72" s="272"/>
      <c r="AF72" s="272"/>
      <c r="AG72" s="272"/>
      <c r="AP72" s="108"/>
      <c r="AQ72" s="198"/>
      <c r="AR72" s="196"/>
      <c r="AS72" s="199"/>
      <c r="AT72" s="80"/>
      <c r="AU72" s="80"/>
      <c r="AV72" s="80"/>
      <c r="AW72" s="80"/>
      <c r="AX72" s="80"/>
      <c r="AY72" s="80"/>
      <c r="AZ72" s="80"/>
      <c r="BA72" s="80"/>
      <c r="BB72" s="80"/>
      <c r="BC72" s="80"/>
      <c r="BD72" s="80"/>
      <c r="BE72" s="80"/>
      <c r="BF72" s="80"/>
      <c r="BG72" s="199"/>
      <c r="BH72" s="197"/>
    </row>
    <row r="73" spans="1:60" ht="15.75" customHeight="1" x14ac:dyDescent="0.25">
      <c r="A73" s="273" t="s">
        <v>96</v>
      </c>
      <c r="B73" s="67"/>
      <c r="C73" s="159" t="str">
        <f>IF(results!$M$3="BMD",IF($AI$3=1024,"&lt;=0,064",IF($AI$3=256,"&lt;=0,016",IF($AI$3=64,"&lt;=0,004","&lt;=0,002"))),IF($AI$3=1024,"&lt;0,064",IF($AI$3=256,"&lt;0,016",IF($AI$3=64,"&lt;0,004","&lt;0,002"))))</f>
        <v>&lt;=0,016</v>
      </c>
      <c r="D73" s="160" t="str">
        <f>B103</f>
        <v>0,016</v>
      </c>
      <c r="E73" s="160" t="str">
        <f>B102</f>
        <v>0,023</v>
      </c>
      <c r="F73" s="160" t="str">
        <f>B101</f>
        <v>0,032</v>
      </c>
      <c r="G73" s="160" t="str">
        <f>B100</f>
        <v>0,047</v>
      </c>
      <c r="H73" s="160" t="str">
        <f>B99</f>
        <v>0,064</v>
      </c>
      <c r="I73" s="160" t="str">
        <f>B98</f>
        <v>0,094</v>
      </c>
      <c r="J73" s="160" t="str">
        <f>B97</f>
        <v>0,125</v>
      </c>
      <c r="K73" s="160" t="str">
        <f>B96</f>
        <v>0,19</v>
      </c>
      <c r="L73" s="160" t="str">
        <f>B95</f>
        <v>0,25</v>
      </c>
      <c r="M73" s="160" t="str">
        <f>B94</f>
        <v>0,38</v>
      </c>
      <c r="N73" s="160" t="str">
        <f>B93</f>
        <v>0,5</v>
      </c>
      <c r="O73" s="160" t="str">
        <f>B92</f>
        <v>0,75</v>
      </c>
      <c r="P73" s="160" t="str">
        <f>B91</f>
        <v>1</v>
      </c>
      <c r="Q73" s="160" t="str">
        <f>B90</f>
        <v>1,5</v>
      </c>
      <c r="R73" s="160" t="str">
        <f>B89</f>
        <v>2</v>
      </c>
      <c r="S73" s="160" t="str">
        <f>B88</f>
        <v>3</v>
      </c>
      <c r="T73" s="160" t="str">
        <f>B87</f>
        <v>4</v>
      </c>
      <c r="U73" s="160" t="str">
        <f>B86</f>
        <v>6</v>
      </c>
      <c r="V73" s="160" t="str">
        <f>B85</f>
        <v>8</v>
      </c>
      <c r="W73" s="160" t="str">
        <f>B84</f>
        <v>12</v>
      </c>
      <c r="X73" s="160" t="str">
        <f>B83</f>
        <v>16</v>
      </c>
      <c r="Y73" s="160" t="str">
        <f>B82</f>
        <v>24</v>
      </c>
      <c r="Z73" s="160" t="str">
        <f>B81</f>
        <v>32</v>
      </c>
      <c r="AA73" s="160" t="str">
        <f>B80</f>
        <v>48</v>
      </c>
      <c r="AB73" s="160" t="str">
        <f>B79</f>
        <v>64</v>
      </c>
      <c r="AC73" s="160" t="str">
        <f>B78</f>
        <v>96</v>
      </c>
      <c r="AD73" s="160" t="str">
        <f>B77</f>
        <v>128</v>
      </c>
      <c r="AE73" s="160" t="str">
        <f>B76</f>
        <v>192</v>
      </c>
      <c r="AF73" s="160" t="str">
        <f>B75</f>
        <v>256</v>
      </c>
      <c r="AG73" s="156" t="e">
        <f>IF(#REF!="BMD",IF($AI$3=1024,"&gt;1024",IF($AI$3=256,"&gt;256",IF($AI$3=64,"&gt;64","&gt;32"))),IF($AI$3=1024,"&gt;=1024",IF($AI$3=256,"&gt;=256",IF($AI$3=64,"&gt;=64","&gt;=32"))))</f>
        <v>#REF!</v>
      </c>
      <c r="AP73" s="173"/>
      <c r="AQ73" s="198"/>
      <c r="AR73" s="196"/>
      <c r="AS73" s="199"/>
      <c r="AT73" s="80"/>
      <c r="AU73" s="80"/>
      <c r="AV73" s="80"/>
      <c r="AW73" s="80"/>
      <c r="AX73" s="80"/>
      <c r="AY73" s="80"/>
      <c r="AZ73" s="80"/>
      <c r="BA73" s="80"/>
      <c r="BB73" s="80"/>
      <c r="BC73" s="80"/>
      <c r="BD73" s="80"/>
      <c r="BE73" s="80"/>
      <c r="BF73" s="80"/>
      <c r="BG73" s="199"/>
      <c r="BH73" s="197"/>
    </row>
    <row r="74" spans="1:60" ht="15.75" x14ac:dyDescent="0.25">
      <c r="A74" s="274"/>
      <c r="B74" s="162" t="str">
        <f>IF($AI$3=1024,"&gt;=1024",IF($AI$3=256,"&gt;=256",IF($AI$3=64,"&gt;=64","&gt;=32")))</f>
        <v>&gt;=256</v>
      </c>
      <c r="C74" s="68">
        <f>+COUNTIFS(Feuil2!$A$4:$A$300,$AJ$4,Feuil2!$H$4:$H$300,0.01,Feuil2!$I$4:$I$300,'répartition colonne F'!$A$71)</f>
        <v>0</v>
      </c>
      <c r="D74" s="68"/>
      <c r="E74" s="68"/>
      <c r="F74" s="68">
        <f>+COUNTIFS(Feuil2!$A$4:$A$300,$AJ$4,Feuil2!$H$4:$H$300,F73,Feuil2!$I$4:$I$300,'répartition colonne F'!$A$71)</f>
        <v>0</v>
      </c>
      <c r="G74" s="68"/>
      <c r="H74" s="68">
        <f>+COUNTIFS(Feuil2!$A$4:$A$300,$AJ$4,Feuil2!$H$4:$H$300,H73,Feuil2!$I$4:$I$300,'répartition colonne F'!$A$71)</f>
        <v>0</v>
      </c>
      <c r="I74" s="68"/>
      <c r="J74" s="68">
        <f>+COUNTIFS(Feuil2!$A$4:$A$300,$AJ$4,Feuil2!$H$4:$H$300,J73,Feuil2!$I$4:$I$300,'répartition colonne F'!$A$71)</f>
        <v>0</v>
      </c>
      <c r="K74" s="68"/>
      <c r="L74" s="68">
        <f>+COUNTIFS(Feuil2!$A$4:$A$300,$AJ$4,Feuil2!$H$4:$H$300,L73,Feuil2!$I$4:$I$300,'répartition colonne F'!$A$71)</f>
        <v>0</v>
      </c>
      <c r="M74" s="68"/>
      <c r="N74" s="68">
        <f>+COUNTIFS(Feuil2!$A$4:$A$300,$AJ$4,Feuil2!$H$4:$H$300,N73,Feuil2!$I$4:$I$300,'répartition colonne F'!$A$71)</f>
        <v>0</v>
      </c>
      <c r="O74" s="68"/>
      <c r="P74" s="68">
        <f>+COUNTIFS(Feuil2!$A$4:$A$300,$AJ$4,Feuil2!$H$4:$H$300,P73,Feuil2!$I$4:$I$300,'répartition colonne F'!$A$71)</f>
        <v>0</v>
      </c>
      <c r="Q74" s="68"/>
      <c r="R74" s="68">
        <f>+COUNTIFS(Feuil2!$A$4:$A$300,$AJ$4,Feuil2!$H$4:$H$300,R73,Feuil2!$I$4:$I$300,'répartition colonne F'!$A$71)</f>
        <v>0</v>
      </c>
      <c r="S74" s="68"/>
      <c r="T74" s="68">
        <f>+COUNTIFS(Feuil2!$A$4:$A$300,$AJ$4,Feuil2!$H$4:$H$300,T73,Feuil2!$I$4:$I$300,'répartition colonne F'!$A$71)</f>
        <v>0</v>
      </c>
      <c r="U74" s="68"/>
      <c r="V74" s="68">
        <f>+COUNTIFS(Feuil2!$A$4:$A$300,$AJ$4,Feuil2!$H$4:$H$300,V73,Feuil2!$I$4:$I$300,'répartition colonne F'!$A$71)</f>
        <v>0</v>
      </c>
      <c r="W74" s="68"/>
      <c r="X74" s="68">
        <f>+COUNTIFS(Feuil2!$A$4:$A$300,$AJ$4,Feuil2!$H$4:$H$300,X73,Feuil2!$I$4:$I$300,'répartition colonne F'!$A$71)</f>
        <v>0</v>
      </c>
      <c r="Y74" s="68"/>
      <c r="Z74" s="68">
        <f>+COUNTIFS(Feuil2!$A$4:$A$300,$AJ$4,Feuil2!$H$4:$H$300,Z73,Feuil2!$I$4:$I$300,'répartition colonne F'!$A$71)</f>
        <v>0</v>
      </c>
      <c r="AA74" s="68"/>
      <c r="AB74" s="68">
        <f>+COUNTIFS(Feuil2!$A$4:$A$300,$AJ$4,Feuil2!$H$4:$H$300,AB73,Feuil2!$I$4:$I$300,'répartition colonne F'!$A$71)</f>
        <v>0</v>
      </c>
      <c r="AC74" s="68"/>
      <c r="AD74" s="68">
        <f>+COUNTIFS(Feuil2!$A$4:$A$300,$AJ$4,Feuil2!$H$4:$H$300,AD73,Feuil2!$I$4:$I$300,'répartition colonne F'!$A$71)</f>
        <v>0</v>
      </c>
      <c r="AE74" s="68"/>
      <c r="AF74" s="68">
        <f>+COUNTIFS(Feuil2!$A$4:$A$300,$AJ$4,Feuil2!$H$4:$H$300,AF73,Feuil2!$I$4:$I$300,'répartition colonne F'!$A$71)</f>
        <v>0</v>
      </c>
      <c r="AG74" s="68">
        <f>+COUNTIFS(Feuil2!$A$4:$A$300,$AJ$4,Feuil2!$H$4:$H$300,$AJ$4,Feuil2!$I$4:$I$300,'répartition colonne F'!$A$71)</f>
        <v>0</v>
      </c>
      <c r="AP74" s="173"/>
      <c r="AQ74" s="198"/>
      <c r="AR74" s="196"/>
      <c r="AS74" s="199"/>
      <c r="AT74" s="80"/>
      <c r="AU74" s="80"/>
      <c r="AV74" s="80"/>
      <c r="AW74" s="80"/>
      <c r="AX74" s="80"/>
      <c r="AY74" s="80"/>
      <c r="AZ74" s="80"/>
      <c r="BA74" s="80"/>
      <c r="BB74" s="80"/>
      <c r="BC74" s="80"/>
      <c r="BD74" s="80"/>
      <c r="BE74" s="80"/>
      <c r="BF74" s="80"/>
      <c r="BG74" s="199"/>
      <c r="BH74" s="197"/>
    </row>
    <row r="75" spans="1:60" ht="15.75" x14ac:dyDescent="0.25">
      <c r="A75" s="274"/>
      <c r="B75" s="160" t="str">
        <f>IF($AI$3=1024,1024,IF($AI$3=256,"256",IF($AI$3=64,"64","32")))</f>
        <v>256</v>
      </c>
      <c r="C75" s="68">
        <f>+COUNTIFS(Feuil2!$A$4:$A$300,B75,Feuil2!$H$4:$H$300,0.01,Feuil2!$I$4:$I$300,'répartition colonne F'!$A$71)</f>
        <v>0</v>
      </c>
      <c r="D75" s="69">
        <f>+COUNTIFS(results!$F$5:$F$301,'répartition colonne F'!$B75,results!$M$5:$M$301,'répartition colonne F'!D$73,results!$B$5:$B$301,'répartition colonne F'!$A$71)</f>
        <v>0</v>
      </c>
      <c r="E75" s="69">
        <f>+COUNTIFS(results!$F$5:$F$301,'répartition colonne F'!$B75,results!$M$5:$M$301,'répartition colonne F'!E$73,results!$B$5:$B$301,'répartition colonne F'!$A$71)</f>
        <v>0</v>
      </c>
      <c r="F75" s="69">
        <f>+COUNTIFS(results!$F$5:$F$301,'répartition colonne F'!$B75,results!$M$5:$M$301,'répartition colonne F'!F$73,results!$B$5:$B$301,'répartition colonne F'!$A$71)</f>
        <v>0</v>
      </c>
      <c r="G75" s="69">
        <f>+COUNTIFS(results!$F$5:$F$301,'répartition colonne F'!$B75,results!$M$5:$M$301,'répartition colonne F'!G$73,results!$B$5:$B$301,'répartition colonne F'!$A$71)</f>
        <v>0</v>
      </c>
      <c r="H75" s="69">
        <f>+COUNTIFS(results!$F$5:$F$301,'répartition colonne F'!$B75,results!$M$5:$M$301,'répartition colonne F'!H$73,results!$B$5:$B$301,'répartition colonne F'!$A$71)</f>
        <v>0</v>
      </c>
      <c r="I75" s="69">
        <f>+COUNTIFS(results!$F$5:$F$301,'répartition colonne F'!$B75,results!$M$5:$M$301,'répartition colonne F'!I$73,results!$B$5:$B$301,'répartition colonne F'!$A$71)</f>
        <v>0</v>
      </c>
      <c r="J75" s="69">
        <f>+COUNTIFS(results!$F$5:$F$301,'répartition colonne F'!$B75,results!$M$5:$M$301,'répartition colonne F'!J$73,results!$B$5:$B$301,'répartition colonne F'!$A$71)</f>
        <v>0</v>
      </c>
      <c r="K75" s="69">
        <f>+COUNTIFS(results!$F$5:$F$301,'répartition colonne F'!$B75,results!$M$5:$M$301,'répartition colonne F'!K$73,results!$B$5:$B$301,'répartition colonne F'!$A$71)</f>
        <v>0</v>
      </c>
      <c r="L75" s="69">
        <f>+COUNTIFS(results!$F$5:$F$301,'répartition colonne F'!$B75,results!$M$5:$M$301,'répartition colonne F'!L$73,results!$B$5:$B$301,'répartition colonne F'!$A$71)</f>
        <v>0</v>
      </c>
      <c r="M75" s="69">
        <f>+COUNTIFS(results!$F$5:$F$301,'répartition colonne F'!$B75,results!$M$5:$M$301,'répartition colonne F'!M$73,results!$B$5:$B$301,'répartition colonne F'!$A$71)</f>
        <v>0</v>
      </c>
      <c r="N75" s="69">
        <f>+COUNTIFS(results!$F$5:$F$301,'répartition colonne F'!$B75,results!$M$5:$M$301,'répartition colonne F'!N$73,results!$B$5:$B$301,'répartition colonne F'!$A$71)</f>
        <v>0</v>
      </c>
      <c r="O75" s="69">
        <f>+COUNTIFS(results!$F$5:$F$301,'répartition colonne F'!$B75,results!$M$5:$M$301,'répartition colonne F'!O$73,results!$B$5:$B$301,'répartition colonne F'!$A$71)</f>
        <v>0</v>
      </c>
      <c r="P75" s="69">
        <f>+COUNTIFS(results!$F$5:$F$301,'répartition colonne F'!$B75,results!$M$5:$M$301,'répartition colonne F'!P$73,results!$B$5:$B$301,'répartition colonne F'!$A$71)</f>
        <v>0</v>
      </c>
      <c r="Q75" s="69">
        <f>+COUNTIFS(results!$F$5:$F$301,'répartition colonne F'!$B75,results!$M$5:$M$301,'répartition colonne F'!Q$73,results!$B$5:$B$301,'répartition colonne F'!$A$71)</f>
        <v>0</v>
      </c>
      <c r="R75" s="69">
        <f>+COUNTIFS(results!$F$5:$F$301,'répartition colonne F'!$B75,results!$M$5:$M$301,'répartition colonne F'!R$73,results!$B$5:$B$301,'répartition colonne F'!$A$71)</f>
        <v>0</v>
      </c>
      <c r="S75" s="69">
        <f>+COUNTIFS(results!$F$5:$F$301,'répartition colonne F'!$B75,results!$M$5:$M$301,'répartition colonne F'!S$73,results!$B$5:$B$301,'répartition colonne F'!$A$71)</f>
        <v>0</v>
      </c>
      <c r="T75" s="69">
        <f>+COUNTIFS(results!$F$5:$F$301,'répartition colonne F'!$B75,results!$M$5:$M$301,'répartition colonne F'!T$73,results!$B$5:$B$301,'répartition colonne F'!$A$71)</f>
        <v>0</v>
      </c>
      <c r="U75" s="69">
        <f>+COUNTIFS(results!$F$5:$F$301,'répartition colonne F'!$B75,results!$M$5:$M$301,'répartition colonne F'!U$73,results!$B$5:$B$301,'répartition colonne F'!$A$71)</f>
        <v>0</v>
      </c>
      <c r="V75" s="69">
        <f>+COUNTIFS(results!$F$5:$F$301,'répartition colonne F'!$B75,results!$M$5:$M$301,'répartition colonne F'!V$73,results!$B$5:$B$301,'répartition colonne F'!$A$71)</f>
        <v>0</v>
      </c>
      <c r="W75" s="69">
        <f>+COUNTIFS(results!$F$5:$F$301,'répartition colonne F'!$B75,results!$M$5:$M$301,'répartition colonne F'!W$73,results!$B$5:$B$301,'répartition colonne F'!$A$71)</f>
        <v>0</v>
      </c>
      <c r="X75" s="69">
        <f>+COUNTIFS(results!$F$5:$F$301,'répartition colonne F'!$B75,results!$M$5:$M$301,'répartition colonne F'!X$73,results!$B$5:$B$301,'répartition colonne F'!$A$71)</f>
        <v>0</v>
      </c>
      <c r="Y75" s="69">
        <f>+COUNTIFS(results!$F$5:$F$301,'répartition colonne F'!$B75,results!$M$5:$M$301,'répartition colonne F'!Y$73,results!$B$5:$B$301,'répartition colonne F'!$A$71)</f>
        <v>0</v>
      </c>
      <c r="Z75" s="69">
        <f>+COUNTIFS(results!$F$5:$F$301,'répartition colonne F'!$B75,results!$M$5:$M$301,'répartition colonne F'!Z$73,results!$B$5:$B$301,'répartition colonne F'!$A$71)</f>
        <v>0</v>
      </c>
      <c r="AA75" s="69">
        <f>+COUNTIFS(results!$F$5:$F$301,'répartition colonne F'!$B75,results!$M$5:$M$301,'répartition colonne F'!AA$73,results!$B$5:$B$301,'répartition colonne F'!$A$71)</f>
        <v>0</v>
      </c>
      <c r="AB75" s="69">
        <f>+COUNTIFS(results!$F$5:$F$301,'répartition colonne F'!$B75,results!$M$5:$M$301,'répartition colonne F'!AB$73,results!$B$5:$B$301,'répartition colonne F'!$A$71)</f>
        <v>0</v>
      </c>
      <c r="AC75" s="69">
        <f>+COUNTIFS(results!$F$5:$F$301,'répartition colonne F'!$B75,results!$M$5:$M$301,'répartition colonne F'!AC$73,results!$B$5:$B$301,'répartition colonne F'!$A$71)</f>
        <v>0</v>
      </c>
      <c r="AD75" s="70">
        <f>+COUNTIFS(results!$F$5:$F$301,'répartition colonne F'!$B75,results!$M$5:$M$301,'répartition colonne F'!AD$73,results!$B$5:$B$301,'répartition colonne F'!$A$71)</f>
        <v>0</v>
      </c>
      <c r="AE75" s="70">
        <f>+COUNTIFS(results!$F$5:$F$301,'répartition colonne F'!$B75,results!$M$5:$M$301,'répartition colonne F'!AE$73,results!$B$5:$B$301,'répartition colonne F'!$A$71)</f>
        <v>0</v>
      </c>
      <c r="AF75" s="71">
        <f>+COUNTIFS(results!$F$5:$F$301,'répartition colonne F'!$B75,results!$M$5:$M$301,'répartition colonne F'!AF$73,results!$B$5:$B$301,'répartition colonne F'!$A$71)</f>
        <v>0</v>
      </c>
      <c r="AG75" s="68">
        <f>+COUNTIFS(Feuil2!$A$4:$A$300,B75,Feuil2!$H$4:$H$300,$AJ$4,Feuil2!$I$4:$I$300,'répartition colonne F'!$A$71)</f>
        <v>0</v>
      </c>
      <c r="AL75" t="str">
        <f>IF(results!$M$3="Etest",IF(AF78=0,1),"BMD")</f>
        <v>BMD</v>
      </c>
      <c r="AM75">
        <v>24</v>
      </c>
      <c r="AP75" s="173"/>
      <c r="AQ75" s="198"/>
      <c r="AR75" s="196"/>
      <c r="AS75" s="199"/>
      <c r="AT75" s="80"/>
      <c r="AU75" s="80"/>
      <c r="AV75" s="80"/>
      <c r="AW75" s="80"/>
      <c r="AX75" s="80"/>
      <c r="AY75" s="80"/>
      <c r="AZ75" s="80"/>
      <c r="BA75" s="80"/>
      <c r="BB75" s="80"/>
      <c r="BC75" s="80"/>
      <c r="BD75" s="80"/>
      <c r="BE75" s="80"/>
      <c r="BF75" s="80"/>
      <c r="BG75" s="199"/>
      <c r="BH75" s="197"/>
    </row>
    <row r="76" spans="1:60" ht="15.75" x14ac:dyDescent="0.25">
      <c r="A76" s="274"/>
      <c r="B76" s="160" t="str">
        <f>IF($AI$3=1024,768,IF($AI$3=256,"192",IF($AI$3=64,"48","24")))</f>
        <v>192</v>
      </c>
      <c r="C76" s="68">
        <f>+COUNTIFS(Feuil2!$A$4:$A$300,B76,Feuil2!$H$4:$H$300,0.01,Feuil2!$I$4:$I$300,'répartition colonne F'!$A$71)</f>
        <v>0</v>
      </c>
      <c r="D76" s="69">
        <f>+COUNTIFS(results!$F$5:$F$301,'répartition colonne F'!$B76,results!$M$5:$M$301,'répartition colonne F'!D$73,results!$B$5:$B$301,'répartition colonne F'!$A$71)</f>
        <v>0</v>
      </c>
      <c r="E76" s="69">
        <f>+COUNTIFS(results!$F$5:$F$301,'répartition colonne F'!$B76,results!$M$5:$M$301,'répartition colonne F'!E$73,results!$B$5:$B$301,'répartition colonne F'!$A$71)</f>
        <v>0</v>
      </c>
      <c r="F76" s="69">
        <f>+COUNTIFS(results!$F$5:$F$301,'répartition colonne F'!$B76,results!$M$5:$M$301,'répartition colonne F'!F$73,results!$B$5:$B$301,'répartition colonne F'!$A$71)</f>
        <v>0</v>
      </c>
      <c r="G76" s="69">
        <f>+COUNTIFS(results!$F$5:$F$301,'répartition colonne F'!$B76,results!$M$5:$M$301,'répartition colonne F'!G$73,results!$B$5:$B$301,'répartition colonne F'!$A$71)</f>
        <v>0</v>
      </c>
      <c r="H76" s="69">
        <f>+COUNTIFS(results!$F$5:$F$301,'répartition colonne F'!$B76,results!$M$5:$M$301,'répartition colonne F'!H$73,results!$B$5:$B$301,'répartition colonne F'!$A$71)</f>
        <v>0</v>
      </c>
      <c r="I76" s="69">
        <f>+COUNTIFS(results!$F$5:$F$301,'répartition colonne F'!$B76,results!$M$5:$M$301,'répartition colonne F'!I$73,results!$B$5:$B$301,'répartition colonne F'!$A$71)</f>
        <v>0</v>
      </c>
      <c r="J76" s="69">
        <f>+COUNTIFS(results!$F$5:$F$301,'répartition colonne F'!$B76,results!$M$5:$M$301,'répartition colonne F'!J$73,results!$B$5:$B$301,'répartition colonne F'!$A$71)</f>
        <v>0</v>
      </c>
      <c r="K76" s="69">
        <f>+COUNTIFS(results!$F$5:$F$301,'répartition colonne F'!$B76,results!$M$5:$M$301,'répartition colonne F'!K$73,results!$B$5:$B$301,'répartition colonne F'!$A$71)</f>
        <v>0</v>
      </c>
      <c r="L76" s="69">
        <f>+COUNTIFS(results!$F$5:$F$301,'répartition colonne F'!$B76,results!$M$5:$M$301,'répartition colonne F'!L$73,results!$B$5:$B$301,'répartition colonne F'!$A$71)</f>
        <v>0</v>
      </c>
      <c r="M76" s="69">
        <f>+COUNTIFS(results!$F$5:$F$301,'répartition colonne F'!$B76,results!$M$5:$M$301,'répartition colonne F'!M$73,results!$B$5:$B$301,'répartition colonne F'!$A$71)</f>
        <v>0</v>
      </c>
      <c r="N76" s="69">
        <f>+COUNTIFS(results!$F$5:$F$301,'répartition colonne F'!$B76,results!$M$5:$M$301,'répartition colonne F'!N$73,results!$B$5:$B$301,'répartition colonne F'!$A$71)</f>
        <v>0</v>
      </c>
      <c r="O76" s="69">
        <f>+COUNTIFS(results!$F$5:$F$301,'répartition colonne F'!$B76,results!$M$5:$M$301,'répartition colonne F'!O$73,results!$B$5:$B$301,'répartition colonne F'!$A$71)</f>
        <v>0</v>
      </c>
      <c r="P76" s="69">
        <f>+COUNTIFS(results!$F$5:$F$301,'répartition colonne F'!$B76,results!$M$5:$M$301,'répartition colonne F'!P$73,results!$B$5:$B$301,'répartition colonne F'!$A$71)</f>
        <v>0</v>
      </c>
      <c r="Q76" s="69">
        <f>+COUNTIFS(results!$F$5:$F$301,'répartition colonne F'!$B76,results!$M$5:$M$301,'répartition colonne F'!Q$73,results!$B$5:$B$301,'répartition colonne F'!$A$71)</f>
        <v>0</v>
      </c>
      <c r="R76" s="69">
        <f>+COUNTIFS(results!$F$5:$F$301,'répartition colonne F'!$B76,results!$M$5:$M$301,'répartition colonne F'!R$73,results!$B$5:$B$301,'répartition colonne F'!$A$71)</f>
        <v>0</v>
      </c>
      <c r="S76" s="69">
        <f>+COUNTIFS(results!$F$5:$F$301,'répartition colonne F'!$B76,results!$M$5:$M$301,'répartition colonne F'!S$73,results!$B$5:$B$301,'répartition colonne F'!$A$71)</f>
        <v>0</v>
      </c>
      <c r="T76" s="69">
        <f>+COUNTIFS(results!$F$5:$F$301,'répartition colonne F'!$B76,results!$M$5:$M$301,'répartition colonne F'!T$73,results!$B$5:$B$301,'répartition colonne F'!$A$71)</f>
        <v>0</v>
      </c>
      <c r="U76" s="69">
        <f>+COUNTIFS(results!$F$5:$F$301,'répartition colonne F'!$B76,results!$M$5:$M$301,'répartition colonne F'!U$73,results!$B$5:$B$301,'répartition colonne F'!$A$71)</f>
        <v>0</v>
      </c>
      <c r="V76" s="69">
        <f>+COUNTIFS(results!$F$5:$F$301,'répartition colonne F'!$B76,results!$M$5:$M$301,'répartition colonne F'!V$73,results!$B$5:$B$301,'répartition colonne F'!$A$71)</f>
        <v>0</v>
      </c>
      <c r="W76" s="69">
        <f>+COUNTIFS(results!$F$5:$F$301,'répartition colonne F'!$B76,results!$M$5:$M$301,'répartition colonne F'!W$73,results!$B$5:$B$301,'répartition colonne F'!$A$71)</f>
        <v>0</v>
      </c>
      <c r="X76" s="69">
        <f>+COUNTIFS(results!$F$5:$F$301,'répartition colonne F'!$B76,results!$M$5:$M$301,'répartition colonne F'!X$73,results!$B$5:$B$301,'répartition colonne F'!$A$71)</f>
        <v>0</v>
      </c>
      <c r="Y76" s="69">
        <f>+COUNTIFS(results!$F$5:$F$301,'répartition colonne F'!$B76,results!$M$5:$M$301,'répartition colonne F'!Y$73,results!$B$5:$B$301,'répartition colonne F'!$A$71)</f>
        <v>0</v>
      </c>
      <c r="Z76" s="69">
        <f>+COUNTIFS(results!$F$5:$F$301,'répartition colonne F'!$B76,results!$M$5:$M$301,'répartition colonne F'!Z$73,results!$B$5:$B$301,'répartition colonne F'!$A$71)</f>
        <v>0</v>
      </c>
      <c r="AA76" s="69">
        <f>+COUNTIFS(results!$F$5:$F$301,'répartition colonne F'!$B76,results!$M$5:$M$301,'répartition colonne F'!AA$73,results!$B$5:$B$301,'répartition colonne F'!$A$71)</f>
        <v>0</v>
      </c>
      <c r="AB76" s="69">
        <f>+COUNTIFS(results!$F$5:$F$301,'répartition colonne F'!$B76,results!$M$5:$M$301,'répartition colonne F'!AB$73,results!$B$5:$B$301,'répartition colonne F'!$A$71)</f>
        <v>0</v>
      </c>
      <c r="AC76" s="70">
        <f>+COUNTIFS(results!$F$5:$F$301,'répartition colonne F'!$B76,results!$M$5:$M$301,'répartition colonne F'!AC$73,results!$B$5:$B$301,'répartition colonne F'!$A$71)</f>
        <v>0</v>
      </c>
      <c r="AD76" s="70">
        <f>+COUNTIFS(results!$F$5:$F$301,'répartition colonne F'!$B76,results!$M$5:$M$301,'répartition colonne F'!AD$73,results!$B$5:$B$301,'répartition colonne F'!$A$71)</f>
        <v>0</v>
      </c>
      <c r="AE76" s="71">
        <f>+COUNTIFS(results!$F$5:$F$301,'répartition colonne F'!$B76,results!$M$5:$M$301,'répartition colonne F'!AE$73,results!$B$5:$B$301,'répartition colonne F'!$A$71)</f>
        <v>0</v>
      </c>
      <c r="AF76" s="70">
        <f>+COUNTIFS(results!$F$5:$F$301,'répartition colonne F'!$B76,results!$M$5:$M$301,'répartition colonne F'!AF$73,results!$B$5:$B$301,'répartition colonne F'!$A$71)</f>
        <v>0</v>
      </c>
      <c r="AG76" s="68">
        <f>+COUNTIFS(Feuil2!$A$4:$A$300,B76,Feuil2!$H$4:$H$300,$AJ$4,Feuil2!$I$4:$I$300,'répartition colonne F'!$A$71)</f>
        <v>0</v>
      </c>
      <c r="AP76" s="173"/>
      <c r="AQ76" s="198"/>
      <c r="AR76" s="196"/>
      <c r="AS76" s="199"/>
      <c r="AT76" s="80"/>
      <c r="AU76" s="80"/>
      <c r="AV76" s="80"/>
      <c r="AW76" s="80"/>
      <c r="AX76" s="80"/>
      <c r="AY76" s="80"/>
      <c r="AZ76" s="80"/>
      <c r="BA76" s="80"/>
      <c r="BB76" s="80"/>
      <c r="BC76" s="80"/>
      <c r="BD76" s="80"/>
      <c r="BE76" s="80"/>
      <c r="BF76" s="80"/>
      <c r="BG76" s="199"/>
      <c r="BH76" s="197"/>
    </row>
    <row r="77" spans="1:60" ht="15.75" x14ac:dyDescent="0.25">
      <c r="A77" s="274"/>
      <c r="B77" s="160" t="str">
        <f>IF($AI$3=1024,512,IF($AI$3=256,"128",IF($AI$3=64,"32","16")))</f>
        <v>128</v>
      </c>
      <c r="C77" s="68">
        <f>+COUNTIFS(Feuil2!$A$4:$A$300,B77,Feuil2!$H$4:$H$300,0.01,Feuil2!$I$4:$I$300,'répartition colonne F'!$A$71)</f>
        <v>0</v>
      </c>
      <c r="D77" s="69">
        <f>+COUNTIFS(results!$F$5:$F$301,'répartition colonne F'!$B77,results!$M$5:$M$301,'répartition colonne F'!D$73,results!$B$5:$B$301,'répartition colonne F'!$A$71)</f>
        <v>0</v>
      </c>
      <c r="E77" s="69">
        <f>+COUNTIFS(results!$F$5:$F$301,'répartition colonne F'!$B77,results!$M$5:$M$301,'répartition colonne F'!E$73,results!$B$5:$B$301,'répartition colonne F'!$A$71)</f>
        <v>0</v>
      </c>
      <c r="F77" s="69">
        <f>+COUNTIFS(results!$F$5:$F$301,'répartition colonne F'!$B77,results!$M$5:$M$301,'répartition colonne F'!F$73,results!$B$5:$B$301,'répartition colonne F'!$A$71)</f>
        <v>0</v>
      </c>
      <c r="G77" s="69">
        <f>+COUNTIFS(results!$F$5:$F$301,'répartition colonne F'!$B77,results!$M$5:$M$301,'répartition colonne F'!G$73,results!$B$5:$B$301,'répartition colonne F'!$A$71)</f>
        <v>0</v>
      </c>
      <c r="H77" s="69">
        <f>+COUNTIFS(results!$F$5:$F$301,'répartition colonne F'!$B77,results!$M$5:$M$301,'répartition colonne F'!H$73,results!$B$5:$B$301,'répartition colonne F'!$A$71)</f>
        <v>0</v>
      </c>
      <c r="I77" s="69">
        <f>+COUNTIFS(results!$F$5:$F$301,'répartition colonne F'!$B77,results!$M$5:$M$301,'répartition colonne F'!I$73,results!$B$5:$B$301,'répartition colonne F'!$A$71)</f>
        <v>0</v>
      </c>
      <c r="J77" s="69">
        <f>+COUNTIFS(results!$F$5:$F$301,'répartition colonne F'!$B77,results!$M$5:$M$301,'répartition colonne F'!J$73,results!$B$5:$B$301,'répartition colonne F'!$A$71)</f>
        <v>0</v>
      </c>
      <c r="K77" s="69">
        <f>+COUNTIFS(results!$F$5:$F$301,'répartition colonne F'!$B77,results!$M$5:$M$301,'répartition colonne F'!K$73,results!$B$5:$B$301,'répartition colonne F'!$A$71)</f>
        <v>0</v>
      </c>
      <c r="L77" s="69">
        <f>+COUNTIFS(results!$F$5:$F$301,'répartition colonne F'!$B77,results!$M$5:$M$301,'répartition colonne F'!L$73,results!$B$5:$B$301,'répartition colonne F'!$A$71)</f>
        <v>0</v>
      </c>
      <c r="M77" s="69">
        <f>+COUNTIFS(results!$F$5:$F$301,'répartition colonne F'!$B77,results!$M$5:$M$301,'répartition colonne F'!M$73,results!$B$5:$B$301,'répartition colonne F'!$A$71)</f>
        <v>0</v>
      </c>
      <c r="N77" s="69">
        <f>+COUNTIFS(results!$F$5:$F$301,'répartition colonne F'!$B77,results!$M$5:$M$301,'répartition colonne F'!N$73,results!$B$5:$B$301,'répartition colonne F'!$A$71)</f>
        <v>0</v>
      </c>
      <c r="O77" s="69">
        <f>+COUNTIFS(results!$F$5:$F$301,'répartition colonne F'!$B77,results!$M$5:$M$301,'répartition colonne F'!O$73,results!$B$5:$B$301,'répartition colonne F'!$A$71)</f>
        <v>0</v>
      </c>
      <c r="P77" s="69">
        <f>+COUNTIFS(results!$F$5:$F$301,'répartition colonne F'!$B77,results!$M$5:$M$301,'répartition colonne F'!P$73,results!$B$5:$B$301,'répartition colonne F'!$A$71)</f>
        <v>0</v>
      </c>
      <c r="Q77" s="69">
        <f>+COUNTIFS(results!$F$5:$F$301,'répartition colonne F'!$B77,results!$M$5:$M$301,'répartition colonne F'!Q$73,results!$B$5:$B$301,'répartition colonne F'!$A$71)</f>
        <v>0</v>
      </c>
      <c r="R77" s="69">
        <f>+COUNTIFS(results!$F$5:$F$301,'répartition colonne F'!$B77,results!$M$5:$M$301,'répartition colonne F'!R$73,results!$B$5:$B$301,'répartition colonne F'!$A$71)</f>
        <v>0</v>
      </c>
      <c r="S77" s="69">
        <f>+COUNTIFS(results!$F$5:$F$301,'répartition colonne F'!$B77,results!$M$5:$M$301,'répartition colonne F'!S$73,results!$B$5:$B$301,'répartition colonne F'!$A$71)</f>
        <v>0</v>
      </c>
      <c r="T77" s="69">
        <f>+COUNTIFS(results!$F$5:$F$301,'répartition colonne F'!$B77,results!$M$5:$M$301,'répartition colonne F'!T$73,results!$B$5:$B$301,'répartition colonne F'!$A$71)</f>
        <v>0</v>
      </c>
      <c r="U77" s="69">
        <f>+COUNTIFS(results!$F$5:$F$301,'répartition colonne F'!$B77,results!$M$5:$M$301,'répartition colonne F'!U$73,results!$B$5:$B$301,'répartition colonne F'!$A$71)</f>
        <v>0</v>
      </c>
      <c r="V77" s="69">
        <f>+COUNTIFS(results!$F$5:$F$301,'répartition colonne F'!$B77,results!$M$5:$M$301,'répartition colonne F'!V$73,results!$B$5:$B$301,'répartition colonne F'!$A$71)</f>
        <v>0</v>
      </c>
      <c r="W77" s="69">
        <f>+COUNTIFS(results!$F$5:$F$301,'répartition colonne F'!$B77,results!$M$5:$M$301,'répartition colonne F'!W$73,results!$B$5:$B$301,'répartition colonne F'!$A$71)</f>
        <v>0</v>
      </c>
      <c r="X77" s="69">
        <f>+COUNTIFS(results!$F$5:$F$301,'répartition colonne F'!$B77,results!$M$5:$M$301,'répartition colonne F'!X$73,results!$B$5:$B$301,'répartition colonne F'!$A$71)</f>
        <v>0</v>
      </c>
      <c r="Y77" s="69">
        <f>+COUNTIFS(results!$F$5:$F$301,'répartition colonne F'!$B77,results!$M$5:$M$301,'répartition colonne F'!Y$73,results!$B$5:$B$301,'répartition colonne F'!$A$71)</f>
        <v>0</v>
      </c>
      <c r="Z77" s="69">
        <f>+COUNTIFS(results!$F$5:$F$301,'répartition colonne F'!$B77,results!$M$5:$M$301,'répartition colonne F'!Z$73,results!$B$5:$B$301,'répartition colonne F'!$A$71)</f>
        <v>0</v>
      </c>
      <c r="AA77" s="69">
        <f>+COUNTIFS(results!$F$5:$F$301,'répartition colonne F'!$B77,results!$M$5:$M$301,'répartition colonne F'!AA$73,results!$B$5:$B$301,'répartition colonne F'!$A$71)</f>
        <v>0</v>
      </c>
      <c r="AB77" s="70">
        <f>+COUNTIFS(results!$F$5:$F$301,'répartition colonne F'!$B77,results!$M$5:$M$301,'répartition colonne F'!AB$73,results!$B$5:$B$301,'répartition colonne F'!$A$71)</f>
        <v>0</v>
      </c>
      <c r="AC77" s="70">
        <f>+COUNTIFS(results!$F$5:$F$301,'répartition colonne F'!$B77,results!$M$5:$M$301,'répartition colonne F'!AC$73,results!$B$5:$B$301,'répartition colonne F'!$A$71)</f>
        <v>0</v>
      </c>
      <c r="AD77" s="71">
        <f>+COUNTIFS(results!$F$5:$F$301,'répartition colonne F'!$B77,results!$M$5:$M$301,'répartition colonne F'!AD$73,results!$B$5:$B$301,'répartition colonne F'!$A$71)</f>
        <v>0</v>
      </c>
      <c r="AE77" s="70">
        <f>+COUNTIFS(results!$F$5:$F$301,'répartition colonne F'!$B77,results!$M$5:$M$301,'répartition colonne F'!AE$73,results!$B$5:$B$301,'répartition colonne F'!$A$71)</f>
        <v>0</v>
      </c>
      <c r="AF77" s="70">
        <f>+COUNTIFS(results!$F$5:$F$301,'répartition colonne F'!$B77,results!$M$5:$M$301,'répartition colonne F'!AF$73,results!$B$5:$B$301,'répartition colonne F'!$A$71)</f>
        <v>0</v>
      </c>
      <c r="AG77" s="68">
        <f>+COUNTIFS(Feuil2!$A$4:$A$300,B77,Feuil2!$H$4:$H$300,$AJ$4,Feuil2!$I$4:$I$300,'répartition colonne F'!$A$71)</f>
        <v>0</v>
      </c>
      <c r="AL77" t="str">
        <f>IF(results!$M$3="Etest",IF(AD80=0,1),"BMD")</f>
        <v>BMD</v>
      </c>
      <c r="AM77">
        <v>12</v>
      </c>
      <c r="AP77" s="173"/>
      <c r="AQ77" s="198"/>
      <c r="AR77" s="196"/>
      <c r="AS77" s="199"/>
      <c r="AT77" s="80"/>
      <c r="AU77" s="80"/>
      <c r="AV77" s="80"/>
      <c r="AW77" s="80"/>
      <c r="AX77" s="80"/>
      <c r="AY77" s="80"/>
      <c r="AZ77" s="80"/>
      <c r="BA77" s="80"/>
      <c r="BB77" s="80"/>
      <c r="BC77" s="80"/>
      <c r="BD77" s="80"/>
      <c r="BE77" s="80"/>
      <c r="BF77" s="80"/>
      <c r="BG77" s="199"/>
      <c r="BH77" s="197"/>
    </row>
    <row r="78" spans="1:60" ht="15.75" x14ac:dyDescent="0.25">
      <c r="A78" s="274"/>
      <c r="B78" s="160" t="str">
        <f>IF($AI$3=1024,384,IF($AI$3=256,"96",IF($AI$3=64,"24","12")))</f>
        <v>96</v>
      </c>
      <c r="C78" s="68">
        <f>+COUNTIFS(Feuil2!$A$4:$A$300,B78,Feuil2!$H$4:$H$300,0.01,Feuil2!$I$4:$I$300,'répartition colonne F'!$A$71)</f>
        <v>0</v>
      </c>
      <c r="D78" s="69">
        <f>+COUNTIFS(results!$F$5:$F$301,'répartition colonne F'!$B78,results!$M$5:$M$301,'répartition colonne F'!D$73,results!$B$5:$B$301,'répartition colonne F'!$A$71)</f>
        <v>0</v>
      </c>
      <c r="E78" s="69">
        <f>+COUNTIFS(results!$F$5:$F$301,'répartition colonne F'!$B78,results!$M$5:$M$301,'répartition colonne F'!E$73,results!$B$5:$B$301,'répartition colonne F'!$A$71)</f>
        <v>0</v>
      </c>
      <c r="F78" s="69">
        <f>+COUNTIFS(results!$F$5:$F$301,'répartition colonne F'!$B78,results!$M$5:$M$301,'répartition colonne F'!F$73,results!$B$5:$B$301,'répartition colonne F'!$A$71)</f>
        <v>0</v>
      </c>
      <c r="G78" s="69">
        <f>+COUNTIFS(results!$F$5:$F$301,'répartition colonne F'!$B78,results!$M$5:$M$301,'répartition colonne F'!G$73,results!$B$5:$B$301,'répartition colonne F'!$A$71)</f>
        <v>0</v>
      </c>
      <c r="H78" s="69">
        <f>+COUNTIFS(results!$F$5:$F$301,'répartition colonne F'!$B78,results!$M$5:$M$301,'répartition colonne F'!H$73,results!$B$5:$B$301,'répartition colonne F'!$A$71)</f>
        <v>0</v>
      </c>
      <c r="I78" s="69">
        <f>+COUNTIFS(results!$F$5:$F$301,'répartition colonne F'!$B78,results!$M$5:$M$301,'répartition colonne F'!I$73,results!$B$5:$B$301,'répartition colonne F'!$A$71)</f>
        <v>0</v>
      </c>
      <c r="J78" s="69">
        <f>+COUNTIFS(results!$F$5:$F$301,'répartition colonne F'!$B78,results!$M$5:$M$301,'répartition colonne F'!J$73,results!$B$5:$B$301,'répartition colonne F'!$A$71)</f>
        <v>0</v>
      </c>
      <c r="K78" s="69">
        <f>+COUNTIFS(results!$F$5:$F$301,'répartition colonne F'!$B78,results!$M$5:$M$301,'répartition colonne F'!K$73,results!$B$5:$B$301,'répartition colonne F'!$A$71)</f>
        <v>0</v>
      </c>
      <c r="L78" s="69">
        <f>+COUNTIFS(results!$F$5:$F$301,'répartition colonne F'!$B78,results!$M$5:$M$301,'répartition colonne F'!L$73,results!$B$5:$B$301,'répartition colonne F'!$A$71)</f>
        <v>0</v>
      </c>
      <c r="M78" s="69">
        <f>+COUNTIFS(results!$F$5:$F$301,'répartition colonne F'!$B78,results!$M$5:$M$301,'répartition colonne F'!M$73,results!$B$5:$B$301,'répartition colonne F'!$A$71)</f>
        <v>0</v>
      </c>
      <c r="N78" s="69">
        <f>+COUNTIFS(results!$F$5:$F$301,'répartition colonne F'!$B78,results!$M$5:$M$301,'répartition colonne F'!N$73,results!$B$5:$B$301,'répartition colonne F'!$A$71)</f>
        <v>0</v>
      </c>
      <c r="O78" s="69">
        <f>+COUNTIFS(results!$F$5:$F$301,'répartition colonne F'!$B78,results!$M$5:$M$301,'répartition colonne F'!O$73,results!$B$5:$B$301,'répartition colonne F'!$A$71)</f>
        <v>0</v>
      </c>
      <c r="P78" s="69">
        <f>+COUNTIFS(results!$F$5:$F$301,'répartition colonne F'!$B78,results!$M$5:$M$301,'répartition colonne F'!P$73,results!$B$5:$B$301,'répartition colonne F'!$A$71)</f>
        <v>0</v>
      </c>
      <c r="Q78" s="69">
        <f>+COUNTIFS(results!$F$5:$F$301,'répartition colonne F'!$B78,results!$M$5:$M$301,'répartition colonne F'!Q$73,results!$B$5:$B$301,'répartition colonne F'!$A$71)</f>
        <v>0</v>
      </c>
      <c r="R78" s="69">
        <f>+COUNTIFS(results!$F$5:$F$301,'répartition colonne F'!$B78,results!$M$5:$M$301,'répartition colonne F'!R$73,results!$B$5:$B$301,'répartition colonne F'!$A$71)</f>
        <v>0</v>
      </c>
      <c r="S78" s="69">
        <f>+COUNTIFS(results!$F$5:$F$301,'répartition colonne F'!$B78,results!$M$5:$M$301,'répartition colonne F'!S$73,results!$B$5:$B$301,'répartition colonne F'!$A$71)</f>
        <v>0</v>
      </c>
      <c r="T78" s="69">
        <f>+COUNTIFS(results!$F$5:$F$301,'répartition colonne F'!$B78,results!$M$5:$M$301,'répartition colonne F'!T$73,results!$B$5:$B$301,'répartition colonne F'!$A$71)</f>
        <v>0</v>
      </c>
      <c r="U78" s="69">
        <f>+COUNTIFS(results!$F$5:$F$301,'répartition colonne F'!$B78,results!$M$5:$M$301,'répartition colonne F'!U$73,results!$B$5:$B$301,'répartition colonne F'!$A$71)</f>
        <v>0</v>
      </c>
      <c r="V78" s="69">
        <f>+COUNTIFS(results!$F$5:$F$301,'répartition colonne F'!$B78,results!$M$5:$M$301,'répartition colonne F'!V$73,results!$B$5:$B$301,'répartition colonne F'!$A$71)</f>
        <v>0</v>
      </c>
      <c r="W78" s="69">
        <f>+COUNTIFS(results!$F$5:$F$301,'répartition colonne F'!$B78,results!$M$5:$M$301,'répartition colonne F'!W$73,results!$B$5:$B$301,'répartition colonne F'!$A$71)</f>
        <v>0</v>
      </c>
      <c r="X78" s="69">
        <f>+COUNTIFS(results!$F$5:$F$301,'répartition colonne F'!$B78,results!$M$5:$M$301,'répartition colonne F'!X$73,results!$B$5:$B$301,'répartition colonne F'!$A$71)</f>
        <v>0</v>
      </c>
      <c r="Y78" s="69">
        <f>+COUNTIFS(results!$F$5:$F$301,'répartition colonne F'!$B78,results!$M$5:$M$301,'répartition colonne F'!Y$73,results!$B$5:$B$301,'répartition colonne F'!$A$71)</f>
        <v>0</v>
      </c>
      <c r="Z78" s="69">
        <f>+COUNTIFS(results!$F$5:$F$301,'répartition colonne F'!$B78,results!$M$5:$M$301,'répartition colonne F'!Z$73,results!$B$5:$B$301,'répartition colonne F'!$A$71)</f>
        <v>0</v>
      </c>
      <c r="AA78" s="70">
        <f>+COUNTIFS(results!$F$5:$F$301,'répartition colonne F'!$B78,results!$M$5:$M$301,'répartition colonne F'!AA$73,results!$B$5:$B$301,'répartition colonne F'!$A$71)</f>
        <v>0</v>
      </c>
      <c r="AB78" s="70">
        <f>+COUNTIFS(results!$F$5:$F$301,'répartition colonne F'!$B78,results!$M$5:$M$301,'répartition colonne F'!AB$73,results!$B$5:$B$301,'répartition colonne F'!$A$71)</f>
        <v>0</v>
      </c>
      <c r="AC78" s="71">
        <f>+COUNTIFS(results!$F$5:$F$301,'répartition colonne F'!$B78,results!$M$5:$M$301,'répartition colonne F'!AC$73,results!$B$5:$B$301,'répartition colonne F'!$A$71)</f>
        <v>0</v>
      </c>
      <c r="AD78" s="70">
        <f>+COUNTIFS(results!$F$5:$F$301,'répartition colonne F'!$B78,results!$M$5:$M$301,'répartition colonne F'!AD$73,results!$B$5:$B$301,'répartition colonne F'!$A$71)</f>
        <v>0</v>
      </c>
      <c r="AE78" s="70">
        <f>+COUNTIFS(results!$F$5:$F$301,'répartition colonne F'!$B78,results!$M$5:$M$301,'répartition colonne F'!AE$73,results!$B$5:$B$301,'répartition colonne F'!$A$71)</f>
        <v>0</v>
      </c>
      <c r="AF78" s="205">
        <f>+COUNTIFS(results!$F$5:$F$301,'répartition colonne F'!$B78,results!$M$5:$M$301,'répartition colonne F'!AF$73,results!$B$5:$B$301,'répartition colonne F'!$A$71)</f>
        <v>0</v>
      </c>
      <c r="AG78" s="68">
        <f>+COUNTIFS(Feuil2!$A$4:$A$300,B78,Feuil2!$H$4:$H$300,$AJ$4,Feuil2!$I$4:$I$300,'répartition colonne F'!$A$71)</f>
        <v>0</v>
      </c>
      <c r="AP78" s="173"/>
      <c r="AQ78" s="198"/>
      <c r="AR78" s="196"/>
      <c r="AS78" s="199"/>
      <c r="AT78" s="80"/>
      <c r="AU78" s="80"/>
      <c r="AV78" s="80"/>
      <c r="AW78" s="80"/>
      <c r="AX78" s="80"/>
      <c r="AY78" s="80"/>
      <c r="AZ78" s="80"/>
      <c r="BA78" s="80"/>
      <c r="BB78" s="80"/>
      <c r="BC78" s="80"/>
      <c r="BD78" s="80"/>
      <c r="BE78" s="80"/>
      <c r="BF78" s="80"/>
      <c r="BG78" s="199"/>
      <c r="BH78" s="197"/>
    </row>
    <row r="79" spans="1:60" ht="15.75" x14ac:dyDescent="0.25">
      <c r="A79" s="274"/>
      <c r="B79" s="160" t="str">
        <f>IF($AI$3=1024,256,IF($AI$3=256,"64",IF($AI$3=64,"16","8")))</f>
        <v>64</v>
      </c>
      <c r="C79" s="68">
        <f>+COUNTIFS(Feuil2!$A$4:$A$300,B79,Feuil2!$H$4:$H$300,0.01,Feuil2!$I$4:$I$300,'répartition colonne F'!$A$71)</f>
        <v>0</v>
      </c>
      <c r="D79" s="69">
        <f>+COUNTIFS(results!$F$5:$F$301,'répartition colonne F'!$B79,results!$M$5:$M$301,'répartition colonne F'!D$73,results!$B$5:$B$301,'répartition colonne F'!$A$71)</f>
        <v>0</v>
      </c>
      <c r="E79" s="69">
        <f>+COUNTIFS(results!$F$5:$F$301,'répartition colonne F'!$B79,results!$M$5:$M$301,'répartition colonne F'!E$73,results!$B$5:$B$301,'répartition colonne F'!$A$71)</f>
        <v>0</v>
      </c>
      <c r="F79" s="69">
        <f>+COUNTIFS(results!$F$5:$F$301,'répartition colonne F'!$B79,results!$M$5:$M$301,'répartition colonne F'!F$73,results!$B$5:$B$301,'répartition colonne F'!$A$71)</f>
        <v>0</v>
      </c>
      <c r="G79" s="69">
        <f>+COUNTIFS(results!$F$5:$F$301,'répartition colonne F'!$B79,results!$M$5:$M$301,'répartition colonne F'!G$73,results!$B$5:$B$301,'répartition colonne F'!$A$71)</f>
        <v>0</v>
      </c>
      <c r="H79" s="69">
        <f>+COUNTIFS(results!$F$5:$F$301,'répartition colonne F'!$B79,results!$M$5:$M$301,'répartition colonne F'!H$73,results!$B$5:$B$301,'répartition colonne F'!$A$71)</f>
        <v>0</v>
      </c>
      <c r="I79" s="69">
        <f>+COUNTIFS(results!$F$5:$F$301,'répartition colonne F'!$B79,results!$M$5:$M$301,'répartition colonne F'!I$73,results!$B$5:$B$301,'répartition colonne F'!$A$71)</f>
        <v>0</v>
      </c>
      <c r="J79" s="69">
        <f>+COUNTIFS(results!$F$5:$F$301,'répartition colonne F'!$B79,results!$M$5:$M$301,'répartition colonne F'!J$73,results!$B$5:$B$301,'répartition colonne F'!$A$71)</f>
        <v>0</v>
      </c>
      <c r="K79" s="69">
        <f>+COUNTIFS(results!$F$5:$F$301,'répartition colonne F'!$B79,results!$M$5:$M$301,'répartition colonne F'!K$73,results!$B$5:$B$301,'répartition colonne F'!$A$71)</f>
        <v>0</v>
      </c>
      <c r="L79" s="69">
        <f>+COUNTIFS(results!$F$5:$F$301,'répartition colonne F'!$B79,results!$M$5:$M$301,'répartition colonne F'!L$73,results!$B$5:$B$301,'répartition colonne F'!$A$71)</f>
        <v>0</v>
      </c>
      <c r="M79" s="69">
        <f>+COUNTIFS(results!$F$5:$F$301,'répartition colonne F'!$B79,results!$M$5:$M$301,'répartition colonne F'!M$73,results!$B$5:$B$301,'répartition colonne F'!$A$71)</f>
        <v>0</v>
      </c>
      <c r="N79" s="69">
        <f>+COUNTIFS(results!$F$5:$F$301,'répartition colonne F'!$B79,results!$M$5:$M$301,'répartition colonne F'!N$73,results!$B$5:$B$301,'répartition colonne F'!$A$71)</f>
        <v>0</v>
      </c>
      <c r="O79" s="69">
        <f>+COUNTIFS(results!$F$5:$F$301,'répartition colonne F'!$B79,results!$M$5:$M$301,'répartition colonne F'!O$73,results!$B$5:$B$301,'répartition colonne F'!$A$71)</f>
        <v>0</v>
      </c>
      <c r="P79" s="69">
        <f>+COUNTIFS(results!$F$5:$F$301,'répartition colonne F'!$B79,results!$M$5:$M$301,'répartition colonne F'!P$73,results!$B$5:$B$301,'répartition colonne F'!$A$71)</f>
        <v>0</v>
      </c>
      <c r="Q79" s="69">
        <f>+COUNTIFS(results!$F$5:$F$301,'répartition colonne F'!$B79,results!$M$5:$M$301,'répartition colonne F'!Q$73,results!$B$5:$B$301,'répartition colonne F'!$A$71)</f>
        <v>0</v>
      </c>
      <c r="R79" s="69">
        <f>+COUNTIFS(results!$F$5:$F$301,'répartition colonne F'!$B79,results!$M$5:$M$301,'répartition colonne F'!R$73,results!$B$5:$B$301,'répartition colonne F'!$A$71)</f>
        <v>0</v>
      </c>
      <c r="S79" s="69">
        <f>+COUNTIFS(results!$F$5:$F$301,'répartition colonne F'!$B79,results!$M$5:$M$301,'répartition colonne F'!S$73,results!$B$5:$B$301,'répartition colonne F'!$A$71)</f>
        <v>0</v>
      </c>
      <c r="T79" s="69">
        <f>+COUNTIFS(results!$F$5:$F$301,'répartition colonne F'!$B79,results!$M$5:$M$301,'répartition colonne F'!T$73,results!$B$5:$B$301,'répartition colonne F'!$A$71)</f>
        <v>0</v>
      </c>
      <c r="U79" s="69">
        <f>+COUNTIFS(results!$F$5:$F$301,'répartition colonne F'!$B79,results!$M$5:$M$301,'répartition colonne F'!U$73,results!$B$5:$B$301,'répartition colonne F'!$A$71)</f>
        <v>0</v>
      </c>
      <c r="V79" s="69">
        <f>+COUNTIFS(results!$F$5:$F$301,'répartition colonne F'!$B79,results!$M$5:$M$301,'répartition colonne F'!V$73,results!$B$5:$B$301,'répartition colonne F'!$A$71)</f>
        <v>0</v>
      </c>
      <c r="W79" s="69">
        <f>+COUNTIFS(results!$F$5:$F$301,'répartition colonne F'!$B79,results!$M$5:$M$301,'répartition colonne F'!W$73,results!$B$5:$B$301,'répartition colonne F'!$A$71)</f>
        <v>0</v>
      </c>
      <c r="X79" s="69">
        <f>+COUNTIFS(results!$F$5:$F$301,'répartition colonne F'!$B79,results!$M$5:$M$301,'répartition colonne F'!X$73,results!$B$5:$B$301,'répartition colonne F'!$A$71)</f>
        <v>0</v>
      </c>
      <c r="Y79" s="69">
        <f>+COUNTIFS(results!$F$5:$F$301,'répartition colonne F'!$B79,results!$M$5:$M$301,'répartition colonne F'!Y$73,results!$B$5:$B$301,'répartition colonne F'!$A$71)</f>
        <v>0</v>
      </c>
      <c r="Z79" s="70">
        <f>+COUNTIFS(results!$F$5:$F$301,'répartition colonne F'!$B79,results!$M$5:$M$301,'répartition colonne F'!Z$73,results!$B$5:$B$301,'répartition colonne F'!$A$71)</f>
        <v>0</v>
      </c>
      <c r="AA79" s="70">
        <f>+COUNTIFS(results!$F$5:$F$301,'répartition colonne F'!$B79,results!$M$5:$M$301,'répartition colonne F'!AA$73,results!$B$5:$B$301,'répartition colonne F'!$A$71)</f>
        <v>0</v>
      </c>
      <c r="AB79" s="71">
        <f>+COUNTIFS(results!$F$5:$F$301,'répartition colonne F'!$B79,results!$M$5:$M$301,'répartition colonne F'!AB$73,results!$B$5:$B$301,'répartition colonne F'!$A$71)</f>
        <v>0</v>
      </c>
      <c r="AC79" s="70">
        <f>+COUNTIFS(results!$F$5:$F$301,'répartition colonne F'!$B79,results!$M$5:$M$301,'répartition colonne F'!AC$73,results!$B$5:$B$301,'répartition colonne F'!$A$71)</f>
        <v>0</v>
      </c>
      <c r="AD79" s="70">
        <f>+COUNTIFS(results!$F$5:$F$301,'répartition colonne F'!$B79,results!$M$5:$M$301,'répartition colonne F'!AD$73,results!$B$5:$B$301,'répartition colonne F'!$A$71)</f>
        <v>0</v>
      </c>
      <c r="AE79" s="69">
        <f>+COUNTIFS(results!$F$5:$F$301,'répartition colonne F'!$B79,results!$M$5:$M$301,'répartition colonne F'!AE$73,results!$B$5:$B$301,'répartition colonne F'!$A$71)</f>
        <v>0</v>
      </c>
      <c r="AF79" s="69">
        <f>+COUNTIFS(results!$F$5:$F$301,'répartition colonne F'!$B79,results!$M$5:$M$301,'répartition colonne F'!AF$73,results!$B$5:$B$301,'répartition colonne F'!$A$71)</f>
        <v>0</v>
      </c>
      <c r="AG79" s="68">
        <f>+COUNTIFS(Feuil2!$A$4:$A$300,B79,Feuil2!$H$4:$H$300,$AJ$4,Feuil2!$I$4:$I$300,'répartition colonne F'!$A$71)</f>
        <v>0</v>
      </c>
      <c r="AL79" t="str">
        <f>IF(results!$M$3="Etest",IF(AB82=0,1),"BMD")</f>
        <v>BMD</v>
      </c>
      <c r="AM79">
        <v>6</v>
      </c>
      <c r="AP79" s="173"/>
      <c r="AQ79" s="198"/>
      <c r="AR79" s="196"/>
      <c r="AS79" s="199"/>
      <c r="AT79" s="80"/>
      <c r="AU79" s="80"/>
      <c r="AV79" s="80"/>
      <c r="AW79" s="80"/>
      <c r="AX79" s="80"/>
      <c r="AY79" s="80"/>
      <c r="AZ79" s="80"/>
      <c r="BA79" s="80"/>
      <c r="BB79" s="80"/>
      <c r="BC79" s="80"/>
      <c r="BD79" s="80"/>
      <c r="BE79" s="80"/>
      <c r="BF79" s="80"/>
      <c r="BG79" s="199"/>
      <c r="BH79" s="197"/>
    </row>
    <row r="80" spans="1:60" ht="15.75" x14ac:dyDescent="0.25">
      <c r="A80" s="274"/>
      <c r="B80" s="160" t="str">
        <f>IF($AI$3=1024,192,IF($AI$3=256,"48",IF($AI$3=64,"12","6")))</f>
        <v>48</v>
      </c>
      <c r="C80" s="68">
        <f>+COUNTIFS(Feuil2!$A$4:$A$300,B80,Feuil2!$H$4:$H$300,0.01,Feuil2!$I$4:$I$300,'répartition colonne F'!$A$71)</f>
        <v>0</v>
      </c>
      <c r="D80" s="69">
        <f>+COUNTIFS(results!$F$5:$F$301,'répartition colonne F'!$B80,results!$M$5:$M$301,'répartition colonne F'!D$73,results!$B$5:$B$301,'répartition colonne F'!$A$71)</f>
        <v>0</v>
      </c>
      <c r="E80" s="69">
        <f>+COUNTIFS(results!$F$5:$F$301,'répartition colonne F'!$B80,results!$M$5:$M$301,'répartition colonne F'!E$73,results!$B$5:$B$301,'répartition colonne F'!$A$71)</f>
        <v>0</v>
      </c>
      <c r="F80" s="69">
        <f>+COUNTIFS(results!$F$5:$F$301,'répartition colonne F'!$B80,results!$M$5:$M$301,'répartition colonne F'!F$73,results!$B$5:$B$301,'répartition colonne F'!$A$71)</f>
        <v>0</v>
      </c>
      <c r="G80" s="69">
        <f>+COUNTIFS(results!$F$5:$F$301,'répartition colonne F'!$B80,results!$M$5:$M$301,'répartition colonne F'!G$73,results!$B$5:$B$301,'répartition colonne F'!$A$71)</f>
        <v>0</v>
      </c>
      <c r="H80" s="69">
        <f>+COUNTIFS(results!$F$5:$F$301,'répartition colonne F'!$B80,results!$M$5:$M$301,'répartition colonne F'!H$73,results!$B$5:$B$301,'répartition colonne F'!$A$71)</f>
        <v>0</v>
      </c>
      <c r="I80" s="69">
        <f>+COUNTIFS(results!$F$5:$F$301,'répartition colonne F'!$B80,results!$M$5:$M$301,'répartition colonne F'!I$73,results!$B$5:$B$301,'répartition colonne F'!$A$71)</f>
        <v>0</v>
      </c>
      <c r="J80" s="69">
        <f>+COUNTIFS(results!$F$5:$F$301,'répartition colonne F'!$B80,results!$M$5:$M$301,'répartition colonne F'!J$73,results!$B$5:$B$301,'répartition colonne F'!$A$71)</f>
        <v>0</v>
      </c>
      <c r="K80" s="69">
        <f>+COUNTIFS(results!$F$5:$F$301,'répartition colonne F'!$B80,results!$M$5:$M$301,'répartition colonne F'!K$73,results!$B$5:$B$301,'répartition colonne F'!$A$71)</f>
        <v>0</v>
      </c>
      <c r="L80" s="69">
        <f>+COUNTIFS(results!$F$5:$F$301,'répartition colonne F'!$B80,results!$M$5:$M$301,'répartition colonne F'!L$73,results!$B$5:$B$301,'répartition colonne F'!$A$71)</f>
        <v>0</v>
      </c>
      <c r="M80" s="69">
        <f>+COUNTIFS(results!$F$5:$F$301,'répartition colonne F'!$B80,results!$M$5:$M$301,'répartition colonne F'!M$73,results!$B$5:$B$301,'répartition colonne F'!$A$71)</f>
        <v>0</v>
      </c>
      <c r="N80" s="69">
        <f>+COUNTIFS(results!$F$5:$F$301,'répartition colonne F'!$B80,results!$M$5:$M$301,'répartition colonne F'!N$73,results!$B$5:$B$301,'répartition colonne F'!$A$71)</f>
        <v>0</v>
      </c>
      <c r="O80" s="69">
        <f>+COUNTIFS(results!$F$5:$F$301,'répartition colonne F'!$B80,results!$M$5:$M$301,'répartition colonne F'!O$73,results!$B$5:$B$301,'répartition colonne F'!$A$71)</f>
        <v>0</v>
      </c>
      <c r="P80" s="69">
        <f>+COUNTIFS(results!$F$5:$F$301,'répartition colonne F'!$B80,results!$M$5:$M$301,'répartition colonne F'!P$73,results!$B$5:$B$301,'répartition colonne F'!$A$71)</f>
        <v>0</v>
      </c>
      <c r="Q80" s="69">
        <f>+COUNTIFS(results!$F$5:$F$301,'répartition colonne F'!$B80,results!$M$5:$M$301,'répartition colonne F'!Q$73,results!$B$5:$B$301,'répartition colonne F'!$A$71)</f>
        <v>0</v>
      </c>
      <c r="R80" s="69">
        <f>+COUNTIFS(results!$F$5:$F$301,'répartition colonne F'!$B80,results!$M$5:$M$301,'répartition colonne F'!R$73,results!$B$5:$B$301,'répartition colonne F'!$A$71)</f>
        <v>0</v>
      </c>
      <c r="S80" s="69">
        <f>+COUNTIFS(results!$F$5:$F$301,'répartition colonne F'!$B80,results!$M$5:$M$301,'répartition colonne F'!S$73,results!$B$5:$B$301,'répartition colonne F'!$A$71)</f>
        <v>0</v>
      </c>
      <c r="T80" s="69">
        <f>+COUNTIFS(results!$F$5:$F$301,'répartition colonne F'!$B80,results!$M$5:$M$301,'répartition colonne F'!T$73,results!$B$5:$B$301,'répartition colonne F'!$A$71)</f>
        <v>0</v>
      </c>
      <c r="U80" s="69">
        <f>+COUNTIFS(results!$F$5:$F$301,'répartition colonne F'!$B80,results!$M$5:$M$301,'répartition colonne F'!U$73,results!$B$5:$B$301,'répartition colonne F'!$A$71)</f>
        <v>0</v>
      </c>
      <c r="V80" s="69">
        <f>+COUNTIFS(results!$F$5:$F$301,'répartition colonne F'!$B80,results!$M$5:$M$301,'répartition colonne F'!V$73,results!$B$5:$B$301,'répartition colonne F'!$A$71)</f>
        <v>0</v>
      </c>
      <c r="W80" s="69">
        <f>+COUNTIFS(results!$F$5:$F$301,'répartition colonne F'!$B80,results!$M$5:$M$301,'répartition colonne F'!W$73,results!$B$5:$B$301,'répartition colonne F'!$A$71)</f>
        <v>0</v>
      </c>
      <c r="X80" s="69">
        <f>+COUNTIFS(results!$F$5:$F$301,'répartition colonne F'!$B80,results!$M$5:$M$301,'répartition colonne F'!X$73,results!$B$5:$B$301,'répartition colonne F'!$A$71)</f>
        <v>0</v>
      </c>
      <c r="Y80" s="70">
        <f>+COUNTIFS(results!$F$5:$F$301,'répartition colonne F'!$B80,results!$M$5:$M$301,'répartition colonne F'!Y$73,results!$B$5:$B$301,'répartition colonne F'!$A$71)</f>
        <v>0</v>
      </c>
      <c r="Z80" s="70">
        <f>+COUNTIFS(results!$F$5:$F$301,'répartition colonne F'!$B80,results!$M$5:$M$301,'répartition colonne F'!Z$73,results!$B$5:$B$301,'répartition colonne F'!$A$71)</f>
        <v>0</v>
      </c>
      <c r="AA80" s="71">
        <f>+COUNTIFS(results!$F$5:$F$301,'répartition colonne F'!$B80,results!$M$5:$M$301,'répartition colonne F'!AA$73,results!$B$5:$B$301,'répartition colonne F'!$A$71)</f>
        <v>0</v>
      </c>
      <c r="AB80" s="70">
        <f>+COUNTIFS(results!$F$5:$F$301,'répartition colonne F'!$B80,results!$M$5:$M$301,'répartition colonne F'!AB$73,results!$B$5:$B$301,'répartition colonne F'!$A$71)</f>
        <v>0</v>
      </c>
      <c r="AC80" s="70">
        <f>+COUNTIFS(results!$F$5:$F$301,'répartition colonne F'!$B80,results!$M$5:$M$301,'répartition colonne F'!AC$73,results!$B$5:$B$301,'répartition colonne F'!$A$71)</f>
        <v>0</v>
      </c>
      <c r="AD80" s="205">
        <f>+COUNTIFS(results!$F$5:$F$301,'répartition colonne F'!$B80,results!$M$5:$M$301,'répartition colonne F'!AD$73,results!$B$5:$B$301,'répartition colonne F'!$A$71)</f>
        <v>0</v>
      </c>
      <c r="AE80" s="69">
        <f>+COUNTIFS(results!$F$5:$F$301,'répartition colonne F'!$B80,results!$M$5:$M$301,'répartition colonne F'!AE$73,results!$B$5:$B$301,'répartition colonne F'!$A$71)</f>
        <v>0</v>
      </c>
      <c r="AF80" s="69">
        <f>+COUNTIFS(results!$F$5:$F$301,'répartition colonne F'!$B80,results!$M$5:$M$301,'répartition colonne F'!AF$73,results!$B$5:$B$301,'répartition colonne F'!$A$71)</f>
        <v>0</v>
      </c>
      <c r="AG80" s="68">
        <f>+COUNTIFS(Feuil2!$A$4:$A$300,B80,Feuil2!$H$4:$H$300,$AJ$4,Feuil2!$I$4:$I$300,'répartition colonne F'!$A$71)</f>
        <v>0</v>
      </c>
      <c r="AP80" s="173"/>
      <c r="AQ80" s="198"/>
      <c r="AR80" s="90"/>
      <c r="AS80" s="199"/>
      <c r="AT80" s="199"/>
      <c r="AU80" s="199"/>
      <c r="AV80" s="199"/>
      <c r="AW80" s="199"/>
      <c r="AX80" s="199"/>
      <c r="AY80" s="199"/>
      <c r="AZ80" s="199"/>
      <c r="BA80" s="199"/>
      <c r="BB80" s="199"/>
      <c r="BC80" s="199"/>
      <c r="BD80" s="199"/>
      <c r="BE80" s="199"/>
      <c r="BF80" s="199"/>
      <c r="BG80" s="80"/>
      <c r="BH80" s="197"/>
    </row>
    <row r="81" spans="1:60" ht="15.75" x14ac:dyDescent="0.25">
      <c r="A81" s="274"/>
      <c r="B81" s="160" t="str">
        <f>IF($AI$3=1024,128,IF($AI$3=256,"32",IF($AI$3=64,"8","4")))</f>
        <v>32</v>
      </c>
      <c r="C81" s="68">
        <f>+COUNTIFS(Feuil2!$A$4:$A$300,B81,Feuil2!$H$4:$H$300,0.01,Feuil2!$I$4:$I$300,'répartition colonne F'!$A$71)</f>
        <v>0</v>
      </c>
      <c r="D81" s="69">
        <f>+COUNTIFS(results!$F$5:$F$301,'répartition colonne F'!$B81,results!$M$5:$M$301,'répartition colonne F'!D$73,results!$B$5:$B$301,'répartition colonne F'!$A$71)</f>
        <v>0</v>
      </c>
      <c r="E81" s="69">
        <f>+COUNTIFS(results!$F$5:$F$301,'répartition colonne F'!$B81,results!$M$5:$M$301,'répartition colonne F'!E$73,results!$B$5:$B$301,'répartition colonne F'!$A$71)</f>
        <v>0</v>
      </c>
      <c r="F81" s="69">
        <f>+COUNTIFS(results!$F$5:$F$301,'répartition colonne F'!$B81,results!$M$5:$M$301,'répartition colonne F'!F$73,results!$B$5:$B$301,'répartition colonne F'!$A$71)</f>
        <v>0</v>
      </c>
      <c r="G81" s="69">
        <f>+COUNTIFS(results!$F$5:$F$301,'répartition colonne F'!$B81,results!$M$5:$M$301,'répartition colonne F'!G$73,results!$B$5:$B$301,'répartition colonne F'!$A$71)</f>
        <v>0</v>
      </c>
      <c r="H81" s="69">
        <f>+COUNTIFS(results!$F$5:$F$301,'répartition colonne F'!$B81,results!$M$5:$M$301,'répartition colonne F'!H$73,results!$B$5:$B$301,'répartition colonne F'!$A$71)</f>
        <v>0</v>
      </c>
      <c r="I81" s="69">
        <f>+COUNTIFS(results!$F$5:$F$301,'répartition colonne F'!$B81,results!$M$5:$M$301,'répartition colonne F'!I$73,results!$B$5:$B$301,'répartition colonne F'!$A$71)</f>
        <v>0</v>
      </c>
      <c r="J81" s="69">
        <f>+COUNTIFS(results!$F$5:$F$301,'répartition colonne F'!$B81,results!$M$5:$M$301,'répartition colonne F'!J$73,results!$B$5:$B$301,'répartition colonne F'!$A$71)</f>
        <v>0</v>
      </c>
      <c r="K81" s="69">
        <f>+COUNTIFS(results!$F$5:$F$301,'répartition colonne F'!$B81,results!$M$5:$M$301,'répartition colonne F'!K$73,results!$B$5:$B$301,'répartition colonne F'!$A$71)</f>
        <v>0</v>
      </c>
      <c r="L81" s="69">
        <f>+COUNTIFS(results!$F$5:$F$301,'répartition colonne F'!$B81,results!$M$5:$M$301,'répartition colonne F'!L$73,results!$B$5:$B$301,'répartition colonne F'!$A$71)</f>
        <v>0</v>
      </c>
      <c r="M81" s="69">
        <f>+COUNTIFS(results!$F$5:$F$301,'répartition colonne F'!$B81,results!$M$5:$M$301,'répartition colonne F'!M$73,results!$B$5:$B$301,'répartition colonne F'!$A$71)</f>
        <v>0</v>
      </c>
      <c r="N81" s="69">
        <f>+COUNTIFS(results!$F$5:$F$301,'répartition colonne F'!$B81,results!$M$5:$M$301,'répartition colonne F'!N$73,results!$B$5:$B$301,'répartition colonne F'!$A$71)</f>
        <v>0</v>
      </c>
      <c r="O81" s="69">
        <f>+COUNTIFS(results!$F$5:$F$301,'répartition colonne F'!$B81,results!$M$5:$M$301,'répartition colonne F'!O$73,results!$B$5:$B$301,'répartition colonne F'!$A$71)</f>
        <v>0</v>
      </c>
      <c r="P81" s="69">
        <f>+COUNTIFS(results!$F$5:$F$301,'répartition colonne F'!$B81,results!$M$5:$M$301,'répartition colonne F'!P$73,results!$B$5:$B$301,'répartition colonne F'!$A$71)</f>
        <v>0</v>
      </c>
      <c r="Q81" s="69">
        <f>+COUNTIFS(results!$F$5:$F$301,'répartition colonne F'!$B81,results!$M$5:$M$301,'répartition colonne F'!Q$73,results!$B$5:$B$301,'répartition colonne F'!$A$71)</f>
        <v>0</v>
      </c>
      <c r="R81" s="69">
        <f>+COUNTIFS(results!$F$5:$F$301,'répartition colonne F'!$B81,results!$M$5:$M$301,'répartition colonne F'!R$73,results!$B$5:$B$301,'répartition colonne F'!$A$71)</f>
        <v>0</v>
      </c>
      <c r="S81" s="69">
        <f>+COUNTIFS(results!$F$5:$F$301,'répartition colonne F'!$B81,results!$M$5:$M$301,'répartition colonne F'!S$73,results!$B$5:$B$301,'répartition colonne F'!$A$71)</f>
        <v>0</v>
      </c>
      <c r="T81" s="69">
        <f>+COUNTIFS(results!$F$5:$F$301,'répartition colonne F'!$B81,results!$M$5:$M$301,'répartition colonne F'!T$73,results!$B$5:$B$301,'répartition colonne F'!$A$71)</f>
        <v>0</v>
      </c>
      <c r="U81" s="69">
        <f>+COUNTIFS(results!$F$5:$F$301,'répartition colonne F'!$B81,results!$M$5:$M$301,'répartition colonne F'!U$73,results!$B$5:$B$301,'répartition colonne F'!$A$71)</f>
        <v>0</v>
      </c>
      <c r="V81" s="69">
        <f>+COUNTIFS(results!$F$5:$F$301,'répartition colonne F'!$B81,results!$M$5:$M$301,'répartition colonne F'!V$73,results!$B$5:$B$301,'répartition colonne F'!$A$71)</f>
        <v>0</v>
      </c>
      <c r="W81" s="69">
        <f>+COUNTIFS(results!$F$5:$F$301,'répartition colonne F'!$B81,results!$M$5:$M$301,'répartition colonne F'!W$73,results!$B$5:$B$301,'répartition colonne F'!$A$71)</f>
        <v>0</v>
      </c>
      <c r="X81" s="70">
        <f>+COUNTIFS(results!$F$5:$F$301,'répartition colonne F'!$B81,results!$M$5:$M$301,'répartition colonne F'!X$73,results!$B$5:$B$301,'répartition colonne F'!$A$71)</f>
        <v>0</v>
      </c>
      <c r="Y81" s="70">
        <f>+COUNTIFS(results!$F$5:$F$301,'répartition colonne F'!$B81,results!$M$5:$M$301,'répartition colonne F'!Y$73,results!$B$5:$B$301,'répartition colonne F'!$A$71)</f>
        <v>0</v>
      </c>
      <c r="Z81" s="71">
        <f>+COUNTIFS(results!$F$5:$F$301,'répartition colonne F'!$B81,results!$M$5:$M$301,'répartition colonne F'!Z$73,results!$B$5:$B$301,'répartition colonne F'!$A$71)</f>
        <v>0</v>
      </c>
      <c r="AA81" s="70">
        <f>+COUNTIFS(results!$F$5:$F$301,'répartition colonne F'!$B81,results!$M$5:$M$301,'répartition colonne F'!AA$73,results!$B$5:$B$301,'répartition colonne F'!$A$71)</f>
        <v>0</v>
      </c>
      <c r="AB81" s="70">
        <f>+COUNTIFS(results!$F$5:$F$301,'répartition colonne F'!$B81,results!$M$5:$M$301,'répartition colonne F'!AB$73,results!$B$5:$B$301,'répartition colonne F'!$A$71)</f>
        <v>0</v>
      </c>
      <c r="AC81" s="69">
        <f>+COUNTIFS(results!$F$5:$F$301,'répartition colonne F'!$B81,results!$M$5:$M$301,'répartition colonne F'!AC$73,results!$B$5:$B$301,'répartition colonne F'!$A$71)</f>
        <v>0</v>
      </c>
      <c r="AD81" s="69">
        <f>+COUNTIFS(results!$F$5:$F$301,'répartition colonne F'!$B81,results!$M$5:$M$301,'répartition colonne F'!AD$73,results!$B$5:$B$301,'répartition colonne F'!$A$71)</f>
        <v>0</v>
      </c>
      <c r="AE81" s="69">
        <f>+COUNTIFS(results!$F$5:$F$301,'répartition colonne F'!$B81,results!$M$5:$M$301,'répartition colonne F'!AE$73,results!$B$5:$B$301,'répartition colonne F'!$A$71)</f>
        <v>0</v>
      </c>
      <c r="AF81" s="69">
        <f>+COUNTIFS(results!$F$5:$F$301,'répartition colonne F'!$B81,results!$M$5:$M$301,'répartition colonne F'!AF$73,results!$B$5:$B$301,'répartition colonne F'!$A$71)</f>
        <v>0</v>
      </c>
      <c r="AG81" s="68">
        <f>+COUNTIFS(Feuil2!$A$4:$A$300,B81,Feuil2!$H$4:$H$300,$AJ$4,Feuil2!$I$4:$I$300,'répartition colonne F'!$A$71)</f>
        <v>0</v>
      </c>
      <c r="AL81" t="str">
        <f>IF(results!$M$3="Etest",IF(Z84=0,1),"BMD")</f>
        <v>BMD</v>
      </c>
      <c r="AM81">
        <v>3</v>
      </c>
      <c r="AP81" s="173"/>
      <c r="AQ81" s="198"/>
      <c r="AR81" s="79"/>
      <c r="AS81" s="80"/>
      <c r="AT81" s="80"/>
      <c r="AU81" s="80"/>
      <c r="AV81" s="80"/>
      <c r="AW81" s="80"/>
      <c r="AX81" s="80"/>
      <c r="AY81" s="80"/>
      <c r="AZ81" s="80"/>
      <c r="BA81" s="80"/>
      <c r="BB81" s="80"/>
      <c r="BC81" s="80"/>
      <c r="BD81" s="80"/>
      <c r="BE81" s="80"/>
      <c r="BF81" s="80"/>
      <c r="BG81" s="80"/>
      <c r="BH81" s="80"/>
    </row>
    <row r="82" spans="1:60" ht="15.75" x14ac:dyDescent="0.25">
      <c r="A82" s="274"/>
      <c r="B82" s="160" t="str">
        <f>IF($AI$3=1024,96,IF($AI$3=256,"24",IF($AI$3=64,"6","3")))</f>
        <v>24</v>
      </c>
      <c r="C82" s="68">
        <f>+COUNTIFS(Feuil2!$A$4:$A$300,B82,Feuil2!$H$4:$H$300,0.01,Feuil2!$I$4:$I$300,'répartition colonne F'!$A$71)</f>
        <v>0</v>
      </c>
      <c r="D82" s="69">
        <f>+COUNTIFS(results!$F$5:$F$301,'répartition colonne F'!$B82,results!$M$5:$M$301,'répartition colonne F'!D$73,results!$B$5:$B$301,'répartition colonne F'!$A$71)</f>
        <v>0</v>
      </c>
      <c r="E82" s="69">
        <f>+COUNTIFS(results!$F$5:$F$301,'répartition colonne F'!$B82,results!$M$5:$M$301,'répartition colonne F'!E$73,results!$B$5:$B$301,'répartition colonne F'!$A$71)</f>
        <v>0</v>
      </c>
      <c r="F82" s="69">
        <f>+COUNTIFS(results!$F$5:$F$301,'répartition colonne F'!$B82,results!$M$5:$M$301,'répartition colonne F'!F$73,results!$B$5:$B$301,'répartition colonne F'!$A$71)</f>
        <v>0</v>
      </c>
      <c r="G82" s="69">
        <f>+COUNTIFS(results!$F$5:$F$301,'répartition colonne F'!$B82,results!$M$5:$M$301,'répartition colonne F'!G$73,results!$B$5:$B$301,'répartition colonne F'!$A$71)</f>
        <v>0</v>
      </c>
      <c r="H82" s="69">
        <f>+COUNTIFS(results!$F$5:$F$301,'répartition colonne F'!$B82,results!$M$5:$M$301,'répartition colonne F'!H$73,results!$B$5:$B$301,'répartition colonne F'!$A$71)</f>
        <v>0</v>
      </c>
      <c r="I82" s="69">
        <f>+COUNTIFS(results!$F$5:$F$301,'répartition colonne F'!$B82,results!$M$5:$M$301,'répartition colonne F'!I$73,results!$B$5:$B$301,'répartition colonne F'!$A$71)</f>
        <v>0</v>
      </c>
      <c r="J82" s="69">
        <f>+COUNTIFS(results!$F$5:$F$301,'répartition colonne F'!$B82,results!$M$5:$M$301,'répartition colonne F'!J$73,results!$B$5:$B$301,'répartition colonne F'!$A$71)</f>
        <v>0</v>
      </c>
      <c r="K82" s="69">
        <f>+COUNTIFS(results!$F$5:$F$301,'répartition colonne F'!$B82,results!$M$5:$M$301,'répartition colonne F'!K$73,results!$B$5:$B$301,'répartition colonne F'!$A$71)</f>
        <v>0</v>
      </c>
      <c r="L82" s="69">
        <f>+COUNTIFS(results!$F$5:$F$301,'répartition colonne F'!$B82,results!$M$5:$M$301,'répartition colonne F'!L$73,results!$B$5:$B$301,'répartition colonne F'!$A$71)</f>
        <v>0</v>
      </c>
      <c r="M82" s="69">
        <f>+COUNTIFS(results!$F$5:$F$301,'répartition colonne F'!$B82,results!$M$5:$M$301,'répartition colonne F'!M$73,results!$B$5:$B$301,'répartition colonne F'!$A$71)</f>
        <v>0</v>
      </c>
      <c r="N82" s="69">
        <f>+COUNTIFS(results!$F$5:$F$301,'répartition colonne F'!$B82,results!$M$5:$M$301,'répartition colonne F'!N$73,results!$B$5:$B$301,'répartition colonne F'!$A$71)</f>
        <v>0</v>
      </c>
      <c r="O82" s="69">
        <f>+COUNTIFS(results!$F$5:$F$301,'répartition colonne F'!$B82,results!$M$5:$M$301,'répartition colonne F'!O$73,results!$B$5:$B$301,'répartition colonne F'!$A$71)</f>
        <v>0</v>
      </c>
      <c r="P82" s="69">
        <f>+COUNTIFS(results!$F$5:$F$301,'répartition colonne F'!$B82,results!$M$5:$M$301,'répartition colonne F'!P$73,results!$B$5:$B$301,'répartition colonne F'!$A$71)</f>
        <v>0</v>
      </c>
      <c r="Q82" s="69">
        <f>+COUNTIFS(results!$F$5:$F$301,'répartition colonne F'!$B82,results!$M$5:$M$301,'répartition colonne F'!Q$73,results!$B$5:$B$301,'répartition colonne F'!$A$71)</f>
        <v>0</v>
      </c>
      <c r="R82" s="69">
        <f>+COUNTIFS(results!$F$5:$F$301,'répartition colonne F'!$B82,results!$M$5:$M$301,'répartition colonne F'!R$73,results!$B$5:$B$301,'répartition colonne F'!$A$71)</f>
        <v>0</v>
      </c>
      <c r="S82" s="69">
        <f>+COUNTIFS(results!$F$5:$F$301,'répartition colonne F'!$B82,results!$M$5:$M$301,'répartition colonne F'!S$73,results!$B$5:$B$301,'répartition colonne F'!$A$71)</f>
        <v>0</v>
      </c>
      <c r="T82" s="69">
        <f>+COUNTIFS(results!$F$5:$F$301,'répartition colonne F'!$B82,results!$M$5:$M$301,'répartition colonne F'!T$73,results!$B$5:$B$301,'répartition colonne F'!$A$71)</f>
        <v>0</v>
      </c>
      <c r="U82" s="69">
        <f>+COUNTIFS(results!$F$5:$F$301,'répartition colonne F'!$B82,results!$M$5:$M$301,'répartition colonne F'!U$73,results!$B$5:$B$301,'répartition colonne F'!$A$71)</f>
        <v>0</v>
      </c>
      <c r="V82" s="69">
        <f>+COUNTIFS(results!$F$5:$F$301,'répartition colonne F'!$B82,results!$M$5:$M$301,'répartition colonne F'!V$73,results!$B$5:$B$301,'répartition colonne F'!$A$71)</f>
        <v>0</v>
      </c>
      <c r="W82" s="70">
        <f>+COUNTIFS(results!$F$5:$F$301,'répartition colonne F'!$B82,results!$M$5:$M$301,'répartition colonne F'!W$73,results!$B$5:$B$301,'répartition colonne F'!$A$71)</f>
        <v>0</v>
      </c>
      <c r="X82" s="70">
        <f>+COUNTIFS(results!$F$5:$F$301,'répartition colonne F'!$B82,results!$M$5:$M$301,'répartition colonne F'!X$73,results!$B$5:$B$301,'répartition colonne F'!$A$71)</f>
        <v>0</v>
      </c>
      <c r="Y82" s="71">
        <f>+COUNTIFS(results!$F$5:$F$301,'répartition colonne F'!$B82,results!$M$5:$M$301,'répartition colonne F'!Y$73,results!$B$5:$B$301,'répartition colonne F'!$A$71)</f>
        <v>0</v>
      </c>
      <c r="Z82" s="70">
        <f>+COUNTIFS(results!$F$5:$F$301,'répartition colonne F'!$B82,results!$M$5:$M$301,'répartition colonne F'!Z$73,results!$B$5:$B$301,'répartition colonne F'!$A$71)</f>
        <v>0</v>
      </c>
      <c r="AA82" s="70">
        <f>+COUNTIFS(results!$F$5:$F$301,'répartition colonne F'!$B82,results!$M$5:$M$301,'répartition colonne F'!AA$73,results!$B$5:$B$301,'répartition colonne F'!$A$71)</f>
        <v>0</v>
      </c>
      <c r="AB82" s="205">
        <f>+COUNTIFS(results!$F$5:$F$301,'répartition colonne F'!$B82,results!$M$5:$M$301,'répartition colonne F'!AB$73,results!$B$5:$B$301,'répartition colonne F'!$A$71)</f>
        <v>0</v>
      </c>
      <c r="AC82" s="69">
        <f>+COUNTIFS(results!$F$5:$F$301,'répartition colonne F'!$B82,results!$M$5:$M$301,'répartition colonne F'!AC$73,results!$B$5:$B$301,'répartition colonne F'!$A$71)</f>
        <v>0</v>
      </c>
      <c r="AD82" s="69">
        <f>+COUNTIFS(results!$F$5:$F$301,'répartition colonne F'!$B82,results!$M$5:$M$301,'répartition colonne F'!AD$73,results!$B$5:$B$301,'répartition colonne F'!$A$71)</f>
        <v>0</v>
      </c>
      <c r="AE82" s="69">
        <f>+COUNTIFS(results!$F$5:$F$301,'répartition colonne F'!$B82,results!$M$5:$M$301,'répartition colonne F'!AE$73,results!$B$5:$B$301,'répartition colonne F'!$A$71)</f>
        <v>0</v>
      </c>
      <c r="AF82" s="69">
        <f>+COUNTIFS(results!$F$5:$F$301,'répartition colonne F'!$B82,results!$M$5:$M$301,'répartition colonne F'!AF$73,results!$B$5:$B$301,'répartition colonne F'!$A$71)</f>
        <v>0</v>
      </c>
      <c r="AG82" s="68">
        <f>+COUNTIFS(Feuil2!$A$4:$A$300,B82,Feuil2!$H$4:$H$300,$AJ$4,Feuil2!$I$4:$I$300,'répartition colonne F'!$A$71)</f>
        <v>0</v>
      </c>
      <c r="AP82" s="173"/>
      <c r="AQ82" s="196"/>
      <c r="AR82" s="199"/>
      <c r="AS82" s="80"/>
      <c r="AT82" s="80"/>
      <c r="AU82" s="80"/>
      <c r="AV82" s="80"/>
      <c r="AW82" s="80"/>
      <c r="AX82" s="80"/>
      <c r="AY82" s="80"/>
      <c r="AZ82" s="80"/>
      <c r="BA82" s="80"/>
      <c r="BB82" s="80"/>
      <c r="BC82" s="80"/>
      <c r="BD82" s="80"/>
      <c r="BE82" s="80"/>
      <c r="BF82" s="80"/>
      <c r="BG82" s="199"/>
      <c r="BH82" s="197"/>
    </row>
    <row r="83" spans="1:60" ht="15.75" x14ac:dyDescent="0.25">
      <c r="A83" s="274"/>
      <c r="B83" s="160" t="str">
        <f>IF($AI$3=1024,64,IF($AI$3=256,"16",IF($AI$3=64,"4","2")))</f>
        <v>16</v>
      </c>
      <c r="C83" s="68">
        <f>+COUNTIFS(Feuil2!$A$4:$A$300,B83,Feuil2!$H$4:$H$300,0.01,Feuil2!$I$4:$I$300,'répartition colonne F'!$A$71)</f>
        <v>0</v>
      </c>
      <c r="D83" s="69">
        <f>+COUNTIFS(results!$F$5:$F$301,'répartition colonne F'!$B83,results!$M$5:$M$301,'répartition colonne F'!D$73,results!$B$5:$B$301,'répartition colonne F'!$A$71)</f>
        <v>0</v>
      </c>
      <c r="E83" s="69">
        <f>+COUNTIFS(results!$F$5:$F$301,'répartition colonne F'!$B83,results!$M$5:$M$301,'répartition colonne F'!E$73,results!$B$5:$B$301,'répartition colonne F'!$A$71)</f>
        <v>0</v>
      </c>
      <c r="F83" s="69">
        <f>+COUNTIFS(results!$F$5:$F$301,'répartition colonne F'!$B83,results!$M$5:$M$301,'répartition colonne F'!F$73,results!$B$5:$B$301,'répartition colonne F'!$A$71)</f>
        <v>0</v>
      </c>
      <c r="G83" s="69">
        <f>+COUNTIFS(results!$F$5:$F$301,'répartition colonne F'!$B83,results!$M$5:$M$301,'répartition colonne F'!G$73,results!$B$5:$B$301,'répartition colonne F'!$A$71)</f>
        <v>0</v>
      </c>
      <c r="H83" s="69">
        <f>+COUNTIFS(results!$F$5:$F$301,'répartition colonne F'!$B83,results!$M$5:$M$301,'répartition colonne F'!H$73,results!$B$5:$B$301,'répartition colonne F'!$A$71)</f>
        <v>0</v>
      </c>
      <c r="I83" s="69">
        <f>+COUNTIFS(results!$F$5:$F$301,'répartition colonne F'!$B83,results!$M$5:$M$301,'répartition colonne F'!I$73,results!$B$5:$B$301,'répartition colonne F'!$A$71)</f>
        <v>0</v>
      </c>
      <c r="J83" s="69">
        <f>+COUNTIFS(results!$F$5:$F$301,'répartition colonne F'!$B83,results!$M$5:$M$301,'répartition colonne F'!J$73,results!$B$5:$B$301,'répartition colonne F'!$A$71)</f>
        <v>0</v>
      </c>
      <c r="K83" s="69">
        <f>+COUNTIFS(results!$F$5:$F$301,'répartition colonne F'!$B83,results!$M$5:$M$301,'répartition colonne F'!K$73,results!$B$5:$B$301,'répartition colonne F'!$A$71)</f>
        <v>0</v>
      </c>
      <c r="L83" s="69">
        <f>+COUNTIFS(results!$F$5:$F$301,'répartition colonne F'!$B83,results!$M$5:$M$301,'répartition colonne F'!L$73,results!$B$5:$B$301,'répartition colonne F'!$A$71)</f>
        <v>0</v>
      </c>
      <c r="M83" s="69">
        <f>+COUNTIFS(results!$F$5:$F$301,'répartition colonne F'!$B83,results!$M$5:$M$301,'répartition colonne F'!M$73,results!$B$5:$B$301,'répartition colonne F'!$A$71)</f>
        <v>0</v>
      </c>
      <c r="N83" s="69">
        <f>+COUNTIFS(results!$F$5:$F$301,'répartition colonne F'!$B83,results!$M$5:$M$301,'répartition colonne F'!N$73,results!$B$5:$B$301,'répartition colonne F'!$A$71)</f>
        <v>0</v>
      </c>
      <c r="O83" s="69">
        <f>+COUNTIFS(results!$F$5:$F$301,'répartition colonne F'!$B83,results!$M$5:$M$301,'répartition colonne F'!O$73,results!$B$5:$B$301,'répartition colonne F'!$A$71)</f>
        <v>0</v>
      </c>
      <c r="P83" s="69">
        <f>+COUNTIFS(results!$F$5:$F$301,'répartition colonne F'!$B83,results!$M$5:$M$301,'répartition colonne F'!P$73,results!$B$5:$B$301,'répartition colonne F'!$A$71)</f>
        <v>0</v>
      </c>
      <c r="Q83" s="69">
        <f>+COUNTIFS(results!$F$5:$F$301,'répartition colonne F'!$B83,results!$M$5:$M$301,'répartition colonne F'!Q$73,results!$B$5:$B$301,'répartition colonne F'!$A$71)</f>
        <v>0</v>
      </c>
      <c r="R83" s="69">
        <f>+COUNTIFS(results!$F$5:$F$301,'répartition colonne F'!$B83,results!$M$5:$M$301,'répartition colonne F'!R$73,results!$B$5:$B$301,'répartition colonne F'!$A$71)</f>
        <v>0</v>
      </c>
      <c r="S83" s="69">
        <f>+COUNTIFS(results!$F$5:$F$301,'répartition colonne F'!$B83,results!$M$5:$M$301,'répartition colonne F'!S$73,results!$B$5:$B$301,'répartition colonne F'!$A$71)</f>
        <v>0</v>
      </c>
      <c r="T83" s="69">
        <f>+COUNTIFS(results!$F$5:$F$301,'répartition colonne F'!$B83,results!$M$5:$M$301,'répartition colonne F'!T$73,results!$B$5:$B$301,'répartition colonne F'!$A$71)</f>
        <v>0</v>
      </c>
      <c r="U83" s="69">
        <f>+COUNTIFS(results!$F$5:$F$301,'répartition colonne F'!$B83,results!$M$5:$M$301,'répartition colonne F'!U$73,results!$B$5:$B$301,'répartition colonne F'!$A$71)</f>
        <v>0</v>
      </c>
      <c r="V83" s="70">
        <f>+COUNTIFS(results!$F$5:$F$301,'répartition colonne F'!$B83,results!$M$5:$M$301,'répartition colonne F'!V$73,results!$B$5:$B$301,'répartition colonne F'!$A$71)</f>
        <v>0</v>
      </c>
      <c r="W83" s="70">
        <f>+COUNTIFS(results!$F$5:$F$301,'répartition colonne F'!$B83,results!$M$5:$M$301,'répartition colonne F'!W$73,results!$B$5:$B$301,'répartition colonne F'!$A$71)</f>
        <v>0</v>
      </c>
      <c r="X83" s="71">
        <f>+COUNTIFS(results!$F$5:$F$301,'répartition colonne F'!$B83,results!$M$5:$M$301,'répartition colonne F'!X$73,results!$B$5:$B$301,'répartition colonne F'!$A$71)</f>
        <v>0</v>
      </c>
      <c r="Y83" s="70">
        <f>+COUNTIFS(results!$F$5:$F$301,'répartition colonne F'!$B83,results!$M$5:$M$301,'répartition colonne F'!Y$73,results!$B$5:$B$301,'répartition colonne F'!$A$71)</f>
        <v>0</v>
      </c>
      <c r="Z83" s="70">
        <f>+COUNTIFS(results!$F$5:$F$301,'répartition colonne F'!$B83,results!$M$5:$M$301,'répartition colonne F'!Z$73,results!$B$5:$B$301,'répartition colonne F'!$A$71)</f>
        <v>0</v>
      </c>
      <c r="AA83" s="69">
        <f>+COUNTIFS(results!$F$5:$F$301,'répartition colonne F'!$B83,results!$M$5:$M$301,'répartition colonne F'!AA$73,results!$B$5:$B$301,'répartition colonne F'!$A$71)</f>
        <v>0</v>
      </c>
      <c r="AB83" s="69">
        <f>+COUNTIFS(results!$F$5:$F$301,'répartition colonne F'!$B83,results!$M$5:$M$301,'répartition colonne F'!AB$73,results!$B$5:$B$301,'répartition colonne F'!$A$71)</f>
        <v>0</v>
      </c>
      <c r="AC83" s="69">
        <f>+COUNTIFS(results!$F$5:$F$301,'répartition colonne F'!$B83,results!$M$5:$M$301,'répartition colonne F'!AC$73,results!$B$5:$B$301,'répartition colonne F'!$A$71)</f>
        <v>0</v>
      </c>
      <c r="AD83" s="69">
        <f>+COUNTIFS(results!$F$5:$F$301,'répartition colonne F'!$B83,results!$M$5:$M$301,'répartition colonne F'!AD$73,results!$B$5:$B$301,'répartition colonne F'!$A$71)</f>
        <v>0</v>
      </c>
      <c r="AE83" s="69">
        <f>+COUNTIFS(results!$F$5:$F$301,'répartition colonne F'!$B83,results!$M$5:$M$301,'répartition colonne F'!AE$73,results!$B$5:$B$301,'répartition colonne F'!$A$71)</f>
        <v>0</v>
      </c>
      <c r="AF83" s="69">
        <f>+COUNTIFS(results!$F$5:$F$301,'répartition colonne F'!$B83,results!$M$5:$M$301,'répartition colonne F'!AF$73,results!$B$5:$B$301,'répartition colonne F'!$A$71)</f>
        <v>0</v>
      </c>
      <c r="AG83" s="68">
        <f>+COUNTIFS(Feuil2!$A$4:$A$300,B83,Feuil2!$H$4:$H$300,$AJ$4,Feuil2!$I$4:$I$300,'répartition colonne F'!$A$71)</f>
        <v>0</v>
      </c>
      <c r="AL83" t="str">
        <f>IF(results!$M$3="Etest",IF(X86=0,1),"BMD")</f>
        <v>BMD</v>
      </c>
      <c r="AM83">
        <v>1.5</v>
      </c>
      <c r="AP83" s="173"/>
      <c r="AQ83" s="207"/>
      <c r="AR83" s="197"/>
      <c r="AS83" s="197"/>
      <c r="AT83" s="80"/>
      <c r="AU83" s="80"/>
      <c r="AV83" s="80"/>
      <c r="AW83" s="80"/>
      <c r="AX83" s="80"/>
      <c r="AY83" s="80"/>
      <c r="AZ83" s="80"/>
      <c r="BA83" s="80"/>
      <c r="BB83" s="80"/>
      <c r="BC83" s="80"/>
      <c r="BD83" s="80"/>
      <c r="BE83" s="80"/>
      <c r="BF83" s="80"/>
      <c r="BG83" s="199"/>
      <c r="BH83" s="197"/>
    </row>
    <row r="84" spans="1:60" ht="15.75" x14ac:dyDescent="0.25">
      <c r="A84" s="274"/>
      <c r="B84" s="160" t="str">
        <f>IF($AI$3=1024,48,IF($AI$3=256,"12",IF($AI$3=64,"3","1,5")))</f>
        <v>12</v>
      </c>
      <c r="C84" s="68">
        <f>+COUNTIFS(Feuil2!$A$4:$A$300,B84,Feuil2!$H$4:$H$300,0.01,Feuil2!$I$4:$I$300,'répartition colonne F'!$A$71)</f>
        <v>0</v>
      </c>
      <c r="D84" s="69">
        <f>+COUNTIFS(results!$F$5:$F$301,'répartition colonne F'!$B84,results!$M$5:$M$301,'répartition colonne F'!D$73,results!$B$5:$B$301,'répartition colonne F'!$A$71)</f>
        <v>0</v>
      </c>
      <c r="E84" s="69">
        <f>+COUNTIFS(results!$F$5:$F$301,'répartition colonne F'!$B84,results!$M$5:$M$301,'répartition colonne F'!E$73,results!$B$5:$B$301,'répartition colonne F'!$A$71)</f>
        <v>0</v>
      </c>
      <c r="F84" s="69">
        <f>+COUNTIFS(results!$F$5:$F$301,'répartition colonne F'!$B84,results!$M$5:$M$301,'répartition colonne F'!F$73,results!$B$5:$B$301,'répartition colonne F'!$A$71)</f>
        <v>0</v>
      </c>
      <c r="G84" s="69">
        <f>+COUNTIFS(results!$F$5:$F$301,'répartition colonne F'!$B84,results!$M$5:$M$301,'répartition colonne F'!G$73,results!$B$5:$B$301,'répartition colonne F'!$A$71)</f>
        <v>0</v>
      </c>
      <c r="H84" s="69">
        <f>+COUNTIFS(results!$F$5:$F$301,'répartition colonne F'!$B84,results!$M$5:$M$301,'répartition colonne F'!H$73,results!$B$5:$B$301,'répartition colonne F'!$A$71)</f>
        <v>0</v>
      </c>
      <c r="I84" s="69">
        <f>+COUNTIFS(results!$F$5:$F$301,'répartition colonne F'!$B84,results!$M$5:$M$301,'répartition colonne F'!I$73,results!$B$5:$B$301,'répartition colonne F'!$A$71)</f>
        <v>0</v>
      </c>
      <c r="J84" s="69">
        <f>+COUNTIFS(results!$F$5:$F$301,'répartition colonne F'!$B84,results!$M$5:$M$301,'répartition colonne F'!J$73,results!$B$5:$B$301,'répartition colonne F'!$A$71)</f>
        <v>0</v>
      </c>
      <c r="K84" s="69">
        <f>+COUNTIFS(results!$F$5:$F$301,'répartition colonne F'!$B84,results!$M$5:$M$301,'répartition colonne F'!K$73,results!$B$5:$B$301,'répartition colonne F'!$A$71)</f>
        <v>0</v>
      </c>
      <c r="L84" s="69">
        <f>+COUNTIFS(results!$F$5:$F$301,'répartition colonne F'!$B84,results!$M$5:$M$301,'répartition colonne F'!L$73,results!$B$5:$B$301,'répartition colonne F'!$A$71)</f>
        <v>0</v>
      </c>
      <c r="M84" s="69">
        <f>+COUNTIFS(results!$F$5:$F$301,'répartition colonne F'!$B84,results!$M$5:$M$301,'répartition colonne F'!M$73,results!$B$5:$B$301,'répartition colonne F'!$A$71)</f>
        <v>0</v>
      </c>
      <c r="N84" s="69">
        <f>+COUNTIFS(results!$F$5:$F$301,'répartition colonne F'!$B84,results!$M$5:$M$301,'répartition colonne F'!N$73,results!$B$5:$B$301,'répartition colonne F'!$A$71)</f>
        <v>0</v>
      </c>
      <c r="O84" s="69">
        <f>+COUNTIFS(results!$F$5:$F$301,'répartition colonne F'!$B84,results!$M$5:$M$301,'répartition colonne F'!O$73,results!$B$5:$B$301,'répartition colonne F'!$A$71)</f>
        <v>0</v>
      </c>
      <c r="P84" s="69">
        <f>+COUNTIFS(results!$F$5:$F$301,'répartition colonne F'!$B84,results!$M$5:$M$301,'répartition colonne F'!P$73,results!$B$5:$B$301,'répartition colonne F'!$A$71)</f>
        <v>0</v>
      </c>
      <c r="Q84" s="69">
        <f>+COUNTIFS(results!$F$5:$F$301,'répartition colonne F'!$B84,results!$M$5:$M$301,'répartition colonne F'!Q$73,results!$B$5:$B$301,'répartition colonne F'!$A$71)</f>
        <v>0</v>
      </c>
      <c r="R84" s="69">
        <f>+COUNTIFS(results!$F$5:$F$301,'répartition colonne F'!$B84,results!$M$5:$M$301,'répartition colonne F'!R$73,results!$B$5:$B$301,'répartition colonne F'!$A$71)</f>
        <v>0</v>
      </c>
      <c r="S84" s="69">
        <f>+COUNTIFS(results!$F$5:$F$301,'répartition colonne F'!$B84,results!$M$5:$M$301,'répartition colonne F'!S$73,results!$B$5:$B$301,'répartition colonne F'!$A$71)</f>
        <v>0</v>
      </c>
      <c r="T84" s="69">
        <f>+COUNTIFS(results!$F$5:$F$301,'répartition colonne F'!$B84,results!$M$5:$M$301,'répartition colonne F'!T$73,results!$B$5:$B$301,'répartition colonne F'!$A$71)</f>
        <v>0</v>
      </c>
      <c r="U84" s="70">
        <f>+COUNTIFS(results!$F$5:$F$301,'répartition colonne F'!$B84,results!$M$5:$M$301,'répartition colonne F'!U$73,results!$B$5:$B$301,'répartition colonne F'!$A$71)</f>
        <v>0</v>
      </c>
      <c r="V84" s="70">
        <f>+COUNTIFS(results!$F$5:$F$301,'répartition colonne F'!$B84,results!$M$5:$M$301,'répartition colonne F'!V$73,results!$B$5:$B$301,'répartition colonne F'!$A$71)</f>
        <v>0</v>
      </c>
      <c r="W84" s="71">
        <f>+COUNTIFS(results!$F$5:$F$301,'répartition colonne F'!$B84,results!$M$5:$M$301,'répartition colonne F'!W$73,results!$B$5:$B$301,'répartition colonne F'!$A$71)</f>
        <v>0</v>
      </c>
      <c r="X84" s="70">
        <f>+COUNTIFS(results!$F$5:$F$301,'répartition colonne F'!$B84,results!$M$5:$M$301,'répartition colonne F'!X$73,results!$B$5:$B$301,'répartition colonne F'!$A$71)</f>
        <v>0</v>
      </c>
      <c r="Y84" s="70">
        <f>+COUNTIFS(results!$F$5:$F$301,'répartition colonne F'!$B84,results!$M$5:$M$301,'répartition colonne F'!Y$73,results!$B$5:$B$301,'répartition colonne F'!$A$71)</f>
        <v>0</v>
      </c>
      <c r="Z84" s="205">
        <f>+COUNTIFS(results!$F$5:$F$301,'répartition colonne F'!$B84,results!$M$5:$M$301,'répartition colonne F'!Z$73,results!$B$5:$B$301,'répartition colonne F'!$A$71)</f>
        <v>0</v>
      </c>
      <c r="AA84" s="69">
        <f>+COUNTIFS(results!$F$5:$F$301,'répartition colonne F'!$B84,results!$M$5:$M$301,'répartition colonne F'!AA$73,results!$B$5:$B$301,'répartition colonne F'!$A$71)</f>
        <v>0</v>
      </c>
      <c r="AB84" s="69">
        <f>+COUNTIFS(results!$F$5:$F$301,'répartition colonne F'!$B84,results!$M$5:$M$301,'répartition colonne F'!AB$73,results!$B$5:$B$301,'répartition colonne F'!$A$71)</f>
        <v>0</v>
      </c>
      <c r="AC84" s="69">
        <f>+COUNTIFS(results!$F$5:$F$301,'répartition colonne F'!$B84,results!$M$5:$M$301,'répartition colonne F'!AC$73,results!$B$5:$B$301,'répartition colonne F'!$A$71)</f>
        <v>0</v>
      </c>
      <c r="AD84" s="69">
        <f>+COUNTIFS(results!$F$5:$F$301,'répartition colonne F'!$B84,results!$M$5:$M$301,'répartition colonne F'!AD$73,results!$B$5:$B$301,'répartition colonne F'!$A$71)</f>
        <v>0</v>
      </c>
      <c r="AE84" s="69">
        <f>+COUNTIFS(results!$F$5:$F$301,'répartition colonne F'!$B84,results!$M$5:$M$301,'répartition colonne F'!AE$73,results!$B$5:$B$301,'répartition colonne F'!$A$71)</f>
        <v>0</v>
      </c>
      <c r="AF84" s="69">
        <f>+COUNTIFS(results!$F$5:$F$301,'répartition colonne F'!$B84,results!$M$5:$M$301,'répartition colonne F'!AF$73,results!$B$5:$B$301,'répartition colonne F'!$A$71)</f>
        <v>0</v>
      </c>
      <c r="AG84" s="68">
        <f>+COUNTIFS(Feuil2!$A$4:$A$300,B84,Feuil2!$H$4:$H$300,$AJ$4,Feuil2!$I$4:$I$300,'répartition colonne F'!$A$71)</f>
        <v>0</v>
      </c>
      <c r="AP84" s="173"/>
      <c r="AQ84" s="208"/>
      <c r="AR84" s="207"/>
      <c r="AS84" s="207"/>
      <c r="AT84" s="80"/>
      <c r="AU84" s="80"/>
      <c r="AV84" s="80"/>
      <c r="AW84" s="80"/>
      <c r="AX84" s="80"/>
      <c r="AY84" s="80"/>
      <c r="AZ84" s="80"/>
      <c r="BA84" s="80"/>
      <c r="BB84" s="80"/>
      <c r="BC84" s="80"/>
      <c r="BD84" s="80"/>
      <c r="BE84" s="80"/>
      <c r="BF84" s="80"/>
      <c r="BG84" s="199"/>
      <c r="BH84" s="197"/>
    </row>
    <row r="85" spans="1:60" ht="15.75" x14ac:dyDescent="0.25">
      <c r="A85" s="274"/>
      <c r="B85" s="160" t="str">
        <f>IF($AI$3=1024,32,IF($AI$3=256,"8",IF($AI$3=64,"2","1")))</f>
        <v>8</v>
      </c>
      <c r="C85" s="68">
        <f>+COUNTIFS(Feuil2!$A$4:$A$300,B85,Feuil2!$H$4:$H$300,0.01,Feuil2!$I$4:$I$300,'répartition colonne F'!$A$71)</f>
        <v>0</v>
      </c>
      <c r="D85" s="69">
        <f>+COUNTIFS(results!$F$5:$F$301,'répartition colonne F'!$B85,results!$M$5:$M$301,'répartition colonne F'!D$73,results!$B$5:$B$301,'répartition colonne F'!$A$71)</f>
        <v>0</v>
      </c>
      <c r="E85" s="69">
        <f>+COUNTIFS(results!$F$5:$F$301,'répartition colonne F'!$B85,results!$M$5:$M$301,'répartition colonne F'!E$73,results!$B$5:$B$301,'répartition colonne F'!$A$71)</f>
        <v>0</v>
      </c>
      <c r="F85" s="69">
        <f>+COUNTIFS(results!$F$5:$F$301,'répartition colonne F'!$B85,results!$M$5:$M$301,'répartition colonne F'!F$73,results!$B$5:$B$301,'répartition colonne F'!$A$71)</f>
        <v>0</v>
      </c>
      <c r="G85" s="69">
        <f>+COUNTIFS(results!$F$5:$F$301,'répartition colonne F'!$B85,results!$M$5:$M$301,'répartition colonne F'!G$73,results!$B$5:$B$301,'répartition colonne F'!$A$71)</f>
        <v>0</v>
      </c>
      <c r="H85" s="69">
        <f>+COUNTIFS(results!$F$5:$F$301,'répartition colonne F'!$B85,results!$M$5:$M$301,'répartition colonne F'!H$73,results!$B$5:$B$301,'répartition colonne F'!$A$71)</f>
        <v>0</v>
      </c>
      <c r="I85" s="69">
        <f>+COUNTIFS(results!$F$5:$F$301,'répartition colonne F'!$B85,results!$M$5:$M$301,'répartition colonne F'!I$73,results!$B$5:$B$301,'répartition colonne F'!$A$71)</f>
        <v>0</v>
      </c>
      <c r="J85" s="69">
        <f>+COUNTIFS(results!$F$5:$F$301,'répartition colonne F'!$B85,results!$M$5:$M$301,'répartition colonne F'!J$73,results!$B$5:$B$301,'répartition colonne F'!$A$71)</f>
        <v>0</v>
      </c>
      <c r="K85" s="69">
        <f>+COUNTIFS(results!$F$5:$F$301,'répartition colonne F'!$B85,results!$M$5:$M$301,'répartition colonne F'!K$73,results!$B$5:$B$301,'répartition colonne F'!$A$71)</f>
        <v>0</v>
      </c>
      <c r="L85" s="69">
        <f>+COUNTIFS(results!$F$5:$F$301,'répartition colonne F'!$B85,results!$M$5:$M$301,'répartition colonne F'!L$73,results!$B$5:$B$301,'répartition colonne F'!$A$71)</f>
        <v>0</v>
      </c>
      <c r="M85" s="69">
        <f>+COUNTIFS(results!$F$5:$F$301,'répartition colonne F'!$B85,results!$M$5:$M$301,'répartition colonne F'!M$73,results!$B$5:$B$301,'répartition colonne F'!$A$71)</f>
        <v>0</v>
      </c>
      <c r="N85" s="69">
        <f>+COUNTIFS(results!$F$5:$F$301,'répartition colonne F'!$B85,results!$M$5:$M$301,'répartition colonne F'!N$73,results!$B$5:$B$301,'répartition colonne F'!$A$71)</f>
        <v>0</v>
      </c>
      <c r="O85" s="69">
        <f>+COUNTIFS(results!$F$5:$F$301,'répartition colonne F'!$B85,results!$M$5:$M$301,'répartition colonne F'!O$73,results!$B$5:$B$301,'répartition colonne F'!$A$71)</f>
        <v>0</v>
      </c>
      <c r="P85" s="69">
        <f>+COUNTIFS(results!$F$5:$F$301,'répartition colonne F'!$B85,results!$M$5:$M$301,'répartition colonne F'!P$73,results!$B$5:$B$301,'répartition colonne F'!$A$71)</f>
        <v>0</v>
      </c>
      <c r="Q85" s="69">
        <f>+COUNTIFS(results!$F$5:$F$301,'répartition colonne F'!$B85,results!$M$5:$M$301,'répartition colonne F'!Q$73,results!$B$5:$B$301,'répartition colonne F'!$A$71)</f>
        <v>0</v>
      </c>
      <c r="R85" s="69">
        <f>+COUNTIFS(results!$F$5:$F$301,'répartition colonne F'!$B85,results!$M$5:$M$301,'répartition colonne F'!R$73,results!$B$5:$B$301,'répartition colonne F'!$A$71)</f>
        <v>0</v>
      </c>
      <c r="S85" s="69">
        <f>+COUNTIFS(results!$F$5:$F$301,'répartition colonne F'!$B85,results!$M$5:$M$301,'répartition colonne F'!S$73,results!$B$5:$B$301,'répartition colonne F'!$A$71)</f>
        <v>0</v>
      </c>
      <c r="T85" s="70">
        <f>+COUNTIFS(results!$F$5:$F$301,'répartition colonne F'!$B85,results!$M$5:$M$301,'répartition colonne F'!T$73,results!$B$5:$B$301,'répartition colonne F'!$A$71)</f>
        <v>0</v>
      </c>
      <c r="U85" s="70">
        <f>+COUNTIFS(results!$F$5:$F$301,'répartition colonne F'!$B85,results!$M$5:$M$301,'répartition colonne F'!U$73,results!$B$5:$B$301,'répartition colonne F'!$A$71)</f>
        <v>0</v>
      </c>
      <c r="V85" s="71">
        <f>+COUNTIFS(results!$F$5:$F$301,'répartition colonne F'!$B85,results!$M$5:$M$301,'répartition colonne F'!V$73,results!$B$5:$B$301,'répartition colonne F'!$A$71)</f>
        <v>0</v>
      </c>
      <c r="W85" s="70">
        <f>+COUNTIFS(results!$F$5:$F$301,'répartition colonne F'!$B85,results!$M$5:$M$301,'répartition colonne F'!W$73,results!$B$5:$B$301,'répartition colonne F'!$A$71)</f>
        <v>0</v>
      </c>
      <c r="X85" s="70">
        <f>+COUNTIFS(results!$F$5:$F$301,'répartition colonne F'!$B85,results!$M$5:$M$301,'répartition colonne F'!X$73,results!$B$5:$B$301,'répartition colonne F'!$A$71)</f>
        <v>0</v>
      </c>
      <c r="Y85" s="69">
        <f>+COUNTIFS(results!$F$5:$F$301,'répartition colonne F'!$B85,results!$M$5:$M$301,'répartition colonne F'!Y$73,results!$B$5:$B$301,'répartition colonne F'!$A$71)</f>
        <v>0</v>
      </c>
      <c r="Z85" s="69">
        <f>+COUNTIFS(results!$F$5:$F$301,'répartition colonne F'!$B85,results!$M$5:$M$301,'répartition colonne F'!Z$73,results!$B$5:$B$301,'répartition colonne F'!$A$71)</f>
        <v>0</v>
      </c>
      <c r="AA85" s="69">
        <f>+COUNTIFS(results!$F$5:$F$301,'répartition colonne F'!$B85,results!$M$5:$M$301,'répartition colonne F'!AA$73,results!$B$5:$B$301,'répartition colonne F'!$A$71)</f>
        <v>0</v>
      </c>
      <c r="AB85" s="69">
        <f>+COUNTIFS(results!$F$5:$F$301,'répartition colonne F'!$B85,results!$M$5:$M$301,'répartition colonne F'!AB$73,results!$B$5:$B$301,'répartition colonne F'!$A$71)</f>
        <v>0</v>
      </c>
      <c r="AC85" s="69">
        <f>+COUNTIFS(results!$F$5:$F$301,'répartition colonne F'!$B85,results!$M$5:$M$301,'répartition colonne F'!AC$73,results!$B$5:$B$301,'répartition colonne F'!$A$71)</f>
        <v>0</v>
      </c>
      <c r="AD85" s="69">
        <f>+COUNTIFS(results!$F$5:$F$301,'répartition colonne F'!$B85,results!$M$5:$M$301,'répartition colonne F'!AD$73,results!$B$5:$B$301,'répartition colonne F'!$A$71)</f>
        <v>0</v>
      </c>
      <c r="AE85" s="69">
        <f>+COUNTIFS(results!$F$5:$F$301,'répartition colonne F'!$B85,results!$M$5:$M$301,'répartition colonne F'!AE$73,results!$B$5:$B$301,'répartition colonne F'!$A$71)</f>
        <v>0</v>
      </c>
      <c r="AF85" s="69">
        <f>+COUNTIFS(results!$F$5:$F$301,'répartition colonne F'!$B85,results!$M$5:$M$301,'répartition colonne F'!AF$73,results!$B$5:$B$301,'répartition colonne F'!$A$71)</f>
        <v>0</v>
      </c>
      <c r="AG85" s="68">
        <f>+COUNTIFS(Feuil2!$A$4:$A$300,B85,Feuil2!$H$4:$H$300,$AJ$4,Feuil2!$I$4:$I$300,'répartition colonne F'!$A$71)</f>
        <v>0</v>
      </c>
      <c r="AL85" t="str">
        <f>IF(results!$M$3="Etest",IF(V88=0,1),"BMD")</f>
        <v>BMD</v>
      </c>
      <c r="AM85">
        <v>0.75</v>
      </c>
      <c r="AP85" s="173"/>
      <c r="AQ85" s="208"/>
      <c r="AR85" s="207"/>
      <c r="AS85" s="207"/>
      <c r="AT85" s="80"/>
      <c r="AU85" s="80"/>
      <c r="AV85" s="80"/>
      <c r="AW85" s="80"/>
      <c r="AX85" s="80"/>
      <c r="AY85" s="80"/>
      <c r="AZ85" s="80"/>
      <c r="BA85" s="80"/>
      <c r="BB85" s="80"/>
      <c r="BC85" s="80"/>
      <c r="BD85" s="80"/>
      <c r="BE85" s="80"/>
      <c r="BF85" s="80"/>
      <c r="BG85" s="199"/>
      <c r="BH85" s="197"/>
    </row>
    <row r="86" spans="1:60" ht="15.75" x14ac:dyDescent="0.25">
      <c r="A86" s="274"/>
      <c r="B86" s="160" t="str">
        <f>IF($AI$3=1024,24,IF($AI$3=256,"6",IF($AI$3=64,"1,5","0,75")))</f>
        <v>6</v>
      </c>
      <c r="C86" s="68">
        <f>+COUNTIFS(Feuil2!$A$4:$A$300,B86,Feuil2!$H$4:$H$300,0.01,Feuil2!$I$4:$I$300,'répartition colonne F'!$A$71)</f>
        <v>0</v>
      </c>
      <c r="D86" s="69">
        <f>+COUNTIFS(results!$F$5:$F$301,'répartition colonne F'!$B86,results!$M$5:$M$301,'répartition colonne F'!D$73,results!$B$5:$B$301,'répartition colonne F'!$A$71)</f>
        <v>0</v>
      </c>
      <c r="E86" s="69">
        <f>+COUNTIFS(results!$F$5:$F$301,'répartition colonne F'!$B86,results!$M$5:$M$301,'répartition colonne F'!E$73,results!$B$5:$B$301,'répartition colonne F'!$A$71)</f>
        <v>0</v>
      </c>
      <c r="F86" s="69">
        <f>+COUNTIFS(results!$F$5:$F$301,'répartition colonne F'!$B86,results!$M$5:$M$301,'répartition colonne F'!F$73,results!$B$5:$B$301,'répartition colonne F'!$A$71)</f>
        <v>0</v>
      </c>
      <c r="G86" s="69">
        <f>+COUNTIFS(results!$F$5:$F$301,'répartition colonne F'!$B86,results!$M$5:$M$301,'répartition colonne F'!G$73,results!$B$5:$B$301,'répartition colonne F'!$A$71)</f>
        <v>0</v>
      </c>
      <c r="H86" s="69">
        <f>+COUNTIFS(results!$F$5:$F$301,'répartition colonne F'!$B86,results!$M$5:$M$301,'répartition colonne F'!H$73,results!$B$5:$B$301,'répartition colonne F'!$A$71)</f>
        <v>0</v>
      </c>
      <c r="I86" s="69">
        <f>+COUNTIFS(results!$F$5:$F$301,'répartition colonne F'!$B86,results!$M$5:$M$301,'répartition colonne F'!I$73,results!$B$5:$B$301,'répartition colonne F'!$A$71)</f>
        <v>0</v>
      </c>
      <c r="J86" s="69">
        <f>+COUNTIFS(results!$F$5:$F$301,'répartition colonne F'!$B86,results!$M$5:$M$301,'répartition colonne F'!J$73,results!$B$5:$B$301,'répartition colonne F'!$A$71)</f>
        <v>0</v>
      </c>
      <c r="K86" s="69">
        <f>+COUNTIFS(results!$F$5:$F$301,'répartition colonne F'!$B86,results!$M$5:$M$301,'répartition colonne F'!K$73,results!$B$5:$B$301,'répartition colonne F'!$A$71)</f>
        <v>0</v>
      </c>
      <c r="L86" s="69">
        <f>+COUNTIFS(results!$F$5:$F$301,'répartition colonne F'!$B86,results!$M$5:$M$301,'répartition colonne F'!L$73,results!$B$5:$B$301,'répartition colonne F'!$A$71)</f>
        <v>0</v>
      </c>
      <c r="M86" s="69">
        <f>+COUNTIFS(results!$F$5:$F$301,'répartition colonne F'!$B86,results!$M$5:$M$301,'répartition colonne F'!M$73,results!$B$5:$B$301,'répartition colonne F'!$A$71)</f>
        <v>0</v>
      </c>
      <c r="N86" s="69">
        <f>+COUNTIFS(results!$F$5:$F$301,'répartition colonne F'!$B86,results!$M$5:$M$301,'répartition colonne F'!N$73,results!$B$5:$B$301,'répartition colonne F'!$A$71)</f>
        <v>0</v>
      </c>
      <c r="O86" s="69">
        <f>+COUNTIFS(results!$F$5:$F$301,'répartition colonne F'!$B86,results!$M$5:$M$301,'répartition colonne F'!O$73,results!$B$5:$B$301,'répartition colonne F'!$A$71)</f>
        <v>0</v>
      </c>
      <c r="P86" s="69">
        <f>+COUNTIFS(results!$F$5:$F$301,'répartition colonne F'!$B86,results!$M$5:$M$301,'répartition colonne F'!P$73,results!$B$5:$B$301,'répartition colonne F'!$A$71)</f>
        <v>0</v>
      </c>
      <c r="Q86" s="69">
        <f>+COUNTIFS(results!$F$5:$F$301,'répartition colonne F'!$B86,results!$M$5:$M$301,'répartition colonne F'!Q$73,results!$B$5:$B$301,'répartition colonne F'!$A$71)</f>
        <v>0</v>
      </c>
      <c r="R86" s="69">
        <f>+COUNTIFS(results!$F$5:$F$301,'répartition colonne F'!$B86,results!$M$5:$M$301,'répartition colonne F'!R$73,results!$B$5:$B$301,'répartition colonne F'!$A$71)</f>
        <v>0</v>
      </c>
      <c r="S86" s="70">
        <f>+COUNTIFS(results!$F$5:$F$301,'répartition colonne F'!$B86,results!$M$5:$M$301,'répartition colonne F'!S$73,results!$B$5:$B$301,'répartition colonne F'!$A$71)</f>
        <v>0</v>
      </c>
      <c r="T86" s="70">
        <f>+COUNTIFS(results!$F$5:$F$301,'répartition colonne F'!$B86,results!$M$5:$M$301,'répartition colonne F'!T$73,results!$B$5:$B$301,'répartition colonne F'!$A$71)</f>
        <v>0</v>
      </c>
      <c r="U86" s="71">
        <f>+COUNTIFS(results!$F$5:$F$301,'répartition colonne F'!$B86,results!$M$5:$M$301,'répartition colonne F'!U$73,results!$B$5:$B$301,'répartition colonne F'!$A$71)</f>
        <v>0</v>
      </c>
      <c r="V86" s="70">
        <f>+COUNTIFS(results!$F$5:$F$301,'répartition colonne F'!$B86,results!$M$5:$M$301,'répartition colonne F'!V$73,results!$B$5:$B$301,'répartition colonne F'!$A$71)</f>
        <v>0</v>
      </c>
      <c r="W86" s="70">
        <f>+COUNTIFS(results!$F$5:$F$301,'répartition colonne F'!$B86,results!$M$5:$M$301,'répartition colonne F'!W$73,results!$B$5:$B$301,'répartition colonne F'!$A$71)</f>
        <v>0</v>
      </c>
      <c r="X86" s="205">
        <f>+COUNTIFS(results!$F$5:$F$301,'répartition colonne F'!$B86,results!$M$5:$M$301,'répartition colonne F'!X$73,results!$B$5:$B$301,'répartition colonne F'!$A$71)</f>
        <v>0</v>
      </c>
      <c r="Y86" s="69">
        <f>+COUNTIFS(results!$F$5:$F$301,'répartition colonne F'!$B86,results!$M$5:$M$301,'répartition colonne F'!Y$73,results!$B$5:$B$301,'répartition colonne F'!$A$71)</f>
        <v>0</v>
      </c>
      <c r="Z86" s="69">
        <f>+COUNTIFS(results!$F$5:$F$301,'répartition colonne F'!$B86,results!$M$5:$M$301,'répartition colonne F'!Z$73,results!$B$5:$B$301,'répartition colonne F'!$A$71)</f>
        <v>0</v>
      </c>
      <c r="AA86" s="69">
        <f>+COUNTIFS(results!$F$5:$F$301,'répartition colonne F'!$B86,results!$M$5:$M$301,'répartition colonne F'!AA$73,results!$B$5:$B$301,'répartition colonne F'!$A$71)</f>
        <v>0</v>
      </c>
      <c r="AB86" s="69">
        <f>+COUNTIFS(results!$F$5:$F$301,'répartition colonne F'!$B86,results!$M$5:$M$301,'répartition colonne F'!AB$73,results!$B$5:$B$301,'répartition colonne F'!$A$71)</f>
        <v>0</v>
      </c>
      <c r="AC86" s="69">
        <f>+COUNTIFS(results!$F$5:$F$301,'répartition colonne F'!$B86,results!$M$5:$M$301,'répartition colonne F'!AC$73,results!$B$5:$B$301,'répartition colonne F'!$A$71)</f>
        <v>0</v>
      </c>
      <c r="AD86" s="69">
        <f>+COUNTIFS(results!$F$5:$F$301,'répartition colonne F'!$B86,results!$M$5:$M$301,'répartition colonne F'!AD$73,results!$B$5:$B$301,'répartition colonne F'!$A$71)</f>
        <v>0</v>
      </c>
      <c r="AE86" s="69">
        <f>+COUNTIFS(results!$F$5:$F$301,'répartition colonne F'!$B86,results!$M$5:$M$301,'répartition colonne F'!AE$73,results!$B$5:$B$301,'répartition colonne F'!$A$71)</f>
        <v>0</v>
      </c>
      <c r="AF86" s="69">
        <f>+COUNTIFS(results!$F$5:$F$301,'répartition colonne F'!$B86,results!$M$5:$M$301,'répartition colonne F'!AF$73,results!$B$5:$B$301,'répartition colonne F'!$A$71)</f>
        <v>0</v>
      </c>
      <c r="AG86" s="68">
        <f>+COUNTIFS(Feuil2!$A$4:$A$300,B86,Feuil2!$H$4:$H$300,$AJ$4,Feuil2!$I$4:$I$300,'répartition colonne F'!$A$71)</f>
        <v>0</v>
      </c>
      <c r="AP86" s="173"/>
      <c r="AQ86" s="208"/>
      <c r="AR86" s="207"/>
      <c r="AS86" s="207"/>
      <c r="AT86" s="80"/>
      <c r="AU86" s="80"/>
      <c r="AV86" s="80"/>
      <c r="AW86" s="80"/>
      <c r="AX86" s="80"/>
      <c r="AY86" s="80"/>
      <c r="AZ86" s="80"/>
      <c r="BA86" s="80"/>
      <c r="BB86" s="80"/>
      <c r="BC86" s="80"/>
      <c r="BD86" s="80"/>
      <c r="BE86" s="80"/>
      <c r="BF86" s="80"/>
      <c r="BG86" s="199"/>
      <c r="BH86" s="197"/>
    </row>
    <row r="87" spans="1:60" ht="15.75" x14ac:dyDescent="0.25">
      <c r="A87" s="274"/>
      <c r="B87" s="160" t="str">
        <f>IF($AI$3=1024,16,IF($AI$3=256,"4",IF($AI$3=64,"1","0,5")))</f>
        <v>4</v>
      </c>
      <c r="C87" s="68">
        <f>+COUNTIFS(Feuil2!$A$4:$A$300,B87,Feuil2!$H$4:$H$300,0.01,Feuil2!$I$4:$I$300,'répartition colonne F'!$A$71)</f>
        <v>0</v>
      </c>
      <c r="D87" s="69">
        <f>+COUNTIFS(results!$F$5:$F$301,'répartition colonne F'!$B87,results!$M$5:$M$301,'répartition colonne F'!D$73,results!$B$5:$B$301,'répartition colonne F'!$A$71)</f>
        <v>0</v>
      </c>
      <c r="E87" s="69">
        <f>+COUNTIFS(results!$F$5:$F$301,'répartition colonne F'!$B87,results!$M$5:$M$301,'répartition colonne F'!E$73,results!$B$5:$B$301,'répartition colonne F'!$A$71)</f>
        <v>0</v>
      </c>
      <c r="F87" s="69">
        <f>+COUNTIFS(results!$F$5:$F$301,'répartition colonne F'!$B87,results!$M$5:$M$301,'répartition colonne F'!F$73,results!$B$5:$B$301,'répartition colonne F'!$A$71)</f>
        <v>0</v>
      </c>
      <c r="G87" s="69">
        <f>+COUNTIFS(results!$F$5:$F$301,'répartition colonne F'!$B87,results!$M$5:$M$301,'répartition colonne F'!G$73,results!$B$5:$B$301,'répartition colonne F'!$A$71)</f>
        <v>0</v>
      </c>
      <c r="H87" s="69">
        <f>+COUNTIFS(results!$F$5:$F$301,'répartition colonne F'!$B87,results!$M$5:$M$301,'répartition colonne F'!H$73,results!$B$5:$B$301,'répartition colonne F'!$A$71)</f>
        <v>0</v>
      </c>
      <c r="I87" s="69">
        <f>+COUNTIFS(results!$F$5:$F$301,'répartition colonne F'!$B87,results!$M$5:$M$301,'répartition colonne F'!I$73,results!$B$5:$B$301,'répartition colonne F'!$A$71)</f>
        <v>0</v>
      </c>
      <c r="J87" s="69">
        <f>+COUNTIFS(results!$F$5:$F$301,'répartition colonne F'!$B87,results!$M$5:$M$301,'répartition colonne F'!J$73,results!$B$5:$B$301,'répartition colonne F'!$A$71)</f>
        <v>0</v>
      </c>
      <c r="K87" s="69">
        <f>+COUNTIFS(results!$F$5:$F$301,'répartition colonne F'!$B87,results!$M$5:$M$301,'répartition colonne F'!K$73,results!$B$5:$B$301,'répartition colonne F'!$A$71)</f>
        <v>0</v>
      </c>
      <c r="L87" s="69">
        <f>+COUNTIFS(results!$F$5:$F$301,'répartition colonne F'!$B87,results!$M$5:$M$301,'répartition colonne F'!L$73,results!$B$5:$B$301,'répartition colonne F'!$A$71)</f>
        <v>0</v>
      </c>
      <c r="M87" s="69">
        <f>+COUNTIFS(results!$F$5:$F$301,'répartition colonne F'!$B87,results!$M$5:$M$301,'répartition colonne F'!M$73,results!$B$5:$B$301,'répartition colonne F'!$A$71)</f>
        <v>0</v>
      </c>
      <c r="N87" s="69">
        <f>+COUNTIFS(results!$F$5:$F$301,'répartition colonne F'!$B87,results!$M$5:$M$301,'répartition colonne F'!N$73,results!$B$5:$B$301,'répartition colonne F'!$A$71)</f>
        <v>0</v>
      </c>
      <c r="O87" s="69">
        <f>+COUNTIFS(results!$F$5:$F$301,'répartition colonne F'!$B87,results!$M$5:$M$301,'répartition colonne F'!O$73,results!$B$5:$B$301,'répartition colonne F'!$A$71)</f>
        <v>0</v>
      </c>
      <c r="P87" s="69">
        <f>+COUNTIFS(results!$F$5:$F$301,'répartition colonne F'!$B87,results!$M$5:$M$301,'répartition colonne F'!P$73,results!$B$5:$B$301,'répartition colonne F'!$A$71)</f>
        <v>0</v>
      </c>
      <c r="Q87" s="69">
        <f>+COUNTIFS(results!$F$5:$F$301,'répartition colonne F'!$B87,results!$M$5:$M$301,'répartition colonne F'!Q$73,results!$B$5:$B$301,'répartition colonne F'!$A$71)</f>
        <v>0</v>
      </c>
      <c r="R87" s="70">
        <f>+COUNTIFS(results!$F$5:$F$301,'répartition colonne F'!$B87,results!$M$5:$M$301,'répartition colonne F'!R$73,results!$B$5:$B$301,'répartition colonne F'!$A$71)</f>
        <v>0</v>
      </c>
      <c r="S87" s="70">
        <f>+COUNTIFS(results!$F$5:$F$301,'répartition colonne F'!$B87,results!$M$5:$M$301,'répartition colonne F'!S$73,results!$B$5:$B$301,'répartition colonne F'!$A$71)</f>
        <v>0</v>
      </c>
      <c r="T87" s="71">
        <f>+COUNTIFS(results!$F$5:$F$301,'répartition colonne F'!$B87,results!$M$5:$M$301,'répartition colonne F'!T$73,results!$B$5:$B$301,'répartition colonne F'!$A$71)</f>
        <v>0</v>
      </c>
      <c r="U87" s="70">
        <f>+COUNTIFS(results!$F$5:$F$301,'répartition colonne F'!$B87,results!$M$5:$M$301,'répartition colonne F'!U$73,results!$B$5:$B$301,'répartition colonne F'!$A$71)</f>
        <v>0</v>
      </c>
      <c r="V87" s="70">
        <f>+COUNTIFS(results!$F$5:$F$301,'répartition colonne F'!$B87,results!$M$5:$M$301,'répartition colonne F'!V$73,results!$B$5:$B$301,'répartition colonne F'!$A$71)</f>
        <v>0</v>
      </c>
      <c r="W87" s="69">
        <f>+COUNTIFS(results!$F$5:$F$301,'répartition colonne F'!$B87,results!$M$5:$M$301,'répartition colonne F'!W$73,results!$B$5:$B$301,'répartition colonne F'!$A$71)</f>
        <v>0</v>
      </c>
      <c r="X87" s="69">
        <f>+COUNTIFS(results!$F$5:$F$301,'répartition colonne F'!$B87,results!$M$5:$M$301,'répartition colonne F'!X$73,results!$B$5:$B$301,'répartition colonne F'!$A$71)</f>
        <v>0</v>
      </c>
      <c r="Y87" s="69">
        <f>+COUNTIFS(results!$F$5:$F$301,'répartition colonne F'!$B87,results!$M$5:$M$301,'répartition colonne F'!Y$73,results!$B$5:$B$301,'répartition colonne F'!$A$71)</f>
        <v>0</v>
      </c>
      <c r="Z87" s="69">
        <f>+COUNTIFS(results!$F$5:$F$301,'répartition colonne F'!$B87,results!$M$5:$M$301,'répartition colonne F'!Z$73,results!$B$5:$B$301,'répartition colonne F'!$A$71)</f>
        <v>0</v>
      </c>
      <c r="AA87" s="69">
        <f>+COUNTIFS(results!$F$5:$F$301,'répartition colonne F'!$B87,results!$M$5:$M$301,'répartition colonne F'!AA$73,results!$B$5:$B$301,'répartition colonne F'!$A$71)</f>
        <v>0</v>
      </c>
      <c r="AB87" s="69">
        <f>+COUNTIFS(results!$F$5:$F$301,'répartition colonne F'!$B87,results!$M$5:$M$301,'répartition colonne F'!AB$73,results!$B$5:$B$301,'répartition colonne F'!$A$71)</f>
        <v>0</v>
      </c>
      <c r="AC87" s="69">
        <f>+COUNTIFS(results!$F$5:$F$301,'répartition colonne F'!$B87,results!$M$5:$M$301,'répartition colonne F'!AC$73,results!$B$5:$B$301,'répartition colonne F'!$A$71)</f>
        <v>0</v>
      </c>
      <c r="AD87" s="69">
        <f>+COUNTIFS(results!$F$5:$F$301,'répartition colonne F'!$B87,results!$M$5:$M$301,'répartition colonne F'!AD$73,results!$B$5:$B$301,'répartition colonne F'!$A$71)</f>
        <v>0</v>
      </c>
      <c r="AE87" s="69">
        <f>+COUNTIFS(results!$F$5:$F$301,'répartition colonne F'!$B87,results!$M$5:$M$301,'répartition colonne F'!AE$73,results!$B$5:$B$301,'répartition colonne F'!$A$71)</f>
        <v>0</v>
      </c>
      <c r="AF87" s="69">
        <f>+COUNTIFS(results!$F$5:$F$301,'répartition colonne F'!$B87,results!$M$5:$M$301,'répartition colonne F'!AF$73,results!$B$5:$B$301,'répartition colonne F'!$A$71)</f>
        <v>0</v>
      </c>
      <c r="AG87" s="68">
        <f>+COUNTIFS(Feuil2!$A$4:$A$300,B87,Feuil2!$H$4:$H$300,$AJ$4,Feuil2!$I$4:$I$300,'répartition colonne F'!$A$71)</f>
        <v>0</v>
      </c>
      <c r="AL87" t="str">
        <f>IF(results!$M$3="Etest",IF(T90=0,1),"BMD")</f>
        <v>BMD</v>
      </c>
      <c r="AM87">
        <v>0.38</v>
      </c>
      <c r="AP87" s="173"/>
      <c r="AQ87" s="197"/>
      <c r="AR87" s="207"/>
      <c r="AS87" s="207"/>
      <c r="AT87" s="80"/>
      <c r="AU87" s="80"/>
      <c r="AV87" s="80"/>
      <c r="AW87" s="80"/>
      <c r="AX87" s="80"/>
      <c r="AY87" s="80"/>
      <c r="AZ87" s="80"/>
      <c r="BA87" s="80"/>
      <c r="BB87" s="80"/>
      <c r="BC87" s="80"/>
      <c r="BD87" s="80"/>
      <c r="BE87" s="80"/>
      <c r="BF87" s="80"/>
      <c r="BG87" s="199"/>
      <c r="BH87" s="197"/>
    </row>
    <row r="88" spans="1:60" ht="15.75" x14ac:dyDescent="0.25">
      <c r="A88" s="274"/>
      <c r="B88" s="160" t="str">
        <f>IF($AI$3=1024,12,IF($AI$3=256,"3",IF($AI$3=64,"0,75","0,38")))</f>
        <v>3</v>
      </c>
      <c r="C88" s="68">
        <f>+COUNTIFS(Feuil2!$A$4:$A$300,B88,Feuil2!$H$4:$H$300,0.01,Feuil2!$I$4:$I$300,'répartition colonne F'!$A$71)</f>
        <v>0</v>
      </c>
      <c r="D88" s="69">
        <f>+COUNTIFS(results!$F$5:$F$301,'répartition colonne F'!$B88,results!$M$5:$M$301,'répartition colonne F'!D$73,results!$B$5:$B$301,'répartition colonne F'!$A$71)</f>
        <v>0</v>
      </c>
      <c r="E88" s="69">
        <f>+COUNTIFS(results!$F$5:$F$301,'répartition colonne F'!$B88,results!$M$5:$M$301,'répartition colonne F'!E$73,results!$B$5:$B$301,'répartition colonne F'!$A$71)</f>
        <v>0</v>
      </c>
      <c r="F88" s="69">
        <f>+COUNTIFS(results!$F$5:$F$301,'répartition colonne F'!$B88,results!$M$5:$M$301,'répartition colonne F'!F$73,results!$B$5:$B$301,'répartition colonne F'!$A$71)</f>
        <v>0</v>
      </c>
      <c r="G88" s="69">
        <f>+COUNTIFS(results!$F$5:$F$301,'répartition colonne F'!$B88,results!$M$5:$M$301,'répartition colonne F'!G$73,results!$B$5:$B$301,'répartition colonne F'!$A$71)</f>
        <v>0</v>
      </c>
      <c r="H88" s="69">
        <f>+COUNTIFS(results!$F$5:$F$301,'répartition colonne F'!$B88,results!$M$5:$M$301,'répartition colonne F'!H$73,results!$B$5:$B$301,'répartition colonne F'!$A$71)</f>
        <v>0</v>
      </c>
      <c r="I88" s="69">
        <f>+COUNTIFS(results!$F$5:$F$301,'répartition colonne F'!$B88,results!$M$5:$M$301,'répartition colonne F'!I$73,results!$B$5:$B$301,'répartition colonne F'!$A$71)</f>
        <v>0</v>
      </c>
      <c r="J88" s="69">
        <f>+COUNTIFS(results!$F$5:$F$301,'répartition colonne F'!$B88,results!$M$5:$M$301,'répartition colonne F'!J$73,results!$B$5:$B$301,'répartition colonne F'!$A$71)</f>
        <v>0</v>
      </c>
      <c r="K88" s="69">
        <f>+COUNTIFS(results!$F$5:$F$301,'répartition colonne F'!$B88,results!$M$5:$M$301,'répartition colonne F'!K$73,results!$B$5:$B$301,'répartition colonne F'!$A$71)</f>
        <v>0</v>
      </c>
      <c r="L88" s="69">
        <f>+COUNTIFS(results!$F$5:$F$301,'répartition colonne F'!$B88,results!$M$5:$M$301,'répartition colonne F'!L$73,results!$B$5:$B$301,'répartition colonne F'!$A$71)</f>
        <v>0</v>
      </c>
      <c r="M88" s="69">
        <f>+COUNTIFS(results!$F$5:$F$301,'répartition colonne F'!$B88,results!$M$5:$M$301,'répartition colonne F'!M$73,results!$B$5:$B$301,'répartition colonne F'!$A$71)</f>
        <v>0</v>
      </c>
      <c r="N88" s="69">
        <f>+COUNTIFS(results!$F$5:$F$301,'répartition colonne F'!$B88,results!$M$5:$M$301,'répartition colonne F'!N$73,results!$B$5:$B$301,'répartition colonne F'!$A$71)</f>
        <v>0</v>
      </c>
      <c r="O88" s="69">
        <f>+COUNTIFS(results!$F$5:$F$301,'répartition colonne F'!$B88,results!$M$5:$M$301,'répartition colonne F'!O$73,results!$B$5:$B$301,'répartition colonne F'!$A$71)</f>
        <v>0</v>
      </c>
      <c r="P88" s="69">
        <f>+COUNTIFS(results!$F$5:$F$301,'répartition colonne F'!$B88,results!$M$5:$M$301,'répartition colonne F'!P$73,results!$B$5:$B$301,'répartition colonne F'!$A$71)</f>
        <v>0</v>
      </c>
      <c r="Q88" s="70">
        <f>+COUNTIFS(results!$F$5:$F$301,'répartition colonne F'!$B88,results!$M$5:$M$301,'répartition colonne F'!Q$73,results!$B$5:$B$301,'répartition colonne F'!$A$71)</f>
        <v>0</v>
      </c>
      <c r="R88" s="70">
        <f>+COUNTIFS(results!$F$5:$F$301,'répartition colonne F'!$B88,results!$M$5:$M$301,'répartition colonne F'!R$73,results!$B$5:$B$301,'répartition colonne F'!$A$71)</f>
        <v>0</v>
      </c>
      <c r="S88" s="71">
        <f>+COUNTIFS(results!$F$5:$F$301,'répartition colonne F'!$B88,results!$M$5:$M$301,'répartition colonne F'!S$73,results!$B$5:$B$301,'répartition colonne F'!$A$71)</f>
        <v>0</v>
      </c>
      <c r="T88" s="70">
        <f>+COUNTIFS(results!$F$5:$F$301,'répartition colonne F'!$B88,results!$M$5:$M$301,'répartition colonne F'!T$73,results!$B$5:$B$301,'répartition colonne F'!$A$71)</f>
        <v>0</v>
      </c>
      <c r="U88" s="70">
        <f>+COUNTIFS(results!$F$5:$F$301,'répartition colonne F'!$B88,results!$M$5:$M$301,'répartition colonne F'!U$73,results!$B$5:$B$301,'répartition colonne F'!$A$71)</f>
        <v>0</v>
      </c>
      <c r="V88" s="205">
        <f>+COUNTIFS(results!$F$5:$F$301,'répartition colonne F'!$B88,results!$M$5:$M$301,'répartition colonne F'!V$73,results!$B$5:$B$301,'répartition colonne F'!$A$71)</f>
        <v>0</v>
      </c>
      <c r="W88" s="69">
        <f>+COUNTIFS(results!$F$5:$F$301,'répartition colonne F'!$B88,results!$M$5:$M$301,'répartition colonne F'!W$73,results!$B$5:$B$301,'répartition colonne F'!$A$71)</f>
        <v>0</v>
      </c>
      <c r="X88" s="69">
        <f>+COUNTIFS(results!$F$5:$F$301,'répartition colonne F'!$B88,results!$M$5:$M$301,'répartition colonne F'!X$73,results!$B$5:$B$301,'répartition colonne F'!$A$71)</f>
        <v>0</v>
      </c>
      <c r="Y88" s="69">
        <f>+COUNTIFS(results!$F$5:$F$301,'répartition colonne F'!$B88,results!$M$5:$M$301,'répartition colonne F'!Y$73,results!$B$5:$B$301,'répartition colonne F'!$A$71)</f>
        <v>0</v>
      </c>
      <c r="Z88" s="69">
        <f>+COUNTIFS(results!$F$5:$F$301,'répartition colonne F'!$B88,results!$M$5:$M$301,'répartition colonne F'!Z$73,results!$B$5:$B$301,'répartition colonne F'!$A$71)</f>
        <v>0</v>
      </c>
      <c r="AA88" s="69">
        <f>+COUNTIFS(results!$F$5:$F$301,'répartition colonne F'!$B88,results!$M$5:$M$301,'répartition colonne F'!AA$73,results!$B$5:$B$301,'répartition colonne F'!$A$71)</f>
        <v>0</v>
      </c>
      <c r="AB88" s="69">
        <f>+COUNTIFS(results!$F$5:$F$301,'répartition colonne F'!$B88,results!$M$5:$M$301,'répartition colonne F'!AB$73,results!$B$5:$B$301,'répartition colonne F'!$A$71)</f>
        <v>0</v>
      </c>
      <c r="AC88" s="69">
        <f>+COUNTIFS(results!$F$5:$F$301,'répartition colonne F'!$B88,results!$M$5:$M$301,'répartition colonne F'!AC$73,results!$B$5:$B$301,'répartition colonne F'!$A$71)</f>
        <v>0</v>
      </c>
      <c r="AD88" s="69">
        <f>+COUNTIFS(results!$F$5:$F$301,'répartition colonne F'!$B88,results!$M$5:$M$301,'répartition colonne F'!AD$73,results!$B$5:$B$301,'répartition colonne F'!$A$71)</f>
        <v>0</v>
      </c>
      <c r="AE88" s="69">
        <f>+COUNTIFS(results!$F$5:$F$301,'répartition colonne F'!$B88,results!$M$5:$M$301,'répartition colonne F'!AE$73,results!$B$5:$B$301,'répartition colonne F'!$A$71)</f>
        <v>0</v>
      </c>
      <c r="AF88" s="69">
        <f>+COUNTIFS(results!$F$5:$F$301,'répartition colonne F'!$B88,results!$M$5:$M$301,'répartition colonne F'!AF$73,results!$B$5:$B$301,'répartition colonne F'!$A$71)</f>
        <v>0</v>
      </c>
      <c r="AG88" s="68">
        <f>+COUNTIFS(Feuil2!$A$4:$A$300,B88,Feuil2!$H$4:$H$300,$AJ$4,Feuil2!$I$4:$I$300,'répartition colonne F'!$A$71)</f>
        <v>0</v>
      </c>
      <c r="AP88" s="173"/>
      <c r="AQ88" s="195"/>
      <c r="AR88" s="200"/>
      <c r="AS88" s="196"/>
      <c r="AT88" s="196"/>
      <c r="AU88" s="196"/>
      <c r="AV88" s="196"/>
      <c r="AW88" s="196"/>
      <c r="AX88" s="196"/>
      <c r="AY88" s="196"/>
      <c r="AZ88" s="196"/>
      <c r="BA88" s="196"/>
      <c r="BB88" s="196"/>
      <c r="BC88" s="196"/>
      <c r="BD88" s="196"/>
      <c r="BE88" s="196"/>
      <c r="BF88" s="196"/>
      <c r="BG88" s="90"/>
      <c r="BH88" s="197"/>
    </row>
    <row r="89" spans="1:60" ht="15.75" customHeight="1" x14ac:dyDescent="0.25">
      <c r="A89" s="274"/>
      <c r="B89" s="160" t="str">
        <f>IF($AI$3=1024,8,IF($AI$3=256,"2",IF($AI$3=64,"0,5","0,25")))</f>
        <v>2</v>
      </c>
      <c r="C89" s="68">
        <f>+COUNTIFS(Feuil2!$A$4:$A$300,B89,Feuil2!$H$4:$H$300,0.01,Feuil2!$I$4:$I$300,'répartition colonne F'!$A$71)</f>
        <v>0</v>
      </c>
      <c r="D89" s="69">
        <f>+COUNTIFS(results!$F$5:$F$301,'répartition colonne F'!$B89,results!$M$5:$M$301,'répartition colonne F'!D$73,results!$B$5:$B$301,'répartition colonne F'!$A$71)</f>
        <v>0</v>
      </c>
      <c r="E89" s="69">
        <f>+COUNTIFS(results!$F$5:$F$301,'répartition colonne F'!$B89,results!$M$5:$M$301,'répartition colonne F'!E$73,results!$B$5:$B$301,'répartition colonne F'!$A$71)</f>
        <v>0</v>
      </c>
      <c r="F89" s="69">
        <f>+COUNTIFS(results!$F$5:$F$301,'répartition colonne F'!$B89,results!$M$5:$M$301,'répartition colonne F'!F$73,results!$B$5:$B$301,'répartition colonne F'!$A$71)</f>
        <v>0</v>
      </c>
      <c r="G89" s="69">
        <f>+COUNTIFS(results!$F$5:$F$301,'répartition colonne F'!$B89,results!$M$5:$M$301,'répartition colonne F'!G$73,results!$B$5:$B$301,'répartition colonne F'!$A$71)</f>
        <v>0</v>
      </c>
      <c r="H89" s="69">
        <f>+COUNTIFS(results!$F$5:$F$301,'répartition colonne F'!$B89,results!$M$5:$M$301,'répartition colonne F'!H$73,results!$B$5:$B$301,'répartition colonne F'!$A$71)</f>
        <v>0</v>
      </c>
      <c r="I89" s="69">
        <f>+COUNTIFS(results!$F$5:$F$301,'répartition colonne F'!$B89,results!$M$5:$M$301,'répartition colonne F'!I$73,results!$B$5:$B$301,'répartition colonne F'!$A$71)</f>
        <v>0</v>
      </c>
      <c r="J89" s="69">
        <f>+COUNTIFS(results!$F$5:$F$301,'répartition colonne F'!$B89,results!$M$5:$M$301,'répartition colonne F'!J$73,results!$B$5:$B$301,'répartition colonne F'!$A$71)</f>
        <v>0</v>
      </c>
      <c r="K89" s="69">
        <f>+COUNTIFS(results!$F$5:$F$301,'répartition colonne F'!$B89,results!$M$5:$M$301,'répartition colonne F'!K$73,results!$B$5:$B$301,'répartition colonne F'!$A$71)</f>
        <v>0</v>
      </c>
      <c r="L89" s="69">
        <f>+COUNTIFS(results!$F$5:$F$301,'répartition colonne F'!$B89,results!$M$5:$M$301,'répartition colonne F'!L$73,results!$B$5:$B$301,'répartition colonne F'!$A$71)</f>
        <v>0</v>
      </c>
      <c r="M89" s="69">
        <f>+COUNTIFS(results!$F$5:$F$301,'répartition colonne F'!$B89,results!$M$5:$M$301,'répartition colonne F'!M$73,results!$B$5:$B$301,'répartition colonne F'!$A$71)</f>
        <v>0</v>
      </c>
      <c r="N89" s="69">
        <f>+COUNTIFS(results!$F$5:$F$301,'répartition colonne F'!$B89,results!$M$5:$M$301,'répartition colonne F'!N$73,results!$B$5:$B$301,'répartition colonne F'!$A$71)</f>
        <v>0</v>
      </c>
      <c r="O89" s="69">
        <f>+COUNTIFS(results!$F$5:$F$301,'répartition colonne F'!$B89,results!$M$5:$M$301,'répartition colonne F'!O$73,results!$B$5:$B$301,'répartition colonne F'!$A$71)</f>
        <v>0</v>
      </c>
      <c r="P89" s="70">
        <f>+COUNTIFS(results!$F$5:$F$301,'répartition colonne F'!$B89,results!$M$5:$M$301,'répartition colonne F'!P$73,results!$B$5:$B$301,'répartition colonne F'!$A$71)</f>
        <v>0</v>
      </c>
      <c r="Q89" s="70">
        <f>+COUNTIFS(results!$F$5:$F$301,'répartition colonne F'!$B89,results!$M$5:$M$301,'répartition colonne F'!Q$73,results!$B$5:$B$301,'répartition colonne F'!$A$71)</f>
        <v>0</v>
      </c>
      <c r="R89" s="71">
        <f>+COUNTIFS(results!$F$5:$F$301,'répartition colonne F'!$B89,results!$M$5:$M$301,'répartition colonne F'!R$73,results!$B$5:$B$301,'répartition colonne F'!$A$71)</f>
        <v>0</v>
      </c>
      <c r="S89" s="70">
        <f>+COUNTIFS(results!$F$5:$F$301,'répartition colonne F'!$B89,results!$M$5:$M$301,'répartition colonne F'!S$73,results!$B$5:$B$301,'répartition colonne F'!$A$71)</f>
        <v>0</v>
      </c>
      <c r="T89" s="70">
        <f>+COUNTIFS(results!$F$5:$F$301,'répartition colonne F'!$B89,results!$M$5:$M$301,'répartition colonne F'!T$73,results!$B$5:$B$301,'répartition colonne F'!$A$71)</f>
        <v>0</v>
      </c>
      <c r="U89" s="69">
        <f>+COUNTIFS(results!$F$5:$F$301,'répartition colonne F'!$B89,results!$M$5:$M$301,'répartition colonne F'!U$73,results!$B$5:$B$301,'répartition colonne F'!$A$71)</f>
        <v>0</v>
      </c>
      <c r="V89" s="69">
        <f>+COUNTIFS(results!$F$5:$F$301,'répartition colonne F'!$B89,results!$M$5:$M$301,'répartition colonne F'!V$73,results!$B$5:$B$301,'répartition colonne F'!$A$71)</f>
        <v>0</v>
      </c>
      <c r="W89" s="69">
        <f>+COUNTIFS(results!$F$5:$F$301,'répartition colonne F'!$B89,results!$M$5:$M$301,'répartition colonne F'!W$73,results!$B$5:$B$301,'répartition colonne F'!$A$71)</f>
        <v>0</v>
      </c>
      <c r="X89" s="69">
        <f>+COUNTIFS(results!$F$5:$F$301,'répartition colonne F'!$B89,results!$M$5:$M$301,'répartition colonne F'!X$73,results!$B$5:$B$301,'répartition colonne F'!$A$71)</f>
        <v>0</v>
      </c>
      <c r="Y89" s="69">
        <f>+COUNTIFS(results!$F$5:$F$301,'répartition colonne F'!$B89,results!$M$5:$M$301,'répartition colonne F'!Y$73,results!$B$5:$B$301,'répartition colonne F'!$A$71)</f>
        <v>0</v>
      </c>
      <c r="Z89" s="69">
        <f>+COUNTIFS(results!$F$5:$F$301,'répartition colonne F'!$B89,results!$M$5:$M$301,'répartition colonne F'!Z$73,results!$B$5:$B$301,'répartition colonne F'!$A$71)</f>
        <v>0</v>
      </c>
      <c r="AA89" s="69">
        <f>+COUNTIFS(results!$F$5:$F$301,'répartition colonne F'!$B89,results!$M$5:$M$301,'répartition colonne F'!AA$73,results!$B$5:$B$301,'répartition colonne F'!$A$71)</f>
        <v>0</v>
      </c>
      <c r="AB89" s="69">
        <f>+COUNTIFS(results!$F$5:$F$301,'répartition colonne F'!$B89,results!$M$5:$M$301,'répartition colonne F'!AB$73,results!$B$5:$B$301,'répartition colonne F'!$A$71)</f>
        <v>0</v>
      </c>
      <c r="AC89" s="69">
        <f>+COUNTIFS(results!$F$5:$F$301,'répartition colonne F'!$B89,results!$M$5:$M$301,'répartition colonne F'!AC$73,results!$B$5:$B$301,'répartition colonne F'!$A$71)</f>
        <v>0</v>
      </c>
      <c r="AD89" s="69">
        <f>+COUNTIFS(results!$F$5:$F$301,'répartition colonne F'!$B89,results!$M$5:$M$301,'répartition colonne F'!AD$73,results!$B$5:$B$301,'répartition colonne F'!$A$71)</f>
        <v>0</v>
      </c>
      <c r="AE89" s="69">
        <f>+COUNTIFS(results!$F$5:$F$301,'répartition colonne F'!$B89,results!$M$5:$M$301,'répartition colonne F'!AE$73,results!$B$5:$B$301,'répartition colonne F'!$A$71)</f>
        <v>0</v>
      </c>
      <c r="AF89" s="69">
        <f>+COUNTIFS(results!$F$5:$F$301,'répartition colonne F'!$B89,results!$M$5:$M$301,'répartition colonne F'!AF$73,results!$B$5:$B$301,'répartition colonne F'!$A$71)</f>
        <v>0</v>
      </c>
      <c r="AG89" s="68">
        <f>+COUNTIFS(Feuil2!$A$4:$A$300,B89,Feuil2!$H$4:$H$300,$AJ$4,Feuil2!$I$4:$I$300,'répartition colonne F'!$A$71)</f>
        <v>0</v>
      </c>
      <c r="AL89" t="str">
        <f>IF(results!$M$3="Etest",IF(R92=0,1),"BMD")</f>
        <v>BMD</v>
      </c>
      <c r="AM89">
        <v>0.19</v>
      </c>
      <c r="AP89" s="173"/>
      <c r="AQ89" s="198"/>
      <c r="AR89" s="196"/>
      <c r="AS89" s="80"/>
      <c r="AT89" s="199"/>
      <c r="AU89" s="199"/>
      <c r="AV89" s="199"/>
      <c r="AW89" s="199"/>
      <c r="AX89" s="199"/>
      <c r="AY89" s="199"/>
      <c r="AZ89" s="199"/>
      <c r="BA89" s="199"/>
      <c r="BB89" s="199"/>
      <c r="BC89" s="199"/>
      <c r="BD89" s="199"/>
      <c r="BE89" s="199"/>
      <c r="BF89" s="199"/>
      <c r="BG89" s="199"/>
      <c r="BH89" s="197"/>
    </row>
    <row r="90" spans="1:60" ht="15.75" x14ac:dyDescent="0.25">
      <c r="A90" s="274"/>
      <c r="B90" s="160" t="str">
        <f>IF($AI$3=1024,6,IF($AI$3=256,"1,5",IF($AI$3=64,"0,38","0,19")))</f>
        <v>1,5</v>
      </c>
      <c r="C90" s="68">
        <f>+COUNTIFS(Feuil2!$A$4:$A$300,B90,Feuil2!$H$4:$H$300,0.01,Feuil2!$I$4:$I$300,'répartition colonne F'!$A$71)</f>
        <v>0</v>
      </c>
      <c r="D90" s="69">
        <f>+COUNTIFS(results!$F$5:$F$301,'répartition colonne F'!$B90,results!$M$5:$M$301,'répartition colonne F'!D$73,results!$B$5:$B$301,'répartition colonne F'!$A$71)</f>
        <v>0</v>
      </c>
      <c r="E90" s="69">
        <f>+COUNTIFS(results!$F$5:$F$301,'répartition colonne F'!$B90,results!$M$5:$M$301,'répartition colonne F'!E$73,results!$B$5:$B$301,'répartition colonne F'!$A$71)</f>
        <v>0</v>
      </c>
      <c r="F90" s="69">
        <f>+COUNTIFS(results!$F$5:$F$301,'répartition colonne F'!$B90,results!$M$5:$M$301,'répartition colonne F'!F$73,results!$B$5:$B$301,'répartition colonne F'!$A$71)</f>
        <v>0</v>
      </c>
      <c r="G90" s="69">
        <f>+COUNTIFS(results!$F$5:$F$301,'répartition colonne F'!$B90,results!$M$5:$M$301,'répartition colonne F'!G$73,results!$B$5:$B$301,'répartition colonne F'!$A$71)</f>
        <v>0</v>
      </c>
      <c r="H90" s="69">
        <f>+COUNTIFS(results!$F$5:$F$301,'répartition colonne F'!$B90,results!$M$5:$M$301,'répartition colonne F'!H$73,results!$B$5:$B$301,'répartition colonne F'!$A$71)</f>
        <v>0</v>
      </c>
      <c r="I90" s="69">
        <f>+COUNTIFS(results!$F$5:$F$301,'répartition colonne F'!$B90,results!$M$5:$M$301,'répartition colonne F'!I$73,results!$B$5:$B$301,'répartition colonne F'!$A$71)</f>
        <v>0</v>
      </c>
      <c r="J90" s="69">
        <f>+COUNTIFS(results!$F$5:$F$301,'répartition colonne F'!$B90,results!$M$5:$M$301,'répartition colonne F'!J$73,results!$B$5:$B$301,'répartition colonne F'!$A$71)</f>
        <v>0</v>
      </c>
      <c r="K90" s="69">
        <f>+COUNTIFS(results!$F$5:$F$301,'répartition colonne F'!$B90,results!$M$5:$M$301,'répartition colonne F'!K$73,results!$B$5:$B$301,'répartition colonne F'!$A$71)</f>
        <v>0</v>
      </c>
      <c r="L90" s="69">
        <f>+COUNTIFS(results!$F$5:$F$301,'répartition colonne F'!$B90,results!$M$5:$M$301,'répartition colonne F'!L$73,results!$B$5:$B$301,'répartition colonne F'!$A$71)</f>
        <v>0</v>
      </c>
      <c r="M90" s="69">
        <f>+COUNTIFS(results!$F$5:$F$301,'répartition colonne F'!$B90,results!$M$5:$M$301,'répartition colonne F'!M$73,results!$B$5:$B$301,'répartition colonne F'!$A$71)</f>
        <v>0</v>
      </c>
      <c r="N90" s="69">
        <f>+COUNTIFS(results!$F$5:$F$301,'répartition colonne F'!$B90,results!$M$5:$M$301,'répartition colonne F'!N$73,results!$B$5:$B$301,'répartition colonne F'!$A$71)</f>
        <v>0</v>
      </c>
      <c r="O90" s="70">
        <f>+COUNTIFS(results!$F$5:$F$301,'répartition colonne F'!$B90,results!$M$5:$M$301,'répartition colonne F'!O$73,results!$B$5:$B$301,'répartition colonne F'!$A$71)</f>
        <v>0</v>
      </c>
      <c r="P90" s="70">
        <f>+COUNTIFS(results!$F$5:$F$301,'répartition colonne F'!$B90,results!$M$5:$M$301,'répartition colonne F'!P$73,results!$B$5:$B$301,'répartition colonne F'!$A$71)</f>
        <v>0</v>
      </c>
      <c r="Q90" s="71">
        <f>+COUNTIFS(results!$F$5:$F$301,'répartition colonne F'!$B90,results!$M$5:$M$301,'répartition colonne F'!Q$73,results!$B$5:$B$301,'répartition colonne F'!$A$71)</f>
        <v>0</v>
      </c>
      <c r="R90" s="70">
        <f>+COUNTIFS(results!$F$5:$F$301,'répartition colonne F'!$B90,results!$M$5:$M$301,'répartition colonne F'!R$73,results!$B$5:$B$301,'répartition colonne F'!$A$71)</f>
        <v>0</v>
      </c>
      <c r="S90" s="70">
        <f>+COUNTIFS(results!$F$5:$F$301,'répartition colonne F'!$B90,results!$M$5:$M$301,'répartition colonne F'!S$73,results!$B$5:$B$301,'répartition colonne F'!$A$71)</f>
        <v>0</v>
      </c>
      <c r="T90" s="205">
        <f>+COUNTIFS(results!$F$5:$F$301,'répartition colonne F'!$B90,results!$M$5:$M$301,'répartition colonne F'!T$73,results!$B$5:$B$301,'répartition colonne F'!$A$71)</f>
        <v>0</v>
      </c>
      <c r="U90" s="69">
        <f>+COUNTIFS(results!$F$5:$F$301,'répartition colonne F'!$B90,results!$M$5:$M$301,'répartition colonne F'!U$73,results!$B$5:$B$301,'répartition colonne F'!$A$71)</f>
        <v>0</v>
      </c>
      <c r="V90" s="69">
        <f>+COUNTIFS(results!$F$5:$F$301,'répartition colonne F'!$B90,results!$M$5:$M$301,'répartition colonne F'!V$73,results!$B$5:$B$301,'répartition colonne F'!$A$71)</f>
        <v>0</v>
      </c>
      <c r="W90" s="69">
        <f>+COUNTIFS(results!$F$5:$F$301,'répartition colonne F'!$B90,results!$M$5:$M$301,'répartition colonne F'!W$73,results!$B$5:$B$301,'répartition colonne F'!$A$71)</f>
        <v>0</v>
      </c>
      <c r="X90" s="69">
        <f>+COUNTIFS(results!$F$5:$F$301,'répartition colonne F'!$B90,results!$M$5:$M$301,'répartition colonne F'!X$73,results!$B$5:$B$301,'répartition colonne F'!$A$71)</f>
        <v>0</v>
      </c>
      <c r="Y90" s="69">
        <f>+COUNTIFS(results!$F$5:$F$301,'répartition colonne F'!$B90,results!$M$5:$M$301,'répartition colonne F'!Y$73,results!$B$5:$B$301,'répartition colonne F'!$A$71)</f>
        <v>0</v>
      </c>
      <c r="Z90" s="69">
        <f>+COUNTIFS(results!$F$5:$F$301,'répartition colonne F'!$B90,results!$M$5:$M$301,'répartition colonne F'!Z$73,results!$B$5:$B$301,'répartition colonne F'!$A$71)</f>
        <v>0</v>
      </c>
      <c r="AA90" s="69">
        <f>+COUNTIFS(results!$F$5:$F$301,'répartition colonne F'!$B90,results!$M$5:$M$301,'répartition colonne F'!AA$73,results!$B$5:$B$301,'répartition colonne F'!$A$71)</f>
        <v>0</v>
      </c>
      <c r="AB90" s="69">
        <f>+COUNTIFS(results!$F$5:$F$301,'répartition colonne F'!$B90,results!$M$5:$M$301,'répartition colonne F'!AB$73,results!$B$5:$B$301,'répartition colonne F'!$A$71)</f>
        <v>0</v>
      </c>
      <c r="AC90" s="69">
        <f>+COUNTIFS(results!$F$5:$F$301,'répartition colonne F'!$B90,results!$M$5:$M$301,'répartition colonne F'!AC$73,results!$B$5:$B$301,'répartition colonne F'!$A$71)</f>
        <v>0</v>
      </c>
      <c r="AD90" s="69">
        <f>+COUNTIFS(results!$F$5:$F$301,'répartition colonne F'!$B90,results!$M$5:$M$301,'répartition colonne F'!AD$73,results!$B$5:$B$301,'répartition colonne F'!$A$71)</f>
        <v>0</v>
      </c>
      <c r="AE90" s="69">
        <f>+COUNTIFS(results!$F$5:$F$301,'répartition colonne F'!$B90,results!$M$5:$M$301,'répartition colonne F'!AE$73,results!$B$5:$B$301,'répartition colonne F'!$A$71)</f>
        <v>0</v>
      </c>
      <c r="AF90" s="69">
        <f>+COUNTIFS(results!$F$5:$F$301,'répartition colonne F'!$B90,results!$M$5:$M$301,'répartition colonne F'!AF$73,results!$B$5:$B$301,'répartition colonne F'!$A$71)</f>
        <v>0</v>
      </c>
      <c r="AG90" s="68">
        <f>+COUNTIFS(Feuil2!$A$4:$A$300,B90,Feuil2!$H$4:$H$300,$AJ$4,Feuil2!$I$4:$I$300,'répartition colonne F'!$A$71)</f>
        <v>0</v>
      </c>
      <c r="AP90" s="173"/>
      <c r="AQ90" s="198"/>
      <c r="AR90" s="196"/>
      <c r="AS90" s="199"/>
      <c r="AT90" s="80"/>
      <c r="AU90" s="80"/>
      <c r="AV90" s="80"/>
      <c r="AW90" s="80"/>
      <c r="AX90" s="80"/>
      <c r="AY90" s="80"/>
      <c r="AZ90" s="80"/>
      <c r="BA90" s="80"/>
      <c r="BB90" s="80"/>
      <c r="BC90" s="80"/>
      <c r="BD90" s="80"/>
      <c r="BE90" s="80"/>
      <c r="BF90" s="80"/>
      <c r="BG90" s="199"/>
      <c r="BH90" s="197"/>
    </row>
    <row r="91" spans="1:60" ht="15.75" x14ac:dyDescent="0.25">
      <c r="A91" s="274"/>
      <c r="B91" s="160" t="str">
        <f>IF($AI$3=1024,4,IF($AI$3=256,"1",IF($AI$3=64,"0,25","0,125")))</f>
        <v>1</v>
      </c>
      <c r="C91" s="68">
        <f>+COUNTIFS(Feuil2!$A$4:$A$300,B91,Feuil2!$H$4:$H$300,0.01,Feuil2!$I$4:$I$300,'répartition colonne F'!$A$71)</f>
        <v>0</v>
      </c>
      <c r="D91" s="69">
        <f>+COUNTIFS(results!$F$5:$F$301,'répartition colonne F'!$B91,results!$M$5:$M$301,'répartition colonne F'!D$73,results!$B$5:$B$301,'répartition colonne F'!$A$71)</f>
        <v>0</v>
      </c>
      <c r="E91" s="69">
        <f>+COUNTIFS(results!$F$5:$F$301,'répartition colonne F'!$B91,results!$M$5:$M$301,'répartition colonne F'!E$73,results!$B$5:$B$301,'répartition colonne F'!$A$71)</f>
        <v>0</v>
      </c>
      <c r="F91" s="69">
        <f>+COUNTIFS(results!$F$5:$F$301,'répartition colonne F'!$B91,results!$M$5:$M$301,'répartition colonne F'!F$73,results!$B$5:$B$301,'répartition colonne F'!$A$71)</f>
        <v>0</v>
      </c>
      <c r="G91" s="69">
        <f>+COUNTIFS(results!$F$5:$F$301,'répartition colonne F'!$B91,results!$M$5:$M$301,'répartition colonne F'!G$73,results!$B$5:$B$301,'répartition colonne F'!$A$71)</f>
        <v>0</v>
      </c>
      <c r="H91" s="69">
        <f>+COUNTIFS(results!$F$5:$F$301,'répartition colonne F'!$B91,results!$M$5:$M$301,'répartition colonne F'!H$73,results!$B$5:$B$301,'répartition colonne F'!$A$71)</f>
        <v>0</v>
      </c>
      <c r="I91" s="69">
        <f>+COUNTIFS(results!$F$5:$F$301,'répartition colonne F'!$B91,results!$M$5:$M$301,'répartition colonne F'!I$73,results!$B$5:$B$301,'répartition colonne F'!$A$71)</f>
        <v>0</v>
      </c>
      <c r="J91" s="69">
        <f>+COUNTIFS(results!$F$5:$F$301,'répartition colonne F'!$B91,results!$M$5:$M$301,'répartition colonne F'!J$73,results!$B$5:$B$301,'répartition colonne F'!$A$71)</f>
        <v>0</v>
      </c>
      <c r="K91" s="69">
        <f>+COUNTIFS(results!$F$5:$F$301,'répartition colonne F'!$B91,results!$M$5:$M$301,'répartition colonne F'!K$73,results!$B$5:$B$301,'répartition colonne F'!$A$71)</f>
        <v>0</v>
      </c>
      <c r="L91" s="69">
        <f>+COUNTIFS(results!$F$5:$F$301,'répartition colonne F'!$B91,results!$M$5:$M$301,'répartition colonne F'!L$73,results!$B$5:$B$301,'répartition colonne F'!$A$71)</f>
        <v>0</v>
      </c>
      <c r="M91" s="69">
        <f>+COUNTIFS(results!$F$5:$F$301,'répartition colonne F'!$B91,results!$M$5:$M$301,'répartition colonne F'!M$73,results!$B$5:$B$301,'répartition colonne F'!$A$71)</f>
        <v>0</v>
      </c>
      <c r="N91" s="70">
        <f>+COUNTIFS(results!$F$5:$F$301,'répartition colonne F'!$B91,results!$M$5:$M$301,'répartition colonne F'!N$73,results!$B$5:$B$301,'répartition colonne F'!$A$71)</f>
        <v>0</v>
      </c>
      <c r="O91" s="70">
        <f>+COUNTIFS(results!$F$5:$F$301,'répartition colonne F'!$B91,results!$M$5:$M$301,'répartition colonne F'!O$73,results!$B$5:$B$301,'répartition colonne F'!$A$71)</f>
        <v>0</v>
      </c>
      <c r="P91" s="71">
        <f>+COUNTIFS(results!$F$5:$F$301,'répartition colonne F'!$B91,results!$M$5:$M$301,'répartition colonne F'!P$73,results!$B$5:$B$301,'répartition colonne F'!$A$71)</f>
        <v>0</v>
      </c>
      <c r="Q91" s="70">
        <f>+COUNTIFS(results!$F$5:$F$301,'répartition colonne F'!$B91,results!$M$5:$M$301,'répartition colonne F'!Q$73,results!$B$5:$B$301,'répartition colonne F'!$A$71)</f>
        <v>0</v>
      </c>
      <c r="R91" s="70">
        <f>+COUNTIFS(results!$F$5:$F$301,'répartition colonne F'!$B91,results!$M$5:$M$301,'répartition colonne F'!R$73,results!$B$5:$B$301,'répartition colonne F'!$A$71)</f>
        <v>0</v>
      </c>
      <c r="S91" s="69">
        <f>+COUNTIFS(results!$F$5:$F$301,'répartition colonne F'!$B91,results!$M$5:$M$301,'répartition colonne F'!S$73,results!$B$5:$B$301,'répartition colonne F'!$A$71)</f>
        <v>0</v>
      </c>
      <c r="T91" s="69">
        <f>+COUNTIFS(results!$F$5:$F$301,'répartition colonne F'!$B91,results!$M$5:$M$301,'répartition colonne F'!T$73,results!$B$5:$B$301,'répartition colonne F'!$A$71)</f>
        <v>0</v>
      </c>
      <c r="U91" s="69">
        <f>+COUNTIFS(results!$F$5:$F$301,'répartition colonne F'!$B91,results!$M$5:$M$301,'répartition colonne F'!U$73,results!$B$5:$B$301,'répartition colonne F'!$A$71)</f>
        <v>0</v>
      </c>
      <c r="V91" s="69">
        <f>+COUNTIFS(results!$F$5:$F$301,'répartition colonne F'!$B91,results!$M$5:$M$301,'répartition colonne F'!V$73,results!$B$5:$B$301,'répartition colonne F'!$A$71)</f>
        <v>0</v>
      </c>
      <c r="W91" s="69">
        <f>+COUNTIFS(results!$F$5:$F$301,'répartition colonne F'!$B91,results!$M$5:$M$301,'répartition colonne F'!W$73,results!$B$5:$B$301,'répartition colonne F'!$A$71)</f>
        <v>0</v>
      </c>
      <c r="X91" s="69">
        <f>+COUNTIFS(results!$F$5:$F$301,'répartition colonne F'!$B91,results!$M$5:$M$301,'répartition colonne F'!X$73,results!$B$5:$B$301,'répartition colonne F'!$A$71)</f>
        <v>0</v>
      </c>
      <c r="Y91" s="69">
        <f>+COUNTIFS(results!$F$5:$F$301,'répartition colonne F'!$B91,results!$M$5:$M$301,'répartition colonne F'!Y$73,results!$B$5:$B$301,'répartition colonne F'!$A$71)</f>
        <v>0</v>
      </c>
      <c r="Z91" s="69">
        <f>+COUNTIFS(results!$F$5:$F$301,'répartition colonne F'!$B91,results!$M$5:$M$301,'répartition colonne F'!Z$73,results!$B$5:$B$301,'répartition colonne F'!$A$71)</f>
        <v>0</v>
      </c>
      <c r="AA91" s="69">
        <f>+COUNTIFS(results!$F$5:$F$301,'répartition colonne F'!$B91,results!$M$5:$M$301,'répartition colonne F'!AA$73,results!$B$5:$B$301,'répartition colonne F'!$A$71)</f>
        <v>0</v>
      </c>
      <c r="AB91" s="69">
        <f>+COUNTIFS(results!$F$5:$F$301,'répartition colonne F'!$B91,results!$M$5:$M$301,'répartition colonne F'!AB$73,results!$B$5:$B$301,'répartition colonne F'!$A$71)</f>
        <v>0</v>
      </c>
      <c r="AC91" s="69">
        <f>+COUNTIFS(results!$F$5:$F$301,'répartition colonne F'!$B91,results!$M$5:$M$301,'répartition colonne F'!AC$73,results!$B$5:$B$301,'répartition colonne F'!$A$71)</f>
        <v>0</v>
      </c>
      <c r="AD91" s="69">
        <f>+COUNTIFS(results!$F$5:$F$301,'répartition colonne F'!$B91,results!$M$5:$M$301,'répartition colonne F'!AD$73,results!$B$5:$B$301,'répartition colonne F'!$A$71)</f>
        <v>0</v>
      </c>
      <c r="AE91" s="69">
        <f>+COUNTIFS(results!$F$5:$F$301,'répartition colonne F'!$B91,results!$M$5:$M$301,'répartition colonne F'!AE$73,results!$B$5:$B$301,'répartition colonne F'!$A$71)</f>
        <v>0</v>
      </c>
      <c r="AF91" s="69">
        <f>+COUNTIFS(results!$F$5:$F$301,'répartition colonne F'!$B91,results!$M$5:$M$301,'répartition colonne F'!AF$73,results!$B$5:$B$301,'répartition colonne F'!$A$71)</f>
        <v>0</v>
      </c>
      <c r="AG91" s="68">
        <f>+COUNTIFS(Feuil2!$A$4:$A$300,B91,Feuil2!$H$4:$H$300,$AJ$4,Feuil2!$I$4:$I$300,'répartition colonne F'!$A$71)</f>
        <v>0</v>
      </c>
      <c r="AL91" t="str">
        <f>IF(results!$M$3="Etest",IF(P94=0,1),"BMD")</f>
        <v>BMD</v>
      </c>
      <c r="AM91">
        <v>9.4E-2</v>
      </c>
      <c r="AP91" s="173"/>
      <c r="AQ91" s="198"/>
      <c r="AR91" s="196"/>
      <c r="AS91" s="199"/>
      <c r="AT91" s="80"/>
      <c r="AU91" s="80"/>
      <c r="AV91" s="80"/>
      <c r="AW91" s="80"/>
      <c r="AX91" s="80"/>
      <c r="AY91" s="80"/>
      <c r="AZ91" s="80"/>
      <c r="BA91" s="80"/>
      <c r="BB91" s="80"/>
      <c r="BC91" s="80"/>
      <c r="BD91" s="80"/>
      <c r="BE91" s="80"/>
      <c r="BF91" s="80"/>
      <c r="BG91" s="199"/>
      <c r="BH91" s="197"/>
    </row>
    <row r="92" spans="1:60" ht="15.75" x14ac:dyDescent="0.25">
      <c r="A92" s="274"/>
      <c r="B92" s="160" t="str">
        <f>IF($AI$3=1024,3,IF($AI$3=256,"0,75",IF($AI$3=64,"0,19","0,094")))</f>
        <v>0,75</v>
      </c>
      <c r="C92" s="68">
        <f>+COUNTIFS(Feuil2!$A$4:$A$300,B92,Feuil2!$H$4:$H$300,0.01,Feuil2!$I$4:$I$300,'répartition colonne F'!$A$71)</f>
        <v>0</v>
      </c>
      <c r="D92" s="69">
        <f>+COUNTIFS(results!$F$5:$F$301,'répartition colonne F'!$B92,results!$M$5:$M$301,'répartition colonne F'!D$73,results!$B$5:$B$301,'répartition colonne F'!$A$71)</f>
        <v>0</v>
      </c>
      <c r="E92" s="69">
        <f>+COUNTIFS(results!$F$5:$F$301,'répartition colonne F'!$B92,results!$M$5:$M$301,'répartition colonne F'!E$73,results!$B$5:$B$301,'répartition colonne F'!$A$71)</f>
        <v>0</v>
      </c>
      <c r="F92" s="69">
        <f>+COUNTIFS(results!$F$5:$F$301,'répartition colonne F'!$B92,results!$M$5:$M$301,'répartition colonne F'!F$73,results!$B$5:$B$301,'répartition colonne F'!$A$71)</f>
        <v>0</v>
      </c>
      <c r="G92" s="69">
        <f>+COUNTIFS(results!$F$5:$F$301,'répartition colonne F'!$B92,results!$M$5:$M$301,'répartition colonne F'!G$73,results!$B$5:$B$301,'répartition colonne F'!$A$71)</f>
        <v>0</v>
      </c>
      <c r="H92" s="69">
        <f>+COUNTIFS(results!$F$5:$F$301,'répartition colonne F'!$B92,results!$M$5:$M$301,'répartition colonne F'!H$73,results!$B$5:$B$301,'répartition colonne F'!$A$71)</f>
        <v>0</v>
      </c>
      <c r="I92" s="69">
        <f>+COUNTIFS(results!$F$5:$F$301,'répartition colonne F'!$B92,results!$M$5:$M$301,'répartition colonne F'!I$73,results!$B$5:$B$301,'répartition colonne F'!$A$71)</f>
        <v>0</v>
      </c>
      <c r="J92" s="69">
        <f>+COUNTIFS(results!$F$5:$F$301,'répartition colonne F'!$B92,results!$M$5:$M$301,'répartition colonne F'!J$73,results!$B$5:$B$301,'répartition colonne F'!$A$71)</f>
        <v>0</v>
      </c>
      <c r="K92" s="69">
        <f>+COUNTIFS(results!$F$5:$F$301,'répartition colonne F'!$B92,results!$M$5:$M$301,'répartition colonne F'!K$73,results!$B$5:$B$301,'répartition colonne F'!$A$71)</f>
        <v>0</v>
      </c>
      <c r="L92" s="69">
        <f>+COUNTIFS(results!$F$5:$F$301,'répartition colonne F'!$B92,results!$M$5:$M$301,'répartition colonne F'!L$73,results!$B$5:$B$301,'répartition colonne F'!$A$71)</f>
        <v>0</v>
      </c>
      <c r="M92" s="70">
        <f>+COUNTIFS(results!$F$5:$F$301,'répartition colonne F'!$B92,results!$M$5:$M$301,'répartition colonne F'!M$73,results!$B$5:$B$301,'répartition colonne F'!$A$71)</f>
        <v>0</v>
      </c>
      <c r="N92" s="70">
        <f>+COUNTIFS(results!$F$5:$F$301,'répartition colonne F'!$B92,results!$M$5:$M$301,'répartition colonne F'!N$73,results!$B$5:$B$301,'répartition colonne F'!$A$71)</f>
        <v>0</v>
      </c>
      <c r="O92" s="71">
        <f>+COUNTIFS(results!$F$5:$F$301,'répartition colonne F'!$B92,results!$M$5:$M$301,'répartition colonne F'!O$73,results!$B$5:$B$301,'répartition colonne F'!$A$71)</f>
        <v>0</v>
      </c>
      <c r="P92" s="70">
        <f>+COUNTIFS(results!$F$5:$F$301,'répartition colonne F'!$B92,results!$M$5:$M$301,'répartition colonne F'!P$73,results!$B$5:$B$301,'répartition colonne F'!$A$71)</f>
        <v>0</v>
      </c>
      <c r="Q92" s="70">
        <f>+COUNTIFS(results!$F$5:$F$301,'répartition colonne F'!$B92,results!$M$5:$M$301,'répartition colonne F'!Q$73,results!$B$5:$B$301,'répartition colonne F'!$A$71)</f>
        <v>0</v>
      </c>
      <c r="R92" s="205">
        <f>+COUNTIFS(results!$F$5:$F$301,'répartition colonne F'!$B92,results!$M$5:$M$301,'répartition colonne F'!R$73,results!$B$5:$B$301,'répartition colonne F'!$A$71)</f>
        <v>0</v>
      </c>
      <c r="S92" s="69">
        <f>+COUNTIFS(results!$F$5:$F$301,'répartition colonne F'!$B92,results!$M$5:$M$301,'répartition colonne F'!S$73,results!$B$5:$B$301,'répartition colonne F'!$A$71)</f>
        <v>0</v>
      </c>
      <c r="T92" s="69">
        <f>+COUNTIFS(results!$F$5:$F$301,'répartition colonne F'!$B92,results!$M$5:$M$301,'répartition colonne F'!T$73,results!$B$5:$B$301,'répartition colonne F'!$A$71)</f>
        <v>0</v>
      </c>
      <c r="U92" s="69">
        <f>+COUNTIFS(results!$F$5:$F$301,'répartition colonne F'!$B92,results!$M$5:$M$301,'répartition colonne F'!U$73,results!$B$5:$B$301,'répartition colonne F'!$A$71)</f>
        <v>0</v>
      </c>
      <c r="V92" s="69">
        <f>+COUNTIFS(results!$F$5:$F$301,'répartition colonne F'!$B92,results!$M$5:$M$301,'répartition colonne F'!V$73,results!$B$5:$B$301,'répartition colonne F'!$A$71)</f>
        <v>0</v>
      </c>
      <c r="W92" s="69">
        <f>+COUNTIFS(results!$F$5:$F$301,'répartition colonne F'!$B92,results!$M$5:$M$301,'répartition colonne F'!W$73,results!$B$5:$B$301,'répartition colonne F'!$A$71)</f>
        <v>0</v>
      </c>
      <c r="X92" s="69">
        <f>+COUNTIFS(results!$F$5:$F$301,'répartition colonne F'!$B92,results!$M$5:$M$301,'répartition colonne F'!X$73,results!$B$5:$B$301,'répartition colonne F'!$A$71)</f>
        <v>0</v>
      </c>
      <c r="Y92" s="69">
        <f>+COUNTIFS(results!$F$5:$F$301,'répartition colonne F'!$B92,results!$M$5:$M$301,'répartition colonne F'!Y$73,results!$B$5:$B$301,'répartition colonne F'!$A$71)</f>
        <v>0</v>
      </c>
      <c r="Z92" s="69">
        <f>+COUNTIFS(results!$F$5:$F$301,'répartition colonne F'!$B92,results!$M$5:$M$301,'répartition colonne F'!Z$73,results!$B$5:$B$301,'répartition colonne F'!$A$71)</f>
        <v>0</v>
      </c>
      <c r="AA92" s="69">
        <f>+COUNTIFS(results!$F$5:$F$301,'répartition colonne F'!$B92,results!$M$5:$M$301,'répartition colonne F'!AA$73,results!$B$5:$B$301,'répartition colonne F'!$A$71)</f>
        <v>0</v>
      </c>
      <c r="AB92" s="69">
        <f>+COUNTIFS(results!$F$5:$F$301,'répartition colonne F'!$B92,results!$M$5:$M$301,'répartition colonne F'!AB$73,results!$B$5:$B$301,'répartition colonne F'!$A$71)</f>
        <v>0</v>
      </c>
      <c r="AC92" s="69">
        <f>+COUNTIFS(results!$F$5:$F$301,'répartition colonne F'!$B92,results!$M$5:$M$301,'répartition colonne F'!AC$73,results!$B$5:$B$301,'répartition colonne F'!$A$71)</f>
        <v>0</v>
      </c>
      <c r="AD92" s="69">
        <f>+COUNTIFS(results!$F$5:$F$301,'répartition colonne F'!$B92,results!$M$5:$M$301,'répartition colonne F'!AD$73,results!$B$5:$B$301,'répartition colonne F'!$A$71)</f>
        <v>0</v>
      </c>
      <c r="AE92" s="69">
        <f>+COUNTIFS(results!$F$5:$F$301,'répartition colonne F'!$B92,results!$M$5:$M$301,'répartition colonne F'!AE$73,results!$B$5:$B$301,'répartition colonne F'!$A$71)</f>
        <v>0</v>
      </c>
      <c r="AF92" s="69">
        <f>+COUNTIFS(results!$F$5:$F$301,'répartition colonne F'!$B92,results!$M$5:$M$301,'répartition colonne F'!AF$73,results!$B$5:$B$301,'répartition colonne F'!$A$71)</f>
        <v>0</v>
      </c>
      <c r="AG92" s="68">
        <f>+COUNTIFS(Feuil2!$A$4:$A$300,B92,Feuil2!$H$4:$H$300,$AJ$4,Feuil2!$I$4:$I$300,'répartition colonne F'!$A$71)</f>
        <v>0</v>
      </c>
      <c r="AP92" s="173"/>
      <c r="AQ92" s="198"/>
      <c r="AR92" s="196"/>
      <c r="AS92" s="199"/>
      <c r="AT92" s="80"/>
      <c r="AU92" s="80"/>
      <c r="AV92" s="80"/>
      <c r="AW92" s="80"/>
      <c r="AX92" s="80"/>
      <c r="AY92" s="80"/>
      <c r="AZ92" s="80"/>
      <c r="BA92" s="80"/>
      <c r="BB92" s="80"/>
      <c r="BC92" s="80"/>
      <c r="BD92" s="80"/>
      <c r="BE92" s="80"/>
      <c r="BF92" s="80"/>
      <c r="BG92" s="199"/>
      <c r="BH92" s="197"/>
    </row>
    <row r="93" spans="1:60" ht="15.75" x14ac:dyDescent="0.25">
      <c r="A93" s="274"/>
      <c r="B93" s="160" t="str">
        <f>IF($AI$3=1024,2,IF($AI$3=256,"0,5",IF($AI$3=64,"0,125","0,064")))</f>
        <v>0,5</v>
      </c>
      <c r="C93" s="68">
        <f>+COUNTIFS(Feuil2!$A$4:$A$300,B93,Feuil2!$H$4:$H$300,0.01,Feuil2!$I$4:$I$300,'répartition colonne F'!$A$71)</f>
        <v>0</v>
      </c>
      <c r="D93" s="69">
        <f>+COUNTIFS(results!$F$5:$F$301,'répartition colonne F'!$B93,results!$M$5:$M$301,'répartition colonne F'!D$73,results!$B$5:$B$301,'répartition colonne F'!$A$71)</f>
        <v>0</v>
      </c>
      <c r="E93" s="69">
        <f>+COUNTIFS(results!$F$5:$F$301,'répartition colonne F'!$B93,results!$M$5:$M$301,'répartition colonne F'!E$73,results!$B$5:$B$301,'répartition colonne F'!$A$71)</f>
        <v>0</v>
      </c>
      <c r="F93" s="69">
        <f>+COUNTIFS(results!$F$5:$F$301,'répartition colonne F'!$B93,results!$M$5:$M$301,'répartition colonne F'!F$73,results!$B$5:$B$301,'répartition colonne F'!$A$71)</f>
        <v>0</v>
      </c>
      <c r="G93" s="69">
        <f>+COUNTIFS(results!$F$5:$F$301,'répartition colonne F'!$B93,results!$M$5:$M$301,'répartition colonne F'!G$73,results!$B$5:$B$301,'répartition colonne F'!$A$71)</f>
        <v>0</v>
      </c>
      <c r="H93" s="69">
        <f>+COUNTIFS(results!$F$5:$F$301,'répartition colonne F'!$B93,results!$M$5:$M$301,'répartition colonne F'!H$73,results!$B$5:$B$301,'répartition colonne F'!$A$71)</f>
        <v>0</v>
      </c>
      <c r="I93" s="69">
        <f>+COUNTIFS(results!$F$5:$F$301,'répartition colonne F'!$B93,results!$M$5:$M$301,'répartition colonne F'!I$73,results!$B$5:$B$301,'répartition colonne F'!$A$71)</f>
        <v>0</v>
      </c>
      <c r="J93" s="69">
        <f>+COUNTIFS(results!$F$5:$F$301,'répartition colonne F'!$B93,results!$M$5:$M$301,'répartition colonne F'!J$73,results!$B$5:$B$301,'répartition colonne F'!$A$71)</f>
        <v>0</v>
      </c>
      <c r="K93" s="69">
        <f>+COUNTIFS(results!$F$5:$F$301,'répartition colonne F'!$B93,results!$M$5:$M$301,'répartition colonne F'!K$73,results!$B$5:$B$301,'répartition colonne F'!$A$71)</f>
        <v>0</v>
      </c>
      <c r="L93" s="70">
        <f>+COUNTIFS(results!$F$5:$F$301,'répartition colonne F'!$B93,results!$M$5:$M$301,'répartition colonne F'!L$73,results!$B$5:$B$301,'répartition colonne F'!$A$71)</f>
        <v>0</v>
      </c>
      <c r="M93" s="70">
        <f>+COUNTIFS(results!$F$5:$F$301,'répartition colonne F'!$B93,results!$M$5:$M$301,'répartition colonne F'!M$73,results!$B$5:$B$301,'répartition colonne F'!$A$71)</f>
        <v>0</v>
      </c>
      <c r="N93" s="71">
        <f>+COUNTIFS(results!$F$5:$F$301,'répartition colonne F'!$B93,results!$M$5:$M$301,'répartition colonne F'!N$73,results!$B$5:$B$301,'répartition colonne F'!$A$71)</f>
        <v>0</v>
      </c>
      <c r="O93" s="70">
        <f>+COUNTIFS(results!$F$5:$F$301,'répartition colonne F'!$B93,results!$M$5:$M$301,'répartition colonne F'!O$73,results!$B$5:$B$301,'répartition colonne F'!$A$71)</f>
        <v>0</v>
      </c>
      <c r="P93" s="70">
        <f>+COUNTIFS(results!$F$5:$F$301,'répartition colonne F'!$B93,results!$M$5:$M$301,'répartition colonne F'!P$73,results!$B$5:$B$301,'répartition colonne F'!$A$71)</f>
        <v>0</v>
      </c>
      <c r="Q93" s="69">
        <f>+COUNTIFS(results!$F$5:$F$301,'répartition colonne F'!$B93,results!$M$5:$M$301,'répartition colonne F'!Q$73,results!$B$5:$B$301,'répartition colonne F'!$A$71)</f>
        <v>0</v>
      </c>
      <c r="R93" s="69">
        <f>+COUNTIFS(results!$F$5:$F$301,'répartition colonne F'!$B93,results!$M$5:$M$301,'répartition colonne F'!R$73,results!$B$5:$B$301,'répartition colonne F'!$A$71)</f>
        <v>0</v>
      </c>
      <c r="S93" s="69">
        <f>+COUNTIFS(results!$F$5:$F$301,'répartition colonne F'!$B93,results!$M$5:$M$301,'répartition colonne F'!S$73,results!$B$5:$B$301,'répartition colonne F'!$A$71)</f>
        <v>0</v>
      </c>
      <c r="T93" s="69">
        <f>+COUNTIFS(results!$F$5:$F$301,'répartition colonne F'!$B93,results!$M$5:$M$301,'répartition colonne F'!T$73,results!$B$5:$B$301,'répartition colonne F'!$A$71)</f>
        <v>0</v>
      </c>
      <c r="U93" s="69">
        <f>+COUNTIFS(results!$F$5:$F$301,'répartition colonne F'!$B93,results!$M$5:$M$301,'répartition colonne F'!U$73,results!$B$5:$B$301,'répartition colonne F'!$A$71)</f>
        <v>0</v>
      </c>
      <c r="V93" s="69">
        <f>+COUNTIFS(results!$F$5:$F$301,'répartition colonne F'!$B93,results!$M$5:$M$301,'répartition colonne F'!V$73,results!$B$5:$B$301,'répartition colonne F'!$A$71)</f>
        <v>0</v>
      </c>
      <c r="W93" s="69">
        <f>+COUNTIFS(results!$F$5:$F$301,'répartition colonne F'!$B93,results!$M$5:$M$301,'répartition colonne F'!W$73,results!$B$5:$B$301,'répartition colonne F'!$A$71)</f>
        <v>0</v>
      </c>
      <c r="X93" s="69">
        <f>+COUNTIFS(results!$F$5:$F$301,'répartition colonne F'!$B93,results!$M$5:$M$301,'répartition colonne F'!X$73,results!$B$5:$B$301,'répartition colonne F'!$A$71)</f>
        <v>0</v>
      </c>
      <c r="Y93" s="69">
        <f>+COUNTIFS(results!$F$5:$F$301,'répartition colonne F'!$B93,results!$M$5:$M$301,'répartition colonne F'!Y$73,results!$B$5:$B$301,'répartition colonne F'!$A$71)</f>
        <v>0</v>
      </c>
      <c r="Z93" s="69">
        <f>+COUNTIFS(results!$F$5:$F$301,'répartition colonne F'!$B93,results!$M$5:$M$301,'répartition colonne F'!Z$73,results!$B$5:$B$301,'répartition colonne F'!$A$71)</f>
        <v>0</v>
      </c>
      <c r="AA93" s="69">
        <f>+COUNTIFS(results!$F$5:$F$301,'répartition colonne F'!$B93,results!$M$5:$M$301,'répartition colonne F'!AA$73,results!$B$5:$B$301,'répartition colonne F'!$A$71)</f>
        <v>0</v>
      </c>
      <c r="AB93" s="69">
        <f>+COUNTIFS(results!$F$5:$F$301,'répartition colonne F'!$B93,results!$M$5:$M$301,'répartition colonne F'!AB$73,results!$B$5:$B$301,'répartition colonne F'!$A$71)</f>
        <v>0</v>
      </c>
      <c r="AC93" s="69">
        <f>+COUNTIFS(results!$F$5:$F$301,'répartition colonne F'!$B93,results!$M$5:$M$301,'répartition colonne F'!AC$73,results!$B$5:$B$301,'répartition colonne F'!$A$71)</f>
        <v>0</v>
      </c>
      <c r="AD93" s="69">
        <f>+COUNTIFS(results!$F$5:$F$301,'répartition colonne F'!$B93,results!$M$5:$M$301,'répartition colonne F'!AD$73,results!$B$5:$B$301,'répartition colonne F'!$A$71)</f>
        <v>0</v>
      </c>
      <c r="AE93" s="69">
        <f>+COUNTIFS(results!$F$5:$F$301,'répartition colonne F'!$B93,results!$M$5:$M$301,'répartition colonne F'!AE$73,results!$B$5:$B$301,'répartition colonne F'!$A$71)</f>
        <v>0</v>
      </c>
      <c r="AF93" s="69">
        <f>+COUNTIFS(results!$F$5:$F$301,'répartition colonne F'!$B93,results!$M$5:$M$301,'répartition colonne F'!AF$73,results!$B$5:$B$301,'répartition colonne F'!$A$71)</f>
        <v>0</v>
      </c>
      <c r="AG93" s="68">
        <f>+COUNTIFS(Feuil2!$A$4:$A$300,B93,Feuil2!$H$4:$H$300,$AJ$4,Feuil2!$I$4:$I$300,'répartition colonne F'!$A$71)</f>
        <v>0</v>
      </c>
      <c r="AL93" t="str">
        <f>IF(results!$M$3="Etest",IF(N96=0,1),"BMD")</f>
        <v>BMD</v>
      </c>
      <c r="AM93">
        <v>4.7E-2</v>
      </c>
      <c r="AP93" s="173"/>
      <c r="AQ93" s="198"/>
      <c r="AR93" s="196"/>
      <c r="AS93" s="199"/>
      <c r="AT93" s="80"/>
      <c r="AU93" s="80"/>
      <c r="AV93" s="80"/>
      <c r="AW93" s="80"/>
      <c r="AX93" s="80"/>
      <c r="AY93" s="80"/>
      <c r="AZ93" s="80"/>
      <c r="BA93" s="80"/>
      <c r="BB93" s="80"/>
      <c r="BC93" s="80"/>
      <c r="BD93" s="80"/>
      <c r="BE93" s="80"/>
      <c r="BF93" s="80"/>
      <c r="BG93" s="199"/>
      <c r="BH93" s="197"/>
    </row>
    <row r="94" spans="1:60" ht="15.75" x14ac:dyDescent="0.25">
      <c r="A94" s="274"/>
      <c r="B94" s="160" t="str">
        <f>IF($AI$3=1024,1.5,IF($AI$3=256,"0,38",IF($AI$3=64,"0,094","0,047")))</f>
        <v>0,38</v>
      </c>
      <c r="C94" s="68">
        <f>+COUNTIFS(Feuil2!$A$4:$A$300,B94,Feuil2!$H$4:$H$300,0.01,Feuil2!$I$4:$I$300,'répartition colonne F'!$A$71)</f>
        <v>0</v>
      </c>
      <c r="D94" s="69">
        <f>+COUNTIFS(results!$F$5:$F$301,'répartition colonne F'!$B94,results!$M$5:$M$301,'répartition colonne F'!D$73,results!$B$5:$B$301,'répartition colonne F'!$A$71)</f>
        <v>0</v>
      </c>
      <c r="E94" s="69">
        <f>+COUNTIFS(results!$F$5:$F$301,'répartition colonne F'!$B94,results!$M$5:$M$301,'répartition colonne F'!E$73,results!$B$5:$B$301,'répartition colonne F'!$A$71)</f>
        <v>0</v>
      </c>
      <c r="F94" s="69">
        <f>+COUNTIFS(results!$F$5:$F$301,'répartition colonne F'!$B94,results!$M$5:$M$301,'répartition colonne F'!F$73,results!$B$5:$B$301,'répartition colonne F'!$A$71)</f>
        <v>0</v>
      </c>
      <c r="G94" s="69">
        <f>+COUNTIFS(results!$F$5:$F$301,'répartition colonne F'!$B94,results!$M$5:$M$301,'répartition colonne F'!G$73,results!$B$5:$B$301,'répartition colonne F'!$A$71)</f>
        <v>0</v>
      </c>
      <c r="H94" s="69">
        <f>+COUNTIFS(results!$F$5:$F$301,'répartition colonne F'!$B94,results!$M$5:$M$301,'répartition colonne F'!H$73,results!$B$5:$B$301,'répartition colonne F'!$A$71)</f>
        <v>0</v>
      </c>
      <c r="I94" s="69">
        <f>+COUNTIFS(results!$F$5:$F$301,'répartition colonne F'!$B94,results!$M$5:$M$301,'répartition colonne F'!I$73,results!$B$5:$B$301,'répartition colonne F'!$A$71)</f>
        <v>0</v>
      </c>
      <c r="J94" s="69">
        <f>+COUNTIFS(results!$F$5:$F$301,'répartition colonne F'!$B94,results!$M$5:$M$301,'répartition colonne F'!J$73,results!$B$5:$B$301,'répartition colonne F'!$A$71)</f>
        <v>0</v>
      </c>
      <c r="K94" s="70">
        <f>+COUNTIFS(results!$F$5:$F$301,'répartition colonne F'!$B94,results!$M$5:$M$301,'répartition colonne F'!K$73,results!$B$5:$B$301,'répartition colonne F'!$A$71)</f>
        <v>0</v>
      </c>
      <c r="L94" s="70">
        <f>+COUNTIFS(results!$F$5:$F$301,'répartition colonne F'!$B94,results!$M$5:$M$301,'répartition colonne F'!L$73,results!$B$5:$B$301,'répartition colonne F'!$A$71)</f>
        <v>0</v>
      </c>
      <c r="M94" s="71">
        <f>+COUNTIFS(results!$F$5:$F$301,'répartition colonne F'!$B94,results!$M$5:$M$301,'répartition colonne F'!M$73,results!$B$5:$B$301,'répartition colonne F'!$A$71)</f>
        <v>0</v>
      </c>
      <c r="N94" s="70">
        <f>+COUNTIFS(results!$F$5:$F$301,'répartition colonne F'!$B94,results!$M$5:$M$301,'répartition colonne F'!N$73,results!$B$5:$B$301,'répartition colonne F'!$A$71)</f>
        <v>0</v>
      </c>
      <c r="O94" s="70">
        <f>+COUNTIFS(results!$F$5:$F$301,'répartition colonne F'!$B94,results!$M$5:$M$301,'répartition colonne F'!O$73,results!$B$5:$B$301,'répartition colonne F'!$A$71)</f>
        <v>0</v>
      </c>
      <c r="P94" s="205">
        <f>+COUNTIFS(results!$F$5:$F$301,'répartition colonne F'!$B94,results!$M$5:$M$301,'répartition colonne F'!P$73,results!$B$5:$B$301,'répartition colonne F'!$A$71)</f>
        <v>0</v>
      </c>
      <c r="Q94" s="69">
        <f>+COUNTIFS(results!$F$5:$F$301,'répartition colonne F'!$B94,results!$M$5:$M$301,'répartition colonne F'!Q$73,results!$B$5:$B$301,'répartition colonne F'!$A$71)</f>
        <v>0</v>
      </c>
      <c r="R94" s="69">
        <f>+COUNTIFS(results!$F$5:$F$301,'répartition colonne F'!$B94,results!$M$5:$M$301,'répartition colonne F'!R$73,results!$B$5:$B$301,'répartition colonne F'!$A$71)</f>
        <v>0</v>
      </c>
      <c r="S94" s="69">
        <f>+COUNTIFS(results!$F$5:$F$301,'répartition colonne F'!$B94,results!$M$5:$M$301,'répartition colonne F'!S$73,results!$B$5:$B$301,'répartition colonne F'!$A$71)</f>
        <v>0</v>
      </c>
      <c r="T94" s="69">
        <f>+COUNTIFS(results!$F$5:$F$301,'répartition colonne F'!$B94,results!$M$5:$M$301,'répartition colonne F'!T$73,results!$B$5:$B$301,'répartition colonne F'!$A$71)</f>
        <v>0</v>
      </c>
      <c r="U94" s="69">
        <f>+COUNTIFS(results!$F$5:$F$301,'répartition colonne F'!$B94,results!$M$5:$M$301,'répartition colonne F'!U$73,results!$B$5:$B$301,'répartition colonne F'!$A$71)</f>
        <v>0</v>
      </c>
      <c r="V94" s="69">
        <f>+COUNTIFS(results!$F$5:$F$301,'répartition colonne F'!$B94,results!$M$5:$M$301,'répartition colonne F'!V$73,results!$B$5:$B$301,'répartition colonne F'!$A$71)</f>
        <v>0</v>
      </c>
      <c r="W94" s="69">
        <f>+COUNTIFS(results!$F$5:$F$301,'répartition colonne F'!$B94,results!$M$5:$M$301,'répartition colonne F'!W$73,results!$B$5:$B$301,'répartition colonne F'!$A$71)</f>
        <v>0</v>
      </c>
      <c r="X94" s="69">
        <f>+COUNTIFS(results!$F$5:$F$301,'répartition colonne F'!$B94,results!$M$5:$M$301,'répartition colonne F'!X$73,results!$B$5:$B$301,'répartition colonne F'!$A$71)</f>
        <v>0</v>
      </c>
      <c r="Y94" s="69">
        <f>+COUNTIFS(results!$F$5:$F$301,'répartition colonne F'!$B94,results!$M$5:$M$301,'répartition colonne F'!Y$73,results!$B$5:$B$301,'répartition colonne F'!$A$71)</f>
        <v>0</v>
      </c>
      <c r="Z94" s="69">
        <f>+COUNTIFS(results!$F$5:$F$301,'répartition colonne F'!$B94,results!$M$5:$M$301,'répartition colonne F'!Z$73,results!$B$5:$B$301,'répartition colonne F'!$A$71)</f>
        <v>0</v>
      </c>
      <c r="AA94" s="69">
        <f>+COUNTIFS(results!$F$5:$F$301,'répartition colonne F'!$B94,results!$M$5:$M$301,'répartition colonne F'!AA$73,results!$B$5:$B$301,'répartition colonne F'!$A$71)</f>
        <v>0</v>
      </c>
      <c r="AB94" s="69">
        <f>+COUNTIFS(results!$F$5:$F$301,'répartition colonne F'!$B94,results!$M$5:$M$301,'répartition colonne F'!AB$73,results!$B$5:$B$301,'répartition colonne F'!$A$71)</f>
        <v>0</v>
      </c>
      <c r="AC94" s="69">
        <f>+COUNTIFS(results!$F$5:$F$301,'répartition colonne F'!$B94,results!$M$5:$M$301,'répartition colonne F'!AC$73,results!$B$5:$B$301,'répartition colonne F'!$A$71)</f>
        <v>0</v>
      </c>
      <c r="AD94" s="69">
        <f>+COUNTIFS(results!$F$5:$F$301,'répartition colonne F'!$B94,results!$M$5:$M$301,'répartition colonne F'!AD$73,results!$B$5:$B$301,'répartition colonne F'!$A$71)</f>
        <v>0</v>
      </c>
      <c r="AE94" s="69">
        <f>+COUNTIFS(results!$F$5:$F$301,'répartition colonne F'!$B94,results!$M$5:$M$301,'répartition colonne F'!AE$73,results!$B$5:$B$301,'répartition colonne F'!$A$71)</f>
        <v>0</v>
      </c>
      <c r="AF94" s="69">
        <f>+COUNTIFS(results!$F$5:$F$301,'répartition colonne F'!$B94,results!$M$5:$M$301,'répartition colonne F'!AF$73,results!$B$5:$B$301,'répartition colonne F'!$A$71)</f>
        <v>0</v>
      </c>
      <c r="AG94" s="68">
        <f>+COUNTIFS(Feuil2!$A$4:$A$300,B94,Feuil2!$H$4:$H$300,$AJ$4,Feuil2!$I$4:$I$300,'répartition colonne F'!$A$71)</f>
        <v>0</v>
      </c>
      <c r="AP94" s="173"/>
      <c r="AQ94" s="198"/>
      <c r="AR94" s="196"/>
      <c r="AS94" s="199"/>
      <c r="AT94" s="80"/>
      <c r="AU94" s="80"/>
      <c r="AV94" s="80"/>
      <c r="AW94" s="80"/>
      <c r="AX94" s="80"/>
      <c r="AY94" s="80"/>
      <c r="AZ94" s="80"/>
      <c r="BA94" s="80"/>
      <c r="BB94" s="80"/>
      <c r="BC94" s="80"/>
      <c r="BD94" s="80"/>
      <c r="BE94" s="80"/>
      <c r="BF94" s="80"/>
      <c r="BG94" s="199"/>
      <c r="BH94" s="197"/>
    </row>
    <row r="95" spans="1:60" ht="15.75" x14ac:dyDescent="0.25">
      <c r="A95" s="274"/>
      <c r="B95" s="160" t="str">
        <f>IF($AI$3=1024,1,IF($AI$3=256,"0,25",IF($AI$3=64,"0,064","0,032")))</f>
        <v>0,25</v>
      </c>
      <c r="C95" s="68">
        <f>+COUNTIFS(Feuil2!$A$4:$A$300,B95,Feuil2!$H$4:$H$300,0.01,Feuil2!$I$4:$I$300,'répartition colonne F'!$A$71)</f>
        <v>0</v>
      </c>
      <c r="D95" s="69">
        <f>+COUNTIFS(results!$F$5:$F$301,'répartition colonne F'!$B95,results!$M$5:$M$301,'répartition colonne F'!D$73,results!$B$5:$B$301,'répartition colonne F'!$A$71)</f>
        <v>0</v>
      </c>
      <c r="E95" s="69">
        <f>+COUNTIFS(results!$F$5:$F$301,'répartition colonne F'!$B95,results!$M$5:$M$301,'répartition colonne F'!E$73,results!$B$5:$B$301,'répartition colonne F'!$A$71)</f>
        <v>0</v>
      </c>
      <c r="F95" s="69">
        <f>+COUNTIFS(results!$F$5:$F$301,'répartition colonne F'!$B95,results!$M$5:$M$301,'répartition colonne F'!F$73,results!$B$5:$B$301,'répartition colonne F'!$A$71)</f>
        <v>0</v>
      </c>
      <c r="G95" s="69">
        <f>+COUNTIFS(results!$F$5:$F$301,'répartition colonne F'!$B95,results!$M$5:$M$301,'répartition colonne F'!G$73,results!$B$5:$B$301,'répartition colonne F'!$A$71)</f>
        <v>0</v>
      </c>
      <c r="H95" s="69">
        <f>+COUNTIFS(results!$F$5:$F$301,'répartition colonne F'!$B95,results!$M$5:$M$301,'répartition colonne F'!H$73,results!$B$5:$B$301,'répartition colonne F'!$A$71)</f>
        <v>0</v>
      </c>
      <c r="I95" s="69">
        <f>+COUNTIFS(results!$F$5:$F$301,'répartition colonne F'!$B95,results!$M$5:$M$301,'répartition colonne F'!I$73,results!$B$5:$B$301,'répartition colonne F'!$A$71)</f>
        <v>0</v>
      </c>
      <c r="J95" s="70">
        <f>+COUNTIFS(results!$F$5:$F$301,'répartition colonne F'!$B95,results!$M$5:$M$301,'répartition colonne F'!J$73,results!$B$5:$B$301,'répartition colonne F'!$A$71)</f>
        <v>0</v>
      </c>
      <c r="K95" s="70">
        <f>+COUNTIFS(results!$F$5:$F$301,'répartition colonne F'!$B95,results!$M$5:$M$301,'répartition colonne F'!K$73,results!$B$5:$B$301,'répartition colonne F'!$A$71)</f>
        <v>0</v>
      </c>
      <c r="L95" s="71">
        <f>+COUNTIFS(results!$F$5:$F$301,'répartition colonne F'!$B95,results!$M$5:$M$301,'répartition colonne F'!L$73,results!$B$5:$B$301,'répartition colonne F'!$A$71)</f>
        <v>0</v>
      </c>
      <c r="M95" s="70">
        <f>+COUNTIFS(results!$F$5:$F$301,'répartition colonne F'!$B95,results!$M$5:$M$301,'répartition colonne F'!M$73,results!$B$5:$B$301,'répartition colonne F'!$A$71)</f>
        <v>0</v>
      </c>
      <c r="N95" s="70">
        <f>+COUNTIFS(results!$F$5:$F$301,'répartition colonne F'!$B95,results!$M$5:$M$301,'répartition colonne F'!N$73,results!$B$5:$B$301,'répartition colonne F'!$A$71)</f>
        <v>0</v>
      </c>
      <c r="O95" s="69">
        <f>+COUNTIFS(results!$F$5:$F$301,'répartition colonne F'!$B95,results!$M$5:$M$301,'répartition colonne F'!O$73,results!$B$5:$B$301,'répartition colonne F'!$A$71)</f>
        <v>0</v>
      </c>
      <c r="P95" s="69">
        <f>+COUNTIFS(results!$F$5:$F$301,'répartition colonne F'!$B95,results!$M$5:$M$301,'répartition colonne F'!P$73,results!$B$5:$B$301,'répartition colonne F'!$A$71)</f>
        <v>0</v>
      </c>
      <c r="Q95" s="69">
        <f>+COUNTIFS(results!$F$5:$F$301,'répartition colonne F'!$B95,results!$M$5:$M$301,'répartition colonne F'!Q$73,results!$B$5:$B$301,'répartition colonne F'!$A$71)</f>
        <v>0</v>
      </c>
      <c r="R95" s="69">
        <f>+COUNTIFS(results!$F$5:$F$301,'répartition colonne F'!$B95,results!$M$5:$M$301,'répartition colonne F'!R$73,results!$B$5:$B$301,'répartition colonne F'!$A$71)</f>
        <v>0</v>
      </c>
      <c r="S95" s="69">
        <f>+COUNTIFS(results!$F$5:$F$301,'répartition colonne F'!$B95,results!$M$5:$M$301,'répartition colonne F'!S$73,results!$B$5:$B$301,'répartition colonne F'!$A$71)</f>
        <v>0</v>
      </c>
      <c r="T95" s="69">
        <f>+COUNTIFS(results!$F$5:$F$301,'répartition colonne F'!$B95,results!$M$5:$M$301,'répartition colonne F'!T$73,results!$B$5:$B$301,'répartition colonne F'!$A$71)</f>
        <v>0</v>
      </c>
      <c r="U95" s="69">
        <f>+COUNTIFS(results!$F$5:$F$301,'répartition colonne F'!$B95,results!$M$5:$M$301,'répartition colonne F'!U$73,results!$B$5:$B$301,'répartition colonne F'!$A$71)</f>
        <v>0</v>
      </c>
      <c r="V95" s="69">
        <f>+COUNTIFS(results!$F$5:$F$301,'répartition colonne F'!$B95,results!$M$5:$M$301,'répartition colonne F'!V$73,results!$B$5:$B$301,'répartition colonne F'!$A$71)</f>
        <v>0</v>
      </c>
      <c r="W95" s="69">
        <f>+COUNTIFS(results!$F$5:$F$301,'répartition colonne F'!$B95,results!$M$5:$M$301,'répartition colonne F'!W$73,results!$B$5:$B$301,'répartition colonne F'!$A$71)</f>
        <v>0</v>
      </c>
      <c r="X95" s="69">
        <f>+COUNTIFS(results!$F$5:$F$301,'répartition colonne F'!$B95,results!$M$5:$M$301,'répartition colonne F'!X$73,results!$B$5:$B$301,'répartition colonne F'!$A$71)</f>
        <v>0</v>
      </c>
      <c r="Y95" s="69">
        <f>+COUNTIFS(results!$F$5:$F$301,'répartition colonne F'!$B95,results!$M$5:$M$301,'répartition colonne F'!Y$73,results!$B$5:$B$301,'répartition colonne F'!$A$71)</f>
        <v>0</v>
      </c>
      <c r="Z95" s="69">
        <f>+COUNTIFS(results!$F$5:$F$301,'répartition colonne F'!$B95,results!$M$5:$M$301,'répartition colonne F'!Z$73,results!$B$5:$B$301,'répartition colonne F'!$A$71)</f>
        <v>0</v>
      </c>
      <c r="AA95" s="69">
        <f>+COUNTIFS(results!$F$5:$F$301,'répartition colonne F'!$B95,results!$M$5:$M$301,'répartition colonne F'!AA$73,results!$B$5:$B$301,'répartition colonne F'!$A$71)</f>
        <v>0</v>
      </c>
      <c r="AB95" s="69">
        <f>+COUNTIFS(results!$F$5:$F$301,'répartition colonne F'!$B95,results!$M$5:$M$301,'répartition colonne F'!AB$73,results!$B$5:$B$301,'répartition colonne F'!$A$71)</f>
        <v>0</v>
      </c>
      <c r="AC95" s="69">
        <f>+COUNTIFS(results!$F$5:$F$301,'répartition colonne F'!$B95,results!$M$5:$M$301,'répartition colonne F'!AC$73,results!$B$5:$B$301,'répartition colonne F'!$A$71)</f>
        <v>0</v>
      </c>
      <c r="AD95" s="69">
        <f>+COUNTIFS(results!$F$5:$F$301,'répartition colonne F'!$B95,results!$M$5:$M$301,'répartition colonne F'!AD$73,results!$B$5:$B$301,'répartition colonne F'!$A$71)</f>
        <v>0</v>
      </c>
      <c r="AE95" s="69">
        <f>+COUNTIFS(results!$F$5:$F$301,'répartition colonne F'!$B95,results!$M$5:$M$301,'répartition colonne F'!AE$73,results!$B$5:$B$301,'répartition colonne F'!$A$71)</f>
        <v>0</v>
      </c>
      <c r="AF95" s="69">
        <f>+COUNTIFS(results!$F$5:$F$301,'répartition colonne F'!$B95,results!$M$5:$M$301,'répartition colonne F'!AF$73,results!$B$5:$B$301,'répartition colonne F'!$A$71)</f>
        <v>0</v>
      </c>
      <c r="AG95" s="68">
        <f>+COUNTIFS(Feuil2!$A$4:$A$300,B95,Feuil2!$H$4:$H$300,$AJ$4,Feuil2!$I$4:$I$300,'répartition colonne F'!$A$71)</f>
        <v>0</v>
      </c>
      <c r="AL95" t="str">
        <f>IF(results!$M$3="Etest",IF(L98=0,1),"BMD")</f>
        <v>BMD</v>
      </c>
      <c r="AM95">
        <v>2.3E-2</v>
      </c>
      <c r="AP95" s="173"/>
      <c r="AQ95" s="198"/>
      <c r="AR95" s="196"/>
      <c r="AS95" s="199"/>
      <c r="AT95" s="80"/>
      <c r="AU95" s="80"/>
      <c r="AV95" s="80"/>
      <c r="AW95" s="80"/>
      <c r="AX95" s="80"/>
      <c r="AY95" s="80"/>
      <c r="AZ95" s="80"/>
      <c r="BA95" s="80"/>
      <c r="BB95" s="80"/>
      <c r="BC95" s="80"/>
      <c r="BD95" s="80"/>
      <c r="BE95" s="80"/>
      <c r="BF95" s="80"/>
      <c r="BG95" s="199"/>
      <c r="BH95" s="197"/>
    </row>
    <row r="96" spans="1:60" ht="15.75" x14ac:dyDescent="0.25">
      <c r="A96" s="274"/>
      <c r="B96" s="160" t="str">
        <f>IF($AI$3=1024,0.75,IF($AI$3=256,"0,19",IF($AI$3=64,"0,047","0,023")))</f>
        <v>0,19</v>
      </c>
      <c r="C96" s="68">
        <f>+COUNTIFS(Feuil2!$A$4:$A$300,B96,Feuil2!$H$4:$H$300,0.01,Feuil2!$I$4:$I$300,'répartition colonne F'!$A$71)</f>
        <v>0</v>
      </c>
      <c r="D96" s="69">
        <f>+COUNTIFS(results!$F$5:$F$301,'répartition colonne F'!$B96,results!$M$5:$M$301,'répartition colonne F'!D$73,results!$B$5:$B$301,'répartition colonne F'!$A$71)</f>
        <v>0</v>
      </c>
      <c r="E96" s="69">
        <f>+COUNTIFS(results!$F$5:$F$301,'répartition colonne F'!$B96,results!$M$5:$M$301,'répartition colonne F'!E$73,results!$B$5:$B$301,'répartition colonne F'!$A$71)</f>
        <v>0</v>
      </c>
      <c r="F96" s="69">
        <f>+COUNTIFS(results!$F$5:$F$301,'répartition colonne F'!$B96,results!$M$5:$M$301,'répartition colonne F'!F$73,results!$B$5:$B$301,'répartition colonne F'!$A$71)</f>
        <v>0</v>
      </c>
      <c r="G96" s="69">
        <f>+COUNTIFS(results!$F$5:$F$301,'répartition colonne F'!$B96,results!$M$5:$M$301,'répartition colonne F'!G$73,results!$B$5:$B$301,'répartition colonne F'!$A$71)</f>
        <v>0</v>
      </c>
      <c r="H96" s="69">
        <f>+COUNTIFS(results!$F$5:$F$301,'répartition colonne F'!$B96,results!$M$5:$M$301,'répartition colonne F'!H$73,results!$B$5:$B$301,'répartition colonne F'!$A$71)</f>
        <v>0</v>
      </c>
      <c r="I96" s="70">
        <f>+COUNTIFS(results!$F$5:$F$301,'répartition colonne F'!$B96,results!$M$5:$M$301,'répartition colonne F'!I$73,results!$B$5:$B$301,'répartition colonne F'!$A$71)</f>
        <v>0</v>
      </c>
      <c r="J96" s="70">
        <f>+COUNTIFS(results!$F$5:$F$301,'répartition colonne F'!$B96,results!$M$5:$M$301,'répartition colonne F'!J$73,results!$B$5:$B$301,'répartition colonne F'!$A$71)</f>
        <v>0</v>
      </c>
      <c r="K96" s="71">
        <f>+COUNTIFS(results!$F$5:$F$301,'répartition colonne F'!$B96,results!$M$5:$M$301,'répartition colonne F'!K$73,results!$B$5:$B$301,'répartition colonne F'!$A$71)</f>
        <v>0</v>
      </c>
      <c r="L96" s="70">
        <f>+COUNTIFS(results!$F$5:$F$301,'répartition colonne F'!$B96,results!$M$5:$M$301,'répartition colonne F'!L$73,results!$B$5:$B$301,'répartition colonne F'!$A$71)</f>
        <v>0</v>
      </c>
      <c r="M96" s="70">
        <f>+COUNTIFS(results!$F$5:$F$301,'répartition colonne F'!$B96,results!$M$5:$M$301,'répartition colonne F'!M$73,results!$B$5:$B$301,'répartition colonne F'!$A$71)</f>
        <v>0</v>
      </c>
      <c r="N96" s="205">
        <f>+COUNTIFS(results!$F$5:$F$301,'répartition colonne F'!$B96,results!$M$5:$M$301,'répartition colonne F'!N$73,results!$B$5:$B$301,'répartition colonne F'!$A$71)</f>
        <v>0</v>
      </c>
      <c r="O96" s="69">
        <f>+COUNTIFS(results!$F$5:$F$301,'répartition colonne F'!$B96,results!$M$5:$M$301,'répartition colonne F'!O$73,results!$B$5:$B$301,'répartition colonne F'!$A$71)</f>
        <v>0</v>
      </c>
      <c r="P96" s="69">
        <f>+COUNTIFS(results!$F$5:$F$301,'répartition colonne F'!$B96,results!$M$5:$M$301,'répartition colonne F'!P$73,results!$B$5:$B$301,'répartition colonne F'!$A$71)</f>
        <v>0</v>
      </c>
      <c r="Q96" s="69">
        <f>+COUNTIFS(results!$F$5:$F$301,'répartition colonne F'!$B96,results!$M$5:$M$301,'répartition colonne F'!Q$73,results!$B$5:$B$301,'répartition colonne F'!$A$71)</f>
        <v>0</v>
      </c>
      <c r="R96" s="69">
        <f>+COUNTIFS(results!$F$5:$F$301,'répartition colonne F'!$B96,results!$M$5:$M$301,'répartition colonne F'!R$73,results!$B$5:$B$301,'répartition colonne F'!$A$71)</f>
        <v>0</v>
      </c>
      <c r="S96" s="69">
        <f>+COUNTIFS(results!$F$5:$F$301,'répartition colonne F'!$B96,results!$M$5:$M$301,'répartition colonne F'!S$73,results!$B$5:$B$301,'répartition colonne F'!$A$71)</f>
        <v>0</v>
      </c>
      <c r="T96" s="69">
        <f>+COUNTIFS(results!$F$5:$F$301,'répartition colonne F'!$B96,results!$M$5:$M$301,'répartition colonne F'!T$73,results!$B$5:$B$301,'répartition colonne F'!$A$71)</f>
        <v>0</v>
      </c>
      <c r="U96" s="69">
        <f>+COUNTIFS(results!$F$5:$F$301,'répartition colonne F'!$B96,results!$M$5:$M$301,'répartition colonne F'!U$73,results!$B$5:$B$301,'répartition colonne F'!$A$71)</f>
        <v>0</v>
      </c>
      <c r="V96" s="69">
        <f>+COUNTIFS(results!$F$5:$F$301,'répartition colonne F'!$B96,results!$M$5:$M$301,'répartition colonne F'!V$73,results!$B$5:$B$301,'répartition colonne F'!$A$71)</f>
        <v>0</v>
      </c>
      <c r="W96" s="69">
        <f>+COUNTIFS(results!$F$5:$F$301,'répartition colonne F'!$B96,results!$M$5:$M$301,'répartition colonne F'!W$73,results!$B$5:$B$301,'répartition colonne F'!$A$71)</f>
        <v>0</v>
      </c>
      <c r="X96" s="69">
        <f>+COUNTIFS(results!$F$5:$F$301,'répartition colonne F'!$B96,results!$M$5:$M$301,'répartition colonne F'!X$73,results!$B$5:$B$301,'répartition colonne F'!$A$71)</f>
        <v>0</v>
      </c>
      <c r="Y96" s="69">
        <f>+COUNTIFS(results!$F$5:$F$301,'répartition colonne F'!$B96,results!$M$5:$M$301,'répartition colonne F'!Y$73,results!$B$5:$B$301,'répartition colonne F'!$A$71)</f>
        <v>0</v>
      </c>
      <c r="Z96" s="69">
        <f>+COUNTIFS(results!$F$5:$F$301,'répartition colonne F'!$B96,results!$M$5:$M$301,'répartition colonne F'!Z$73,results!$B$5:$B$301,'répartition colonne F'!$A$71)</f>
        <v>0</v>
      </c>
      <c r="AA96" s="69">
        <f>+COUNTIFS(results!$F$5:$F$301,'répartition colonne F'!$B96,results!$M$5:$M$301,'répartition colonne F'!AA$73,results!$B$5:$B$301,'répartition colonne F'!$A$71)</f>
        <v>0</v>
      </c>
      <c r="AB96" s="69">
        <f>+COUNTIFS(results!$F$5:$F$301,'répartition colonne F'!$B96,results!$M$5:$M$301,'répartition colonne F'!AB$73,results!$B$5:$B$301,'répartition colonne F'!$A$71)</f>
        <v>0</v>
      </c>
      <c r="AC96" s="69">
        <f>+COUNTIFS(results!$F$5:$F$301,'répartition colonne F'!$B96,results!$M$5:$M$301,'répartition colonne F'!AC$73,results!$B$5:$B$301,'répartition colonne F'!$A$71)</f>
        <v>0</v>
      </c>
      <c r="AD96" s="69">
        <f>+COUNTIFS(results!$F$5:$F$301,'répartition colonne F'!$B96,results!$M$5:$M$301,'répartition colonne F'!AD$73,results!$B$5:$B$301,'répartition colonne F'!$A$71)</f>
        <v>0</v>
      </c>
      <c r="AE96" s="69">
        <f>+COUNTIFS(results!$F$5:$F$301,'répartition colonne F'!$B96,results!$M$5:$M$301,'répartition colonne F'!AE$73,results!$B$5:$B$301,'répartition colonne F'!$A$71)</f>
        <v>0</v>
      </c>
      <c r="AF96" s="69">
        <f>+COUNTIFS(results!$F$5:$F$301,'répartition colonne F'!$B96,results!$M$5:$M$301,'répartition colonne F'!AF$73,results!$B$5:$B$301,'répartition colonne F'!$A$71)</f>
        <v>0</v>
      </c>
      <c r="AG96" s="68">
        <f>+COUNTIFS(Feuil2!$A$4:$A$300,B96,Feuil2!$H$4:$H$300,$AJ$4,Feuil2!$I$4:$I$300,'répartition colonne F'!$A$71)</f>
        <v>0</v>
      </c>
      <c r="AP96" s="173"/>
      <c r="AQ96" s="198"/>
      <c r="AR96" s="196"/>
      <c r="AS96" s="199"/>
      <c r="AT96" s="80"/>
      <c r="AU96" s="80"/>
      <c r="AV96" s="80"/>
      <c r="AW96" s="80"/>
      <c r="AX96" s="80"/>
      <c r="AY96" s="80"/>
      <c r="AZ96" s="80"/>
      <c r="BA96" s="80"/>
      <c r="BB96" s="80"/>
      <c r="BC96" s="80"/>
      <c r="BD96" s="80"/>
      <c r="BE96" s="80"/>
      <c r="BF96" s="80"/>
      <c r="BG96" s="199"/>
      <c r="BH96" s="197"/>
    </row>
    <row r="97" spans="1:60" ht="15.75" x14ac:dyDescent="0.25">
      <c r="A97" s="274"/>
      <c r="B97" s="160" t="str">
        <f>IF($AI$3=1024,0.5,IF($AI$3=256,"0,125",IF($AI$3=64,"0,032","0,016")))</f>
        <v>0,125</v>
      </c>
      <c r="C97" s="68">
        <f>+COUNTIFS(Feuil2!$A$4:$A$300,B97,Feuil2!$H$4:$H$300,0.01,Feuil2!$I$4:$I$300,'répartition colonne F'!$A$71)</f>
        <v>0</v>
      </c>
      <c r="D97" s="69">
        <f>+COUNTIFS(results!$F$5:$F$301,'répartition colonne F'!$B97,results!$M$5:$M$301,'répartition colonne F'!D$73,results!$B$5:$B$301,'répartition colonne F'!$A$71)</f>
        <v>0</v>
      </c>
      <c r="E97" s="69">
        <f>+COUNTIFS(results!$F$5:$F$301,'répartition colonne F'!$B97,results!$M$5:$M$301,'répartition colonne F'!E$73,results!$B$5:$B$301,'répartition colonne F'!$A$71)</f>
        <v>0</v>
      </c>
      <c r="F97" s="69">
        <f>+COUNTIFS(results!$F$5:$F$301,'répartition colonne F'!$B97,results!$M$5:$M$301,'répartition colonne F'!F$73,results!$B$5:$B$301,'répartition colonne F'!$A$71)</f>
        <v>0</v>
      </c>
      <c r="G97" s="69">
        <f>+COUNTIFS(results!$F$5:$F$301,'répartition colonne F'!$B97,results!$M$5:$M$301,'répartition colonne F'!G$73,results!$B$5:$B$301,'répartition colonne F'!$A$71)</f>
        <v>0</v>
      </c>
      <c r="H97" s="70">
        <f>+COUNTIFS(results!$F$5:$F$301,'répartition colonne F'!$B97,results!$M$5:$M$301,'répartition colonne F'!H$73,results!$B$5:$B$301,'répartition colonne F'!$A$71)</f>
        <v>0</v>
      </c>
      <c r="I97" s="70">
        <f>+COUNTIFS(results!$F$5:$F$301,'répartition colonne F'!$B97,results!$M$5:$M$301,'répartition colonne F'!I$73,results!$B$5:$B$301,'répartition colonne F'!$A$71)</f>
        <v>0</v>
      </c>
      <c r="J97" s="71">
        <f>+COUNTIFS(results!$F$5:$F$301,'répartition colonne F'!$B97,results!$M$5:$M$301,'répartition colonne F'!J$73,results!$B$5:$B$301,'répartition colonne F'!$A$71)</f>
        <v>0</v>
      </c>
      <c r="K97" s="70">
        <f>+COUNTIFS(results!$F$5:$F$301,'répartition colonne F'!$B97,results!$M$5:$M$301,'répartition colonne F'!K$73,results!$B$5:$B$301,'répartition colonne F'!$A$71)</f>
        <v>0</v>
      </c>
      <c r="L97" s="70">
        <f>+COUNTIFS(results!$F$5:$F$301,'répartition colonne F'!$B97,results!$M$5:$M$301,'répartition colonne F'!L$73,results!$B$5:$B$301,'répartition colonne F'!$A$71)</f>
        <v>0</v>
      </c>
      <c r="M97" s="69">
        <f>+COUNTIFS(results!$F$5:$F$301,'répartition colonne F'!$B97,results!$M$5:$M$301,'répartition colonne F'!M$73,results!$B$5:$B$301,'répartition colonne F'!$A$71)</f>
        <v>0</v>
      </c>
      <c r="N97" s="69">
        <f>+COUNTIFS(results!$F$5:$F$301,'répartition colonne F'!$B97,results!$M$5:$M$301,'répartition colonne F'!N$73,results!$B$5:$B$301,'répartition colonne F'!$A$71)</f>
        <v>0</v>
      </c>
      <c r="O97" s="69">
        <f>+COUNTIFS(results!$F$5:$F$301,'répartition colonne F'!$B97,results!$M$5:$M$301,'répartition colonne F'!O$73,results!$B$5:$B$301,'répartition colonne F'!$A$71)</f>
        <v>0</v>
      </c>
      <c r="P97" s="69">
        <f>+COUNTIFS(results!$F$5:$F$301,'répartition colonne F'!$B97,results!$M$5:$M$301,'répartition colonne F'!P$73,results!$B$5:$B$301,'répartition colonne F'!$A$71)</f>
        <v>0</v>
      </c>
      <c r="Q97" s="69">
        <f>+COUNTIFS(results!$F$5:$F$301,'répartition colonne F'!$B97,results!$M$5:$M$301,'répartition colonne F'!Q$73,results!$B$5:$B$301,'répartition colonne F'!$A$71)</f>
        <v>0</v>
      </c>
      <c r="R97" s="69">
        <f>+COUNTIFS(results!$F$5:$F$301,'répartition colonne F'!$B97,results!$M$5:$M$301,'répartition colonne F'!R$73,results!$B$5:$B$301,'répartition colonne F'!$A$71)</f>
        <v>0</v>
      </c>
      <c r="S97" s="69">
        <f>+COUNTIFS(results!$F$5:$F$301,'répartition colonne F'!$B97,results!$M$5:$M$301,'répartition colonne F'!S$73,results!$B$5:$B$301,'répartition colonne F'!$A$71)</f>
        <v>0</v>
      </c>
      <c r="T97" s="69">
        <f>+COUNTIFS(results!$F$5:$F$301,'répartition colonne F'!$B97,results!$M$5:$M$301,'répartition colonne F'!T$73,results!$B$5:$B$301,'répartition colonne F'!$A$71)</f>
        <v>0</v>
      </c>
      <c r="U97" s="69">
        <f>+COUNTIFS(results!$F$5:$F$301,'répartition colonne F'!$B97,results!$M$5:$M$301,'répartition colonne F'!U$73,results!$B$5:$B$301,'répartition colonne F'!$A$71)</f>
        <v>0</v>
      </c>
      <c r="V97" s="69">
        <f>+COUNTIFS(results!$F$5:$F$301,'répartition colonne F'!$B97,results!$M$5:$M$301,'répartition colonne F'!V$73,results!$B$5:$B$301,'répartition colonne F'!$A$71)</f>
        <v>0</v>
      </c>
      <c r="W97" s="69">
        <f>+COUNTIFS(results!$F$5:$F$301,'répartition colonne F'!$B97,results!$M$5:$M$301,'répartition colonne F'!W$73,results!$B$5:$B$301,'répartition colonne F'!$A$71)</f>
        <v>0</v>
      </c>
      <c r="X97" s="69">
        <f>+COUNTIFS(results!$F$5:$F$301,'répartition colonne F'!$B97,results!$M$5:$M$301,'répartition colonne F'!X$73,results!$B$5:$B$301,'répartition colonne F'!$A$71)</f>
        <v>0</v>
      </c>
      <c r="Y97" s="69">
        <f>+COUNTIFS(results!$F$5:$F$301,'répartition colonne F'!$B97,results!$M$5:$M$301,'répartition colonne F'!Y$73,results!$B$5:$B$301,'répartition colonne F'!$A$71)</f>
        <v>0</v>
      </c>
      <c r="Z97" s="69">
        <f>+COUNTIFS(results!$F$5:$F$301,'répartition colonne F'!$B97,results!$M$5:$M$301,'répartition colonne F'!Z$73,results!$B$5:$B$301,'répartition colonne F'!$A$71)</f>
        <v>0</v>
      </c>
      <c r="AA97" s="69">
        <f>+COUNTIFS(results!$F$5:$F$301,'répartition colonne F'!$B97,results!$M$5:$M$301,'répartition colonne F'!AA$73,results!$B$5:$B$301,'répartition colonne F'!$A$71)</f>
        <v>0</v>
      </c>
      <c r="AB97" s="69">
        <f>+COUNTIFS(results!$F$5:$F$301,'répartition colonne F'!$B97,results!$M$5:$M$301,'répartition colonne F'!AB$73,results!$B$5:$B$301,'répartition colonne F'!$A$71)</f>
        <v>0</v>
      </c>
      <c r="AC97" s="69">
        <f>+COUNTIFS(results!$F$5:$F$301,'répartition colonne F'!$B97,results!$M$5:$M$301,'répartition colonne F'!AC$73,results!$B$5:$B$301,'répartition colonne F'!$A$71)</f>
        <v>0</v>
      </c>
      <c r="AD97" s="69">
        <f>+COUNTIFS(results!$F$5:$F$301,'répartition colonne F'!$B97,results!$M$5:$M$301,'répartition colonne F'!AD$73,results!$B$5:$B$301,'répartition colonne F'!$A$71)</f>
        <v>0</v>
      </c>
      <c r="AE97" s="69">
        <f>+COUNTIFS(results!$F$5:$F$301,'répartition colonne F'!$B97,results!$M$5:$M$301,'répartition colonne F'!AE$73,results!$B$5:$B$301,'répartition colonne F'!$A$71)</f>
        <v>0</v>
      </c>
      <c r="AF97" s="69">
        <f>+COUNTIFS(results!$F$5:$F$301,'répartition colonne F'!$B97,results!$M$5:$M$301,'répartition colonne F'!AF$73,results!$B$5:$B$301,'répartition colonne F'!$A$71)</f>
        <v>0</v>
      </c>
      <c r="AG97" s="68">
        <f>+COUNTIFS(Feuil2!$A$4:$A$300,B97,Feuil2!$H$4:$H$300,$AJ$4,Feuil2!$I$4:$I$300,'répartition colonne F'!$A$71)</f>
        <v>0</v>
      </c>
      <c r="AL97" t="str">
        <f>IF(results!$M$3="Etest",IF(J100=0,1),"BMD")</f>
        <v>BMD</v>
      </c>
      <c r="AM97">
        <v>1.2E-2</v>
      </c>
      <c r="AP97" s="173"/>
      <c r="AQ97" s="198"/>
      <c r="AR97" s="196"/>
      <c r="AS97" s="199"/>
      <c r="AT97" s="80"/>
      <c r="AU97" s="80"/>
      <c r="AV97" s="80"/>
      <c r="AW97" s="80"/>
      <c r="AX97" s="80"/>
      <c r="AY97" s="80"/>
      <c r="AZ97" s="80"/>
      <c r="BA97" s="80"/>
      <c r="BB97" s="80"/>
      <c r="BC97" s="80"/>
      <c r="BD97" s="80"/>
      <c r="BE97" s="80"/>
      <c r="BF97" s="80"/>
      <c r="BG97" s="199"/>
      <c r="BH97" s="197"/>
    </row>
    <row r="98" spans="1:60" ht="15.75" x14ac:dyDescent="0.25">
      <c r="A98" s="274"/>
      <c r="B98" s="160" t="str">
        <f>IF($AI$3=1024,0.38,IF($AI$3=256,"0,094",IF($AI$3=64,"0,023","0,012")))</f>
        <v>0,094</v>
      </c>
      <c r="C98" s="68">
        <f>+COUNTIFS(Feuil2!$A$4:$A$300,B98,Feuil2!$H$4:$H$300,0.01,Feuil2!$I$4:$I$300,'répartition colonne F'!$A$71)</f>
        <v>0</v>
      </c>
      <c r="D98" s="69">
        <f>+COUNTIFS(results!$F$5:$F$301,'répartition colonne F'!$B98,results!$M$5:$M$301,'répartition colonne F'!D$73,results!$B$5:$B$301,'répartition colonne F'!$A$71)</f>
        <v>0</v>
      </c>
      <c r="E98" s="69">
        <f>+COUNTIFS(results!$F$5:$F$301,'répartition colonne F'!$B98,results!$M$5:$M$301,'répartition colonne F'!E$73,results!$B$5:$B$301,'répartition colonne F'!$A$71)</f>
        <v>0</v>
      </c>
      <c r="F98" s="69">
        <f>+COUNTIFS(results!$F$5:$F$301,'répartition colonne F'!$B98,results!$M$5:$M$301,'répartition colonne F'!F$73,results!$B$5:$B$301,'répartition colonne F'!$A$71)</f>
        <v>0</v>
      </c>
      <c r="G98" s="70">
        <f>+COUNTIFS(results!$F$5:$F$301,'répartition colonne F'!$B98,results!$M$5:$M$301,'répartition colonne F'!G$73,results!$B$5:$B$301,'répartition colonne F'!$A$71)</f>
        <v>0</v>
      </c>
      <c r="H98" s="70">
        <f>+COUNTIFS(results!$F$5:$F$301,'répartition colonne F'!$B98,results!$M$5:$M$301,'répartition colonne F'!H$73,results!$B$5:$B$301,'répartition colonne F'!$A$71)</f>
        <v>0</v>
      </c>
      <c r="I98" s="71">
        <f>+COUNTIFS(results!$F$5:$F$301,'répartition colonne F'!$B98,results!$M$5:$M$301,'répartition colonne F'!I$73,results!$B$5:$B$301,'répartition colonne F'!$A$71)</f>
        <v>0</v>
      </c>
      <c r="J98" s="70">
        <f>+COUNTIFS(results!$F$5:$F$301,'répartition colonne F'!$B98,results!$M$5:$M$301,'répartition colonne F'!J$73,results!$B$5:$B$301,'répartition colonne F'!$A$71)</f>
        <v>0</v>
      </c>
      <c r="K98" s="70">
        <f>+COUNTIFS(results!$F$5:$F$301,'répartition colonne F'!$B98,results!$M$5:$M$301,'répartition colonne F'!K$73,results!$B$5:$B$301,'répartition colonne F'!$A$71)</f>
        <v>0</v>
      </c>
      <c r="L98" s="205">
        <f>+COUNTIFS(results!$F$5:$F$301,'répartition colonne F'!$B98,results!$M$5:$M$301,'répartition colonne F'!L$73,results!$B$5:$B$301,'répartition colonne F'!$A$71)</f>
        <v>0</v>
      </c>
      <c r="M98" s="69">
        <f>+COUNTIFS(results!$F$5:$F$301,'répartition colonne F'!$B98,results!$M$5:$M$301,'répartition colonne F'!M$73,results!$B$5:$B$301,'répartition colonne F'!$A$71)</f>
        <v>0</v>
      </c>
      <c r="N98" s="69">
        <f>+COUNTIFS(results!$F$5:$F$301,'répartition colonne F'!$B98,results!$M$5:$M$301,'répartition colonne F'!N$73,results!$B$5:$B$301,'répartition colonne F'!$A$71)</f>
        <v>0</v>
      </c>
      <c r="O98" s="69">
        <f>+COUNTIFS(results!$F$5:$F$301,'répartition colonne F'!$B98,results!$M$5:$M$301,'répartition colonne F'!O$73,results!$B$5:$B$301,'répartition colonne F'!$A$71)</f>
        <v>0</v>
      </c>
      <c r="P98" s="69">
        <f>+COUNTIFS(results!$F$5:$F$301,'répartition colonne F'!$B98,results!$M$5:$M$301,'répartition colonne F'!P$73,results!$B$5:$B$301,'répartition colonne F'!$A$71)</f>
        <v>0</v>
      </c>
      <c r="Q98" s="69">
        <f>+COUNTIFS(results!$F$5:$F$301,'répartition colonne F'!$B98,results!$M$5:$M$301,'répartition colonne F'!Q$73,results!$B$5:$B$301,'répartition colonne F'!$A$71)</f>
        <v>0</v>
      </c>
      <c r="R98" s="69">
        <f>+COUNTIFS(results!$F$5:$F$301,'répartition colonne F'!$B98,results!$M$5:$M$301,'répartition colonne F'!R$73,results!$B$5:$B$301,'répartition colonne F'!$A$71)</f>
        <v>0</v>
      </c>
      <c r="S98" s="69">
        <f>+COUNTIFS(results!$F$5:$F$301,'répartition colonne F'!$B98,results!$M$5:$M$301,'répartition colonne F'!S$73,results!$B$5:$B$301,'répartition colonne F'!$A$71)</f>
        <v>0</v>
      </c>
      <c r="T98" s="69">
        <f>+COUNTIFS(results!$F$5:$F$301,'répartition colonne F'!$B98,results!$M$5:$M$301,'répartition colonne F'!T$73,results!$B$5:$B$301,'répartition colonne F'!$A$71)</f>
        <v>0</v>
      </c>
      <c r="U98" s="69">
        <f>+COUNTIFS(results!$F$5:$F$301,'répartition colonne F'!$B98,results!$M$5:$M$301,'répartition colonne F'!U$73,results!$B$5:$B$301,'répartition colonne F'!$A$71)</f>
        <v>0</v>
      </c>
      <c r="V98" s="69">
        <f>+COUNTIFS(results!$F$5:$F$301,'répartition colonne F'!$B98,results!$M$5:$M$301,'répartition colonne F'!V$73,results!$B$5:$B$301,'répartition colonne F'!$A$71)</f>
        <v>0</v>
      </c>
      <c r="W98" s="69">
        <f>+COUNTIFS(results!$F$5:$F$301,'répartition colonne F'!$B98,results!$M$5:$M$301,'répartition colonne F'!W$73,results!$B$5:$B$301,'répartition colonne F'!$A$71)</f>
        <v>0</v>
      </c>
      <c r="X98" s="69">
        <f>+COUNTIFS(results!$F$5:$F$301,'répartition colonne F'!$B98,results!$M$5:$M$301,'répartition colonne F'!X$73,results!$B$5:$B$301,'répartition colonne F'!$A$71)</f>
        <v>0</v>
      </c>
      <c r="Y98" s="69">
        <f>+COUNTIFS(results!$F$5:$F$301,'répartition colonne F'!$B98,results!$M$5:$M$301,'répartition colonne F'!Y$73,results!$B$5:$B$301,'répartition colonne F'!$A$71)</f>
        <v>0</v>
      </c>
      <c r="Z98" s="69">
        <f>+COUNTIFS(results!$F$5:$F$301,'répartition colonne F'!$B98,results!$M$5:$M$301,'répartition colonne F'!Z$73,results!$B$5:$B$301,'répartition colonne F'!$A$71)</f>
        <v>0</v>
      </c>
      <c r="AA98" s="69">
        <f>+COUNTIFS(results!$F$5:$F$301,'répartition colonne F'!$B98,results!$M$5:$M$301,'répartition colonne F'!AA$73,results!$B$5:$B$301,'répartition colonne F'!$A$71)</f>
        <v>0</v>
      </c>
      <c r="AB98" s="69">
        <f>+COUNTIFS(results!$F$5:$F$301,'répartition colonne F'!$B98,results!$M$5:$M$301,'répartition colonne F'!AB$73,results!$B$5:$B$301,'répartition colonne F'!$A$71)</f>
        <v>0</v>
      </c>
      <c r="AC98" s="69">
        <f>+COUNTIFS(results!$F$5:$F$301,'répartition colonne F'!$B98,results!$M$5:$M$301,'répartition colonne F'!AC$73,results!$B$5:$B$301,'répartition colonne F'!$A$71)</f>
        <v>0</v>
      </c>
      <c r="AD98" s="69">
        <f>+COUNTIFS(results!$F$5:$F$301,'répartition colonne F'!$B98,results!$M$5:$M$301,'répartition colonne F'!AD$73,results!$B$5:$B$301,'répartition colonne F'!$A$71)</f>
        <v>0</v>
      </c>
      <c r="AE98" s="69">
        <f>+COUNTIFS(results!$F$5:$F$301,'répartition colonne F'!$B98,results!$M$5:$M$301,'répartition colonne F'!AE$73,results!$B$5:$B$301,'répartition colonne F'!$A$71)</f>
        <v>0</v>
      </c>
      <c r="AF98" s="69">
        <f>+COUNTIFS(results!$F$5:$F$301,'répartition colonne F'!$B98,results!$M$5:$M$301,'répartition colonne F'!AF$73,results!$B$5:$B$301,'répartition colonne F'!$A$71)</f>
        <v>0</v>
      </c>
      <c r="AG98" s="68">
        <f>+COUNTIFS(Feuil2!$A$4:$A$300,B98,Feuil2!$H$4:$H$300,$AJ$4,Feuil2!$I$4:$I$300,'répartition colonne F'!$A$71)</f>
        <v>0</v>
      </c>
      <c r="AP98" s="173"/>
      <c r="AQ98" s="198"/>
      <c r="AR98" s="196"/>
      <c r="AS98" s="199"/>
      <c r="AT98" s="80"/>
      <c r="AU98" s="80"/>
      <c r="AV98" s="80"/>
      <c r="AW98" s="80"/>
      <c r="AX98" s="80"/>
      <c r="AY98" s="80"/>
      <c r="AZ98" s="80"/>
      <c r="BA98" s="80"/>
      <c r="BB98" s="80"/>
      <c r="BC98" s="80"/>
      <c r="BD98" s="80"/>
      <c r="BE98" s="80"/>
      <c r="BF98" s="80"/>
      <c r="BG98" s="199"/>
      <c r="BH98" s="197"/>
    </row>
    <row r="99" spans="1:60" ht="15.75" x14ac:dyDescent="0.25">
      <c r="A99" s="274"/>
      <c r="B99" s="160" t="str">
        <f>IF($AI$3=1024,0.25,IF($AI$3=256,"0,064",IF($AI$3=64,"0,016","0,008")))</f>
        <v>0,064</v>
      </c>
      <c r="C99" s="68">
        <f>+COUNTIFS(Feuil2!$A$4:$A$300,B99,Feuil2!$H$4:$H$300,0.01,Feuil2!$I$4:$I$300,'répartition colonne F'!$A$71)</f>
        <v>0</v>
      </c>
      <c r="D99" s="69">
        <f>+COUNTIFS(results!$F$5:$F$301,'répartition colonne F'!$B99,results!$M$5:$M$301,'répartition colonne F'!D$73,results!$B$5:$B$301,'répartition colonne F'!$A$71)</f>
        <v>0</v>
      </c>
      <c r="E99" s="69">
        <f>+COUNTIFS(results!$F$5:$F$301,'répartition colonne F'!$B99,results!$M$5:$M$301,'répartition colonne F'!E$73,results!$B$5:$B$301,'répartition colonne F'!$A$71)</f>
        <v>0</v>
      </c>
      <c r="F99" s="70">
        <f>+COUNTIFS(results!$F$5:$F$301,'répartition colonne F'!$B99,results!$M$5:$M$301,'répartition colonne F'!F$73,results!$B$5:$B$301,'répartition colonne F'!$A$71)</f>
        <v>0</v>
      </c>
      <c r="G99" s="70">
        <f>+COUNTIFS(results!$F$5:$F$301,'répartition colonne F'!$B99,results!$M$5:$M$301,'répartition colonne F'!G$73,results!$B$5:$B$301,'répartition colonne F'!$A$71)</f>
        <v>0</v>
      </c>
      <c r="H99" s="71">
        <f>+COUNTIFS(results!$F$5:$F$301,'répartition colonne F'!$B99,results!$M$5:$M$301,'répartition colonne F'!H$73,results!$B$5:$B$301,'répartition colonne F'!$A$71)</f>
        <v>0</v>
      </c>
      <c r="I99" s="70">
        <f>+COUNTIFS(results!$F$5:$F$301,'répartition colonne F'!$B99,results!$M$5:$M$301,'répartition colonne F'!I$73,results!$B$5:$B$301,'répartition colonne F'!$A$71)</f>
        <v>0</v>
      </c>
      <c r="J99" s="70">
        <f>+COUNTIFS(results!$F$5:$F$301,'répartition colonne F'!$B99,results!$M$5:$M$301,'répartition colonne F'!J$73,results!$B$5:$B$301,'répartition colonne F'!$A$71)</f>
        <v>0</v>
      </c>
      <c r="K99" s="69">
        <f>+COUNTIFS(results!$F$5:$F$301,'répartition colonne F'!$B99,results!$M$5:$M$301,'répartition colonne F'!K$73,results!$B$5:$B$301,'répartition colonne F'!$A$71)</f>
        <v>0</v>
      </c>
      <c r="L99" s="69">
        <f>+COUNTIFS(results!$F$5:$F$301,'répartition colonne F'!$B99,results!$M$5:$M$301,'répartition colonne F'!L$73,results!$B$5:$B$301,'répartition colonne F'!$A$71)</f>
        <v>0</v>
      </c>
      <c r="M99" s="69">
        <f>+COUNTIFS(results!$F$5:$F$301,'répartition colonne F'!$B99,results!$M$5:$M$301,'répartition colonne F'!M$73,results!$B$5:$B$301,'répartition colonne F'!$A$71)</f>
        <v>0</v>
      </c>
      <c r="N99" s="69">
        <f>+COUNTIFS(results!$F$5:$F$301,'répartition colonne F'!$B99,results!$M$5:$M$301,'répartition colonne F'!N$73,results!$B$5:$B$301,'répartition colonne F'!$A$71)</f>
        <v>0</v>
      </c>
      <c r="O99" s="69">
        <f>+COUNTIFS(results!$F$5:$F$301,'répartition colonne F'!$B99,results!$M$5:$M$301,'répartition colonne F'!O$73,results!$B$5:$B$301,'répartition colonne F'!$A$71)</f>
        <v>0</v>
      </c>
      <c r="P99" s="69">
        <f>+COUNTIFS(results!$F$5:$F$301,'répartition colonne F'!$B99,results!$M$5:$M$301,'répartition colonne F'!P$73,results!$B$5:$B$301,'répartition colonne F'!$A$71)</f>
        <v>0</v>
      </c>
      <c r="Q99" s="69">
        <f>+COUNTIFS(results!$F$5:$F$301,'répartition colonne F'!$B99,results!$M$5:$M$301,'répartition colonne F'!Q$73,results!$B$5:$B$301,'répartition colonne F'!$A$71)</f>
        <v>0</v>
      </c>
      <c r="R99" s="69">
        <f>+COUNTIFS(results!$F$5:$F$301,'répartition colonne F'!$B99,results!$M$5:$M$301,'répartition colonne F'!R$73,results!$B$5:$B$301,'répartition colonne F'!$A$71)</f>
        <v>0</v>
      </c>
      <c r="S99" s="69">
        <f>+COUNTIFS(results!$F$5:$F$301,'répartition colonne F'!$B99,results!$M$5:$M$301,'répartition colonne F'!S$73,results!$B$5:$B$301,'répartition colonne F'!$A$71)</f>
        <v>0</v>
      </c>
      <c r="T99" s="69">
        <f>+COUNTIFS(results!$F$5:$F$301,'répartition colonne F'!$B99,results!$M$5:$M$301,'répartition colonne F'!T$73,results!$B$5:$B$301,'répartition colonne F'!$A$71)</f>
        <v>0</v>
      </c>
      <c r="U99" s="69">
        <f>+COUNTIFS(results!$F$5:$F$301,'répartition colonne F'!$B99,results!$M$5:$M$301,'répartition colonne F'!U$73,results!$B$5:$B$301,'répartition colonne F'!$A$71)</f>
        <v>0</v>
      </c>
      <c r="V99" s="69">
        <f>+COUNTIFS(results!$F$5:$F$301,'répartition colonne F'!$B99,results!$M$5:$M$301,'répartition colonne F'!V$73,results!$B$5:$B$301,'répartition colonne F'!$A$71)</f>
        <v>0</v>
      </c>
      <c r="W99" s="69">
        <f>+COUNTIFS(results!$F$5:$F$301,'répartition colonne F'!$B99,results!$M$5:$M$301,'répartition colonne F'!W$73,results!$B$5:$B$301,'répartition colonne F'!$A$71)</f>
        <v>0</v>
      </c>
      <c r="X99" s="69">
        <f>+COUNTIFS(results!$F$5:$F$301,'répartition colonne F'!$B99,results!$M$5:$M$301,'répartition colonne F'!X$73,results!$B$5:$B$301,'répartition colonne F'!$A$71)</f>
        <v>0</v>
      </c>
      <c r="Y99" s="69">
        <f>+COUNTIFS(results!$F$5:$F$301,'répartition colonne F'!$B99,results!$M$5:$M$301,'répartition colonne F'!Y$73,results!$B$5:$B$301,'répartition colonne F'!$A$71)</f>
        <v>0</v>
      </c>
      <c r="Z99" s="69">
        <f>+COUNTIFS(results!$F$5:$F$301,'répartition colonne F'!$B99,results!$M$5:$M$301,'répartition colonne F'!Z$73,results!$B$5:$B$301,'répartition colonne F'!$A$71)</f>
        <v>0</v>
      </c>
      <c r="AA99" s="69">
        <f>+COUNTIFS(results!$F$5:$F$301,'répartition colonne F'!$B99,results!$M$5:$M$301,'répartition colonne F'!AA$73,results!$B$5:$B$301,'répartition colonne F'!$A$71)</f>
        <v>0</v>
      </c>
      <c r="AB99" s="69">
        <f>+COUNTIFS(results!$F$5:$F$301,'répartition colonne F'!$B99,results!$M$5:$M$301,'répartition colonne F'!AB$73,results!$B$5:$B$301,'répartition colonne F'!$A$71)</f>
        <v>0</v>
      </c>
      <c r="AC99" s="69">
        <f>+COUNTIFS(results!$F$5:$F$301,'répartition colonne F'!$B99,results!$M$5:$M$301,'répartition colonne F'!AC$73,results!$B$5:$B$301,'répartition colonne F'!$A$71)</f>
        <v>0</v>
      </c>
      <c r="AD99" s="69">
        <f>+COUNTIFS(results!$F$5:$F$301,'répartition colonne F'!$B99,results!$M$5:$M$301,'répartition colonne F'!AD$73,results!$B$5:$B$301,'répartition colonne F'!$A$71)</f>
        <v>0</v>
      </c>
      <c r="AE99" s="69">
        <f>+COUNTIFS(results!$F$5:$F$301,'répartition colonne F'!$B99,results!$M$5:$M$301,'répartition colonne F'!AE$73,results!$B$5:$B$301,'répartition colonne F'!$A$71)</f>
        <v>0</v>
      </c>
      <c r="AF99" s="69">
        <f>+COUNTIFS(results!$F$5:$F$301,'répartition colonne F'!$B99,results!$M$5:$M$301,'répartition colonne F'!AF$73,results!$B$5:$B$301,'répartition colonne F'!$A$71)</f>
        <v>0</v>
      </c>
      <c r="AG99" s="68">
        <f>+COUNTIFS(Feuil2!$A$4:$A$300,B99,Feuil2!$H$4:$H$300,$AJ$4,Feuil2!$I$4:$I$300,'répartition colonne F'!$A$71)</f>
        <v>0</v>
      </c>
      <c r="AL99" t="str">
        <f>IF(results!$M$3="Etest",IF(H102=0,1),"BMD")</f>
        <v>BMD</v>
      </c>
      <c r="AM99">
        <v>6.0000000000000001E-3</v>
      </c>
      <c r="AP99" s="173"/>
      <c r="AQ99" s="198"/>
      <c r="AR99" s="196"/>
      <c r="AS99" s="199"/>
      <c r="AT99" s="80"/>
      <c r="AU99" s="80"/>
      <c r="AV99" s="80"/>
      <c r="AW99" s="80"/>
      <c r="AX99" s="80"/>
      <c r="AY99" s="80"/>
      <c r="AZ99" s="80"/>
      <c r="BA99" s="80"/>
      <c r="BB99" s="80"/>
      <c r="BC99" s="80"/>
      <c r="BD99" s="80"/>
      <c r="BE99" s="80"/>
      <c r="BF99" s="80"/>
      <c r="BG99" s="199"/>
      <c r="BH99" s="197"/>
    </row>
    <row r="100" spans="1:60" ht="15.75" x14ac:dyDescent="0.25">
      <c r="A100" s="274"/>
      <c r="B100" s="160" t="str">
        <f>IF($AI$3=1024,0.19,IF($AI$3=256,"0,047",IF($AI$3=64,"0,012","0,006")))</f>
        <v>0,047</v>
      </c>
      <c r="C100" s="68">
        <f>+COUNTIFS(Feuil2!$A$4:$A$300,B100,Feuil2!$H$4:$H$300,0.01,Feuil2!$I$4:$I$300,'répartition colonne F'!$A$71)</f>
        <v>0</v>
      </c>
      <c r="D100" s="69">
        <f>+COUNTIFS(results!$F$5:$F$301,'répartition colonne F'!$B100,results!$M$5:$M$301,'répartition colonne F'!D$73,results!$B$5:$B$301,'répartition colonne F'!$A$71)</f>
        <v>0</v>
      </c>
      <c r="E100" s="70">
        <f>+COUNTIFS(results!$F$5:$F$301,'répartition colonne F'!$B100,results!$M$5:$M$301,'répartition colonne F'!E$73,results!$B$5:$B$301,'répartition colonne F'!$A$71)</f>
        <v>0</v>
      </c>
      <c r="F100" s="70">
        <f>+COUNTIFS(results!$F$5:$F$301,'répartition colonne F'!$B100,results!$M$5:$M$301,'répartition colonne F'!F$73,results!$B$5:$B$301,'répartition colonne F'!$A$71)</f>
        <v>0</v>
      </c>
      <c r="G100" s="71">
        <f>+COUNTIFS(results!$F$5:$F$301,'répartition colonne F'!$B100,results!$M$5:$M$301,'répartition colonne F'!G$73,results!$B$5:$B$301,'répartition colonne F'!$A$71)</f>
        <v>0</v>
      </c>
      <c r="H100" s="70">
        <f>+COUNTIFS(results!$F$5:$F$301,'répartition colonne F'!$B100,results!$M$5:$M$301,'répartition colonne F'!H$73,results!$B$5:$B$301,'répartition colonne F'!$A$71)</f>
        <v>0</v>
      </c>
      <c r="I100" s="70">
        <f>+COUNTIFS(results!$F$5:$F$301,'répartition colonne F'!$B100,results!$M$5:$M$301,'répartition colonne F'!I$73,results!$B$5:$B$301,'répartition colonne F'!$A$71)</f>
        <v>0</v>
      </c>
      <c r="J100" s="205">
        <f>+COUNTIFS(results!$F$5:$F$301,'répartition colonne F'!$B100,results!$M$5:$M$301,'répartition colonne F'!J$73,results!$B$5:$B$301,'répartition colonne F'!$A$71)</f>
        <v>0</v>
      </c>
      <c r="K100" s="69">
        <f>+COUNTIFS(results!$F$5:$F$301,'répartition colonne F'!$B100,results!$M$5:$M$301,'répartition colonne F'!K$73,results!$B$5:$B$301,'répartition colonne F'!$A$71)</f>
        <v>0</v>
      </c>
      <c r="L100" s="69">
        <f>+COUNTIFS(results!$F$5:$F$301,'répartition colonne F'!$B100,results!$M$5:$M$301,'répartition colonne F'!L$73,results!$B$5:$B$301,'répartition colonne F'!$A$71)</f>
        <v>0</v>
      </c>
      <c r="M100" s="69">
        <f>+COUNTIFS(results!$F$5:$F$301,'répartition colonne F'!$B100,results!$M$5:$M$301,'répartition colonne F'!M$73,results!$B$5:$B$301,'répartition colonne F'!$A$71)</f>
        <v>0</v>
      </c>
      <c r="N100" s="69">
        <f>+COUNTIFS(results!$F$5:$F$301,'répartition colonne F'!$B100,results!$M$5:$M$301,'répartition colonne F'!N$73,results!$B$5:$B$301,'répartition colonne F'!$A$71)</f>
        <v>0</v>
      </c>
      <c r="O100" s="69">
        <f>+COUNTIFS(results!$F$5:$F$301,'répartition colonne F'!$B100,results!$M$5:$M$301,'répartition colonne F'!O$73,results!$B$5:$B$301,'répartition colonne F'!$A$71)</f>
        <v>0</v>
      </c>
      <c r="P100" s="69">
        <f>+COUNTIFS(results!$F$5:$F$301,'répartition colonne F'!$B100,results!$M$5:$M$301,'répartition colonne F'!P$73,results!$B$5:$B$301,'répartition colonne F'!$A$71)</f>
        <v>0</v>
      </c>
      <c r="Q100" s="69">
        <f>+COUNTIFS(results!$F$5:$F$301,'répartition colonne F'!$B100,results!$M$5:$M$301,'répartition colonne F'!Q$73,results!$B$5:$B$301,'répartition colonne F'!$A$71)</f>
        <v>0</v>
      </c>
      <c r="R100" s="69">
        <f>+COUNTIFS(results!$F$5:$F$301,'répartition colonne F'!$B100,results!$M$5:$M$301,'répartition colonne F'!R$73,results!$B$5:$B$301,'répartition colonne F'!$A$71)</f>
        <v>0</v>
      </c>
      <c r="S100" s="69">
        <f>+COUNTIFS(results!$F$5:$F$301,'répartition colonne F'!$B100,results!$M$5:$M$301,'répartition colonne F'!S$73,results!$B$5:$B$301,'répartition colonne F'!$A$71)</f>
        <v>0</v>
      </c>
      <c r="T100" s="69">
        <f>+COUNTIFS(results!$F$5:$F$301,'répartition colonne F'!$B100,results!$M$5:$M$301,'répartition colonne F'!T$73,results!$B$5:$B$301,'répartition colonne F'!$A$71)</f>
        <v>0</v>
      </c>
      <c r="U100" s="69">
        <f>+COUNTIFS(results!$F$5:$F$301,'répartition colonne F'!$B100,results!$M$5:$M$301,'répartition colonne F'!U$73,results!$B$5:$B$301,'répartition colonne F'!$A$71)</f>
        <v>0</v>
      </c>
      <c r="V100" s="69">
        <f>+COUNTIFS(results!$F$5:$F$301,'répartition colonne F'!$B100,results!$M$5:$M$301,'répartition colonne F'!V$73,results!$B$5:$B$301,'répartition colonne F'!$A$71)</f>
        <v>0</v>
      </c>
      <c r="W100" s="69">
        <f>+COUNTIFS(results!$F$5:$F$301,'répartition colonne F'!$B100,results!$M$5:$M$301,'répartition colonne F'!W$73,results!$B$5:$B$301,'répartition colonne F'!$A$71)</f>
        <v>0</v>
      </c>
      <c r="X100" s="69">
        <f>+COUNTIFS(results!$F$5:$F$301,'répartition colonne F'!$B100,results!$M$5:$M$301,'répartition colonne F'!X$73,results!$B$5:$B$301,'répartition colonne F'!$A$71)</f>
        <v>0</v>
      </c>
      <c r="Y100" s="69">
        <f>+COUNTIFS(results!$F$5:$F$301,'répartition colonne F'!$B100,results!$M$5:$M$301,'répartition colonne F'!Y$73,results!$B$5:$B$301,'répartition colonne F'!$A$71)</f>
        <v>0</v>
      </c>
      <c r="Z100" s="69">
        <f>+COUNTIFS(results!$F$5:$F$301,'répartition colonne F'!$B100,results!$M$5:$M$301,'répartition colonne F'!Z$73,results!$B$5:$B$301,'répartition colonne F'!$A$71)</f>
        <v>0</v>
      </c>
      <c r="AA100" s="69">
        <f>+COUNTIFS(results!$F$5:$F$301,'répartition colonne F'!$B100,results!$M$5:$M$301,'répartition colonne F'!AA$73,results!$B$5:$B$301,'répartition colonne F'!$A$71)</f>
        <v>0</v>
      </c>
      <c r="AB100" s="69">
        <f>+COUNTIFS(results!$F$5:$F$301,'répartition colonne F'!$B100,results!$M$5:$M$301,'répartition colonne F'!AB$73,results!$B$5:$B$301,'répartition colonne F'!$A$71)</f>
        <v>0</v>
      </c>
      <c r="AC100" s="69">
        <f>+COUNTIFS(results!$F$5:$F$301,'répartition colonne F'!$B100,results!$M$5:$M$301,'répartition colonne F'!AC$73,results!$B$5:$B$301,'répartition colonne F'!$A$71)</f>
        <v>0</v>
      </c>
      <c r="AD100" s="69">
        <f>+COUNTIFS(results!$F$5:$F$301,'répartition colonne F'!$B100,results!$M$5:$M$301,'répartition colonne F'!AD$73,results!$B$5:$B$301,'répartition colonne F'!$A$71)</f>
        <v>0</v>
      </c>
      <c r="AE100" s="69">
        <f>+COUNTIFS(results!$F$5:$F$301,'répartition colonne F'!$B100,results!$M$5:$M$301,'répartition colonne F'!AE$73,results!$B$5:$B$301,'répartition colonne F'!$A$71)</f>
        <v>0</v>
      </c>
      <c r="AF100" s="69">
        <f>+COUNTIFS(results!$F$5:$F$301,'répartition colonne F'!$B100,results!$M$5:$M$301,'répartition colonne F'!AF$73,results!$B$5:$B$301,'répartition colonne F'!$A$71)</f>
        <v>0</v>
      </c>
      <c r="AG100" s="68">
        <f>+COUNTIFS(Feuil2!$A$4:$A$300,B100,Feuil2!$H$4:$H$300,$AJ$4,Feuil2!$I$4:$I$300,'répartition colonne F'!$A$71)</f>
        <v>0</v>
      </c>
      <c r="AP100" s="173"/>
      <c r="AQ100" s="198"/>
      <c r="AR100" s="196"/>
      <c r="AS100" s="199"/>
      <c r="AT100" s="80"/>
      <c r="AU100" s="80"/>
      <c r="AV100" s="80"/>
      <c r="AW100" s="80"/>
      <c r="AX100" s="80"/>
      <c r="AY100" s="80"/>
      <c r="AZ100" s="80"/>
      <c r="BA100" s="80"/>
      <c r="BB100" s="80"/>
      <c r="BC100" s="80"/>
      <c r="BD100" s="80"/>
      <c r="BE100" s="80"/>
      <c r="BF100" s="80"/>
      <c r="BG100" s="199"/>
      <c r="BH100" s="197"/>
    </row>
    <row r="101" spans="1:60" ht="15.75" x14ac:dyDescent="0.25">
      <c r="A101" s="274"/>
      <c r="B101" s="160" t="str">
        <f>IF($AI$3=1024,0.125,IF($AI$3=256,"0,032",IF($AI$3=64,"0,008","0,004")))</f>
        <v>0,032</v>
      </c>
      <c r="C101" s="70">
        <f>+COUNTIFS(Feuil2!$A$4:$A$300,B101,Feuil2!$H$4:$H$300,0.01,Feuil2!$I$4:$I$300,'répartition colonne F'!$A$71)</f>
        <v>0</v>
      </c>
      <c r="D101" s="70">
        <f>+COUNTIFS(results!$F$5:$F$301,'répartition colonne F'!$B101,results!$M$5:$M$301,'répartition colonne F'!D$73,results!$B$5:$B$301,'répartition colonne F'!$A$71)</f>
        <v>0</v>
      </c>
      <c r="E101" s="70">
        <f>+COUNTIFS(results!$F$5:$F$301,'répartition colonne F'!$B101,results!$M$5:$M$301,'répartition colonne F'!E$73,results!$B$5:$B$301,'répartition colonne F'!$A$71)</f>
        <v>0</v>
      </c>
      <c r="F101" s="71">
        <f>+COUNTIFS(results!$F$5:$F$301,'répartition colonne F'!$B101,results!$M$5:$M$301,'répartition colonne F'!F$73,results!$B$5:$B$301,'répartition colonne F'!$A$71)</f>
        <v>0</v>
      </c>
      <c r="G101" s="70">
        <f>+COUNTIFS(results!$F$5:$F$301,'répartition colonne F'!$B101,results!$M$5:$M$301,'répartition colonne F'!G$73,results!$B$5:$B$301,'répartition colonne F'!$A$71)</f>
        <v>0</v>
      </c>
      <c r="H101" s="70">
        <f>+COUNTIFS(results!$F$5:$F$301,'répartition colonne F'!$B101,results!$M$5:$M$301,'répartition colonne F'!H$73,results!$B$5:$B$301,'répartition colonne F'!$A$71)</f>
        <v>0</v>
      </c>
      <c r="I101" s="69">
        <f>+COUNTIFS(results!$F$5:$F$301,'répartition colonne F'!$B101,results!$M$5:$M$301,'répartition colonne F'!I$73,results!$B$5:$B$301,'répartition colonne F'!$A$71)</f>
        <v>0</v>
      </c>
      <c r="J101" s="69">
        <f>+COUNTIFS(results!$F$5:$F$301,'répartition colonne F'!$B101,results!$M$5:$M$301,'répartition colonne F'!J$73,results!$B$5:$B$301,'répartition colonne F'!$A$71)</f>
        <v>0</v>
      </c>
      <c r="K101" s="69">
        <f>+COUNTIFS(results!$F$5:$F$301,'répartition colonne F'!$B101,results!$M$5:$M$301,'répartition colonne F'!K$73,results!$B$5:$B$301,'répartition colonne F'!$A$71)</f>
        <v>0</v>
      </c>
      <c r="L101" s="69">
        <f>+COUNTIFS(results!$F$5:$F$301,'répartition colonne F'!$B101,results!$M$5:$M$301,'répartition colonne F'!L$73,results!$B$5:$B$301,'répartition colonne F'!$A$71)</f>
        <v>0</v>
      </c>
      <c r="M101" s="69">
        <f>+COUNTIFS(results!$F$5:$F$301,'répartition colonne F'!$B101,results!$M$5:$M$301,'répartition colonne F'!M$73,results!$B$5:$B$301,'répartition colonne F'!$A$71)</f>
        <v>0</v>
      </c>
      <c r="N101" s="69">
        <f>+COUNTIFS(results!$F$5:$F$301,'répartition colonne F'!$B101,results!$M$5:$M$301,'répartition colonne F'!N$73,results!$B$5:$B$301,'répartition colonne F'!$A$71)</f>
        <v>0</v>
      </c>
      <c r="O101" s="69">
        <f>+COUNTIFS(results!$F$5:$F$301,'répartition colonne F'!$B101,results!$M$5:$M$301,'répartition colonne F'!O$73,results!$B$5:$B$301,'répartition colonne F'!$A$71)</f>
        <v>0</v>
      </c>
      <c r="P101" s="69">
        <f>+COUNTIFS(results!$F$5:$F$301,'répartition colonne F'!$B101,results!$M$5:$M$301,'répartition colonne F'!P$73,results!$B$5:$B$301,'répartition colonne F'!$A$71)</f>
        <v>0</v>
      </c>
      <c r="Q101" s="69">
        <f>+COUNTIFS(results!$F$5:$F$301,'répartition colonne F'!$B101,results!$M$5:$M$301,'répartition colonne F'!Q$73,results!$B$5:$B$301,'répartition colonne F'!$A$71)</f>
        <v>0</v>
      </c>
      <c r="R101" s="69">
        <f>+COUNTIFS(results!$F$5:$F$301,'répartition colonne F'!$B101,results!$M$5:$M$301,'répartition colonne F'!R$73,results!$B$5:$B$301,'répartition colonne F'!$A$71)</f>
        <v>0</v>
      </c>
      <c r="S101" s="69">
        <f>+COUNTIFS(results!$F$5:$F$301,'répartition colonne F'!$B101,results!$M$5:$M$301,'répartition colonne F'!S$73,results!$B$5:$B$301,'répartition colonne F'!$A$71)</f>
        <v>0</v>
      </c>
      <c r="T101" s="69">
        <f>+COUNTIFS(results!$F$5:$F$301,'répartition colonne F'!$B101,results!$M$5:$M$301,'répartition colonne F'!T$73,results!$B$5:$B$301,'répartition colonne F'!$A$71)</f>
        <v>0</v>
      </c>
      <c r="U101" s="69">
        <f>+COUNTIFS(results!$F$5:$F$301,'répartition colonne F'!$B101,results!$M$5:$M$301,'répartition colonne F'!U$73,results!$B$5:$B$301,'répartition colonne F'!$A$71)</f>
        <v>0</v>
      </c>
      <c r="V101" s="69">
        <f>+COUNTIFS(results!$F$5:$F$301,'répartition colonne F'!$B101,results!$M$5:$M$301,'répartition colonne F'!V$73,results!$B$5:$B$301,'répartition colonne F'!$A$71)</f>
        <v>0</v>
      </c>
      <c r="W101" s="69">
        <f>+COUNTIFS(results!$F$5:$F$301,'répartition colonne F'!$B101,results!$M$5:$M$301,'répartition colonne F'!W$73,results!$B$5:$B$301,'répartition colonne F'!$A$71)</f>
        <v>0</v>
      </c>
      <c r="X101" s="69">
        <f>+COUNTIFS(results!$F$5:$F$301,'répartition colonne F'!$B101,results!$M$5:$M$301,'répartition colonne F'!X$73,results!$B$5:$B$301,'répartition colonne F'!$A$71)</f>
        <v>0</v>
      </c>
      <c r="Y101" s="69">
        <f>+COUNTIFS(results!$F$5:$F$301,'répartition colonne F'!$B101,results!$M$5:$M$301,'répartition colonne F'!Y$73,results!$B$5:$B$301,'répartition colonne F'!$A$71)</f>
        <v>0</v>
      </c>
      <c r="Z101" s="69">
        <f>+COUNTIFS(results!$F$5:$F$301,'répartition colonne F'!$B101,results!$M$5:$M$301,'répartition colonne F'!Z$73,results!$B$5:$B$301,'répartition colonne F'!$A$71)</f>
        <v>0</v>
      </c>
      <c r="AA101" s="69">
        <f>+COUNTIFS(results!$F$5:$F$301,'répartition colonne F'!$B101,results!$M$5:$M$301,'répartition colonne F'!AA$73,results!$B$5:$B$301,'répartition colonne F'!$A$71)</f>
        <v>0</v>
      </c>
      <c r="AB101" s="69">
        <f>+COUNTIFS(results!$F$5:$F$301,'répartition colonne F'!$B101,results!$M$5:$M$301,'répartition colonne F'!AB$73,results!$B$5:$B$301,'répartition colonne F'!$A$71)</f>
        <v>0</v>
      </c>
      <c r="AC101" s="69">
        <f>+COUNTIFS(results!$F$5:$F$301,'répartition colonne F'!$B101,results!$M$5:$M$301,'répartition colonne F'!AC$73,results!$B$5:$B$301,'répartition colonne F'!$A$71)</f>
        <v>0</v>
      </c>
      <c r="AD101" s="69">
        <f>+COUNTIFS(results!$F$5:$F$301,'répartition colonne F'!$B101,results!$M$5:$M$301,'répartition colonne F'!AD$73,results!$B$5:$B$301,'répartition colonne F'!$A$71)</f>
        <v>0</v>
      </c>
      <c r="AE101" s="69">
        <f>+COUNTIFS(results!$F$5:$F$301,'répartition colonne F'!$B101,results!$M$5:$M$301,'répartition colonne F'!AE$73,results!$B$5:$B$301,'répartition colonne F'!$A$71)</f>
        <v>0</v>
      </c>
      <c r="AF101" s="69">
        <f>+COUNTIFS(results!$F$5:$F$301,'répartition colonne F'!$B101,results!$M$5:$M$301,'répartition colonne F'!AF$73,results!$B$5:$B$301,'répartition colonne F'!$A$71)</f>
        <v>0</v>
      </c>
      <c r="AG101" s="68">
        <f>+COUNTIFS(Feuil2!$A$4:$A$300,B101,Feuil2!$H$4:$H$300,$AJ$4,Feuil2!$I$4:$I$300,'répartition colonne F'!$A$71)</f>
        <v>0</v>
      </c>
      <c r="AP101" s="173"/>
      <c r="AQ101" s="198"/>
      <c r="AR101" s="196"/>
      <c r="AS101" s="199"/>
      <c r="AT101" s="80"/>
      <c r="AU101" s="80"/>
      <c r="AV101" s="80"/>
      <c r="AW101" s="80"/>
      <c r="AX101" s="80"/>
      <c r="AY101" s="80"/>
      <c r="AZ101" s="80"/>
      <c r="BA101" s="80"/>
      <c r="BB101" s="80"/>
      <c r="BC101" s="80"/>
      <c r="BD101" s="80"/>
      <c r="BE101" s="80"/>
      <c r="BF101" s="80"/>
      <c r="BG101" s="199"/>
      <c r="BH101" s="197"/>
    </row>
    <row r="102" spans="1:60" ht="15.75" x14ac:dyDescent="0.25">
      <c r="A102" s="274"/>
      <c r="B102" s="160" t="str">
        <f>IF($AI$3=1024,0.094,IF($AI$3=256,"0,023",IF($AI$3=64,"0,006","0,003")))</f>
        <v>0,023</v>
      </c>
      <c r="C102" s="70">
        <f>+COUNTIFS(Feuil2!$A$4:$A$300,B102,Feuil2!$H$4:$H$300,0.01,Feuil2!$I$4:$I$300,'répartition colonne F'!$A$71)</f>
        <v>0</v>
      </c>
      <c r="D102" s="204">
        <f>+COUNTIFS(results!$F$5:$F$301,'répartition colonne F'!$B102,results!$M$5:$M$301,'répartition colonne F'!D$73,results!$B$5:$B$301,'répartition colonne F'!$A$71)</f>
        <v>0</v>
      </c>
      <c r="E102" s="194">
        <f>+COUNTIFS(results!$F$5:$F$301,'répartition colonne F'!$B102,results!$M$5:$M$301,'répartition colonne F'!E$73,results!$B$5:$B$301,'répartition colonne F'!$A$71)</f>
        <v>0</v>
      </c>
      <c r="F102" s="70">
        <f>+COUNTIFS(results!$F$5:$F$301,'répartition colonne F'!$B102,results!$M$5:$M$301,'répartition colonne F'!F$73,results!$B$5:$B$301,'répartition colonne F'!$A$71)</f>
        <v>0</v>
      </c>
      <c r="G102" s="70">
        <f>+COUNTIFS(results!$F$5:$F$301,'répartition colonne F'!$B102,results!$M$5:$M$301,'répartition colonne F'!G$73,results!$B$5:$B$301,'répartition colonne F'!$A$71)</f>
        <v>0</v>
      </c>
      <c r="H102" s="205">
        <f>+COUNTIFS(results!$F$5:$F$301,'répartition colonne F'!$B102,results!$M$5:$M$301,'répartition colonne F'!H$73,results!$B$5:$B$301,'répartition colonne F'!$A$71)</f>
        <v>0</v>
      </c>
      <c r="I102" s="69">
        <f>+COUNTIFS(results!$F$5:$F$301,'répartition colonne F'!$B102,results!$M$5:$M$301,'répartition colonne F'!I$73,results!$B$5:$B$301,'répartition colonne F'!$A$71)</f>
        <v>0</v>
      </c>
      <c r="J102" s="69">
        <f>+COUNTIFS(results!$F$5:$F$301,'répartition colonne F'!$B102,results!$M$5:$M$301,'répartition colonne F'!J$73,results!$B$5:$B$301,'répartition colonne F'!$A$71)</f>
        <v>0</v>
      </c>
      <c r="K102" s="69">
        <f>+COUNTIFS(results!$F$5:$F$301,'répartition colonne F'!$B102,results!$M$5:$M$301,'répartition colonne F'!K$73,results!$B$5:$B$301,'répartition colonne F'!$A$71)</f>
        <v>0</v>
      </c>
      <c r="L102" s="69">
        <f>+COUNTIFS(results!$F$5:$F$301,'répartition colonne F'!$B102,results!$M$5:$M$301,'répartition colonne F'!L$73,results!$B$5:$B$301,'répartition colonne F'!$A$71)</f>
        <v>0</v>
      </c>
      <c r="M102" s="69">
        <f>+COUNTIFS(results!$F$5:$F$301,'répartition colonne F'!$B102,results!$M$5:$M$301,'répartition colonne F'!M$73,results!$B$5:$B$301,'répartition colonne F'!$A$71)</f>
        <v>0</v>
      </c>
      <c r="N102" s="69">
        <f>+COUNTIFS(results!$F$5:$F$301,'répartition colonne F'!$B102,results!$M$5:$M$301,'répartition colonne F'!N$73,results!$B$5:$B$301,'répartition colonne F'!$A$71)</f>
        <v>0</v>
      </c>
      <c r="O102" s="69">
        <f>+COUNTIFS(results!$F$5:$F$301,'répartition colonne F'!$B102,results!$M$5:$M$301,'répartition colonne F'!O$73,results!$B$5:$B$301,'répartition colonne F'!$A$71)</f>
        <v>0</v>
      </c>
      <c r="P102" s="69">
        <f>+COUNTIFS(results!$F$5:$F$301,'répartition colonne F'!$B102,results!$M$5:$M$301,'répartition colonne F'!P$73,results!$B$5:$B$301,'répartition colonne F'!$A$71)</f>
        <v>0</v>
      </c>
      <c r="Q102" s="69">
        <f>+COUNTIFS(results!$F$5:$F$301,'répartition colonne F'!$B102,results!$M$5:$M$301,'répartition colonne F'!Q$73,results!$B$5:$B$301,'répartition colonne F'!$A$71)</f>
        <v>0</v>
      </c>
      <c r="R102" s="69">
        <f>+COUNTIFS(results!$F$5:$F$301,'répartition colonne F'!$B102,results!$M$5:$M$301,'répartition colonne F'!R$73,results!$B$5:$B$301,'répartition colonne F'!$A$71)</f>
        <v>0</v>
      </c>
      <c r="S102" s="69">
        <f>+COUNTIFS(results!$F$5:$F$301,'répartition colonne F'!$B102,results!$M$5:$M$301,'répartition colonne F'!S$73,results!$B$5:$B$301,'répartition colonne F'!$A$71)</f>
        <v>0</v>
      </c>
      <c r="T102" s="69">
        <f>+COUNTIFS(results!$F$5:$F$301,'répartition colonne F'!$B102,results!$M$5:$M$301,'répartition colonne F'!T$73,results!$B$5:$B$301,'répartition colonne F'!$A$71)</f>
        <v>0</v>
      </c>
      <c r="U102" s="69">
        <f>+COUNTIFS(results!$F$5:$F$301,'répartition colonne F'!$B102,results!$M$5:$M$301,'répartition colonne F'!U$73,results!$B$5:$B$301,'répartition colonne F'!$A$71)</f>
        <v>0</v>
      </c>
      <c r="V102" s="69">
        <f>+COUNTIFS(results!$F$5:$F$301,'répartition colonne F'!$B102,results!$M$5:$M$301,'répartition colonne F'!V$73,results!$B$5:$B$301,'répartition colonne F'!$A$71)</f>
        <v>0</v>
      </c>
      <c r="W102" s="69">
        <f>+COUNTIFS(results!$F$5:$F$301,'répartition colonne F'!$B102,results!$M$5:$M$301,'répartition colonne F'!W$73,results!$B$5:$B$301,'répartition colonne F'!$A$71)</f>
        <v>0</v>
      </c>
      <c r="X102" s="69">
        <f>+COUNTIFS(results!$F$5:$F$301,'répartition colonne F'!$B102,results!$M$5:$M$301,'répartition colonne F'!X$73,results!$B$5:$B$301,'répartition colonne F'!$A$71)</f>
        <v>0</v>
      </c>
      <c r="Y102" s="69">
        <f>+COUNTIFS(results!$F$5:$F$301,'répartition colonne F'!$B102,results!$M$5:$M$301,'répartition colonne F'!Y$73,results!$B$5:$B$301,'répartition colonne F'!$A$71)</f>
        <v>0</v>
      </c>
      <c r="Z102" s="69">
        <f>+COUNTIFS(results!$F$5:$F$301,'répartition colonne F'!$B102,results!$M$5:$M$301,'répartition colonne F'!Z$73,results!$B$5:$B$301,'répartition colonne F'!$A$71)</f>
        <v>0</v>
      </c>
      <c r="AA102" s="69">
        <f>+COUNTIFS(results!$F$5:$F$301,'répartition colonne F'!$B102,results!$M$5:$M$301,'répartition colonne F'!AA$73,results!$B$5:$B$301,'répartition colonne F'!$A$71)</f>
        <v>0</v>
      </c>
      <c r="AB102" s="69">
        <f>+COUNTIFS(results!$F$5:$F$301,'répartition colonne F'!$B102,results!$M$5:$M$301,'répartition colonne F'!AB$73,results!$B$5:$B$301,'répartition colonne F'!$A$71)</f>
        <v>0</v>
      </c>
      <c r="AC102" s="69">
        <f>+COUNTIFS(results!$F$5:$F$301,'répartition colonne F'!$B102,results!$M$5:$M$301,'répartition colonne F'!AC$73,results!$B$5:$B$301,'répartition colonne F'!$A$71)</f>
        <v>0</v>
      </c>
      <c r="AD102" s="69">
        <f>+COUNTIFS(results!$F$5:$F$301,'répartition colonne F'!$B102,results!$M$5:$M$301,'répartition colonne F'!AD$73,results!$B$5:$B$301,'répartition colonne F'!$A$71)</f>
        <v>0</v>
      </c>
      <c r="AE102" s="69">
        <f>+COUNTIFS(results!$F$5:$F$301,'répartition colonne F'!$B102,results!$M$5:$M$301,'répartition colonne F'!AE$73,results!$B$5:$B$301,'répartition colonne F'!$A$71)</f>
        <v>0</v>
      </c>
      <c r="AF102" s="69">
        <f>+COUNTIFS(results!$F$5:$F$301,'répartition colonne F'!$B102,results!$M$5:$M$301,'répartition colonne F'!AF$73,results!$B$5:$B$301,'répartition colonne F'!$A$71)</f>
        <v>0</v>
      </c>
      <c r="AG102" s="68">
        <f>+COUNTIFS(Feuil2!$A$4:$A$300,B102,Feuil2!$H$4:$H$300,$AJ$4,Feuil2!$I$4:$I$300,'répartition colonne F'!$A$71)</f>
        <v>0</v>
      </c>
      <c r="AP102" s="173"/>
      <c r="AQ102" s="198"/>
      <c r="AR102" s="196"/>
      <c r="AS102" s="199"/>
      <c r="AT102" s="80"/>
      <c r="AU102" s="80"/>
      <c r="AV102" s="80"/>
      <c r="AW102" s="80"/>
      <c r="AX102" s="80"/>
      <c r="AY102" s="80"/>
      <c r="AZ102" s="80"/>
      <c r="BA102" s="80"/>
      <c r="BB102" s="80"/>
      <c r="BC102" s="80"/>
      <c r="BD102" s="80"/>
      <c r="BE102" s="80"/>
      <c r="BF102" s="80"/>
      <c r="BG102" s="199"/>
      <c r="BH102" s="197"/>
    </row>
    <row r="103" spans="1:60" ht="15.75" x14ac:dyDescent="0.25">
      <c r="A103" s="280"/>
      <c r="B103" s="160" t="str">
        <f>IF($AI$3=1024,0.064,IF($AI$3=256,"0,016",IF($AI$3=64,"0,004","0,002")))</f>
        <v>0,016</v>
      </c>
      <c r="C103" s="71">
        <f>+COUNTIFS(Feuil2!$A$4:$A$300,B103,Feuil2!$H$4:$H$300,0.01,Feuil2!$I$4:$I$300,'répartition colonne F'!$A$71)</f>
        <v>0</v>
      </c>
      <c r="D103" s="71">
        <f>+COUNTIFS(results!$F$5:$F$301,'répartition colonne F'!$B103,results!$M$5:$M$301,'répartition colonne F'!D$73,results!$B$5:$B$301,'répartition colonne F'!$A$71)</f>
        <v>0</v>
      </c>
      <c r="E103" s="70">
        <f>+COUNTIFS(results!$F$5:$F$301,'répartition colonne F'!$B103,results!$M$5:$M$301,'répartition colonne F'!E$73,results!$B$5:$B$301,'répartition colonne F'!$A$71)</f>
        <v>0</v>
      </c>
      <c r="F103" s="70">
        <f>+COUNTIFS(results!$F$5:$F$301,'répartition colonne F'!$B103,results!$M$5:$M$301,'répartition colonne F'!F$73,results!$B$5:$B$301,'répartition colonne F'!$A$71)</f>
        <v>0</v>
      </c>
      <c r="G103" s="69">
        <f>+COUNTIFS(results!$F$5:$F$301,'répartition colonne F'!$B103,results!$M$5:$M$301,'répartition colonne F'!G$73,results!$B$5:$B$301,'répartition colonne F'!$A$71)</f>
        <v>0</v>
      </c>
      <c r="H103" s="69">
        <f>+COUNTIFS(results!$F$5:$F$301,'répartition colonne F'!$B103,results!$M$5:$M$301,'répartition colonne F'!H$73,results!$B$5:$B$301,'répartition colonne F'!$A$71)</f>
        <v>0</v>
      </c>
      <c r="I103" s="69">
        <f>+COUNTIFS(results!$F$5:$F$301,'répartition colonne F'!$B103,results!$M$5:$M$301,'répartition colonne F'!I$73,results!$B$5:$B$301,'répartition colonne F'!$A$71)</f>
        <v>0</v>
      </c>
      <c r="J103" s="69">
        <f>+COUNTIFS(results!$F$5:$F$301,'répartition colonne F'!$B103,results!$M$5:$M$301,'répartition colonne F'!J$73,results!$B$5:$B$301,'répartition colonne F'!$A$71)</f>
        <v>0</v>
      </c>
      <c r="K103" s="69">
        <f>+COUNTIFS(results!$F$5:$F$301,'répartition colonne F'!$B103,results!$M$5:$M$301,'répartition colonne F'!K$73,results!$B$5:$B$301,'répartition colonne F'!$A$71)</f>
        <v>0</v>
      </c>
      <c r="L103" s="69">
        <f>+COUNTIFS(results!$F$5:$F$301,'répartition colonne F'!$B103,results!$M$5:$M$301,'répartition colonne F'!L$73,results!$B$5:$B$301,'répartition colonne F'!$A$71)</f>
        <v>0</v>
      </c>
      <c r="M103" s="69">
        <f>+COUNTIFS(results!$F$5:$F$301,'répartition colonne F'!$B103,results!$M$5:$M$301,'répartition colonne F'!M$73,results!$B$5:$B$301,'répartition colonne F'!$A$71)</f>
        <v>0</v>
      </c>
      <c r="N103" s="69">
        <f>+COUNTIFS(results!$F$5:$F$301,'répartition colonne F'!$B103,results!$M$5:$M$301,'répartition colonne F'!N$73,results!$B$5:$B$301,'répartition colonne F'!$A$71)</f>
        <v>0</v>
      </c>
      <c r="O103" s="69">
        <f>+COUNTIFS(results!$F$5:$F$301,'répartition colonne F'!$B103,results!$M$5:$M$301,'répartition colonne F'!O$73,results!$B$5:$B$301,'répartition colonne F'!$A$71)</f>
        <v>0</v>
      </c>
      <c r="P103" s="69">
        <f>+COUNTIFS(results!$F$5:$F$301,'répartition colonne F'!$B103,results!$M$5:$M$301,'répartition colonne F'!P$73,results!$B$5:$B$301,'répartition colonne F'!$A$71)</f>
        <v>0</v>
      </c>
      <c r="Q103" s="69">
        <f>+COUNTIFS(results!$F$5:$F$301,'répartition colonne F'!$B103,results!$M$5:$M$301,'répartition colonne F'!Q$73,results!$B$5:$B$301,'répartition colonne F'!$A$71)</f>
        <v>0</v>
      </c>
      <c r="R103" s="69">
        <f>+COUNTIFS(results!$F$5:$F$301,'répartition colonne F'!$B103,results!$M$5:$M$301,'répartition colonne F'!R$73,results!$B$5:$B$301,'répartition colonne F'!$A$71)</f>
        <v>0</v>
      </c>
      <c r="S103" s="69">
        <f>+COUNTIFS(results!$F$5:$F$301,'répartition colonne F'!$B103,results!$M$5:$M$301,'répartition colonne F'!S$73,results!$B$5:$B$301,'répartition colonne F'!$A$71)</f>
        <v>0</v>
      </c>
      <c r="T103" s="69">
        <f>+COUNTIFS(results!$F$5:$F$301,'répartition colonne F'!$B103,results!$M$5:$M$301,'répartition colonne F'!T$73,results!$B$5:$B$301,'répartition colonne F'!$A$71)</f>
        <v>0</v>
      </c>
      <c r="U103" s="69">
        <f>+COUNTIFS(results!$F$5:$F$301,'répartition colonne F'!$B103,results!$M$5:$M$301,'répartition colonne F'!U$73,results!$B$5:$B$301,'répartition colonne F'!$A$71)</f>
        <v>0</v>
      </c>
      <c r="V103" s="69">
        <f>+COUNTIFS(results!$F$5:$F$301,'répartition colonne F'!$B103,results!$M$5:$M$301,'répartition colonne F'!V$73,results!$B$5:$B$301,'répartition colonne F'!$A$71)</f>
        <v>0</v>
      </c>
      <c r="W103" s="69">
        <f>+COUNTIFS(results!$F$5:$F$301,'répartition colonne F'!$B103,results!$M$5:$M$301,'répartition colonne F'!W$73,results!$B$5:$B$301,'répartition colonne F'!$A$71)</f>
        <v>0</v>
      </c>
      <c r="X103" s="69">
        <f>+COUNTIFS(results!$F$5:$F$301,'répartition colonne F'!$B103,results!$M$5:$M$301,'répartition colonne F'!X$73,results!$B$5:$B$301,'répartition colonne F'!$A$71)</f>
        <v>0</v>
      </c>
      <c r="Y103" s="69">
        <f>+COUNTIFS(results!$F$5:$F$301,'répartition colonne F'!$B103,results!$M$5:$M$301,'répartition colonne F'!Y$73,results!$B$5:$B$301,'répartition colonne F'!$A$71)</f>
        <v>0</v>
      </c>
      <c r="Z103" s="69">
        <f>+COUNTIFS(results!$F$5:$F$301,'répartition colonne F'!$B103,results!$M$5:$M$301,'répartition colonne F'!Z$73,results!$B$5:$B$301,'répartition colonne F'!$A$71)</f>
        <v>0</v>
      </c>
      <c r="AA103" s="69">
        <f>+COUNTIFS(results!$F$5:$F$301,'répartition colonne F'!$B103,results!$M$5:$M$301,'répartition colonne F'!AA$73,results!$B$5:$B$301,'répartition colonne F'!$A$71)</f>
        <v>0</v>
      </c>
      <c r="AB103" s="69">
        <f>+COUNTIFS(results!$F$5:$F$301,'répartition colonne F'!$B103,results!$M$5:$M$301,'répartition colonne F'!AB$73,results!$B$5:$B$301,'répartition colonne F'!$A$71)</f>
        <v>0</v>
      </c>
      <c r="AC103" s="69">
        <f>+COUNTIFS(results!$F$5:$F$301,'répartition colonne F'!$B103,results!$M$5:$M$301,'répartition colonne F'!AC$73,results!$B$5:$B$301,'répartition colonne F'!$A$71)</f>
        <v>0</v>
      </c>
      <c r="AD103" s="69">
        <f>+COUNTIFS(results!$F$5:$F$301,'répartition colonne F'!$B103,results!$M$5:$M$301,'répartition colonne F'!AD$73,results!$B$5:$B$301,'répartition colonne F'!$A$71)</f>
        <v>0</v>
      </c>
      <c r="AE103" s="69">
        <f>+COUNTIFS(results!$F$5:$F$301,'répartition colonne F'!$B103,results!$M$5:$M$301,'répartition colonne F'!AE$73,results!$B$5:$B$301,'répartition colonne F'!$A$71)</f>
        <v>0</v>
      </c>
      <c r="AF103" s="69">
        <f>+COUNTIFS(results!$F$5:$F$301,'répartition colonne F'!$B103,results!$M$5:$M$301,'répartition colonne F'!AF$73,results!$B$5:$B$301,'répartition colonne F'!$A$71)</f>
        <v>0</v>
      </c>
      <c r="AG103" s="68">
        <f>+COUNTIFS(Feuil2!$A$4:$A$300,B103,Feuil2!$H$4:$H$300,$AJ$4,Feuil2!$I$4:$I$300,'répartition colonne F'!$A$71)</f>
        <v>0</v>
      </c>
      <c r="AH103" s="72"/>
      <c r="AP103" s="173"/>
      <c r="AQ103" s="198"/>
      <c r="AR103" s="90"/>
      <c r="AS103" s="199"/>
      <c r="AT103" s="199"/>
      <c r="AU103" s="199"/>
      <c r="AV103" s="199"/>
      <c r="AW103" s="199"/>
      <c r="AX103" s="199"/>
      <c r="AY103" s="199"/>
      <c r="AZ103" s="199"/>
      <c r="BA103" s="199"/>
      <c r="BB103" s="199"/>
      <c r="BC103" s="199"/>
      <c r="BD103" s="199"/>
      <c r="BE103" s="199"/>
      <c r="BF103" s="199"/>
      <c r="BG103" s="80"/>
      <c r="BH103" s="197"/>
    </row>
    <row r="104" spans="1:60" ht="15.75" x14ac:dyDescent="0.25">
      <c r="B104" s="160" t="str">
        <f>IF($AI$3=1024,"&lt;0,064",IF($AI$3=256,"&lt;0,016",IF($AI$3=64,"&lt;0,004","&gt;=0,002")))</f>
        <v>&lt;0,016</v>
      </c>
      <c r="C104" s="71">
        <f>+COUNTIFS(Feuil2!$A$4:$A$300,0.01,Feuil2!$H$4:$H$300,0.01,Feuil2!$I$4:$I$300,'répartition colonne F'!$A$71)</f>
        <v>0</v>
      </c>
      <c r="D104" s="68">
        <f>+COUNTIFS(Feuil2!$A$4:$A$300,0.01,Feuil2!$H$4:$H$300,D73,Feuil2!$I$4:$I$300,'répartition colonne F'!$A$71)</f>
        <v>0</v>
      </c>
      <c r="E104" s="68">
        <f>+COUNTIFS(Feuil2!$A$4:$A$300,0.01,Feuil2!$H$4:$H$300,E73,Feuil2!$I$4:$I$300,'répartition colonne F'!$A$71)</f>
        <v>0</v>
      </c>
      <c r="F104" s="68">
        <f>+COUNTIFS(Feuil2!$A$4:$A$300,0.01,Feuil2!$H$4:$H$300,F73,Feuil2!$I$4:$I$300,'répartition colonne F'!$A$71)</f>
        <v>0</v>
      </c>
      <c r="G104" s="68">
        <f>+COUNTIFS(Feuil2!$A$4:$A$300,0.01,Feuil2!$H$4:$H$300,G73,Feuil2!$I$4:$I$300,'répartition colonne F'!$A$71)</f>
        <v>0</v>
      </c>
      <c r="H104" s="68">
        <f>+COUNTIFS(Feuil2!$A$4:$A$300,0.01,Feuil2!$H$4:$H$300,H73,Feuil2!$I$4:$I$300,'répartition colonne F'!$A$71)</f>
        <v>0</v>
      </c>
      <c r="I104" s="68">
        <f>+COUNTIFS(Feuil2!$A$4:$A$300,0.01,Feuil2!$H$4:$H$300,I73,Feuil2!$I$4:$I$300,'répartition colonne F'!$A$71)</f>
        <v>0</v>
      </c>
      <c r="J104" s="68">
        <f>+COUNTIFS(Feuil2!$A$4:$A$300,0.01,Feuil2!$H$4:$H$300,J73,Feuil2!$I$4:$I$300,'répartition colonne F'!$A$71)</f>
        <v>0</v>
      </c>
      <c r="K104" s="68">
        <f>+COUNTIFS(Feuil2!$A$4:$A$300,0.01,Feuil2!$H$4:$H$300,K73,Feuil2!$I$4:$I$300,'répartition colonne F'!$A$71)</f>
        <v>0</v>
      </c>
      <c r="L104" s="68">
        <f>+COUNTIFS(Feuil2!$A$4:$A$300,0.01,Feuil2!$H$4:$H$300,L73,Feuil2!$I$4:$I$300,'répartition colonne F'!$A$71)</f>
        <v>0</v>
      </c>
      <c r="M104" s="68">
        <f>+COUNTIFS(Feuil2!$A$4:$A$300,0.01,Feuil2!$H$4:$H$300,M73,Feuil2!$I$4:$I$300,'répartition colonne F'!$A$71)</f>
        <v>0</v>
      </c>
      <c r="N104" s="68">
        <f>+COUNTIFS(Feuil2!$A$4:$A$300,0.01,Feuil2!$H$4:$H$300,N73,Feuil2!$I$4:$I$300,'répartition colonne F'!$A$71)</f>
        <v>0</v>
      </c>
      <c r="O104" s="68">
        <f>+COUNTIFS(Feuil2!$A$4:$A$300,0.01,Feuil2!$H$4:$H$300,O73,Feuil2!$I$4:$I$300,'répartition colonne F'!$A$71)</f>
        <v>0</v>
      </c>
      <c r="P104" s="68">
        <f>+COUNTIFS(Feuil2!$A$4:$A$300,0.01,Feuil2!$H$4:$H$300,P73,Feuil2!$I$4:$I$300,'répartition colonne F'!$A$71)</f>
        <v>0</v>
      </c>
      <c r="Q104" s="68">
        <f>+COUNTIFS(Feuil2!$A$4:$A$300,0.01,Feuil2!$H$4:$H$300,Q73,Feuil2!$I$4:$I$300,'répartition colonne F'!$A$71)</f>
        <v>0</v>
      </c>
      <c r="R104" s="68">
        <f>+COUNTIFS(Feuil2!$A$4:$A$300,0.01,Feuil2!$H$4:$H$300,R73,Feuil2!$I$4:$I$300,'répartition colonne F'!$A$71)</f>
        <v>0</v>
      </c>
      <c r="S104" s="68">
        <f>+COUNTIFS(Feuil2!$A$4:$A$300,0.01,Feuil2!$H$4:$H$300,S73,Feuil2!$I$4:$I$300,'répartition colonne F'!$A$71)</f>
        <v>0</v>
      </c>
      <c r="T104" s="68">
        <f>+COUNTIFS(Feuil2!$A$4:$A$300,0.01,Feuil2!$H$4:$H$300,T73,Feuil2!$I$4:$I$300,'répartition colonne F'!$A$71)</f>
        <v>0</v>
      </c>
      <c r="U104" s="68">
        <f>+COUNTIFS(Feuil2!$A$4:$A$300,0.01,Feuil2!$H$4:$H$300,U73,Feuil2!$I$4:$I$300,'répartition colonne F'!$A$71)</f>
        <v>0</v>
      </c>
      <c r="V104" s="68">
        <f>+COUNTIFS(Feuil2!$A$4:$A$300,0.01,Feuil2!$H$4:$H$300,V73,Feuil2!$I$4:$I$300,'répartition colonne F'!$A$71)</f>
        <v>0</v>
      </c>
      <c r="W104" s="68">
        <f>+COUNTIFS(Feuil2!$A$4:$A$300,0.01,Feuil2!$H$4:$H$300,W73,Feuil2!$I$4:$I$300,'répartition colonne F'!$A$71)</f>
        <v>0</v>
      </c>
      <c r="X104" s="68">
        <f>+COUNTIFS(Feuil2!$A$4:$A$300,0.01,Feuil2!$H$4:$H$300,X73,Feuil2!$I$4:$I$300,'répartition colonne F'!$A$71)</f>
        <v>0</v>
      </c>
      <c r="Y104" s="68">
        <f>+COUNTIFS(Feuil2!$A$4:$A$300,0.01,Feuil2!$H$4:$H$300,Y73,Feuil2!$I$4:$I$300,'répartition colonne F'!$A$71)</f>
        <v>0</v>
      </c>
      <c r="Z104" s="68">
        <f>+COUNTIFS(Feuil2!$A$4:$A$300,0.01,Feuil2!$H$4:$H$300,Z73,Feuil2!$I$4:$I$300,'répartition colonne F'!$A$71)</f>
        <v>0</v>
      </c>
      <c r="AA104" s="68">
        <f>+COUNTIFS(Feuil2!$A$4:$A$300,0.01,Feuil2!$H$4:$H$300,AA73,Feuil2!$I$4:$I$300,'répartition colonne F'!$A$71)</f>
        <v>0</v>
      </c>
      <c r="AB104" s="68">
        <f>+COUNTIFS(Feuil2!$A$4:$A$300,0.01,Feuil2!$H$4:$H$300,AB73,Feuil2!$I$4:$I$300,'répartition colonne F'!$A$71)</f>
        <v>0</v>
      </c>
      <c r="AC104" s="68">
        <f>+COUNTIFS(Feuil2!$A$4:$A$300,0.01,Feuil2!$H$4:$H$300,AC73,Feuil2!$I$4:$I$300,'répartition colonne F'!$A$71)</f>
        <v>0</v>
      </c>
      <c r="AD104" s="68">
        <f>+COUNTIFS(Feuil2!$A$4:$A$300,0.01,Feuil2!$H$4:$H$300,AD73,Feuil2!$I$4:$I$300,'répartition colonne F'!$A$71)</f>
        <v>0</v>
      </c>
      <c r="AE104" s="68">
        <f>+COUNTIFS(Feuil2!$A$4:$A$300,0.01,Feuil2!$H$4:$H$300,AE73,Feuil2!$I$4:$I$300,'répartition colonne F'!$A$71)</f>
        <v>0</v>
      </c>
      <c r="AF104" s="68">
        <f>+COUNTIFS(Feuil2!$A$4:$A$300,0.01,Feuil2!$H$4:$H$300,AF73,Feuil2!$I$4:$I$300,'répartition colonne F'!$A$71)</f>
        <v>0</v>
      </c>
      <c r="AG104" s="68">
        <f>+COUNTIFS(Feuil2!$A$4:$A$300,B104,Feuil2!$H$4:$H$300,$AJ$4,Feuil2!$I$4:$I$300,'répartition colonne F'!$A$71)</f>
        <v>0</v>
      </c>
      <c r="AP104" s="209"/>
      <c r="AQ104" s="198"/>
      <c r="AR104" s="79"/>
      <c r="AS104" s="80"/>
      <c r="AT104" s="80"/>
      <c r="AU104" s="80"/>
      <c r="AV104" s="80"/>
      <c r="AW104" s="80"/>
      <c r="AX104" s="80"/>
      <c r="AY104" s="80"/>
      <c r="AZ104" s="80"/>
      <c r="BA104" s="80"/>
      <c r="BB104" s="80"/>
      <c r="BC104" s="80"/>
      <c r="BD104" s="80"/>
      <c r="BE104" s="80"/>
      <c r="BF104" s="80"/>
      <c r="BG104" s="80"/>
      <c r="BH104" s="80"/>
    </row>
    <row r="105" spans="1:60" ht="15.75" x14ac:dyDescent="0.25">
      <c r="B105" s="73" t="s">
        <v>54</v>
      </c>
      <c r="C105" s="74">
        <f>SUM(C74:C104)</f>
        <v>0</v>
      </c>
      <c r="D105" s="74">
        <f t="shared" ref="D105:E105" si="7">SUM(D74:D104)</f>
        <v>0</v>
      </c>
      <c r="E105" s="74">
        <f t="shared" si="7"/>
        <v>0</v>
      </c>
      <c r="F105" s="74">
        <f t="shared" ref="F105:AG105" si="8">SUM(F74:F104)</f>
        <v>0</v>
      </c>
      <c r="G105" s="74">
        <f t="shared" si="8"/>
        <v>0</v>
      </c>
      <c r="H105" s="74">
        <f t="shared" si="8"/>
        <v>0</v>
      </c>
      <c r="I105" s="74">
        <f t="shared" ref="I105:AF105" si="9">SUM(I74:I104)</f>
        <v>0</v>
      </c>
      <c r="J105" s="74">
        <f t="shared" si="9"/>
        <v>0</v>
      </c>
      <c r="K105" s="74">
        <f t="shared" si="9"/>
        <v>0</v>
      </c>
      <c r="L105" s="74">
        <f t="shared" si="9"/>
        <v>0</v>
      </c>
      <c r="M105" s="74">
        <f t="shared" si="9"/>
        <v>0</v>
      </c>
      <c r="N105" s="74">
        <f t="shared" si="9"/>
        <v>0</v>
      </c>
      <c r="O105" s="74">
        <f t="shared" si="9"/>
        <v>0</v>
      </c>
      <c r="P105" s="74">
        <f t="shared" si="9"/>
        <v>0</v>
      </c>
      <c r="Q105" s="74">
        <f t="shared" si="9"/>
        <v>0</v>
      </c>
      <c r="R105" s="74">
        <f t="shared" si="9"/>
        <v>0</v>
      </c>
      <c r="S105" s="74">
        <f t="shared" si="9"/>
        <v>0</v>
      </c>
      <c r="T105" s="74">
        <f t="shared" si="9"/>
        <v>0</v>
      </c>
      <c r="U105" s="74">
        <f t="shared" si="9"/>
        <v>0</v>
      </c>
      <c r="V105" s="74">
        <f t="shared" si="9"/>
        <v>0</v>
      </c>
      <c r="W105" s="74">
        <f t="shared" si="9"/>
        <v>0</v>
      </c>
      <c r="X105" s="74">
        <f t="shared" si="9"/>
        <v>0</v>
      </c>
      <c r="Y105" s="74">
        <f t="shared" si="9"/>
        <v>0</v>
      </c>
      <c r="Z105" s="74">
        <f t="shared" si="9"/>
        <v>0</v>
      </c>
      <c r="AA105" s="74">
        <f t="shared" si="9"/>
        <v>0</v>
      </c>
      <c r="AB105" s="74">
        <f t="shared" si="9"/>
        <v>0</v>
      </c>
      <c r="AC105" s="74">
        <f t="shared" si="9"/>
        <v>0</v>
      </c>
      <c r="AD105" s="74">
        <f t="shared" si="9"/>
        <v>0</v>
      </c>
      <c r="AE105" s="74">
        <f t="shared" si="9"/>
        <v>0</v>
      </c>
      <c r="AF105" s="74">
        <f t="shared" si="9"/>
        <v>0</v>
      </c>
      <c r="AG105" s="74">
        <f t="shared" si="8"/>
        <v>0</v>
      </c>
      <c r="AH105" s="75">
        <f>SUM(C105:AG105)</f>
        <v>0</v>
      </c>
      <c r="AP105" s="209"/>
      <c r="AQ105" s="79"/>
      <c r="AR105" s="80"/>
      <c r="AS105" s="80"/>
      <c r="AT105" s="80"/>
      <c r="AU105" s="80"/>
      <c r="AV105" s="80"/>
      <c r="AW105" s="80"/>
      <c r="AX105" s="80"/>
      <c r="AY105" s="80"/>
      <c r="AZ105" s="80"/>
      <c r="BA105" s="80"/>
      <c r="BB105" s="80"/>
      <c r="BC105" s="80"/>
      <c r="BD105" s="80"/>
      <c r="BE105" s="80"/>
      <c r="BF105" s="80"/>
      <c r="BG105" s="80"/>
    </row>
    <row r="106" spans="1:60" ht="15" customHeight="1" x14ac:dyDescent="0.25">
      <c r="A106" s="82" t="s">
        <v>53</v>
      </c>
      <c r="AP106" s="209"/>
      <c r="AQ106" s="197"/>
      <c r="AR106" s="197"/>
      <c r="AS106" s="197"/>
      <c r="AT106" s="197"/>
      <c r="AU106" s="197"/>
      <c r="AV106" s="197"/>
      <c r="AW106" s="197"/>
      <c r="AX106" s="197"/>
      <c r="AY106" s="197"/>
      <c r="AZ106" s="197"/>
      <c r="BA106" s="197"/>
      <c r="BB106" s="197"/>
      <c r="BC106" s="197"/>
      <c r="BD106" s="197"/>
      <c r="BE106" s="197"/>
      <c r="BF106" s="197"/>
      <c r="BG106" s="197"/>
    </row>
    <row r="107" spans="1:60" ht="30" x14ac:dyDescent="0.25">
      <c r="A107" s="77" t="str">
        <f>CONCATENATE(results!$F$3,results!$F$4)</f>
        <v xml:space="preserve">
MIC µg/ml</v>
      </c>
      <c r="B107" s="272" t="str">
        <f>CONCATENATE(results!$W$3, " µg/mL")</f>
        <v>BMD µg/mL</v>
      </c>
      <c r="C107" s="272"/>
      <c r="D107" s="272"/>
      <c r="E107" s="272"/>
      <c r="F107" s="272"/>
      <c r="G107" s="272"/>
      <c r="H107" s="272"/>
      <c r="I107" s="272"/>
      <c r="J107" s="272"/>
      <c r="K107" s="272"/>
      <c r="L107" s="272"/>
      <c r="M107" s="272"/>
      <c r="N107" s="272"/>
      <c r="O107" s="272"/>
      <c r="P107" s="272"/>
      <c r="Q107" s="272"/>
      <c r="R107" s="272"/>
      <c r="S107" s="272"/>
      <c r="T107" s="272"/>
      <c r="U107" s="272"/>
      <c r="V107" s="272"/>
      <c r="W107" s="272"/>
      <c r="X107" s="272"/>
      <c r="Y107" s="272"/>
      <c r="Z107" s="272"/>
      <c r="AA107" s="272"/>
      <c r="AB107" s="272"/>
      <c r="AC107" s="272"/>
      <c r="AD107" s="272"/>
      <c r="AE107" s="272"/>
      <c r="AF107" s="272"/>
      <c r="AG107" s="272"/>
      <c r="AP107" s="108"/>
      <c r="AQ107" s="201"/>
      <c r="AR107" s="201"/>
      <c r="AS107" s="201"/>
      <c r="AT107" s="201"/>
      <c r="AU107" s="201"/>
      <c r="AV107" s="201"/>
      <c r="AW107" s="201"/>
      <c r="AX107" s="201"/>
      <c r="AY107" s="201"/>
      <c r="AZ107" s="201"/>
      <c r="BA107" s="201"/>
      <c r="BB107" s="201"/>
      <c r="BC107" s="201"/>
      <c r="BD107" s="201"/>
      <c r="BE107" s="201"/>
      <c r="BF107" s="201"/>
      <c r="BG107" s="201"/>
    </row>
    <row r="108" spans="1:60" ht="15.75" customHeight="1" x14ac:dyDescent="0.25">
      <c r="A108" s="273" t="s">
        <v>96</v>
      </c>
      <c r="B108" s="67"/>
      <c r="C108" s="159" t="str">
        <f>IF(results!$M$3="BMD",IF($AI$3=1024,"&lt;=0,064",IF($AI$3=256,"&lt;=0,016",IF($AI$3=64,"&lt;=0,004","&lt;=0,002"))),IF($AI$3=1024,"&lt;0,064",IF($AI$3=256,"&lt;0,016",IF($AI$3=64,"&lt;0,004","&lt;0,002"))))</f>
        <v>&lt;=0,016</v>
      </c>
      <c r="D108" s="160" t="str">
        <f>B138</f>
        <v>0,016</v>
      </c>
      <c r="E108" s="160" t="str">
        <f>B137</f>
        <v>0,023</v>
      </c>
      <c r="F108" s="160" t="str">
        <f>B136</f>
        <v>0,032</v>
      </c>
      <c r="G108" s="160" t="str">
        <f>B135</f>
        <v>0,047</v>
      </c>
      <c r="H108" s="160" t="str">
        <f>B134</f>
        <v>0,064</v>
      </c>
      <c r="I108" s="160" t="str">
        <f>B133</f>
        <v>0,094</v>
      </c>
      <c r="J108" s="160" t="str">
        <f>B132</f>
        <v>0,125</v>
      </c>
      <c r="K108" s="160" t="str">
        <f>B131</f>
        <v>0,19</v>
      </c>
      <c r="L108" s="160" t="str">
        <f>B130</f>
        <v>0,25</v>
      </c>
      <c r="M108" s="160" t="str">
        <f>B129</f>
        <v>0,38</v>
      </c>
      <c r="N108" s="160" t="str">
        <f>B128</f>
        <v>0,5</v>
      </c>
      <c r="O108" s="160" t="str">
        <f>B127</f>
        <v>0,75</v>
      </c>
      <c r="P108" s="160" t="str">
        <f>B126</f>
        <v>1</v>
      </c>
      <c r="Q108" s="160" t="str">
        <f>B125</f>
        <v>1,5</v>
      </c>
      <c r="R108" s="160" t="str">
        <f>B124</f>
        <v>2</v>
      </c>
      <c r="S108" s="160" t="str">
        <f>B123</f>
        <v>3</v>
      </c>
      <c r="T108" s="160" t="str">
        <f>B122</f>
        <v>4</v>
      </c>
      <c r="U108" s="160" t="str">
        <f>B121</f>
        <v>6</v>
      </c>
      <c r="V108" s="160" t="str">
        <f>B120</f>
        <v>8</v>
      </c>
      <c r="W108" s="160" t="str">
        <f>B119</f>
        <v>12</v>
      </c>
      <c r="X108" s="160" t="str">
        <f>B118</f>
        <v>16</v>
      </c>
      <c r="Y108" s="160" t="str">
        <f>B117</f>
        <v>24</v>
      </c>
      <c r="Z108" s="160" t="str">
        <f>B116</f>
        <v>32</v>
      </c>
      <c r="AA108" s="160" t="str">
        <f>B115</f>
        <v>48</v>
      </c>
      <c r="AB108" s="160" t="str">
        <f>B114</f>
        <v>64</v>
      </c>
      <c r="AC108" s="160" t="str">
        <f>B113</f>
        <v>96</v>
      </c>
      <c r="AD108" s="160" t="str">
        <f>B112</f>
        <v>128</v>
      </c>
      <c r="AE108" s="160" t="str">
        <f>B111</f>
        <v>192</v>
      </c>
      <c r="AF108" s="160" t="str">
        <f>B110</f>
        <v>256</v>
      </c>
      <c r="AG108" s="156" t="e">
        <f>IF(#REF!="BMD",IF($AI$3=1024,"&gt;1024",IF($AI$3=256,"&gt;256",IF($AI$3=64,"&gt;64","&gt;32"))),IF($AI$3=1024,"&gt;=1024",IF($AI$3=256,"&gt;=256",IF($AI$3=64,"&gt;=64","&gt;=32"))))</f>
        <v>#REF!</v>
      </c>
      <c r="AP108" s="173"/>
      <c r="AQ108" s="197"/>
      <c r="AR108" s="196"/>
      <c r="AS108" s="196"/>
      <c r="AT108" s="196"/>
      <c r="AU108" s="196"/>
      <c r="AV108" s="196"/>
      <c r="AW108" s="196"/>
      <c r="AX108" s="196"/>
      <c r="AY108" s="196"/>
      <c r="AZ108" s="196"/>
      <c r="BA108" s="196"/>
      <c r="BB108" s="196"/>
      <c r="BC108" s="196"/>
      <c r="BD108" s="196"/>
      <c r="BE108" s="196"/>
      <c r="BF108" s="196"/>
      <c r="BG108" s="90"/>
    </row>
    <row r="109" spans="1:60" ht="15.75" x14ac:dyDescent="0.25">
      <c r="A109" s="274"/>
      <c r="B109" s="162" t="str">
        <f>IF($AI$3=1024,"&gt;=1024",IF($AI$3=256,"&gt;=256",IF($AI$3=64,"&gt;=64","&gt;=32")))</f>
        <v>&gt;=256</v>
      </c>
      <c r="C109" s="68">
        <f>+COUNTIFS(Feuil2!$A$4:$A$300,$AJ$4,Feuil2!$H$4:$H$300,0.01,Feuil2!$I$4:$I$300,'répartition colonne F'!$A$106)</f>
        <v>0</v>
      </c>
      <c r="D109" s="68">
        <f>+COUNTIFS(Feuil2!$A$4:$A$300,$AJ$4,Feuil2!$H$4:$H$300,D108,Feuil2!$I$4:$I$300,'répartition colonne F'!$A$106)</f>
        <v>0</v>
      </c>
      <c r="E109" s="68">
        <f>+COUNTIFS(Feuil2!$A$4:$A$300,$AJ$4,Feuil2!$H$4:$H$300,E108,Feuil2!$I$4:$I$300,'répartition colonne F'!$A$106)</f>
        <v>0</v>
      </c>
      <c r="F109" s="68">
        <f>+COUNTIFS(Feuil2!$A$4:$A$300,$AJ$4,Feuil2!$H$4:$H$300,F108,Feuil2!$I$4:$I$300,'répartition colonne F'!$A$106)</f>
        <v>0</v>
      </c>
      <c r="G109" s="68">
        <f>+COUNTIFS(Feuil2!$A$4:$A$300,$AJ$4,Feuil2!$H$4:$H$300,G108,Feuil2!$I$4:$I$300,'répartition colonne F'!$A$106)</f>
        <v>0</v>
      </c>
      <c r="H109" s="68">
        <f>+COUNTIFS(Feuil2!$A$4:$A$300,$AJ$4,Feuil2!$H$4:$H$300,H108,Feuil2!$I$4:$I$300,'répartition colonne F'!$A$106)</f>
        <v>0</v>
      </c>
      <c r="I109" s="68">
        <f>+COUNTIFS(Feuil2!$A$4:$A$300,$AJ$4,Feuil2!$H$4:$H$300,I108,Feuil2!$I$4:$I$300,'répartition colonne F'!$A$106)</f>
        <v>0</v>
      </c>
      <c r="J109" s="68">
        <f>+COUNTIFS(Feuil2!$A$4:$A$300,$AJ$4,Feuil2!$H$4:$H$300,J108,Feuil2!$I$4:$I$300,'répartition colonne F'!$A$106)</f>
        <v>0</v>
      </c>
      <c r="K109" s="68">
        <f>+COUNTIFS(Feuil2!$A$4:$A$300,$AJ$4,Feuil2!$H$4:$H$300,K108,Feuil2!$I$4:$I$300,'répartition colonne F'!$A$106)</f>
        <v>0</v>
      </c>
      <c r="L109" s="68">
        <f>+COUNTIFS(Feuil2!$A$4:$A$300,$AJ$4,Feuil2!$H$4:$H$300,L108,Feuil2!$I$4:$I$300,'répartition colonne F'!$A$106)</f>
        <v>0</v>
      </c>
      <c r="M109" s="68">
        <f>+COUNTIFS(Feuil2!$A$4:$A$300,$AJ$4,Feuil2!$H$4:$H$300,M108,Feuil2!$I$4:$I$300,'répartition colonne F'!$A$106)</f>
        <v>0</v>
      </c>
      <c r="N109" s="68">
        <f>+COUNTIFS(Feuil2!$A$4:$A$300,$AJ$4,Feuil2!$H$4:$H$300,N108,Feuil2!$I$4:$I$300,'répartition colonne F'!$A$106)</f>
        <v>0</v>
      </c>
      <c r="O109" s="68">
        <f>+COUNTIFS(Feuil2!$A$4:$A$300,$AJ$4,Feuil2!$H$4:$H$300,O108,Feuil2!$I$4:$I$300,'répartition colonne F'!$A$106)</f>
        <v>0</v>
      </c>
      <c r="P109" s="68">
        <f>+COUNTIFS(Feuil2!$A$4:$A$300,$AJ$4,Feuil2!$H$4:$H$300,P108,Feuil2!$I$4:$I$300,'répartition colonne F'!$A$106)</f>
        <v>0</v>
      </c>
      <c r="Q109" s="68">
        <f>+COUNTIFS(Feuil2!$A$4:$A$300,$AJ$4,Feuil2!$H$4:$H$300,Q108,Feuil2!$I$4:$I$300,'répartition colonne F'!$A$106)</f>
        <v>0</v>
      </c>
      <c r="R109" s="68">
        <f>+COUNTIFS(Feuil2!$A$4:$A$300,$AJ$4,Feuil2!$H$4:$H$300,R108,Feuil2!$I$4:$I$300,'répartition colonne F'!$A$106)</f>
        <v>0</v>
      </c>
      <c r="S109" s="68">
        <f>+COUNTIFS(Feuil2!$A$4:$A$300,$AJ$4,Feuil2!$H$4:$H$300,S108,Feuil2!$I$4:$I$300,'répartition colonne F'!$A$106)</f>
        <v>0</v>
      </c>
      <c r="T109" s="68">
        <f>+COUNTIFS(Feuil2!$A$4:$A$300,$AJ$4,Feuil2!$H$4:$H$300,T108,Feuil2!$I$4:$I$300,'répartition colonne F'!$A$106)</f>
        <v>0</v>
      </c>
      <c r="U109" s="68">
        <f>+COUNTIFS(Feuil2!$A$4:$A$300,$AJ$4,Feuil2!$H$4:$H$300,U108,Feuil2!$I$4:$I$300,'répartition colonne F'!$A$106)</f>
        <v>0</v>
      </c>
      <c r="V109" s="68">
        <f>+COUNTIFS(Feuil2!$A$4:$A$300,$AJ$4,Feuil2!$H$4:$H$300,V108,Feuil2!$I$4:$I$300,'répartition colonne F'!$A$106)</f>
        <v>0</v>
      </c>
      <c r="W109" s="68">
        <f>+COUNTIFS(Feuil2!$A$4:$A$300,$AJ$4,Feuil2!$H$4:$H$300,W108,Feuil2!$I$4:$I$300,'répartition colonne F'!$A$106)</f>
        <v>0</v>
      </c>
      <c r="X109" s="68">
        <f>+COUNTIFS(Feuil2!$A$4:$A$300,$AJ$4,Feuil2!$H$4:$H$300,X108,Feuil2!$I$4:$I$300,'répartition colonne F'!$A$106)</f>
        <v>0</v>
      </c>
      <c r="Y109" s="68">
        <f>+COUNTIFS(Feuil2!$A$4:$A$300,$AJ$4,Feuil2!$H$4:$H$300,Y108,Feuil2!$I$4:$I$300,'répartition colonne F'!$A$106)</f>
        <v>0</v>
      </c>
      <c r="Z109" s="68">
        <f>+COUNTIFS(Feuil2!$A$4:$A$300,$AJ$4,Feuil2!$H$4:$H$300,Z108,Feuil2!$I$4:$I$300,'répartition colonne F'!$A$106)</f>
        <v>0</v>
      </c>
      <c r="AA109" s="68">
        <f>+COUNTIFS(Feuil2!$A$4:$A$300,$AJ$4,Feuil2!$H$4:$H$300,AA108,Feuil2!$I$4:$I$300,'répartition colonne F'!$A$106)</f>
        <v>0</v>
      </c>
      <c r="AB109" s="68">
        <f>+COUNTIFS(Feuil2!$A$4:$A$300,$AJ$4,Feuil2!$H$4:$H$300,AB108,Feuil2!$I$4:$I$300,'répartition colonne F'!$A$106)</f>
        <v>0</v>
      </c>
      <c r="AC109" s="68">
        <f>+COUNTIFS(Feuil2!$A$4:$A$300,$AJ$4,Feuil2!$H$4:$H$300,AC108,Feuil2!$I$4:$I$300,'répartition colonne F'!$A$106)</f>
        <v>0</v>
      </c>
      <c r="AD109" s="68">
        <f>+COUNTIFS(Feuil2!$A$4:$A$300,$AJ$4,Feuil2!$H$4:$H$300,AD108,Feuil2!$I$4:$I$300,'répartition colonne F'!$A$106)</f>
        <v>0</v>
      </c>
      <c r="AE109" s="68">
        <f>+COUNTIFS(Feuil2!$A$4:$A$300,$AJ$4,Feuil2!$H$4:$H$300,AE108,Feuil2!$I$4:$I$300,'répartition colonne F'!$A$106)</f>
        <v>0</v>
      </c>
      <c r="AF109" s="68">
        <f>+COUNTIFS(Feuil2!$A$4:$A$300,$AJ$4,Feuil2!$H$4:$H$300,AF108,Feuil2!$I$4:$I$300,'répartition colonne F'!$A$106)</f>
        <v>0</v>
      </c>
      <c r="AG109" s="68">
        <f>+COUNTIFS(Feuil2!$A$4:$A$300,$AJ$4,Feuil2!$H$4:$H$300,$AJ$4,Feuil2!$I$4:$I$300,'répartition colonne F'!$A$106)</f>
        <v>0</v>
      </c>
      <c r="AP109" s="173"/>
      <c r="AQ109" s="196"/>
      <c r="AR109" s="80"/>
      <c r="AS109" s="199"/>
      <c r="AT109" s="199"/>
      <c r="AU109" s="199"/>
      <c r="AV109" s="199"/>
      <c r="AW109" s="199"/>
      <c r="AX109" s="199"/>
      <c r="AY109" s="199"/>
      <c r="AZ109" s="199"/>
      <c r="BA109" s="199"/>
      <c r="BB109" s="199"/>
      <c r="BC109" s="199"/>
      <c r="BD109" s="199"/>
      <c r="BE109" s="199"/>
      <c r="BF109" s="199"/>
      <c r="BG109" s="199"/>
    </row>
    <row r="110" spans="1:60" ht="15.75" x14ac:dyDescent="0.25">
      <c r="A110" s="274"/>
      <c r="B110" s="160" t="str">
        <f>IF($AI$3=1024,1024,IF($AI$3=256,"256",IF($AI$3=64,"64","32")))</f>
        <v>256</v>
      </c>
      <c r="C110" s="68">
        <f>+COUNTIFS(Feuil2!$A$4:$A$300,B110,Feuil2!$H$4:$H$300,0.01,Feuil2!$I$4:$I$300,'répartition colonne F'!$A$106)</f>
        <v>0</v>
      </c>
      <c r="D110" s="69">
        <f>+COUNTIFS(results!$F$5:$F$301,'répartition colonne F'!$B110,results!$M$5:$M$301,'répartition colonne F'!D$108,results!$B$5:$B$301,'répartition colonne F'!$A$106)</f>
        <v>0</v>
      </c>
      <c r="E110" s="69">
        <f>+COUNTIFS(results!$F$5:$F$301,'répartition colonne F'!$B110,results!$M$5:$M$301,'répartition colonne F'!E$108,results!$B$5:$B$301,'répartition colonne F'!$A$106)</f>
        <v>0</v>
      </c>
      <c r="F110" s="69">
        <f>+COUNTIFS(results!$F$5:$F$301,'répartition colonne F'!$B110,results!$M$5:$M$301,'répartition colonne F'!F$108,results!$B$5:$B$301,'répartition colonne F'!$A$106)</f>
        <v>0</v>
      </c>
      <c r="G110" s="69">
        <f>+COUNTIFS(results!$F$5:$F$301,'répartition colonne F'!$B110,results!$M$5:$M$301,'répartition colonne F'!G$108,results!$B$5:$B$301,'répartition colonne F'!$A$106)</f>
        <v>0</v>
      </c>
      <c r="H110" s="69">
        <f>+COUNTIFS(results!$F$5:$F$301,'répartition colonne F'!$B110,results!$M$5:$M$301,'répartition colonne F'!H$108,results!$B$5:$B$301,'répartition colonne F'!$A$106)</f>
        <v>0</v>
      </c>
      <c r="I110" s="69">
        <f>+COUNTIFS(results!$F$5:$F$301,'répartition colonne F'!$B110,results!$M$5:$M$301,'répartition colonne F'!I$108,results!$B$5:$B$301,'répartition colonne F'!$A$106)</f>
        <v>0</v>
      </c>
      <c r="J110" s="69">
        <f>+COUNTIFS(results!$F$5:$F$301,'répartition colonne F'!$B110,results!$M$5:$M$301,'répartition colonne F'!J$108,results!$B$5:$B$301,'répartition colonne F'!$A$106)</f>
        <v>0</v>
      </c>
      <c r="K110" s="69">
        <f>+COUNTIFS(results!$F$5:$F$301,'répartition colonne F'!$B110,results!$M$5:$M$301,'répartition colonne F'!K$108,results!$B$5:$B$301,'répartition colonne F'!$A$106)</f>
        <v>0</v>
      </c>
      <c r="L110" s="69">
        <f>+COUNTIFS(results!$F$5:$F$301,'répartition colonne F'!$B110,results!$M$5:$M$301,'répartition colonne F'!L$108,results!$B$5:$B$301,'répartition colonne F'!$A$106)</f>
        <v>0</v>
      </c>
      <c r="M110" s="69">
        <f>+COUNTIFS(results!$F$5:$F$301,'répartition colonne F'!$B110,results!$M$5:$M$301,'répartition colonne F'!M$108,results!$B$5:$B$301,'répartition colonne F'!$A$106)</f>
        <v>0</v>
      </c>
      <c r="N110" s="69">
        <f>+COUNTIFS(results!$F$5:$F$301,'répartition colonne F'!$B110,results!$M$5:$M$301,'répartition colonne F'!N$108,results!$B$5:$B$301,'répartition colonne F'!$A$106)</f>
        <v>0</v>
      </c>
      <c r="O110" s="69">
        <f>+COUNTIFS(results!$F$5:$F$301,'répartition colonne F'!$B110,results!$M$5:$M$301,'répartition colonne F'!O$108,results!$B$5:$B$301,'répartition colonne F'!$A$106)</f>
        <v>0</v>
      </c>
      <c r="P110" s="69">
        <f>+COUNTIFS(results!$F$5:$F$301,'répartition colonne F'!$B110,results!$M$5:$M$301,'répartition colonne F'!P$108,results!$B$5:$B$301,'répartition colonne F'!$A$106)</f>
        <v>0</v>
      </c>
      <c r="Q110" s="69">
        <f>+COUNTIFS(results!$F$5:$F$301,'répartition colonne F'!$B110,results!$M$5:$M$301,'répartition colonne F'!Q$108,results!$B$5:$B$301,'répartition colonne F'!$A$106)</f>
        <v>0</v>
      </c>
      <c r="R110" s="69">
        <f>+COUNTIFS(results!$F$5:$F$301,'répartition colonne F'!$B110,results!$M$5:$M$301,'répartition colonne F'!R$108,results!$B$5:$B$301,'répartition colonne F'!$A$106)</f>
        <v>0</v>
      </c>
      <c r="S110" s="69">
        <f>+COUNTIFS(results!$F$5:$F$301,'répartition colonne F'!$B110,results!$M$5:$M$301,'répartition colonne F'!S$108,results!$B$5:$B$301,'répartition colonne F'!$A$106)</f>
        <v>0</v>
      </c>
      <c r="T110" s="69">
        <f>+COUNTIFS(results!$F$5:$F$301,'répartition colonne F'!$B110,results!$M$5:$M$301,'répartition colonne F'!T$108,results!$B$5:$B$301,'répartition colonne F'!$A$106)</f>
        <v>0</v>
      </c>
      <c r="U110" s="69">
        <f>+COUNTIFS(results!$F$5:$F$301,'répartition colonne F'!$B110,results!$M$5:$M$301,'répartition colonne F'!U$108,results!$B$5:$B$301,'répartition colonne F'!$A$106)</f>
        <v>0</v>
      </c>
      <c r="V110" s="69">
        <f>+COUNTIFS(results!$F$5:$F$301,'répartition colonne F'!$B110,results!$M$5:$M$301,'répartition colonne F'!V$108,results!$B$5:$B$301,'répartition colonne F'!$A$106)</f>
        <v>0</v>
      </c>
      <c r="W110" s="69">
        <f>+COUNTIFS(results!$F$5:$F$301,'répartition colonne F'!$B110,results!$M$5:$M$301,'répartition colonne F'!W$108,results!$B$5:$B$301,'répartition colonne F'!$A$106)</f>
        <v>0</v>
      </c>
      <c r="X110" s="69">
        <f>+COUNTIFS(results!$F$5:$F$301,'répartition colonne F'!$B110,results!$M$5:$M$301,'répartition colonne F'!X$108,results!$B$5:$B$301,'répartition colonne F'!$A$106)</f>
        <v>0</v>
      </c>
      <c r="Y110" s="69">
        <f>+COUNTIFS(results!$F$5:$F$301,'répartition colonne F'!$B110,results!$M$5:$M$301,'répartition colonne F'!Y$108,results!$B$5:$B$301,'répartition colonne F'!$A$106)</f>
        <v>0</v>
      </c>
      <c r="Z110" s="69">
        <f>+COUNTIFS(results!$F$5:$F$301,'répartition colonne F'!$B110,results!$M$5:$M$301,'répartition colonne F'!Z$108,results!$B$5:$B$301,'répartition colonne F'!$A$106)</f>
        <v>0</v>
      </c>
      <c r="AA110" s="69">
        <f>+COUNTIFS(results!$F$5:$F$301,'répartition colonne F'!$B110,results!$M$5:$M$301,'répartition colonne F'!AA$108,results!$B$5:$B$301,'répartition colonne F'!$A$106)</f>
        <v>0</v>
      </c>
      <c r="AB110" s="69">
        <f>+COUNTIFS(results!$F$5:$F$301,'répartition colonne F'!$B110,results!$M$5:$M$301,'répartition colonne F'!AB$108,results!$B$5:$B$301,'répartition colonne F'!$A$106)</f>
        <v>0</v>
      </c>
      <c r="AC110" s="69">
        <f>+COUNTIFS(results!$F$5:$F$301,'répartition colonne F'!$B110,results!$M$5:$M$301,'répartition colonne F'!AC$108,results!$B$5:$B$301,'répartition colonne F'!$A$106)</f>
        <v>0</v>
      </c>
      <c r="AD110" s="70">
        <f>+COUNTIFS(results!$F$5:$F$301,'répartition colonne F'!$B110,results!$M$5:$M$301,'répartition colonne F'!AD$108,results!$B$5:$B$301,'répartition colonne F'!$A$106)</f>
        <v>0</v>
      </c>
      <c r="AE110" s="70">
        <f>+COUNTIFS(results!$F$5:$F$301,'répartition colonne F'!$B110,results!$M$5:$M$301,'répartition colonne F'!AE$108,results!$B$5:$B$301,'répartition colonne F'!$A$106)</f>
        <v>0</v>
      </c>
      <c r="AF110" s="71">
        <f>+COUNTIFS(results!$F$5:$F$301,'répartition colonne F'!$B110,results!$M$5:$M$301,'répartition colonne F'!AF$108,results!$B$5:$B$301,'répartition colonne F'!$A$106)</f>
        <v>0</v>
      </c>
      <c r="AG110" s="68">
        <f>+COUNTIFS(Feuil2!$A$4:$A$300,B110,Feuil2!$H$4:$H$300,$AJ$4,Feuil2!$I$4:$I$300,'répartition colonne F'!$A$106)</f>
        <v>0</v>
      </c>
      <c r="AL110" t="str">
        <f>IF(results!$M$3="Etest",IF(AF113=0,1),"BMD")</f>
        <v>BMD</v>
      </c>
      <c r="AM110">
        <v>24</v>
      </c>
      <c r="AP110" s="173"/>
      <c r="AQ110" s="196"/>
      <c r="AR110" s="199"/>
      <c r="AS110" s="80"/>
      <c r="AT110" s="80"/>
      <c r="AU110" s="80"/>
      <c r="AV110" s="80"/>
      <c r="AW110" s="80"/>
      <c r="AX110" s="80"/>
      <c r="AY110" s="80"/>
      <c r="AZ110" s="80"/>
      <c r="BA110" s="80"/>
      <c r="BB110" s="80"/>
      <c r="BC110" s="80"/>
      <c r="BD110" s="80"/>
      <c r="BE110" s="80"/>
      <c r="BF110" s="80"/>
      <c r="BG110" s="199"/>
    </row>
    <row r="111" spans="1:60" ht="15.75" x14ac:dyDescent="0.25">
      <c r="A111" s="274"/>
      <c r="B111" s="160" t="str">
        <f>IF($AI$3=1024,768,IF($AI$3=256,"192",IF($AI$3=64,"48","24")))</f>
        <v>192</v>
      </c>
      <c r="C111" s="68">
        <f>+COUNTIFS(Feuil2!$A$4:$A$300,B111,Feuil2!$H$4:$H$300,0.01,Feuil2!$I$4:$I$300,'répartition colonne F'!$A$106)</f>
        <v>0</v>
      </c>
      <c r="D111" s="69">
        <f>+COUNTIFS(results!$F$5:$F$301,'répartition colonne F'!$B111,results!$M$5:$M$301,'répartition colonne F'!D$108,results!$B$5:$B$301,'répartition colonne F'!$A$106)</f>
        <v>0</v>
      </c>
      <c r="E111" s="69">
        <f>+COUNTIFS(results!$F$5:$F$301,'répartition colonne F'!$B111,results!$M$5:$M$301,'répartition colonne F'!E$108,results!$B$5:$B$301,'répartition colonne F'!$A$106)</f>
        <v>0</v>
      </c>
      <c r="F111" s="69">
        <f>+COUNTIFS(results!$F$5:$F$301,'répartition colonne F'!$B111,results!$M$5:$M$301,'répartition colonne F'!F$108,results!$B$5:$B$301,'répartition colonne F'!$A$106)</f>
        <v>0</v>
      </c>
      <c r="G111" s="69">
        <f>+COUNTIFS(results!$F$5:$F$301,'répartition colonne F'!$B111,results!$M$5:$M$301,'répartition colonne F'!G$108,results!$B$5:$B$301,'répartition colonne F'!$A$106)</f>
        <v>0</v>
      </c>
      <c r="H111" s="69">
        <f>+COUNTIFS(results!$F$5:$F$301,'répartition colonne F'!$B111,results!$M$5:$M$301,'répartition colonne F'!H$108,results!$B$5:$B$301,'répartition colonne F'!$A$106)</f>
        <v>0</v>
      </c>
      <c r="I111" s="69">
        <f>+COUNTIFS(results!$F$5:$F$301,'répartition colonne F'!$B111,results!$M$5:$M$301,'répartition colonne F'!I$108,results!$B$5:$B$301,'répartition colonne F'!$A$106)</f>
        <v>0</v>
      </c>
      <c r="J111" s="69">
        <f>+COUNTIFS(results!$F$5:$F$301,'répartition colonne F'!$B111,results!$M$5:$M$301,'répartition colonne F'!J$108,results!$B$5:$B$301,'répartition colonne F'!$A$106)</f>
        <v>0</v>
      </c>
      <c r="K111" s="69">
        <f>+COUNTIFS(results!$F$5:$F$301,'répartition colonne F'!$B111,results!$M$5:$M$301,'répartition colonne F'!K$108,results!$B$5:$B$301,'répartition colonne F'!$A$106)</f>
        <v>0</v>
      </c>
      <c r="L111" s="69">
        <f>+COUNTIFS(results!$F$5:$F$301,'répartition colonne F'!$B111,results!$M$5:$M$301,'répartition colonne F'!L$108,results!$B$5:$B$301,'répartition colonne F'!$A$106)</f>
        <v>0</v>
      </c>
      <c r="M111" s="69">
        <f>+COUNTIFS(results!$F$5:$F$301,'répartition colonne F'!$B111,results!$M$5:$M$301,'répartition colonne F'!M$108,results!$B$5:$B$301,'répartition colonne F'!$A$106)</f>
        <v>0</v>
      </c>
      <c r="N111" s="69">
        <f>+COUNTIFS(results!$F$5:$F$301,'répartition colonne F'!$B111,results!$M$5:$M$301,'répartition colonne F'!N$108,results!$B$5:$B$301,'répartition colonne F'!$A$106)</f>
        <v>0</v>
      </c>
      <c r="O111" s="69">
        <f>+COUNTIFS(results!$F$5:$F$301,'répartition colonne F'!$B111,results!$M$5:$M$301,'répartition colonne F'!O$108,results!$B$5:$B$301,'répartition colonne F'!$A$106)</f>
        <v>0</v>
      </c>
      <c r="P111" s="69">
        <f>+COUNTIFS(results!$F$5:$F$301,'répartition colonne F'!$B111,results!$M$5:$M$301,'répartition colonne F'!P$108,results!$B$5:$B$301,'répartition colonne F'!$A$106)</f>
        <v>0</v>
      </c>
      <c r="Q111" s="69">
        <f>+COUNTIFS(results!$F$5:$F$301,'répartition colonne F'!$B111,results!$M$5:$M$301,'répartition colonne F'!Q$108,results!$B$5:$B$301,'répartition colonne F'!$A$106)</f>
        <v>0</v>
      </c>
      <c r="R111" s="69">
        <f>+COUNTIFS(results!$F$5:$F$301,'répartition colonne F'!$B111,results!$M$5:$M$301,'répartition colonne F'!R$108,results!$B$5:$B$301,'répartition colonne F'!$A$106)</f>
        <v>0</v>
      </c>
      <c r="S111" s="69">
        <f>+COUNTIFS(results!$F$5:$F$301,'répartition colonne F'!$B111,results!$M$5:$M$301,'répartition colonne F'!S$108,results!$B$5:$B$301,'répartition colonne F'!$A$106)</f>
        <v>0</v>
      </c>
      <c r="T111" s="69">
        <f>+COUNTIFS(results!$F$5:$F$301,'répartition colonne F'!$B111,results!$M$5:$M$301,'répartition colonne F'!T$108,results!$B$5:$B$301,'répartition colonne F'!$A$106)</f>
        <v>0</v>
      </c>
      <c r="U111" s="69">
        <f>+COUNTIFS(results!$F$5:$F$301,'répartition colonne F'!$B111,results!$M$5:$M$301,'répartition colonne F'!U$108,results!$B$5:$B$301,'répartition colonne F'!$A$106)</f>
        <v>0</v>
      </c>
      <c r="V111" s="69">
        <f>+COUNTIFS(results!$F$5:$F$301,'répartition colonne F'!$B111,results!$M$5:$M$301,'répartition colonne F'!V$108,results!$B$5:$B$301,'répartition colonne F'!$A$106)</f>
        <v>0</v>
      </c>
      <c r="W111" s="69">
        <f>+COUNTIFS(results!$F$5:$F$301,'répartition colonne F'!$B111,results!$M$5:$M$301,'répartition colonne F'!W$108,results!$B$5:$B$301,'répartition colonne F'!$A$106)</f>
        <v>0</v>
      </c>
      <c r="X111" s="69">
        <f>+COUNTIFS(results!$F$5:$F$301,'répartition colonne F'!$B111,results!$M$5:$M$301,'répartition colonne F'!X$108,results!$B$5:$B$301,'répartition colonne F'!$A$106)</f>
        <v>0</v>
      </c>
      <c r="Y111" s="69">
        <f>+COUNTIFS(results!$F$5:$F$301,'répartition colonne F'!$B111,results!$M$5:$M$301,'répartition colonne F'!Y$108,results!$B$5:$B$301,'répartition colonne F'!$A$106)</f>
        <v>0</v>
      </c>
      <c r="Z111" s="69">
        <f>+COUNTIFS(results!$F$5:$F$301,'répartition colonne F'!$B111,results!$M$5:$M$301,'répartition colonne F'!Z$108,results!$B$5:$B$301,'répartition colonne F'!$A$106)</f>
        <v>0</v>
      </c>
      <c r="AA111" s="69">
        <f>+COUNTIFS(results!$F$5:$F$301,'répartition colonne F'!$B111,results!$M$5:$M$301,'répartition colonne F'!AA$108,results!$B$5:$B$301,'répartition colonne F'!$A$106)</f>
        <v>0</v>
      </c>
      <c r="AB111" s="69">
        <f>+COUNTIFS(results!$F$5:$F$301,'répartition colonne F'!$B111,results!$M$5:$M$301,'répartition colonne F'!AB$108,results!$B$5:$B$301,'répartition colonne F'!$A$106)</f>
        <v>0</v>
      </c>
      <c r="AC111" s="70">
        <f>+COUNTIFS(results!$F$5:$F$301,'répartition colonne F'!$B111,results!$M$5:$M$301,'répartition colonne F'!AC$108,results!$B$5:$B$301,'répartition colonne F'!$A$106)</f>
        <v>0</v>
      </c>
      <c r="AD111" s="70">
        <f>+COUNTIFS(results!$F$5:$F$301,'répartition colonne F'!$B111,results!$M$5:$M$301,'répartition colonne F'!AD$108,results!$B$5:$B$301,'répartition colonne F'!$A$106)</f>
        <v>0</v>
      </c>
      <c r="AE111" s="71">
        <f>+COUNTIFS(results!$F$5:$F$301,'répartition colonne F'!$B111,results!$M$5:$M$301,'répartition colonne F'!AE$108,results!$B$5:$B$301,'répartition colonne F'!$A$106)</f>
        <v>0</v>
      </c>
      <c r="AF111" s="70">
        <f>+COUNTIFS(results!$F$5:$F$301,'répartition colonne F'!$B111,results!$M$5:$M$301,'répartition colonne F'!AF$108,results!$B$5:$B$301,'répartition colonne F'!$A$106)</f>
        <v>0</v>
      </c>
      <c r="AG111" s="68">
        <f>+COUNTIFS(Feuil2!$A$4:$A$300,B111,Feuil2!$H$4:$H$300,$AJ$4,Feuil2!$I$4:$I$300,'répartition colonne F'!$A$106)</f>
        <v>0</v>
      </c>
      <c r="AP111" s="173"/>
      <c r="AQ111" s="196"/>
      <c r="AR111" s="199"/>
      <c r="AS111" s="80"/>
      <c r="AT111" s="80"/>
      <c r="AU111" s="80"/>
      <c r="AV111" s="80"/>
      <c r="AW111" s="80"/>
      <c r="AX111" s="80"/>
      <c r="AY111" s="80"/>
      <c r="AZ111" s="80"/>
      <c r="BA111" s="80"/>
      <c r="BB111" s="80"/>
      <c r="BC111" s="80"/>
      <c r="BD111" s="80"/>
      <c r="BE111" s="80"/>
      <c r="BF111" s="80"/>
      <c r="BG111" s="199"/>
    </row>
    <row r="112" spans="1:60" ht="15.75" x14ac:dyDescent="0.25">
      <c r="A112" s="274"/>
      <c r="B112" s="160" t="str">
        <f>IF($AI$3=1024,512,IF($AI$3=256,"128",IF($AI$3=64,"32","16")))</f>
        <v>128</v>
      </c>
      <c r="C112" s="68">
        <f>+COUNTIFS(Feuil2!$A$4:$A$300,B112,Feuil2!$H$4:$H$300,0.01,Feuil2!$I$4:$I$300,'répartition colonne F'!$A$106)</f>
        <v>0</v>
      </c>
      <c r="D112" s="69">
        <f>+COUNTIFS(results!$F$5:$F$301,'répartition colonne F'!$B112,results!$M$5:$M$301,'répartition colonne F'!D$108,results!$B$5:$B$301,'répartition colonne F'!$A$106)</f>
        <v>0</v>
      </c>
      <c r="E112" s="69">
        <f>+COUNTIFS(results!$F$5:$F$301,'répartition colonne F'!$B112,results!$M$5:$M$301,'répartition colonne F'!E$108,results!$B$5:$B$301,'répartition colonne F'!$A$106)</f>
        <v>0</v>
      </c>
      <c r="F112" s="69">
        <f>+COUNTIFS(results!$F$5:$F$301,'répartition colonne F'!$B112,results!$M$5:$M$301,'répartition colonne F'!F$108,results!$B$5:$B$301,'répartition colonne F'!$A$106)</f>
        <v>0</v>
      </c>
      <c r="G112" s="69">
        <f>+COUNTIFS(results!$F$5:$F$301,'répartition colonne F'!$B112,results!$M$5:$M$301,'répartition colonne F'!G$108,results!$B$5:$B$301,'répartition colonne F'!$A$106)</f>
        <v>0</v>
      </c>
      <c r="H112" s="69">
        <f>+COUNTIFS(results!$F$5:$F$301,'répartition colonne F'!$B112,results!$M$5:$M$301,'répartition colonne F'!H$108,results!$B$5:$B$301,'répartition colonne F'!$A$106)</f>
        <v>0</v>
      </c>
      <c r="I112" s="69">
        <f>+COUNTIFS(results!$F$5:$F$301,'répartition colonne F'!$B112,results!$M$5:$M$301,'répartition colonne F'!I$108,results!$B$5:$B$301,'répartition colonne F'!$A$106)</f>
        <v>0</v>
      </c>
      <c r="J112" s="69">
        <f>+COUNTIFS(results!$F$5:$F$301,'répartition colonne F'!$B112,results!$M$5:$M$301,'répartition colonne F'!J$108,results!$B$5:$B$301,'répartition colonne F'!$A$106)</f>
        <v>0</v>
      </c>
      <c r="K112" s="69">
        <f>+COUNTIFS(results!$F$5:$F$301,'répartition colonne F'!$B112,results!$M$5:$M$301,'répartition colonne F'!K$108,results!$B$5:$B$301,'répartition colonne F'!$A$106)</f>
        <v>0</v>
      </c>
      <c r="L112" s="69">
        <f>+COUNTIFS(results!$F$5:$F$301,'répartition colonne F'!$B112,results!$M$5:$M$301,'répartition colonne F'!L$108,results!$B$5:$B$301,'répartition colonne F'!$A$106)</f>
        <v>0</v>
      </c>
      <c r="M112" s="69">
        <f>+COUNTIFS(results!$F$5:$F$301,'répartition colonne F'!$B112,results!$M$5:$M$301,'répartition colonne F'!M$108,results!$B$5:$B$301,'répartition colonne F'!$A$106)</f>
        <v>0</v>
      </c>
      <c r="N112" s="69">
        <f>+COUNTIFS(results!$F$5:$F$301,'répartition colonne F'!$B112,results!$M$5:$M$301,'répartition colonne F'!N$108,results!$B$5:$B$301,'répartition colonne F'!$A$106)</f>
        <v>0</v>
      </c>
      <c r="O112" s="69">
        <f>+COUNTIFS(results!$F$5:$F$301,'répartition colonne F'!$B112,results!$M$5:$M$301,'répartition colonne F'!O$108,results!$B$5:$B$301,'répartition colonne F'!$A$106)</f>
        <v>0</v>
      </c>
      <c r="P112" s="69">
        <f>+COUNTIFS(results!$F$5:$F$301,'répartition colonne F'!$B112,results!$M$5:$M$301,'répartition colonne F'!P$108,results!$B$5:$B$301,'répartition colonne F'!$A$106)</f>
        <v>0</v>
      </c>
      <c r="Q112" s="69">
        <f>+COUNTIFS(results!$F$5:$F$301,'répartition colonne F'!$B112,results!$M$5:$M$301,'répartition colonne F'!Q$108,results!$B$5:$B$301,'répartition colonne F'!$A$106)</f>
        <v>0</v>
      </c>
      <c r="R112" s="69">
        <f>+COUNTIFS(results!$F$5:$F$301,'répartition colonne F'!$B112,results!$M$5:$M$301,'répartition colonne F'!R$108,results!$B$5:$B$301,'répartition colonne F'!$A$106)</f>
        <v>0</v>
      </c>
      <c r="S112" s="69">
        <f>+COUNTIFS(results!$F$5:$F$301,'répartition colonne F'!$B112,results!$M$5:$M$301,'répartition colonne F'!S$108,results!$B$5:$B$301,'répartition colonne F'!$A$106)</f>
        <v>0</v>
      </c>
      <c r="T112" s="69">
        <f>+COUNTIFS(results!$F$5:$F$301,'répartition colonne F'!$B112,results!$M$5:$M$301,'répartition colonne F'!T$108,results!$B$5:$B$301,'répartition colonne F'!$A$106)</f>
        <v>0</v>
      </c>
      <c r="U112" s="69">
        <f>+COUNTIFS(results!$F$5:$F$301,'répartition colonne F'!$B112,results!$M$5:$M$301,'répartition colonne F'!U$108,results!$B$5:$B$301,'répartition colonne F'!$A$106)</f>
        <v>0</v>
      </c>
      <c r="V112" s="69">
        <f>+COUNTIFS(results!$F$5:$F$301,'répartition colonne F'!$B112,results!$M$5:$M$301,'répartition colonne F'!V$108,results!$B$5:$B$301,'répartition colonne F'!$A$106)</f>
        <v>0</v>
      </c>
      <c r="W112" s="69">
        <f>+COUNTIFS(results!$F$5:$F$301,'répartition colonne F'!$B112,results!$M$5:$M$301,'répartition colonne F'!W$108,results!$B$5:$B$301,'répartition colonne F'!$A$106)</f>
        <v>0</v>
      </c>
      <c r="X112" s="69">
        <f>+COUNTIFS(results!$F$5:$F$301,'répartition colonne F'!$B112,results!$M$5:$M$301,'répartition colonne F'!X$108,results!$B$5:$B$301,'répartition colonne F'!$A$106)</f>
        <v>0</v>
      </c>
      <c r="Y112" s="69">
        <f>+COUNTIFS(results!$F$5:$F$301,'répartition colonne F'!$B112,results!$M$5:$M$301,'répartition colonne F'!Y$108,results!$B$5:$B$301,'répartition colonne F'!$A$106)</f>
        <v>0</v>
      </c>
      <c r="Z112" s="69">
        <f>+COUNTIFS(results!$F$5:$F$301,'répartition colonne F'!$B112,results!$M$5:$M$301,'répartition colonne F'!Z$108,results!$B$5:$B$301,'répartition colonne F'!$A$106)</f>
        <v>0</v>
      </c>
      <c r="AA112" s="69">
        <f>+COUNTIFS(results!$F$5:$F$301,'répartition colonne F'!$B112,results!$M$5:$M$301,'répartition colonne F'!AA$108,results!$B$5:$B$301,'répartition colonne F'!$A$106)</f>
        <v>0</v>
      </c>
      <c r="AB112" s="70">
        <f>+COUNTIFS(results!$F$5:$F$301,'répartition colonne F'!$B112,results!$M$5:$M$301,'répartition colonne F'!AB$108,results!$B$5:$B$301,'répartition colonne F'!$A$106)</f>
        <v>0</v>
      </c>
      <c r="AC112" s="70">
        <f>+COUNTIFS(results!$F$5:$F$301,'répartition colonne F'!$B112,results!$M$5:$M$301,'répartition colonne F'!AC$108,results!$B$5:$B$301,'répartition colonne F'!$A$106)</f>
        <v>0</v>
      </c>
      <c r="AD112" s="71">
        <f>+COUNTIFS(results!$F$5:$F$301,'répartition colonne F'!$B112,results!$M$5:$M$301,'répartition colonne F'!AD$108,results!$B$5:$B$301,'répartition colonne F'!$A$106)</f>
        <v>0</v>
      </c>
      <c r="AE112" s="70">
        <f>+COUNTIFS(results!$F$5:$F$301,'répartition colonne F'!$B112,results!$M$5:$M$301,'répartition colonne F'!AE$108,results!$B$5:$B$301,'répartition colonne F'!$A$106)</f>
        <v>0</v>
      </c>
      <c r="AF112" s="70">
        <f>+COUNTIFS(results!$F$5:$F$301,'répartition colonne F'!$B112,results!$M$5:$M$301,'répartition colonne F'!AF$108,results!$B$5:$B$301,'répartition colonne F'!$A$106)</f>
        <v>0</v>
      </c>
      <c r="AG112" s="68">
        <f>+COUNTIFS(Feuil2!$A$4:$A$300,B112,Feuil2!$H$4:$H$300,$AJ$4,Feuil2!$I$4:$I$300,'répartition colonne F'!$A$106)</f>
        <v>0</v>
      </c>
      <c r="AL112" t="str">
        <f>IF(results!$M$3="Etest",IF(AD115=0,1),"BMD")</f>
        <v>BMD</v>
      </c>
      <c r="AM112">
        <v>12</v>
      </c>
      <c r="AP112" s="173"/>
      <c r="AQ112" s="196"/>
      <c r="AR112" s="199"/>
      <c r="AS112" s="80"/>
      <c r="AT112" s="80"/>
      <c r="AU112" s="80"/>
      <c r="AV112" s="80"/>
      <c r="AW112" s="80"/>
      <c r="AX112" s="80"/>
      <c r="AY112" s="80"/>
      <c r="AZ112" s="80"/>
      <c r="BA112" s="80"/>
      <c r="BB112" s="80"/>
      <c r="BC112" s="80"/>
      <c r="BD112" s="80"/>
      <c r="BE112" s="80"/>
      <c r="BF112" s="80"/>
      <c r="BG112" s="199"/>
    </row>
    <row r="113" spans="1:59" ht="15.75" x14ac:dyDescent="0.25">
      <c r="A113" s="274"/>
      <c r="B113" s="160" t="str">
        <f>IF($AI$3=1024,384,IF($AI$3=256,"96",IF($AI$3=64,"24","12")))</f>
        <v>96</v>
      </c>
      <c r="C113" s="68">
        <f>+COUNTIFS(Feuil2!$A$4:$A$300,B113,Feuil2!$H$4:$H$300,0.01,Feuil2!$I$4:$I$300,'répartition colonne F'!$A$106)</f>
        <v>0</v>
      </c>
      <c r="D113" s="69">
        <f>+COUNTIFS(results!$F$5:$F$301,'répartition colonne F'!$B113,results!$M$5:$M$301,'répartition colonne F'!D$108,results!$B$5:$B$301,'répartition colonne F'!$A$106)</f>
        <v>0</v>
      </c>
      <c r="E113" s="69">
        <f>+COUNTIFS(results!$F$5:$F$301,'répartition colonne F'!$B113,results!$M$5:$M$301,'répartition colonne F'!E$108,results!$B$5:$B$301,'répartition colonne F'!$A$106)</f>
        <v>0</v>
      </c>
      <c r="F113" s="69">
        <f>+COUNTIFS(results!$F$5:$F$301,'répartition colonne F'!$B113,results!$M$5:$M$301,'répartition colonne F'!F$108,results!$B$5:$B$301,'répartition colonne F'!$A$106)</f>
        <v>0</v>
      </c>
      <c r="G113" s="69">
        <f>+COUNTIFS(results!$F$5:$F$301,'répartition colonne F'!$B113,results!$M$5:$M$301,'répartition colonne F'!G$108,results!$B$5:$B$301,'répartition colonne F'!$A$106)</f>
        <v>0</v>
      </c>
      <c r="H113" s="69">
        <f>+COUNTIFS(results!$F$5:$F$301,'répartition colonne F'!$B113,results!$M$5:$M$301,'répartition colonne F'!H$108,results!$B$5:$B$301,'répartition colonne F'!$A$106)</f>
        <v>0</v>
      </c>
      <c r="I113" s="69">
        <f>+COUNTIFS(results!$F$5:$F$301,'répartition colonne F'!$B113,results!$M$5:$M$301,'répartition colonne F'!I$108,results!$B$5:$B$301,'répartition colonne F'!$A$106)</f>
        <v>0</v>
      </c>
      <c r="J113" s="69">
        <f>+COUNTIFS(results!$F$5:$F$301,'répartition colonne F'!$B113,results!$M$5:$M$301,'répartition colonne F'!J$108,results!$B$5:$B$301,'répartition colonne F'!$A$106)</f>
        <v>0</v>
      </c>
      <c r="K113" s="69">
        <f>+COUNTIFS(results!$F$5:$F$301,'répartition colonne F'!$B113,results!$M$5:$M$301,'répartition colonne F'!K$108,results!$B$5:$B$301,'répartition colonne F'!$A$106)</f>
        <v>0</v>
      </c>
      <c r="L113" s="69">
        <f>+COUNTIFS(results!$F$5:$F$301,'répartition colonne F'!$B113,results!$M$5:$M$301,'répartition colonne F'!L$108,results!$B$5:$B$301,'répartition colonne F'!$A$106)</f>
        <v>0</v>
      </c>
      <c r="M113" s="69">
        <f>+COUNTIFS(results!$F$5:$F$301,'répartition colonne F'!$B113,results!$M$5:$M$301,'répartition colonne F'!M$108,results!$B$5:$B$301,'répartition colonne F'!$A$106)</f>
        <v>0</v>
      </c>
      <c r="N113" s="69">
        <f>+COUNTIFS(results!$F$5:$F$301,'répartition colonne F'!$B113,results!$M$5:$M$301,'répartition colonne F'!N$108,results!$B$5:$B$301,'répartition colonne F'!$A$106)</f>
        <v>0</v>
      </c>
      <c r="O113" s="69">
        <f>+COUNTIFS(results!$F$5:$F$301,'répartition colonne F'!$B113,results!$M$5:$M$301,'répartition colonne F'!O$108,results!$B$5:$B$301,'répartition colonne F'!$A$106)</f>
        <v>0</v>
      </c>
      <c r="P113" s="69">
        <f>+COUNTIFS(results!$F$5:$F$301,'répartition colonne F'!$B113,results!$M$5:$M$301,'répartition colonne F'!P$108,results!$B$5:$B$301,'répartition colonne F'!$A$106)</f>
        <v>0</v>
      </c>
      <c r="Q113" s="69">
        <f>+COUNTIFS(results!$F$5:$F$301,'répartition colonne F'!$B113,results!$M$5:$M$301,'répartition colonne F'!Q$108,results!$B$5:$B$301,'répartition colonne F'!$A$106)</f>
        <v>0</v>
      </c>
      <c r="R113" s="69">
        <f>+COUNTIFS(results!$F$5:$F$301,'répartition colonne F'!$B113,results!$M$5:$M$301,'répartition colonne F'!R$108,results!$B$5:$B$301,'répartition colonne F'!$A$106)</f>
        <v>0</v>
      </c>
      <c r="S113" s="69">
        <f>+COUNTIFS(results!$F$5:$F$301,'répartition colonne F'!$B113,results!$M$5:$M$301,'répartition colonne F'!S$108,results!$B$5:$B$301,'répartition colonne F'!$A$106)</f>
        <v>0</v>
      </c>
      <c r="T113" s="69">
        <f>+COUNTIFS(results!$F$5:$F$301,'répartition colonne F'!$B113,results!$M$5:$M$301,'répartition colonne F'!T$108,results!$B$5:$B$301,'répartition colonne F'!$A$106)</f>
        <v>0</v>
      </c>
      <c r="U113" s="69">
        <f>+COUNTIFS(results!$F$5:$F$301,'répartition colonne F'!$B113,results!$M$5:$M$301,'répartition colonne F'!U$108,results!$B$5:$B$301,'répartition colonne F'!$A$106)</f>
        <v>0</v>
      </c>
      <c r="V113" s="69">
        <f>+COUNTIFS(results!$F$5:$F$301,'répartition colonne F'!$B113,results!$M$5:$M$301,'répartition colonne F'!V$108,results!$B$5:$B$301,'répartition colonne F'!$A$106)</f>
        <v>0</v>
      </c>
      <c r="W113" s="69">
        <f>+COUNTIFS(results!$F$5:$F$301,'répartition colonne F'!$B113,results!$M$5:$M$301,'répartition colonne F'!W$108,results!$B$5:$B$301,'répartition colonne F'!$A$106)</f>
        <v>0</v>
      </c>
      <c r="X113" s="69">
        <f>+COUNTIFS(results!$F$5:$F$301,'répartition colonne F'!$B113,results!$M$5:$M$301,'répartition colonne F'!X$108,results!$B$5:$B$301,'répartition colonne F'!$A$106)</f>
        <v>0</v>
      </c>
      <c r="Y113" s="69">
        <f>+COUNTIFS(results!$F$5:$F$301,'répartition colonne F'!$B113,results!$M$5:$M$301,'répartition colonne F'!Y$108,results!$B$5:$B$301,'répartition colonne F'!$A$106)</f>
        <v>0</v>
      </c>
      <c r="Z113" s="69">
        <f>+COUNTIFS(results!$F$5:$F$301,'répartition colonne F'!$B113,results!$M$5:$M$301,'répartition colonne F'!Z$108,results!$B$5:$B$301,'répartition colonne F'!$A$106)</f>
        <v>0</v>
      </c>
      <c r="AA113" s="70">
        <f>+COUNTIFS(results!$F$5:$F$301,'répartition colonne F'!$B113,results!$M$5:$M$301,'répartition colonne F'!AA$108,results!$B$5:$B$301,'répartition colonne F'!$A$106)</f>
        <v>0</v>
      </c>
      <c r="AB113" s="70">
        <f>+COUNTIFS(results!$F$5:$F$301,'répartition colonne F'!$B113,results!$M$5:$M$301,'répartition colonne F'!AB$108,results!$B$5:$B$301,'répartition colonne F'!$A$106)</f>
        <v>0</v>
      </c>
      <c r="AC113" s="71">
        <f>+COUNTIFS(results!$F$5:$F$301,'répartition colonne F'!$B113,results!$M$5:$M$301,'répartition colonne F'!AC$108,results!$B$5:$B$301,'répartition colonne F'!$A$106)</f>
        <v>0</v>
      </c>
      <c r="AD113" s="70">
        <f>+COUNTIFS(results!$F$5:$F$301,'répartition colonne F'!$B113,results!$M$5:$M$301,'répartition colonne F'!AD$108,results!$B$5:$B$301,'répartition colonne F'!$A$106)</f>
        <v>0</v>
      </c>
      <c r="AE113" s="70">
        <f>+COUNTIFS(results!$F$5:$F$301,'répartition colonne F'!$B113,results!$M$5:$M$301,'répartition colonne F'!AE$108,results!$B$5:$B$301,'répartition colonne F'!$A$106)</f>
        <v>0</v>
      </c>
      <c r="AF113" s="205">
        <f>+COUNTIFS(results!$F$5:$F$301,'répartition colonne F'!$B113,results!$M$5:$M$301,'répartition colonne F'!AF$108,results!$B$5:$B$301,'répartition colonne F'!$A$106)</f>
        <v>0</v>
      </c>
      <c r="AG113" s="68">
        <f>+COUNTIFS(Feuil2!$A$4:$A$300,B113,Feuil2!$H$4:$H$300,$AJ$4,Feuil2!$I$4:$I$300,'répartition colonne F'!$A$106)</f>
        <v>0</v>
      </c>
      <c r="AP113" s="173"/>
      <c r="AQ113" s="196"/>
      <c r="AR113" s="199"/>
      <c r="AS113" s="80"/>
      <c r="AT113" s="80"/>
      <c r="AU113" s="80"/>
      <c r="AV113" s="80"/>
      <c r="AW113" s="80"/>
      <c r="AX113" s="80"/>
      <c r="AY113" s="80"/>
      <c r="AZ113" s="80"/>
      <c r="BA113" s="80"/>
      <c r="BB113" s="80"/>
      <c r="BC113" s="80"/>
      <c r="BD113" s="80"/>
      <c r="BE113" s="80"/>
      <c r="BF113" s="80"/>
      <c r="BG113" s="199"/>
    </row>
    <row r="114" spans="1:59" ht="15.75" x14ac:dyDescent="0.25">
      <c r="A114" s="274"/>
      <c r="B114" s="160" t="str">
        <f>IF($AI$3=1024,256,IF($AI$3=256,"64",IF($AI$3=64,"16","8")))</f>
        <v>64</v>
      </c>
      <c r="C114" s="68">
        <f>+COUNTIFS(Feuil2!$A$4:$A$300,B114,Feuil2!$H$4:$H$300,0.01,Feuil2!$I$4:$I$300,'répartition colonne F'!$A$106)</f>
        <v>0</v>
      </c>
      <c r="D114" s="69">
        <f>+COUNTIFS(results!$F$5:$F$301,'répartition colonne F'!$B114,results!$M$5:$M$301,'répartition colonne F'!D$108,results!$B$5:$B$301,'répartition colonne F'!$A$106)</f>
        <v>0</v>
      </c>
      <c r="E114" s="69">
        <f>+COUNTIFS(results!$F$5:$F$301,'répartition colonne F'!$B114,results!$M$5:$M$301,'répartition colonne F'!E$108,results!$B$5:$B$301,'répartition colonne F'!$A$106)</f>
        <v>0</v>
      </c>
      <c r="F114" s="69">
        <f>+COUNTIFS(results!$F$5:$F$301,'répartition colonne F'!$B114,results!$M$5:$M$301,'répartition colonne F'!F$108,results!$B$5:$B$301,'répartition colonne F'!$A$106)</f>
        <v>0</v>
      </c>
      <c r="G114" s="69">
        <f>+COUNTIFS(results!$F$5:$F$301,'répartition colonne F'!$B114,results!$M$5:$M$301,'répartition colonne F'!G$108,results!$B$5:$B$301,'répartition colonne F'!$A$106)</f>
        <v>0</v>
      </c>
      <c r="H114" s="69">
        <f>+COUNTIFS(results!$F$5:$F$301,'répartition colonne F'!$B114,results!$M$5:$M$301,'répartition colonne F'!H$108,results!$B$5:$B$301,'répartition colonne F'!$A$106)</f>
        <v>0</v>
      </c>
      <c r="I114" s="69">
        <f>+COUNTIFS(results!$F$5:$F$301,'répartition colonne F'!$B114,results!$M$5:$M$301,'répartition colonne F'!I$108,results!$B$5:$B$301,'répartition colonne F'!$A$106)</f>
        <v>0</v>
      </c>
      <c r="J114" s="69">
        <f>+COUNTIFS(results!$F$5:$F$301,'répartition colonne F'!$B114,results!$M$5:$M$301,'répartition colonne F'!J$108,results!$B$5:$B$301,'répartition colonne F'!$A$106)</f>
        <v>0</v>
      </c>
      <c r="K114" s="69">
        <f>+COUNTIFS(results!$F$5:$F$301,'répartition colonne F'!$B114,results!$M$5:$M$301,'répartition colonne F'!K$108,results!$B$5:$B$301,'répartition colonne F'!$A$106)</f>
        <v>0</v>
      </c>
      <c r="L114" s="69">
        <f>+COUNTIFS(results!$F$5:$F$301,'répartition colonne F'!$B114,results!$M$5:$M$301,'répartition colonne F'!L$108,results!$B$5:$B$301,'répartition colonne F'!$A$106)</f>
        <v>0</v>
      </c>
      <c r="M114" s="69">
        <f>+COUNTIFS(results!$F$5:$F$301,'répartition colonne F'!$B114,results!$M$5:$M$301,'répartition colonne F'!M$108,results!$B$5:$B$301,'répartition colonne F'!$A$106)</f>
        <v>0</v>
      </c>
      <c r="N114" s="69">
        <f>+COUNTIFS(results!$F$5:$F$301,'répartition colonne F'!$B114,results!$M$5:$M$301,'répartition colonne F'!N$108,results!$B$5:$B$301,'répartition colonne F'!$A$106)</f>
        <v>0</v>
      </c>
      <c r="O114" s="69">
        <f>+COUNTIFS(results!$F$5:$F$301,'répartition colonne F'!$B114,results!$M$5:$M$301,'répartition colonne F'!O$108,results!$B$5:$B$301,'répartition colonne F'!$A$106)</f>
        <v>0</v>
      </c>
      <c r="P114" s="69">
        <f>+COUNTIFS(results!$F$5:$F$301,'répartition colonne F'!$B114,results!$M$5:$M$301,'répartition colonne F'!P$108,results!$B$5:$B$301,'répartition colonne F'!$A$106)</f>
        <v>0</v>
      </c>
      <c r="Q114" s="69">
        <f>+COUNTIFS(results!$F$5:$F$301,'répartition colonne F'!$B114,results!$M$5:$M$301,'répartition colonne F'!Q$108,results!$B$5:$B$301,'répartition colonne F'!$A$106)</f>
        <v>0</v>
      </c>
      <c r="R114" s="69">
        <f>+COUNTIFS(results!$F$5:$F$301,'répartition colonne F'!$B114,results!$M$5:$M$301,'répartition colonne F'!R$108,results!$B$5:$B$301,'répartition colonne F'!$A$106)</f>
        <v>0</v>
      </c>
      <c r="S114" s="69">
        <f>+COUNTIFS(results!$F$5:$F$301,'répartition colonne F'!$B114,results!$M$5:$M$301,'répartition colonne F'!S$108,results!$B$5:$B$301,'répartition colonne F'!$A$106)</f>
        <v>0</v>
      </c>
      <c r="T114" s="69">
        <f>+COUNTIFS(results!$F$5:$F$301,'répartition colonne F'!$B114,results!$M$5:$M$301,'répartition colonne F'!T$108,results!$B$5:$B$301,'répartition colonne F'!$A$106)</f>
        <v>0</v>
      </c>
      <c r="U114" s="69">
        <f>+COUNTIFS(results!$F$5:$F$301,'répartition colonne F'!$B114,results!$M$5:$M$301,'répartition colonne F'!U$108,results!$B$5:$B$301,'répartition colonne F'!$A$106)</f>
        <v>0</v>
      </c>
      <c r="V114" s="69">
        <f>+COUNTIFS(results!$F$5:$F$301,'répartition colonne F'!$B114,results!$M$5:$M$301,'répartition colonne F'!V$108,results!$B$5:$B$301,'répartition colonne F'!$A$106)</f>
        <v>0</v>
      </c>
      <c r="W114" s="69">
        <f>+COUNTIFS(results!$F$5:$F$301,'répartition colonne F'!$B114,results!$M$5:$M$301,'répartition colonne F'!W$108,results!$B$5:$B$301,'répartition colonne F'!$A$106)</f>
        <v>0</v>
      </c>
      <c r="X114" s="69">
        <f>+COUNTIFS(results!$F$5:$F$301,'répartition colonne F'!$B114,results!$M$5:$M$301,'répartition colonne F'!X$108,results!$B$5:$B$301,'répartition colonne F'!$A$106)</f>
        <v>0</v>
      </c>
      <c r="Y114" s="69">
        <f>+COUNTIFS(results!$F$5:$F$301,'répartition colonne F'!$B114,results!$M$5:$M$301,'répartition colonne F'!Y$108,results!$B$5:$B$301,'répartition colonne F'!$A$106)</f>
        <v>0</v>
      </c>
      <c r="Z114" s="70">
        <f>+COUNTIFS(results!$F$5:$F$301,'répartition colonne F'!$B114,results!$M$5:$M$301,'répartition colonne F'!Z$108,results!$B$5:$B$301,'répartition colonne F'!$A$106)</f>
        <v>0</v>
      </c>
      <c r="AA114" s="70">
        <f>+COUNTIFS(results!$F$5:$F$301,'répartition colonne F'!$B114,results!$M$5:$M$301,'répartition colonne F'!AA$108,results!$B$5:$B$301,'répartition colonne F'!$A$106)</f>
        <v>0</v>
      </c>
      <c r="AB114" s="71">
        <f>+COUNTIFS(results!$F$5:$F$301,'répartition colonne F'!$B114,results!$M$5:$M$301,'répartition colonne F'!AB$108,results!$B$5:$B$301,'répartition colonne F'!$A$106)</f>
        <v>0</v>
      </c>
      <c r="AC114" s="70">
        <f>+COUNTIFS(results!$F$5:$F$301,'répartition colonne F'!$B114,results!$M$5:$M$301,'répartition colonne F'!AC$108,results!$B$5:$B$301,'répartition colonne F'!$A$106)</f>
        <v>0</v>
      </c>
      <c r="AD114" s="70">
        <f>+COUNTIFS(results!$F$5:$F$301,'répartition colonne F'!$B114,results!$M$5:$M$301,'répartition colonne F'!AD$108,results!$B$5:$B$301,'répartition colonne F'!$A$106)</f>
        <v>0</v>
      </c>
      <c r="AE114" s="69">
        <f>+COUNTIFS(results!$F$5:$F$301,'répartition colonne F'!$B114,results!$M$5:$M$301,'répartition colonne F'!AE$108,results!$B$5:$B$301,'répartition colonne F'!$A$106)</f>
        <v>0</v>
      </c>
      <c r="AF114" s="69">
        <f>+COUNTIFS(results!$F$5:$F$301,'répartition colonne F'!$B114,results!$M$5:$M$301,'répartition colonne F'!AF$108,results!$B$5:$B$301,'répartition colonne F'!$A$106)</f>
        <v>0</v>
      </c>
      <c r="AG114" s="68">
        <f>+COUNTIFS(Feuil2!$A$4:$A$300,B114,Feuil2!$H$4:$H$300,$AJ$4,Feuil2!$I$4:$I$300,'répartition colonne F'!$A$106)</f>
        <v>0</v>
      </c>
      <c r="AL114" t="str">
        <f>IF(results!$M$3="Etest",IF(AB117=0,1),"BMD")</f>
        <v>BMD</v>
      </c>
      <c r="AM114">
        <v>6</v>
      </c>
      <c r="AP114" s="173"/>
      <c r="AQ114" s="196"/>
      <c r="AR114" s="199"/>
      <c r="AS114" s="80"/>
      <c r="AT114" s="80"/>
      <c r="AU114" s="80"/>
      <c r="AV114" s="80"/>
      <c r="AW114" s="80"/>
      <c r="AX114" s="80"/>
      <c r="AY114" s="80"/>
      <c r="AZ114" s="80"/>
      <c r="BA114" s="80"/>
      <c r="BB114" s="80"/>
      <c r="BC114" s="80"/>
      <c r="BD114" s="80"/>
      <c r="BE114" s="80"/>
      <c r="BF114" s="80"/>
      <c r="BG114" s="199"/>
    </row>
    <row r="115" spans="1:59" ht="15.75" x14ac:dyDescent="0.25">
      <c r="A115" s="274"/>
      <c r="B115" s="160" t="str">
        <f>IF($AI$3=1024,192,IF($AI$3=256,"48",IF($AI$3=64,"12","6")))</f>
        <v>48</v>
      </c>
      <c r="C115" s="68">
        <f>+COUNTIFS(Feuil2!$A$4:$A$300,B115,Feuil2!$H$4:$H$300,0.01,Feuil2!$I$4:$I$300,'répartition colonne F'!$A$106)</f>
        <v>0</v>
      </c>
      <c r="D115" s="69">
        <f>+COUNTIFS(results!$F$5:$F$301,'répartition colonne F'!$B115,results!$M$5:$M$301,'répartition colonne F'!D$108,results!$B$5:$B$301,'répartition colonne F'!$A$106)</f>
        <v>0</v>
      </c>
      <c r="E115" s="69">
        <f>+COUNTIFS(results!$F$5:$F$301,'répartition colonne F'!$B115,results!$M$5:$M$301,'répartition colonne F'!E$108,results!$B$5:$B$301,'répartition colonne F'!$A$106)</f>
        <v>0</v>
      </c>
      <c r="F115" s="69">
        <f>+COUNTIFS(results!$F$5:$F$301,'répartition colonne F'!$B115,results!$M$5:$M$301,'répartition colonne F'!F$108,results!$B$5:$B$301,'répartition colonne F'!$A$106)</f>
        <v>0</v>
      </c>
      <c r="G115" s="69">
        <f>+COUNTIFS(results!$F$5:$F$301,'répartition colonne F'!$B115,results!$M$5:$M$301,'répartition colonne F'!G$108,results!$B$5:$B$301,'répartition colonne F'!$A$106)</f>
        <v>0</v>
      </c>
      <c r="H115" s="69">
        <f>+COUNTIFS(results!$F$5:$F$301,'répartition colonne F'!$B115,results!$M$5:$M$301,'répartition colonne F'!H$108,results!$B$5:$B$301,'répartition colonne F'!$A$106)</f>
        <v>0</v>
      </c>
      <c r="I115" s="69">
        <f>+COUNTIFS(results!$F$5:$F$301,'répartition colonne F'!$B115,results!$M$5:$M$301,'répartition colonne F'!I$108,results!$B$5:$B$301,'répartition colonne F'!$A$106)</f>
        <v>0</v>
      </c>
      <c r="J115" s="69">
        <f>+COUNTIFS(results!$F$5:$F$301,'répartition colonne F'!$B115,results!$M$5:$M$301,'répartition colonne F'!J$108,results!$B$5:$B$301,'répartition colonne F'!$A$106)</f>
        <v>0</v>
      </c>
      <c r="K115" s="69">
        <f>+COUNTIFS(results!$F$5:$F$301,'répartition colonne F'!$B115,results!$M$5:$M$301,'répartition colonne F'!K$108,results!$B$5:$B$301,'répartition colonne F'!$A$106)</f>
        <v>0</v>
      </c>
      <c r="L115" s="69">
        <f>+COUNTIFS(results!$F$5:$F$301,'répartition colonne F'!$B115,results!$M$5:$M$301,'répartition colonne F'!L$108,results!$B$5:$B$301,'répartition colonne F'!$A$106)</f>
        <v>0</v>
      </c>
      <c r="M115" s="69">
        <f>+COUNTIFS(results!$F$5:$F$301,'répartition colonne F'!$B115,results!$M$5:$M$301,'répartition colonne F'!M$108,results!$B$5:$B$301,'répartition colonne F'!$A$106)</f>
        <v>0</v>
      </c>
      <c r="N115" s="69">
        <f>+COUNTIFS(results!$F$5:$F$301,'répartition colonne F'!$B115,results!$M$5:$M$301,'répartition colonne F'!N$108,results!$B$5:$B$301,'répartition colonne F'!$A$106)</f>
        <v>0</v>
      </c>
      <c r="O115" s="69">
        <f>+COUNTIFS(results!$F$5:$F$301,'répartition colonne F'!$B115,results!$M$5:$M$301,'répartition colonne F'!O$108,results!$B$5:$B$301,'répartition colonne F'!$A$106)</f>
        <v>0</v>
      </c>
      <c r="P115" s="69">
        <f>+COUNTIFS(results!$F$5:$F$301,'répartition colonne F'!$B115,results!$M$5:$M$301,'répartition colonne F'!P$108,results!$B$5:$B$301,'répartition colonne F'!$A$106)</f>
        <v>0</v>
      </c>
      <c r="Q115" s="69">
        <f>+COUNTIFS(results!$F$5:$F$301,'répartition colonne F'!$B115,results!$M$5:$M$301,'répartition colonne F'!Q$108,results!$B$5:$B$301,'répartition colonne F'!$A$106)</f>
        <v>0</v>
      </c>
      <c r="R115" s="69">
        <f>+COUNTIFS(results!$F$5:$F$301,'répartition colonne F'!$B115,results!$M$5:$M$301,'répartition colonne F'!R$108,results!$B$5:$B$301,'répartition colonne F'!$A$106)</f>
        <v>0</v>
      </c>
      <c r="S115" s="69">
        <f>+COUNTIFS(results!$F$5:$F$301,'répartition colonne F'!$B115,results!$M$5:$M$301,'répartition colonne F'!S$108,results!$B$5:$B$301,'répartition colonne F'!$A$106)</f>
        <v>0</v>
      </c>
      <c r="T115" s="69">
        <f>+COUNTIFS(results!$F$5:$F$301,'répartition colonne F'!$B115,results!$M$5:$M$301,'répartition colonne F'!T$108,results!$B$5:$B$301,'répartition colonne F'!$A$106)</f>
        <v>0</v>
      </c>
      <c r="U115" s="69">
        <f>+COUNTIFS(results!$F$5:$F$301,'répartition colonne F'!$B115,results!$M$5:$M$301,'répartition colonne F'!U$108,results!$B$5:$B$301,'répartition colonne F'!$A$106)</f>
        <v>0</v>
      </c>
      <c r="V115" s="69">
        <f>+COUNTIFS(results!$F$5:$F$301,'répartition colonne F'!$B115,results!$M$5:$M$301,'répartition colonne F'!V$108,results!$B$5:$B$301,'répartition colonne F'!$A$106)</f>
        <v>0</v>
      </c>
      <c r="W115" s="69">
        <f>+COUNTIFS(results!$F$5:$F$301,'répartition colonne F'!$B115,results!$M$5:$M$301,'répartition colonne F'!W$108,results!$B$5:$B$301,'répartition colonne F'!$A$106)</f>
        <v>0</v>
      </c>
      <c r="X115" s="69">
        <f>+COUNTIFS(results!$F$5:$F$301,'répartition colonne F'!$B115,results!$M$5:$M$301,'répartition colonne F'!X$108,results!$B$5:$B$301,'répartition colonne F'!$A$106)</f>
        <v>0</v>
      </c>
      <c r="Y115" s="70">
        <f>+COUNTIFS(results!$F$5:$F$301,'répartition colonne F'!$B115,results!$M$5:$M$301,'répartition colonne F'!Y$108,results!$B$5:$B$301,'répartition colonne F'!$A$106)</f>
        <v>0</v>
      </c>
      <c r="Z115" s="70">
        <f>+COUNTIFS(results!$F$5:$F$301,'répartition colonne F'!$B115,results!$M$5:$M$301,'répartition colonne F'!Z$108,results!$B$5:$B$301,'répartition colonne F'!$A$106)</f>
        <v>0</v>
      </c>
      <c r="AA115" s="71">
        <f>+COUNTIFS(results!$F$5:$F$301,'répartition colonne F'!$B115,results!$M$5:$M$301,'répartition colonne F'!AA$108,results!$B$5:$B$301,'répartition colonne F'!$A$106)</f>
        <v>0</v>
      </c>
      <c r="AB115" s="70">
        <f>+COUNTIFS(results!$F$5:$F$301,'répartition colonne F'!$B115,results!$M$5:$M$301,'répartition colonne F'!AB$108,results!$B$5:$B$301,'répartition colonne F'!$A$106)</f>
        <v>0</v>
      </c>
      <c r="AC115" s="70">
        <f>+COUNTIFS(results!$F$5:$F$301,'répartition colonne F'!$B115,results!$M$5:$M$301,'répartition colonne F'!AC$108,results!$B$5:$B$301,'répartition colonne F'!$A$106)</f>
        <v>0</v>
      </c>
      <c r="AD115" s="205">
        <f>+COUNTIFS(results!$F$5:$F$301,'répartition colonne F'!$B115,results!$M$5:$M$301,'répartition colonne F'!AD$108,results!$B$5:$B$301,'répartition colonne F'!$A$106)</f>
        <v>0</v>
      </c>
      <c r="AE115" s="69">
        <f>+COUNTIFS(results!$F$5:$F$301,'répartition colonne F'!$B115,results!$M$5:$M$301,'répartition colonne F'!AE$108,results!$B$5:$B$301,'répartition colonne F'!$A$106)</f>
        <v>0</v>
      </c>
      <c r="AF115" s="69">
        <f>+COUNTIFS(results!$F$5:$F$301,'répartition colonne F'!$B115,results!$M$5:$M$301,'répartition colonne F'!AF$108,results!$B$5:$B$301,'répartition colonne F'!$A$106)</f>
        <v>0</v>
      </c>
      <c r="AG115" s="68">
        <f>+COUNTIFS(Feuil2!$A$4:$A$300,B115,Feuil2!$H$4:$H$300,$AJ$4,Feuil2!$I$4:$I$300,'répartition colonne F'!$A$106)</f>
        <v>0</v>
      </c>
      <c r="AP115" s="173"/>
      <c r="AQ115" s="196"/>
      <c r="AR115" s="199"/>
      <c r="AS115" s="80"/>
      <c r="AT115" s="80"/>
      <c r="AU115" s="80"/>
      <c r="AV115" s="80"/>
      <c r="AW115" s="80"/>
      <c r="AX115" s="80"/>
      <c r="AY115" s="80"/>
      <c r="AZ115" s="80"/>
      <c r="BA115" s="80"/>
      <c r="BB115" s="80"/>
      <c r="BC115" s="80"/>
      <c r="BD115" s="80"/>
      <c r="BE115" s="80"/>
      <c r="BF115" s="80"/>
      <c r="BG115" s="199"/>
    </row>
    <row r="116" spans="1:59" ht="15.75" x14ac:dyDescent="0.25">
      <c r="A116" s="274"/>
      <c r="B116" s="160" t="str">
        <f>IF($AI$3=1024,128,IF($AI$3=256,"32",IF($AI$3=64,"8","4")))</f>
        <v>32</v>
      </c>
      <c r="C116" s="68">
        <f>+COUNTIFS(Feuil2!$A$4:$A$300,B116,Feuil2!$H$4:$H$300,0.01,Feuil2!$I$4:$I$300,'répartition colonne F'!$A$106)</f>
        <v>0</v>
      </c>
      <c r="D116" s="69">
        <f>+COUNTIFS(results!$F$5:$F$301,'répartition colonne F'!$B116,results!$M$5:$M$301,'répartition colonne F'!D$108,results!$B$5:$B$301,'répartition colonne F'!$A$106)</f>
        <v>0</v>
      </c>
      <c r="E116" s="69">
        <f>+COUNTIFS(results!$F$5:$F$301,'répartition colonne F'!$B116,results!$M$5:$M$301,'répartition colonne F'!E$108,results!$B$5:$B$301,'répartition colonne F'!$A$106)</f>
        <v>0</v>
      </c>
      <c r="F116" s="69">
        <f>+COUNTIFS(results!$F$5:$F$301,'répartition colonne F'!$B116,results!$M$5:$M$301,'répartition colonne F'!F$108,results!$B$5:$B$301,'répartition colonne F'!$A$106)</f>
        <v>0</v>
      </c>
      <c r="G116" s="69">
        <f>+COUNTIFS(results!$F$5:$F$301,'répartition colonne F'!$B116,results!$M$5:$M$301,'répartition colonne F'!G$108,results!$B$5:$B$301,'répartition colonne F'!$A$106)</f>
        <v>0</v>
      </c>
      <c r="H116" s="69">
        <f>+COUNTIFS(results!$F$5:$F$301,'répartition colonne F'!$B116,results!$M$5:$M$301,'répartition colonne F'!H$108,results!$B$5:$B$301,'répartition colonne F'!$A$106)</f>
        <v>0</v>
      </c>
      <c r="I116" s="69">
        <f>+COUNTIFS(results!$F$5:$F$301,'répartition colonne F'!$B116,results!$M$5:$M$301,'répartition colonne F'!I$108,results!$B$5:$B$301,'répartition colonne F'!$A$106)</f>
        <v>0</v>
      </c>
      <c r="J116" s="69">
        <f>+COUNTIFS(results!$F$5:$F$301,'répartition colonne F'!$B116,results!$M$5:$M$301,'répartition colonne F'!J$108,results!$B$5:$B$301,'répartition colonne F'!$A$106)</f>
        <v>0</v>
      </c>
      <c r="K116" s="69">
        <f>+COUNTIFS(results!$F$5:$F$301,'répartition colonne F'!$B116,results!$M$5:$M$301,'répartition colonne F'!K$108,results!$B$5:$B$301,'répartition colonne F'!$A$106)</f>
        <v>0</v>
      </c>
      <c r="L116" s="69">
        <f>+COUNTIFS(results!$F$5:$F$301,'répartition colonne F'!$B116,results!$M$5:$M$301,'répartition colonne F'!L$108,results!$B$5:$B$301,'répartition colonne F'!$A$106)</f>
        <v>0</v>
      </c>
      <c r="M116" s="69">
        <f>+COUNTIFS(results!$F$5:$F$301,'répartition colonne F'!$B116,results!$M$5:$M$301,'répartition colonne F'!M$108,results!$B$5:$B$301,'répartition colonne F'!$A$106)</f>
        <v>0</v>
      </c>
      <c r="N116" s="69">
        <f>+COUNTIFS(results!$F$5:$F$301,'répartition colonne F'!$B116,results!$M$5:$M$301,'répartition colonne F'!N$108,results!$B$5:$B$301,'répartition colonne F'!$A$106)</f>
        <v>0</v>
      </c>
      <c r="O116" s="69">
        <f>+COUNTIFS(results!$F$5:$F$301,'répartition colonne F'!$B116,results!$M$5:$M$301,'répartition colonne F'!O$108,results!$B$5:$B$301,'répartition colonne F'!$A$106)</f>
        <v>0</v>
      </c>
      <c r="P116" s="69">
        <f>+COUNTIFS(results!$F$5:$F$301,'répartition colonne F'!$B116,results!$M$5:$M$301,'répartition colonne F'!P$108,results!$B$5:$B$301,'répartition colonne F'!$A$106)</f>
        <v>0</v>
      </c>
      <c r="Q116" s="69">
        <f>+COUNTIFS(results!$F$5:$F$301,'répartition colonne F'!$B116,results!$M$5:$M$301,'répartition colonne F'!Q$108,results!$B$5:$B$301,'répartition colonne F'!$A$106)</f>
        <v>0</v>
      </c>
      <c r="R116" s="69">
        <f>+COUNTIFS(results!$F$5:$F$301,'répartition colonne F'!$B116,results!$M$5:$M$301,'répartition colonne F'!R$108,results!$B$5:$B$301,'répartition colonne F'!$A$106)</f>
        <v>0</v>
      </c>
      <c r="S116" s="69">
        <f>+COUNTIFS(results!$F$5:$F$301,'répartition colonne F'!$B116,results!$M$5:$M$301,'répartition colonne F'!S$108,results!$B$5:$B$301,'répartition colonne F'!$A$106)</f>
        <v>0</v>
      </c>
      <c r="T116" s="69">
        <f>+COUNTIFS(results!$F$5:$F$301,'répartition colonne F'!$B116,results!$M$5:$M$301,'répartition colonne F'!T$108,results!$B$5:$B$301,'répartition colonne F'!$A$106)</f>
        <v>0</v>
      </c>
      <c r="U116" s="69">
        <f>+COUNTIFS(results!$F$5:$F$301,'répartition colonne F'!$B116,results!$M$5:$M$301,'répartition colonne F'!U$108,results!$B$5:$B$301,'répartition colonne F'!$A$106)</f>
        <v>0</v>
      </c>
      <c r="V116" s="69">
        <f>+COUNTIFS(results!$F$5:$F$301,'répartition colonne F'!$B116,results!$M$5:$M$301,'répartition colonne F'!V$108,results!$B$5:$B$301,'répartition colonne F'!$A$106)</f>
        <v>0</v>
      </c>
      <c r="W116" s="69">
        <f>+COUNTIFS(results!$F$5:$F$301,'répartition colonne F'!$B116,results!$M$5:$M$301,'répartition colonne F'!W$108,results!$B$5:$B$301,'répartition colonne F'!$A$106)</f>
        <v>0</v>
      </c>
      <c r="X116" s="70">
        <f>+COUNTIFS(results!$F$5:$F$301,'répartition colonne F'!$B116,results!$M$5:$M$301,'répartition colonne F'!X$108,results!$B$5:$B$301,'répartition colonne F'!$A$106)</f>
        <v>0</v>
      </c>
      <c r="Y116" s="70">
        <f>+COUNTIFS(results!$F$5:$F$301,'répartition colonne F'!$B116,results!$M$5:$M$301,'répartition colonne F'!Y$108,results!$B$5:$B$301,'répartition colonne F'!$A$106)</f>
        <v>0</v>
      </c>
      <c r="Z116" s="71">
        <f>+COUNTIFS(results!$F$5:$F$301,'répartition colonne F'!$B116,results!$M$5:$M$301,'répartition colonne F'!Z$108,results!$B$5:$B$301,'répartition colonne F'!$A$106)</f>
        <v>0</v>
      </c>
      <c r="AA116" s="70">
        <f>+COUNTIFS(results!$F$5:$F$301,'répartition colonne F'!$B116,results!$M$5:$M$301,'répartition colonne F'!AA$108,results!$B$5:$B$301,'répartition colonne F'!$A$106)</f>
        <v>0</v>
      </c>
      <c r="AB116" s="70">
        <f>+COUNTIFS(results!$F$5:$F$301,'répartition colonne F'!$B116,results!$M$5:$M$301,'répartition colonne F'!AB$108,results!$B$5:$B$301,'répartition colonne F'!$A$106)</f>
        <v>0</v>
      </c>
      <c r="AC116" s="69">
        <f>+COUNTIFS(results!$F$5:$F$301,'répartition colonne F'!$B116,results!$M$5:$M$301,'répartition colonne F'!AC$108,results!$B$5:$B$301,'répartition colonne F'!$A$106)</f>
        <v>0</v>
      </c>
      <c r="AD116" s="69">
        <f>+COUNTIFS(results!$F$5:$F$301,'répartition colonne F'!$B116,results!$M$5:$M$301,'répartition colonne F'!AD$108,results!$B$5:$B$301,'répartition colonne F'!$A$106)</f>
        <v>0</v>
      </c>
      <c r="AE116" s="69">
        <f>+COUNTIFS(results!$F$5:$F$301,'répartition colonne F'!$B116,results!$M$5:$M$301,'répartition colonne F'!AE$108,results!$B$5:$B$301,'répartition colonne F'!$A$106)</f>
        <v>0</v>
      </c>
      <c r="AF116" s="69">
        <f>+COUNTIFS(results!$F$5:$F$301,'répartition colonne F'!$B116,results!$M$5:$M$301,'répartition colonne F'!AF$108,results!$B$5:$B$301,'répartition colonne F'!$A$106)</f>
        <v>0</v>
      </c>
      <c r="AG116" s="68">
        <f>+COUNTIFS(Feuil2!$A$4:$A$300,B116,Feuil2!$H$4:$H$300,$AJ$4,Feuil2!$I$4:$I$300,'répartition colonne F'!$A$106)</f>
        <v>0</v>
      </c>
      <c r="AL116" t="str">
        <f>IF(results!$M$3="Etest",IF(Z119=0,1),"BMD")</f>
        <v>BMD</v>
      </c>
      <c r="AM116">
        <v>3</v>
      </c>
      <c r="AP116" s="173"/>
      <c r="AQ116" s="196"/>
      <c r="AR116" s="199"/>
      <c r="AS116" s="80"/>
      <c r="AT116" s="80"/>
      <c r="AU116" s="80"/>
      <c r="AV116" s="80"/>
      <c r="AW116" s="80"/>
      <c r="AX116" s="80"/>
      <c r="AY116" s="80"/>
      <c r="AZ116" s="80"/>
      <c r="BA116" s="80"/>
      <c r="BB116" s="80"/>
      <c r="BC116" s="80"/>
      <c r="BD116" s="80"/>
      <c r="BE116" s="80"/>
      <c r="BF116" s="80"/>
      <c r="BG116" s="199"/>
    </row>
    <row r="117" spans="1:59" ht="15.75" x14ac:dyDescent="0.25">
      <c r="A117" s="274"/>
      <c r="B117" s="160" t="str">
        <f>IF($AI$3=1024,96,IF($AI$3=256,"24",IF($AI$3=64,"6","3")))</f>
        <v>24</v>
      </c>
      <c r="C117" s="68">
        <f>+COUNTIFS(Feuil2!$A$4:$A$300,B117,Feuil2!$H$4:$H$300,0.01,Feuil2!$I$4:$I$300,'répartition colonne F'!$A$106)</f>
        <v>0</v>
      </c>
      <c r="D117" s="69">
        <f>+COUNTIFS(results!$F$5:$F$301,'répartition colonne F'!$B117,results!$M$5:$M$301,'répartition colonne F'!D$108,results!$B$5:$B$301,'répartition colonne F'!$A$106)</f>
        <v>0</v>
      </c>
      <c r="E117" s="69">
        <f>+COUNTIFS(results!$F$5:$F$301,'répartition colonne F'!$B117,results!$M$5:$M$301,'répartition colonne F'!E$108,results!$B$5:$B$301,'répartition colonne F'!$A$106)</f>
        <v>0</v>
      </c>
      <c r="F117" s="69">
        <f>+COUNTIFS(results!$F$5:$F$301,'répartition colonne F'!$B117,results!$M$5:$M$301,'répartition colonne F'!F$108,results!$B$5:$B$301,'répartition colonne F'!$A$106)</f>
        <v>0</v>
      </c>
      <c r="G117" s="69">
        <f>+COUNTIFS(results!$F$5:$F$301,'répartition colonne F'!$B117,results!$M$5:$M$301,'répartition colonne F'!G$108,results!$B$5:$B$301,'répartition colonne F'!$A$106)</f>
        <v>0</v>
      </c>
      <c r="H117" s="69">
        <f>+COUNTIFS(results!$F$5:$F$301,'répartition colonne F'!$B117,results!$M$5:$M$301,'répartition colonne F'!H$108,results!$B$5:$B$301,'répartition colonne F'!$A$106)</f>
        <v>0</v>
      </c>
      <c r="I117" s="69">
        <f>+COUNTIFS(results!$F$5:$F$301,'répartition colonne F'!$B117,results!$M$5:$M$301,'répartition colonne F'!I$108,results!$B$5:$B$301,'répartition colonne F'!$A$106)</f>
        <v>0</v>
      </c>
      <c r="J117" s="69">
        <f>+COUNTIFS(results!$F$5:$F$301,'répartition colonne F'!$B117,results!$M$5:$M$301,'répartition colonne F'!J$108,results!$B$5:$B$301,'répartition colonne F'!$A$106)</f>
        <v>0</v>
      </c>
      <c r="K117" s="69">
        <f>+COUNTIFS(results!$F$5:$F$301,'répartition colonne F'!$B117,results!$M$5:$M$301,'répartition colonne F'!K$108,results!$B$5:$B$301,'répartition colonne F'!$A$106)</f>
        <v>0</v>
      </c>
      <c r="L117" s="69">
        <f>+COUNTIFS(results!$F$5:$F$301,'répartition colonne F'!$B117,results!$M$5:$M$301,'répartition colonne F'!L$108,results!$B$5:$B$301,'répartition colonne F'!$A$106)</f>
        <v>0</v>
      </c>
      <c r="M117" s="69">
        <f>+COUNTIFS(results!$F$5:$F$301,'répartition colonne F'!$B117,results!$M$5:$M$301,'répartition colonne F'!M$108,results!$B$5:$B$301,'répartition colonne F'!$A$106)</f>
        <v>0</v>
      </c>
      <c r="N117" s="69">
        <f>+COUNTIFS(results!$F$5:$F$301,'répartition colonne F'!$B117,results!$M$5:$M$301,'répartition colonne F'!N$108,results!$B$5:$B$301,'répartition colonne F'!$A$106)</f>
        <v>0</v>
      </c>
      <c r="O117" s="69">
        <f>+COUNTIFS(results!$F$5:$F$301,'répartition colonne F'!$B117,results!$M$5:$M$301,'répartition colonne F'!O$108,results!$B$5:$B$301,'répartition colonne F'!$A$106)</f>
        <v>0</v>
      </c>
      <c r="P117" s="69">
        <f>+COUNTIFS(results!$F$5:$F$301,'répartition colonne F'!$B117,results!$M$5:$M$301,'répartition colonne F'!P$108,results!$B$5:$B$301,'répartition colonne F'!$A$106)</f>
        <v>0</v>
      </c>
      <c r="Q117" s="69">
        <f>+COUNTIFS(results!$F$5:$F$301,'répartition colonne F'!$B117,results!$M$5:$M$301,'répartition colonne F'!Q$108,results!$B$5:$B$301,'répartition colonne F'!$A$106)</f>
        <v>0</v>
      </c>
      <c r="R117" s="69">
        <f>+COUNTIFS(results!$F$5:$F$301,'répartition colonne F'!$B117,results!$M$5:$M$301,'répartition colonne F'!R$108,results!$B$5:$B$301,'répartition colonne F'!$A$106)</f>
        <v>0</v>
      </c>
      <c r="S117" s="69">
        <f>+COUNTIFS(results!$F$5:$F$301,'répartition colonne F'!$B117,results!$M$5:$M$301,'répartition colonne F'!S$108,results!$B$5:$B$301,'répartition colonne F'!$A$106)</f>
        <v>0</v>
      </c>
      <c r="T117" s="69">
        <f>+COUNTIFS(results!$F$5:$F$301,'répartition colonne F'!$B117,results!$M$5:$M$301,'répartition colonne F'!T$108,results!$B$5:$B$301,'répartition colonne F'!$A$106)</f>
        <v>0</v>
      </c>
      <c r="U117" s="69">
        <f>+COUNTIFS(results!$F$5:$F$301,'répartition colonne F'!$B117,results!$M$5:$M$301,'répartition colonne F'!U$108,results!$B$5:$B$301,'répartition colonne F'!$A$106)</f>
        <v>0</v>
      </c>
      <c r="V117" s="69">
        <f>+COUNTIFS(results!$F$5:$F$301,'répartition colonne F'!$B117,results!$M$5:$M$301,'répartition colonne F'!V$108,results!$B$5:$B$301,'répartition colonne F'!$A$106)</f>
        <v>0</v>
      </c>
      <c r="W117" s="70">
        <f>+COUNTIFS(results!$F$5:$F$301,'répartition colonne F'!$B117,results!$M$5:$M$301,'répartition colonne F'!W$108,results!$B$5:$B$301,'répartition colonne F'!$A$106)</f>
        <v>0</v>
      </c>
      <c r="X117" s="70">
        <f>+COUNTIFS(results!$F$5:$F$301,'répartition colonne F'!$B117,results!$M$5:$M$301,'répartition colonne F'!X$108,results!$B$5:$B$301,'répartition colonne F'!$A$106)</f>
        <v>0</v>
      </c>
      <c r="Y117" s="71">
        <f>+COUNTIFS(results!$F$5:$F$301,'répartition colonne F'!$B117,results!$M$5:$M$301,'répartition colonne F'!Y$108,results!$B$5:$B$301,'répartition colonne F'!$A$106)</f>
        <v>0</v>
      </c>
      <c r="Z117" s="70">
        <f>+COUNTIFS(results!$F$5:$F$301,'répartition colonne F'!$B117,results!$M$5:$M$301,'répartition colonne F'!Z$108,results!$B$5:$B$301,'répartition colonne F'!$A$106)</f>
        <v>0</v>
      </c>
      <c r="AA117" s="70">
        <f>+COUNTIFS(results!$F$5:$F$301,'répartition colonne F'!$B117,results!$M$5:$M$301,'répartition colonne F'!AA$108,results!$B$5:$B$301,'répartition colonne F'!$A$106)</f>
        <v>0</v>
      </c>
      <c r="AB117" s="205">
        <f>+COUNTIFS(results!$F$5:$F$301,'répartition colonne F'!$B117,results!$M$5:$M$301,'répartition colonne F'!AB$108,results!$B$5:$B$301,'répartition colonne F'!$A$106)</f>
        <v>0</v>
      </c>
      <c r="AC117" s="69">
        <f>+COUNTIFS(results!$F$5:$F$301,'répartition colonne F'!$B117,results!$M$5:$M$301,'répartition colonne F'!AC$108,results!$B$5:$B$301,'répartition colonne F'!$A$106)</f>
        <v>0</v>
      </c>
      <c r="AD117" s="69">
        <f>+COUNTIFS(results!$F$5:$F$301,'répartition colonne F'!$B117,results!$M$5:$M$301,'répartition colonne F'!AD$108,results!$B$5:$B$301,'répartition colonne F'!$A$106)</f>
        <v>0</v>
      </c>
      <c r="AE117" s="69">
        <f>+COUNTIFS(results!$F$5:$F$301,'répartition colonne F'!$B117,results!$M$5:$M$301,'répartition colonne F'!AE$108,results!$B$5:$B$301,'répartition colonne F'!$A$106)</f>
        <v>0</v>
      </c>
      <c r="AF117" s="69">
        <f>+COUNTIFS(results!$F$5:$F$301,'répartition colonne F'!$B117,results!$M$5:$M$301,'répartition colonne F'!AF$108,results!$B$5:$B$301,'répartition colonne F'!$A$106)</f>
        <v>0</v>
      </c>
      <c r="AG117" s="68">
        <f>+COUNTIFS(Feuil2!$A$4:$A$300,B117,Feuil2!$H$4:$H$300,$AJ$4,Feuil2!$I$4:$I$300,'répartition colonne F'!$A$106)</f>
        <v>0</v>
      </c>
      <c r="AP117" s="173"/>
      <c r="AQ117" s="196"/>
      <c r="AR117" s="199"/>
      <c r="AS117" s="80"/>
      <c r="AT117" s="80"/>
      <c r="AU117" s="80"/>
      <c r="AV117" s="80"/>
      <c r="AW117" s="80"/>
      <c r="AX117" s="80"/>
      <c r="AY117" s="80"/>
      <c r="AZ117" s="80"/>
      <c r="BA117" s="80"/>
      <c r="BB117" s="80"/>
      <c r="BC117" s="80"/>
      <c r="BD117" s="80"/>
      <c r="BE117" s="80"/>
      <c r="BF117" s="80"/>
      <c r="BG117" s="199"/>
    </row>
    <row r="118" spans="1:59" ht="15.75" x14ac:dyDescent="0.25">
      <c r="A118" s="274"/>
      <c r="B118" s="160" t="str">
        <f>IF($AI$3=1024,64,IF($AI$3=256,"16",IF($AI$3=64,"4","2")))</f>
        <v>16</v>
      </c>
      <c r="C118" s="68">
        <f>+COUNTIFS(Feuil2!$A$4:$A$300,B118,Feuil2!$H$4:$H$300,0.01,Feuil2!$I$4:$I$300,'répartition colonne F'!$A$106)</f>
        <v>0</v>
      </c>
      <c r="D118" s="69">
        <f>+COUNTIFS(results!$F$5:$F$301,'répartition colonne F'!$B118,results!$M$5:$M$301,'répartition colonne F'!D$108,results!$B$5:$B$301,'répartition colonne F'!$A$106)</f>
        <v>0</v>
      </c>
      <c r="E118" s="69">
        <f>+COUNTIFS(results!$F$5:$F$301,'répartition colonne F'!$B118,results!$M$5:$M$301,'répartition colonne F'!E$108,results!$B$5:$B$301,'répartition colonne F'!$A$106)</f>
        <v>0</v>
      </c>
      <c r="F118" s="69">
        <f>+COUNTIFS(results!$F$5:$F$301,'répartition colonne F'!$B118,results!$M$5:$M$301,'répartition colonne F'!F$108,results!$B$5:$B$301,'répartition colonne F'!$A$106)</f>
        <v>0</v>
      </c>
      <c r="G118" s="69">
        <f>+COUNTIFS(results!$F$5:$F$301,'répartition colonne F'!$B118,results!$M$5:$M$301,'répartition colonne F'!G$108,results!$B$5:$B$301,'répartition colonne F'!$A$106)</f>
        <v>0</v>
      </c>
      <c r="H118" s="69">
        <f>+COUNTIFS(results!$F$5:$F$301,'répartition colonne F'!$B118,results!$M$5:$M$301,'répartition colonne F'!H$108,results!$B$5:$B$301,'répartition colonne F'!$A$106)</f>
        <v>0</v>
      </c>
      <c r="I118" s="69">
        <f>+COUNTIFS(results!$F$5:$F$301,'répartition colonne F'!$B118,results!$M$5:$M$301,'répartition colonne F'!I$108,results!$B$5:$B$301,'répartition colonne F'!$A$106)</f>
        <v>0</v>
      </c>
      <c r="J118" s="69">
        <f>+COUNTIFS(results!$F$5:$F$301,'répartition colonne F'!$B118,results!$M$5:$M$301,'répartition colonne F'!J$108,results!$B$5:$B$301,'répartition colonne F'!$A$106)</f>
        <v>0</v>
      </c>
      <c r="K118" s="69">
        <f>+COUNTIFS(results!$F$5:$F$301,'répartition colonne F'!$B118,results!$M$5:$M$301,'répartition colonne F'!K$108,results!$B$5:$B$301,'répartition colonne F'!$A$106)</f>
        <v>0</v>
      </c>
      <c r="L118" s="69">
        <f>+COUNTIFS(results!$F$5:$F$301,'répartition colonne F'!$B118,results!$M$5:$M$301,'répartition colonne F'!L$108,results!$B$5:$B$301,'répartition colonne F'!$A$106)</f>
        <v>0</v>
      </c>
      <c r="M118" s="69">
        <f>+COUNTIFS(results!$F$5:$F$301,'répartition colonne F'!$B118,results!$M$5:$M$301,'répartition colonne F'!M$108,results!$B$5:$B$301,'répartition colonne F'!$A$106)</f>
        <v>0</v>
      </c>
      <c r="N118" s="69">
        <f>+COUNTIFS(results!$F$5:$F$301,'répartition colonne F'!$B118,results!$M$5:$M$301,'répartition colonne F'!N$108,results!$B$5:$B$301,'répartition colonne F'!$A$106)</f>
        <v>0</v>
      </c>
      <c r="O118" s="69">
        <f>+COUNTIFS(results!$F$5:$F$301,'répartition colonne F'!$B118,results!$M$5:$M$301,'répartition colonne F'!O$108,results!$B$5:$B$301,'répartition colonne F'!$A$106)</f>
        <v>0</v>
      </c>
      <c r="P118" s="69">
        <f>+COUNTIFS(results!$F$5:$F$301,'répartition colonne F'!$B118,results!$M$5:$M$301,'répartition colonne F'!P$108,results!$B$5:$B$301,'répartition colonne F'!$A$106)</f>
        <v>0</v>
      </c>
      <c r="Q118" s="69">
        <f>+COUNTIFS(results!$F$5:$F$301,'répartition colonne F'!$B118,results!$M$5:$M$301,'répartition colonne F'!Q$108,results!$B$5:$B$301,'répartition colonne F'!$A$106)</f>
        <v>0</v>
      </c>
      <c r="R118" s="69">
        <f>+COUNTIFS(results!$F$5:$F$301,'répartition colonne F'!$B118,results!$M$5:$M$301,'répartition colonne F'!R$108,results!$B$5:$B$301,'répartition colonne F'!$A$106)</f>
        <v>0</v>
      </c>
      <c r="S118" s="69">
        <f>+COUNTIFS(results!$F$5:$F$301,'répartition colonne F'!$B118,results!$M$5:$M$301,'répartition colonne F'!S$108,results!$B$5:$B$301,'répartition colonne F'!$A$106)</f>
        <v>0</v>
      </c>
      <c r="T118" s="69">
        <f>+COUNTIFS(results!$F$5:$F$301,'répartition colonne F'!$B118,results!$M$5:$M$301,'répartition colonne F'!T$108,results!$B$5:$B$301,'répartition colonne F'!$A$106)</f>
        <v>0</v>
      </c>
      <c r="U118" s="69">
        <f>+COUNTIFS(results!$F$5:$F$301,'répartition colonne F'!$B118,results!$M$5:$M$301,'répartition colonne F'!U$108,results!$B$5:$B$301,'répartition colonne F'!$A$106)</f>
        <v>0</v>
      </c>
      <c r="V118" s="70">
        <f>+COUNTIFS(results!$F$5:$F$301,'répartition colonne F'!$B118,results!$M$5:$M$301,'répartition colonne F'!V$108,results!$B$5:$B$301,'répartition colonne F'!$A$106)</f>
        <v>0</v>
      </c>
      <c r="W118" s="70">
        <f>+COUNTIFS(results!$F$5:$F$301,'répartition colonne F'!$B118,results!$M$5:$M$301,'répartition colonne F'!W$108,results!$B$5:$B$301,'répartition colonne F'!$A$106)</f>
        <v>0</v>
      </c>
      <c r="X118" s="71">
        <f>+COUNTIFS(results!$F$5:$F$301,'répartition colonne F'!$B118,results!$M$5:$M$301,'répartition colonne F'!X$108,results!$B$5:$B$301,'répartition colonne F'!$A$106)</f>
        <v>0</v>
      </c>
      <c r="Y118" s="70">
        <f>+COUNTIFS(results!$F$5:$F$301,'répartition colonne F'!$B118,results!$M$5:$M$301,'répartition colonne F'!Y$108,results!$B$5:$B$301,'répartition colonne F'!$A$106)</f>
        <v>0</v>
      </c>
      <c r="Z118" s="70">
        <f>+COUNTIFS(results!$F$5:$F$301,'répartition colonne F'!$B118,results!$M$5:$M$301,'répartition colonne F'!Z$108,results!$B$5:$B$301,'répartition colonne F'!$A$106)</f>
        <v>0</v>
      </c>
      <c r="AA118" s="69">
        <f>+COUNTIFS(results!$F$5:$F$301,'répartition colonne F'!$B118,results!$M$5:$M$301,'répartition colonne F'!AA$108,results!$B$5:$B$301,'répartition colonne F'!$A$106)</f>
        <v>0</v>
      </c>
      <c r="AB118" s="69">
        <f>+COUNTIFS(results!$F$5:$F$301,'répartition colonne F'!$B118,results!$M$5:$M$301,'répartition colonne F'!AB$108,results!$B$5:$B$301,'répartition colonne F'!$A$106)</f>
        <v>0</v>
      </c>
      <c r="AC118" s="69">
        <f>+COUNTIFS(results!$F$5:$F$301,'répartition colonne F'!$B118,results!$M$5:$M$301,'répartition colonne F'!AC$108,results!$B$5:$B$301,'répartition colonne F'!$A$106)</f>
        <v>0</v>
      </c>
      <c r="AD118" s="69">
        <f>+COUNTIFS(results!$F$5:$F$301,'répartition colonne F'!$B118,results!$M$5:$M$301,'répartition colonne F'!AD$108,results!$B$5:$B$301,'répartition colonne F'!$A$106)</f>
        <v>0</v>
      </c>
      <c r="AE118" s="69">
        <f>+COUNTIFS(results!$F$5:$F$301,'répartition colonne F'!$B118,results!$M$5:$M$301,'répartition colonne F'!AE$108,results!$B$5:$B$301,'répartition colonne F'!$A$106)</f>
        <v>0</v>
      </c>
      <c r="AF118" s="69">
        <f>+COUNTIFS(results!$F$5:$F$301,'répartition colonne F'!$B118,results!$M$5:$M$301,'répartition colonne F'!AF$108,results!$B$5:$B$301,'répartition colonne F'!$A$106)</f>
        <v>0</v>
      </c>
      <c r="AG118" s="68">
        <f>+COUNTIFS(Feuil2!$A$4:$A$300,B118,Feuil2!$H$4:$H$300,$AJ$4,Feuil2!$I$4:$I$300,'répartition colonne F'!$A$106)</f>
        <v>0</v>
      </c>
      <c r="AL118" t="str">
        <f>IF(results!$M$3="Etest",IF(X121=0,1),"BMD")</f>
        <v>BMD</v>
      </c>
      <c r="AM118">
        <v>1.5</v>
      </c>
      <c r="AP118" s="173"/>
      <c r="AQ118" s="196"/>
      <c r="AR118" s="199"/>
      <c r="AS118" s="80"/>
      <c r="AT118" s="80"/>
      <c r="AU118" s="80"/>
      <c r="AV118" s="80"/>
      <c r="AW118" s="80"/>
      <c r="AX118" s="80"/>
      <c r="AY118" s="80"/>
      <c r="AZ118" s="80"/>
      <c r="BA118" s="80"/>
      <c r="BB118" s="80"/>
      <c r="BC118" s="80"/>
      <c r="BD118" s="80"/>
      <c r="BE118" s="80"/>
      <c r="BF118" s="80"/>
      <c r="BG118" s="199"/>
    </row>
    <row r="119" spans="1:59" ht="15.75" x14ac:dyDescent="0.25">
      <c r="A119" s="274"/>
      <c r="B119" s="160" t="str">
        <f>IF($AI$3=1024,48,IF($AI$3=256,"12",IF($AI$3=64,"3","1,5")))</f>
        <v>12</v>
      </c>
      <c r="C119" s="68">
        <f>+COUNTIFS(Feuil2!$A$4:$A$300,B119,Feuil2!$H$4:$H$300,0.01,Feuil2!$I$4:$I$300,'répartition colonne F'!$A$106)</f>
        <v>0</v>
      </c>
      <c r="D119" s="69">
        <f>+COUNTIFS(results!$F$5:$F$301,'répartition colonne F'!$B119,results!$M$5:$M$301,'répartition colonne F'!D$108,results!$B$5:$B$301,'répartition colonne F'!$A$106)</f>
        <v>0</v>
      </c>
      <c r="E119" s="69">
        <f>+COUNTIFS(results!$F$5:$F$301,'répartition colonne F'!$B119,results!$M$5:$M$301,'répartition colonne F'!E$108,results!$B$5:$B$301,'répartition colonne F'!$A$106)</f>
        <v>0</v>
      </c>
      <c r="F119" s="69">
        <f>+COUNTIFS(results!$F$5:$F$301,'répartition colonne F'!$B119,results!$M$5:$M$301,'répartition colonne F'!F$108,results!$B$5:$B$301,'répartition colonne F'!$A$106)</f>
        <v>0</v>
      </c>
      <c r="G119" s="69">
        <f>+COUNTIFS(results!$F$5:$F$301,'répartition colonne F'!$B119,results!$M$5:$M$301,'répartition colonne F'!G$108,results!$B$5:$B$301,'répartition colonne F'!$A$106)</f>
        <v>0</v>
      </c>
      <c r="H119" s="69">
        <f>+COUNTIFS(results!$F$5:$F$301,'répartition colonne F'!$B119,results!$M$5:$M$301,'répartition colonne F'!H$108,results!$B$5:$B$301,'répartition colonne F'!$A$106)</f>
        <v>0</v>
      </c>
      <c r="I119" s="69">
        <f>+COUNTIFS(results!$F$5:$F$301,'répartition colonne F'!$B119,results!$M$5:$M$301,'répartition colonne F'!I$108,results!$B$5:$B$301,'répartition colonne F'!$A$106)</f>
        <v>0</v>
      </c>
      <c r="J119" s="69">
        <f>+COUNTIFS(results!$F$5:$F$301,'répartition colonne F'!$B119,results!$M$5:$M$301,'répartition colonne F'!J$108,results!$B$5:$B$301,'répartition colonne F'!$A$106)</f>
        <v>0</v>
      </c>
      <c r="K119" s="69">
        <f>+COUNTIFS(results!$F$5:$F$301,'répartition colonne F'!$B119,results!$M$5:$M$301,'répartition colonne F'!K$108,results!$B$5:$B$301,'répartition colonne F'!$A$106)</f>
        <v>0</v>
      </c>
      <c r="L119" s="69">
        <f>+COUNTIFS(results!$F$5:$F$301,'répartition colonne F'!$B119,results!$M$5:$M$301,'répartition colonne F'!L$108,results!$B$5:$B$301,'répartition colonne F'!$A$106)</f>
        <v>0</v>
      </c>
      <c r="M119" s="69">
        <f>+COUNTIFS(results!$F$5:$F$301,'répartition colonne F'!$B119,results!$M$5:$M$301,'répartition colonne F'!M$108,results!$B$5:$B$301,'répartition colonne F'!$A$106)</f>
        <v>0</v>
      </c>
      <c r="N119" s="69">
        <f>+COUNTIFS(results!$F$5:$F$301,'répartition colonne F'!$B119,results!$M$5:$M$301,'répartition colonne F'!N$108,results!$B$5:$B$301,'répartition colonne F'!$A$106)</f>
        <v>0</v>
      </c>
      <c r="O119" s="69">
        <f>+COUNTIFS(results!$F$5:$F$301,'répartition colonne F'!$B119,results!$M$5:$M$301,'répartition colonne F'!O$108,results!$B$5:$B$301,'répartition colonne F'!$A$106)</f>
        <v>0</v>
      </c>
      <c r="P119" s="69">
        <f>+COUNTIFS(results!$F$5:$F$301,'répartition colonne F'!$B119,results!$M$5:$M$301,'répartition colonne F'!P$108,results!$B$5:$B$301,'répartition colonne F'!$A$106)</f>
        <v>0</v>
      </c>
      <c r="Q119" s="69">
        <f>+COUNTIFS(results!$F$5:$F$301,'répartition colonne F'!$B119,results!$M$5:$M$301,'répartition colonne F'!Q$108,results!$B$5:$B$301,'répartition colonne F'!$A$106)</f>
        <v>0</v>
      </c>
      <c r="R119" s="69">
        <f>+COUNTIFS(results!$F$5:$F$301,'répartition colonne F'!$B119,results!$M$5:$M$301,'répartition colonne F'!R$108,results!$B$5:$B$301,'répartition colonne F'!$A$106)</f>
        <v>0</v>
      </c>
      <c r="S119" s="69">
        <f>+COUNTIFS(results!$F$5:$F$301,'répartition colonne F'!$B119,results!$M$5:$M$301,'répartition colonne F'!S$108,results!$B$5:$B$301,'répartition colonne F'!$A$106)</f>
        <v>0</v>
      </c>
      <c r="T119" s="69">
        <f>+COUNTIFS(results!$F$5:$F$301,'répartition colonne F'!$B119,results!$M$5:$M$301,'répartition colonne F'!T$108,results!$B$5:$B$301,'répartition colonne F'!$A$106)</f>
        <v>0</v>
      </c>
      <c r="U119" s="70">
        <f>+COUNTIFS(results!$F$5:$F$301,'répartition colonne F'!$B119,results!$M$5:$M$301,'répartition colonne F'!U$108,results!$B$5:$B$301,'répartition colonne F'!$A$106)</f>
        <v>0</v>
      </c>
      <c r="V119" s="70">
        <f>+COUNTIFS(results!$F$5:$F$301,'répartition colonne F'!$B119,results!$M$5:$M$301,'répartition colonne F'!V$108,results!$B$5:$B$301,'répartition colonne F'!$A$106)</f>
        <v>0</v>
      </c>
      <c r="W119" s="71">
        <f>+COUNTIFS(results!$F$5:$F$301,'répartition colonne F'!$B119,results!$M$5:$M$301,'répartition colonne F'!W$108,results!$B$5:$B$301,'répartition colonne F'!$A$106)</f>
        <v>0</v>
      </c>
      <c r="X119" s="70">
        <f>+COUNTIFS(results!$F$5:$F$301,'répartition colonne F'!$B119,results!$M$5:$M$301,'répartition colonne F'!X$108,results!$B$5:$B$301,'répartition colonne F'!$A$106)</f>
        <v>0</v>
      </c>
      <c r="Y119" s="70">
        <f>+COUNTIFS(results!$F$5:$F$301,'répartition colonne F'!$B119,results!$M$5:$M$301,'répartition colonne F'!Y$108,results!$B$5:$B$301,'répartition colonne F'!$A$106)</f>
        <v>0</v>
      </c>
      <c r="Z119" s="205">
        <f>+COUNTIFS(results!$F$5:$F$301,'répartition colonne F'!$B119,results!$M$5:$M$301,'répartition colonne F'!Z$108,results!$B$5:$B$301,'répartition colonne F'!$A$106)</f>
        <v>0</v>
      </c>
      <c r="AA119" s="69">
        <f>+COUNTIFS(results!$F$5:$F$301,'répartition colonne F'!$B119,results!$M$5:$M$301,'répartition colonne F'!AA$108,results!$B$5:$B$301,'répartition colonne F'!$A$106)</f>
        <v>0</v>
      </c>
      <c r="AB119" s="69">
        <f>+COUNTIFS(results!$F$5:$F$301,'répartition colonne F'!$B119,results!$M$5:$M$301,'répartition colonne F'!AB$108,results!$B$5:$B$301,'répartition colonne F'!$A$106)</f>
        <v>0</v>
      </c>
      <c r="AC119" s="69">
        <f>+COUNTIFS(results!$F$5:$F$301,'répartition colonne F'!$B119,results!$M$5:$M$301,'répartition colonne F'!AC$108,results!$B$5:$B$301,'répartition colonne F'!$A$106)</f>
        <v>0</v>
      </c>
      <c r="AD119" s="69">
        <f>+COUNTIFS(results!$F$5:$F$301,'répartition colonne F'!$B119,results!$M$5:$M$301,'répartition colonne F'!AD$108,results!$B$5:$B$301,'répartition colonne F'!$A$106)</f>
        <v>0</v>
      </c>
      <c r="AE119" s="69">
        <f>+COUNTIFS(results!$F$5:$F$301,'répartition colonne F'!$B119,results!$M$5:$M$301,'répartition colonne F'!AE$108,results!$B$5:$B$301,'répartition colonne F'!$A$106)</f>
        <v>0</v>
      </c>
      <c r="AF119" s="69">
        <f>+COUNTIFS(results!$F$5:$F$301,'répartition colonne F'!$B119,results!$M$5:$M$301,'répartition colonne F'!AF$108,results!$B$5:$B$301,'répartition colonne F'!$A$106)</f>
        <v>0</v>
      </c>
      <c r="AG119" s="68">
        <f>+COUNTIFS(Feuil2!$A$4:$A$300,B119,Feuil2!$H$4:$H$300,$AJ$4,Feuil2!$I$4:$I$300,'répartition colonne F'!$A$106)</f>
        <v>0</v>
      </c>
      <c r="AP119" s="173"/>
      <c r="AQ119" s="196"/>
      <c r="AR119" s="199"/>
      <c r="AS119" s="80"/>
      <c r="AT119" s="80"/>
      <c r="AU119" s="80"/>
      <c r="AV119" s="80"/>
      <c r="AW119" s="80"/>
      <c r="AX119" s="80"/>
      <c r="AY119" s="80"/>
      <c r="AZ119" s="80"/>
      <c r="BA119" s="80"/>
      <c r="BB119" s="80"/>
      <c r="BC119" s="80"/>
      <c r="BD119" s="80"/>
      <c r="BE119" s="80"/>
      <c r="BF119" s="80"/>
      <c r="BG119" s="199"/>
    </row>
    <row r="120" spans="1:59" ht="15.75" x14ac:dyDescent="0.25">
      <c r="A120" s="274"/>
      <c r="B120" s="160" t="str">
        <f>IF($AI$3=1024,32,IF($AI$3=256,"8",IF($AI$3=64,"2","1")))</f>
        <v>8</v>
      </c>
      <c r="C120" s="68">
        <f>+COUNTIFS(Feuil2!$A$4:$A$300,B120,Feuil2!$H$4:$H$300,0.01,Feuil2!$I$4:$I$300,'répartition colonne F'!$A$106)</f>
        <v>0</v>
      </c>
      <c r="D120" s="69">
        <f>+COUNTIFS(results!$F$5:$F$301,'répartition colonne F'!$B120,results!$M$5:$M$301,'répartition colonne F'!D$108,results!$B$5:$B$301,'répartition colonne F'!$A$106)</f>
        <v>0</v>
      </c>
      <c r="E120" s="69">
        <f>+COUNTIFS(results!$F$5:$F$301,'répartition colonne F'!$B120,results!$M$5:$M$301,'répartition colonne F'!E$108,results!$B$5:$B$301,'répartition colonne F'!$A$106)</f>
        <v>0</v>
      </c>
      <c r="F120" s="69">
        <f>+COUNTIFS(results!$F$5:$F$301,'répartition colonne F'!$B120,results!$M$5:$M$301,'répartition colonne F'!F$108,results!$B$5:$B$301,'répartition colonne F'!$A$106)</f>
        <v>0</v>
      </c>
      <c r="G120" s="69">
        <f>+COUNTIFS(results!$F$5:$F$301,'répartition colonne F'!$B120,results!$M$5:$M$301,'répartition colonne F'!G$108,results!$B$5:$B$301,'répartition colonne F'!$A$106)</f>
        <v>0</v>
      </c>
      <c r="H120" s="69">
        <f>+COUNTIFS(results!$F$5:$F$301,'répartition colonne F'!$B120,results!$M$5:$M$301,'répartition colonne F'!H$108,results!$B$5:$B$301,'répartition colonne F'!$A$106)</f>
        <v>0</v>
      </c>
      <c r="I120" s="69">
        <f>+COUNTIFS(results!$F$5:$F$301,'répartition colonne F'!$B120,results!$M$5:$M$301,'répartition colonne F'!I$108,results!$B$5:$B$301,'répartition colonne F'!$A$106)</f>
        <v>0</v>
      </c>
      <c r="J120" s="69">
        <f>+COUNTIFS(results!$F$5:$F$301,'répartition colonne F'!$B120,results!$M$5:$M$301,'répartition colonne F'!J$108,results!$B$5:$B$301,'répartition colonne F'!$A$106)</f>
        <v>0</v>
      </c>
      <c r="K120" s="69">
        <f>+COUNTIFS(results!$F$5:$F$301,'répartition colonne F'!$B120,results!$M$5:$M$301,'répartition colonne F'!K$108,results!$B$5:$B$301,'répartition colonne F'!$A$106)</f>
        <v>0</v>
      </c>
      <c r="L120" s="69">
        <f>+COUNTIFS(results!$F$5:$F$301,'répartition colonne F'!$B120,results!$M$5:$M$301,'répartition colonne F'!L$108,results!$B$5:$B$301,'répartition colonne F'!$A$106)</f>
        <v>0</v>
      </c>
      <c r="M120" s="69">
        <f>+COUNTIFS(results!$F$5:$F$301,'répartition colonne F'!$B120,results!$M$5:$M$301,'répartition colonne F'!M$108,results!$B$5:$B$301,'répartition colonne F'!$A$106)</f>
        <v>0</v>
      </c>
      <c r="N120" s="69">
        <f>+COUNTIFS(results!$F$5:$F$301,'répartition colonne F'!$B120,results!$M$5:$M$301,'répartition colonne F'!N$108,results!$B$5:$B$301,'répartition colonne F'!$A$106)</f>
        <v>0</v>
      </c>
      <c r="O120" s="69">
        <f>+COUNTIFS(results!$F$5:$F$301,'répartition colonne F'!$B120,results!$M$5:$M$301,'répartition colonne F'!O$108,results!$B$5:$B$301,'répartition colonne F'!$A$106)</f>
        <v>0</v>
      </c>
      <c r="P120" s="69">
        <f>+COUNTIFS(results!$F$5:$F$301,'répartition colonne F'!$B120,results!$M$5:$M$301,'répartition colonne F'!P$108,results!$B$5:$B$301,'répartition colonne F'!$A$106)</f>
        <v>0</v>
      </c>
      <c r="Q120" s="69">
        <f>+COUNTIFS(results!$F$5:$F$301,'répartition colonne F'!$B120,results!$M$5:$M$301,'répartition colonne F'!Q$108,results!$B$5:$B$301,'répartition colonne F'!$A$106)</f>
        <v>0</v>
      </c>
      <c r="R120" s="69">
        <f>+COUNTIFS(results!$F$5:$F$301,'répartition colonne F'!$B120,results!$M$5:$M$301,'répartition colonne F'!R$108,results!$B$5:$B$301,'répartition colonne F'!$A$106)</f>
        <v>0</v>
      </c>
      <c r="S120" s="69">
        <f>+COUNTIFS(results!$F$5:$F$301,'répartition colonne F'!$B120,results!$M$5:$M$301,'répartition colonne F'!S$108,results!$B$5:$B$301,'répartition colonne F'!$A$106)</f>
        <v>0</v>
      </c>
      <c r="T120" s="70">
        <f>+COUNTIFS(results!$F$5:$F$301,'répartition colonne F'!$B120,results!$M$5:$M$301,'répartition colonne F'!T$108,results!$B$5:$B$301,'répartition colonne F'!$A$106)</f>
        <v>0</v>
      </c>
      <c r="U120" s="70">
        <f>+COUNTIFS(results!$F$5:$F$301,'répartition colonne F'!$B120,results!$M$5:$M$301,'répartition colonne F'!U$108,results!$B$5:$B$301,'répartition colonne F'!$A$106)</f>
        <v>0</v>
      </c>
      <c r="V120" s="71">
        <f>+COUNTIFS(results!$F$5:$F$301,'répartition colonne F'!$B120,results!$M$5:$M$301,'répartition colonne F'!V$108,results!$B$5:$B$301,'répartition colonne F'!$A$106)</f>
        <v>0</v>
      </c>
      <c r="W120" s="70">
        <f>+COUNTIFS(results!$F$5:$F$301,'répartition colonne F'!$B120,results!$M$5:$M$301,'répartition colonne F'!W$108,results!$B$5:$B$301,'répartition colonne F'!$A$106)</f>
        <v>0</v>
      </c>
      <c r="X120" s="70">
        <f>+COUNTIFS(results!$F$5:$F$301,'répartition colonne F'!$B120,results!$M$5:$M$301,'répartition colonne F'!X$108,results!$B$5:$B$301,'répartition colonne F'!$A$106)</f>
        <v>0</v>
      </c>
      <c r="Y120" s="69">
        <f>+COUNTIFS(results!$F$5:$F$301,'répartition colonne F'!$B120,results!$M$5:$M$301,'répartition colonne F'!Y$108,results!$B$5:$B$301,'répartition colonne F'!$A$106)</f>
        <v>0</v>
      </c>
      <c r="Z120" s="69">
        <f>+COUNTIFS(results!$F$5:$F$301,'répartition colonne F'!$B120,results!$M$5:$M$301,'répartition colonne F'!Z$108,results!$B$5:$B$301,'répartition colonne F'!$A$106)</f>
        <v>0</v>
      </c>
      <c r="AA120" s="69">
        <f>+COUNTIFS(results!$F$5:$F$301,'répartition colonne F'!$B120,results!$M$5:$M$301,'répartition colonne F'!AA$108,results!$B$5:$B$301,'répartition colonne F'!$A$106)</f>
        <v>0</v>
      </c>
      <c r="AB120" s="69">
        <f>+COUNTIFS(results!$F$5:$F$301,'répartition colonne F'!$B120,results!$M$5:$M$301,'répartition colonne F'!AB$108,results!$B$5:$B$301,'répartition colonne F'!$A$106)</f>
        <v>0</v>
      </c>
      <c r="AC120" s="69">
        <f>+COUNTIFS(results!$F$5:$F$301,'répartition colonne F'!$B120,results!$M$5:$M$301,'répartition colonne F'!AC$108,results!$B$5:$B$301,'répartition colonne F'!$A$106)</f>
        <v>0</v>
      </c>
      <c r="AD120" s="69">
        <f>+COUNTIFS(results!$F$5:$F$301,'répartition colonne F'!$B120,results!$M$5:$M$301,'répartition colonne F'!AD$108,results!$B$5:$B$301,'répartition colonne F'!$A$106)</f>
        <v>0</v>
      </c>
      <c r="AE120" s="69">
        <f>+COUNTIFS(results!$F$5:$F$301,'répartition colonne F'!$B120,results!$M$5:$M$301,'répartition colonne F'!AE$108,results!$B$5:$B$301,'répartition colonne F'!$A$106)</f>
        <v>0</v>
      </c>
      <c r="AF120" s="69">
        <f>+COUNTIFS(results!$F$5:$F$301,'répartition colonne F'!$B120,results!$M$5:$M$301,'répartition colonne F'!AF$108,results!$B$5:$B$301,'répartition colonne F'!$A$106)</f>
        <v>0</v>
      </c>
      <c r="AG120" s="68">
        <f>+COUNTIFS(Feuil2!$A$4:$A$300,B120,Feuil2!$H$4:$H$300,$AJ$4,Feuil2!$I$4:$I$300,'répartition colonne F'!$A$106)</f>
        <v>0</v>
      </c>
      <c r="AL120" t="str">
        <f>IF(results!$M$3="Etest",IF(V123=0,1),"BMD")</f>
        <v>BMD</v>
      </c>
      <c r="AM120">
        <v>0.75</v>
      </c>
      <c r="AP120" s="173"/>
      <c r="AQ120" s="196"/>
      <c r="AR120" s="199"/>
      <c r="AS120" s="80"/>
      <c r="AT120" s="80"/>
      <c r="AU120" s="80"/>
      <c r="AV120" s="80"/>
      <c r="AW120" s="80"/>
      <c r="AX120" s="80"/>
      <c r="AY120" s="80"/>
      <c r="AZ120" s="80"/>
      <c r="BA120" s="80"/>
      <c r="BB120" s="80"/>
      <c r="BC120" s="80"/>
      <c r="BD120" s="80"/>
      <c r="BE120" s="80"/>
      <c r="BF120" s="80"/>
      <c r="BG120" s="199"/>
    </row>
    <row r="121" spans="1:59" ht="15.75" x14ac:dyDescent="0.25">
      <c r="A121" s="274"/>
      <c r="B121" s="160" t="str">
        <f>IF($AI$3=1024,24,IF($AI$3=256,"6",IF($AI$3=64,"1,5","0,75")))</f>
        <v>6</v>
      </c>
      <c r="C121" s="68">
        <f>+COUNTIFS(Feuil2!$A$4:$A$300,B121,Feuil2!$H$4:$H$300,0.01,Feuil2!$I$4:$I$300,'répartition colonne F'!$A$106)</f>
        <v>0</v>
      </c>
      <c r="D121" s="69">
        <f>+COUNTIFS(results!$F$5:$F$301,'répartition colonne F'!$B121,results!$M$5:$M$301,'répartition colonne F'!D$108,results!$B$5:$B$301,'répartition colonne F'!$A$106)</f>
        <v>0</v>
      </c>
      <c r="E121" s="69">
        <f>+COUNTIFS(results!$F$5:$F$301,'répartition colonne F'!$B121,results!$M$5:$M$301,'répartition colonne F'!E$108,results!$B$5:$B$301,'répartition colonne F'!$A$106)</f>
        <v>0</v>
      </c>
      <c r="F121" s="69">
        <f>+COUNTIFS(results!$F$5:$F$301,'répartition colonne F'!$B121,results!$M$5:$M$301,'répartition colonne F'!F$108,results!$B$5:$B$301,'répartition colonne F'!$A$106)</f>
        <v>0</v>
      </c>
      <c r="G121" s="69">
        <f>+COUNTIFS(results!$F$5:$F$301,'répartition colonne F'!$B121,results!$M$5:$M$301,'répartition colonne F'!G$108,results!$B$5:$B$301,'répartition colonne F'!$A$106)</f>
        <v>0</v>
      </c>
      <c r="H121" s="69">
        <f>+COUNTIFS(results!$F$5:$F$301,'répartition colonne F'!$B121,results!$M$5:$M$301,'répartition colonne F'!H$108,results!$B$5:$B$301,'répartition colonne F'!$A$106)</f>
        <v>0</v>
      </c>
      <c r="I121" s="69">
        <f>+COUNTIFS(results!$F$5:$F$301,'répartition colonne F'!$B121,results!$M$5:$M$301,'répartition colonne F'!I$108,results!$B$5:$B$301,'répartition colonne F'!$A$106)</f>
        <v>0</v>
      </c>
      <c r="J121" s="69">
        <f>+COUNTIFS(results!$F$5:$F$301,'répartition colonne F'!$B121,results!$M$5:$M$301,'répartition colonne F'!J$108,results!$B$5:$B$301,'répartition colonne F'!$A$106)</f>
        <v>0</v>
      </c>
      <c r="K121" s="69">
        <f>+COUNTIFS(results!$F$5:$F$301,'répartition colonne F'!$B121,results!$M$5:$M$301,'répartition colonne F'!K$108,results!$B$5:$B$301,'répartition colonne F'!$A$106)</f>
        <v>0</v>
      </c>
      <c r="L121" s="69">
        <f>+COUNTIFS(results!$F$5:$F$301,'répartition colonne F'!$B121,results!$M$5:$M$301,'répartition colonne F'!L$108,results!$B$5:$B$301,'répartition colonne F'!$A$106)</f>
        <v>0</v>
      </c>
      <c r="M121" s="69">
        <f>+COUNTIFS(results!$F$5:$F$301,'répartition colonne F'!$B121,results!$M$5:$M$301,'répartition colonne F'!M$108,results!$B$5:$B$301,'répartition colonne F'!$A$106)</f>
        <v>0</v>
      </c>
      <c r="N121" s="69">
        <f>+COUNTIFS(results!$F$5:$F$301,'répartition colonne F'!$B121,results!$M$5:$M$301,'répartition colonne F'!N$108,results!$B$5:$B$301,'répartition colonne F'!$A$106)</f>
        <v>0</v>
      </c>
      <c r="O121" s="69">
        <f>+COUNTIFS(results!$F$5:$F$301,'répartition colonne F'!$B121,results!$M$5:$M$301,'répartition colonne F'!O$108,results!$B$5:$B$301,'répartition colonne F'!$A$106)</f>
        <v>0</v>
      </c>
      <c r="P121" s="69">
        <f>+COUNTIFS(results!$F$5:$F$301,'répartition colonne F'!$B121,results!$M$5:$M$301,'répartition colonne F'!P$108,results!$B$5:$B$301,'répartition colonne F'!$A$106)</f>
        <v>0</v>
      </c>
      <c r="Q121" s="69">
        <f>+COUNTIFS(results!$F$5:$F$301,'répartition colonne F'!$B121,results!$M$5:$M$301,'répartition colonne F'!Q$108,results!$B$5:$B$301,'répartition colonne F'!$A$106)</f>
        <v>0</v>
      </c>
      <c r="R121" s="69">
        <f>+COUNTIFS(results!$F$5:$F$301,'répartition colonne F'!$B121,results!$M$5:$M$301,'répartition colonne F'!R$108,results!$B$5:$B$301,'répartition colonne F'!$A$106)</f>
        <v>0</v>
      </c>
      <c r="S121" s="70">
        <f>+COUNTIFS(results!$F$5:$F$301,'répartition colonne F'!$B121,results!$M$5:$M$301,'répartition colonne F'!S$108,results!$B$5:$B$301,'répartition colonne F'!$A$106)</f>
        <v>0</v>
      </c>
      <c r="T121" s="70">
        <f>+COUNTIFS(results!$F$5:$F$301,'répartition colonne F'!$B121,results!$M$5:$M$301,'répartition colonne F'!T$108,results!$B$5:$B$301,'répartition colonne F'!$A$106)</f>
        <v>0</v>
      </c>
      <c r="U121" s="71">
        <f>+COUNTIFS(results!$F$5:$F$301,'répartition colonne F'!$B121,results!$M$5:$M$301,'répartition colonne F'!U$108,results!$B$5:$B$301,'répartition colonne F'!$A$106)</f>
        <v>0</v>
      </c>
      <c r="V121" s="70">
        <f>+COUNTIFS(results!$F$5:$F$301,'répartition colonne F'!$B121,results!$M$5:$M$301,'répartition colonne F'!V$108,results!$B$5:$B$301,'répartition colonne F'!$A$106)</f>
        <v>0</v>
      </c>
      <c r="W121" s="70">
        <f>+COUNTIFS(results!$F$5:$F$301,'répartition colonne F'!$B121,results!$M$5:$M$301,'répartition colonne F'!W$108,results!$B$5:$B$301,'répartition colonne F'!$A$106)</f>
        <v>0</v>
      </c>
      <c r="X121" s="205">
        <f>+COUNTIFS(results!$F$5:$F$301,'répartition colonne F'!$B121,results!$M$5:$M$301,'répartition colonne F'!X$108,results!$B$5:$B$301,'répartition colonne F'!$A$106)</f>
        <v>0</v>
      </c>
      <c r="Y121" s="69">
        <f>+COUNTIFS(results!$F$5:$F$301,'répartition colonne F'!$B121,results!$M$5:$M$301,'répartition colonne F'!Y$108,results!$B$5:$B$301,'répartition colonne F'!$A$106)</f>
        <v>0</v>
      </c>
      <c r="Z121" s="69">
        <f>+COUNTIFS(results!$F$5:$F$301,'répartition colonne F'!$B121,results!$M$5:$M$301,'répartition colonne F'!Z$108,results!$B$5:$B$301,'répartition colonne F'!$A$106)</f>
        <v>0</v>
      </c>
      <c r="AA121" s="69">
        <f>+COUNTIFS(results!$F$5:$F$301,'répartition colonne F'!$B121,results!$M$5:$M$301,'répartition colonne F'!AA$108,results!$B$5:$B$301,'répartition colonne F'!$A$106)</f>
        <v>0</v>
      </c>
      <c r="AB121" s="69">
        <f>+COUNTIFS(results!$F$5:$F$301,'répartition colonne F'!$B121,results!$M$5:$M$301,'répartition colonne F'!AB$108,results!$B$5:$B$301,'répartition colonne F'!$A$106)</f>
        <v>0</v>
      </c>
      <c r="AC121" s="69">
        <f>+COUNTIFS(results!$F$5:$F$301,'répartition colonne F'!$B121,results!$M$5:$M$301,'répartition colonne F'!AC$108,results!$B$5:$B$301,'répartition colonne F'!$A$106)</f>
        <v>0</v>
      </c>
      <c r="AD121" s="69">
        <f>+COUNTIFS(results!$F$5:$F$301,'répartition colonne F'!$B121,results!$M$5:$M$301,'répartition colonne F'!AD$108,results!$B$5:$B$301,'répartition colonne F'!$A$106)</f>
        <v>0</v>
      </c>
      <c r="AE121" s="69">
        <f>+COUNTIFS(results!$F$5:$F$301,'répartition colonne F'!$B121,results!$M$5:$M$301,'répartition colonne F'!AE$108,results!$B$5:$B$301,'répartition colonne F'!$A$106)</f>
        <v>0</v>
      </c>
      <c r="AF121" s="69">
        <f>+COUNTIFS(results!$F$5:$F$301,'répartition colonne F'!$B121,results!$M$5:$M$301,'répartition colonne F'!AF$108,results!$B$5:$B$301,'répartition colonne F'!$A$106)</f>
        <v>0</v>
      </c>
      <c r="AG121" s="68">
        <f>+COUNTIFS(Feuil2!$A$4:$A$300,B121,Feuil2!$H$4:$H$300,$AJ$4,Feuil2!$I$4:$I$300,'répartition colonne F'!$A$106)</f>
        <v>0</v>
      </c>
      <c r="AP121" s="173"/>
      <c r="AQ121" s="196"/>
      <c r="AR121" s="199"/>
      <c r="AS121" s="80"/>
      <c r="AT121" s="80"/>
      <c r="AU121" s="80"/>
      <c r="AV121" s="80"/>
      <c r="AW121" s="80"/>
      <c r="AX121" s="80"/>
      <c r="AY121" s="80"/>
      <c r="AZ121" s="80"/>
      <c r="BA121" s="80"/>
      <c r="BB121" s="80"/>
      <c r="BC121" s="80"/>
      <c r="BD121" s="80"/>
      <c r="BE121" s="80"/>
      <c r="BF121" s="80"/>
      <c r="BG121" s="199"/>
    </row>
    <row r="122" spans="1:59" ht="15.75" x14ac:dyDescent="0.25">
      <c r="A122" s="274"/>
      <c r="B122" s="160" t="str">
        <f>IF($AI$3=1024,16,IF($AI$3=256,"4",IF($AI$3=64,"1","0,5")))</f>
        <v>4</v>
      </c>
      <c r="C122" s="68">
        <f>+COUNTIFS(Feuil2!$A$4:$A$300,B122,Feuil2!$H$4:$H$300,0.01,Feuil2!$I$4:$I$300,'répartition colonne F'!$A$106)</f>
        <v>0</v>
      </c>
      <c r="D122" s="69">
        <f>+COUNTIFS(results!$F$5:$F$301,'répartition colonne F'!$B122,results!$M$5:$M$301,'répartition colonne F'!D$108,results!$B$5:$B$301,'répartition colonne F'!$A$106)</f>
        <v>0</v>
      </c>
      <c r="E122" s="69">
        <f>+COUNTIFS(results!$F$5:$F$301,'répartition colonne F'!$B122,results!$M$5:$M$301,'répartition colonne F'!E$108,results!$B$5:$B$301,'répartition colonne F'!$A$106)</f>
        <v>0</v>
      </c>
      <c r="F122" s="69">
        <f>+COUNTIFS(results!$F$5:$F$301,'répartition colonne F'!$B122,results!$M$5:$M$301,'répartition colonne F'!F$108,results!$B$5:$B$301,'répartition colonne F'!$A$106)</f>
        <v>0</v>
      </c>
      <c r="G122" s="69">
        <f>+COUNTIFS(results!$F$5:$F$301,'répartition colonne F'!$B122,results!$M$5:$M$301,'répartition colonne F'!G$108,results!$B$5:$B$301,'répartition colonne F'!$A$106)</f>
        <v>0</v>
      </c>
      <c r="H122" s="69">
        <f>+COUNTIFS(results!$F$5:$F$301,'répartition colonne F'!$B122,results!$M$5:$M$301,'répartition colonne F'!H$108,results!$B$5:$B$301,'répartition colonne F'!$A$106)</f>
        <v>0</v>
      </c>
      <c r="I122" s="69">
        <f>+COUNTIFS(results!$F$5:$F$301,'répartition colonne F'!$B122,results!$M$5:$M$301,'répartition colonne F'!I$108,results!$B$5:$B$301,'répartition colonne F'!$A$106)</f>
        <v>0</v>
      </c>
      <c r="J122" s="69">
        <f>+COUNTIFS(results!$F$5:$F$301,'répartition colonne F'!$B122,results!$M$5:$M$301,'répartition colonne F'!J$108,results!$B$5:$B$301,'répartition colonne F'!$A$106)</f>
        <v>0</v>
      </c>
      <c r="K122" s="69">
        <f>+COUNTIFS(results!$F$5:$F$301,'répartition colonne F'!$B122,results!$M$5:$M$301,'répartition colonne F'!K$108,results!$B$5:$B$301,'répartition colonne F'!$A$106)</f>
        <v>0</v>
      </c>
      <c r="L122" s="69">
        <f>+COUNTIFS(results!$F$5:$F$301,'répartition colonne F'!$B122,results!$M$5:$M$301,'répartition colonne F'!L$108,results!$B$5:$B$301,'répartition colonne F'!$A$106)</f>
        <v>0</v>
      </c>
      <c r="M122" s="69">
        <f>+COUNTIFS(results!$F$5:$F$301,'répartition colonne F'!$B122,results!$M$5:$M$301,'répartition colonne F'!M$108,results!$B$5:$B$301,'répartition colonne F'!$A$106)</f>
        <v>0</v>
      </c>
      <c r="N122" s="69">
        <f>+COUNTIFS(results!$F$5:$F$301,'répartition colonne F'!$B122,results!$M$5:$M$301,'répartition colonne F'!N$108,results!$B$5:$B$301,'répartition colonne F'!$A$106)</f>
        <v>0</v>
      </c>
      <c r="O122" s="69">
        <f>+COUNTIFS(results!$F$5:$F$301,'répartition colonne F'!$B122,results!$M$5:$M$301,'répartition colonne F'!O$108,results!$B$5:$B$301,'répartition colonne F'!$A$106)</f>
        <v>0</v>
      </c>
      <c r="P122" s="69">
        <f>+COUNTIFS(results!$F$5:$F$301,'répartition colonne F'!$B122,results!$M$5:$M$301,'répartition colonne F'!P$108,results!$B$5:$B$301,'répartition colonne F'!$A$106)</f>
        <v>0</v>
      </c>
      <c r="Q122" s="69">
        <f>+COUNTIFS(results!$F$5:$F$301,'répartition colonne F'!$B122,results!$M$5:$M$301,'répartition colonne F'!Q$108,results!$B$5:$B$301,'répartition colonne F'!$A$106)</f>
        <v>0</v>
      </c>
      <c r="R122" s="70">
        <f>+COUNTIFS(results!$F$5:$F$301,'répartition colonne F'!$B122,results!$M$5:$M$301,'répartition colonne F'!R$108,results!$B$5:$B$301,'répartition colonne F'!$A$106)</f>
        <v>0</v>
      </c>
      <c r="S122" s="70">
        <f>+COUNTIFS(results!$F$5:$F$301,'répartition colonne F'!$B122,results!$M$5:$M$301,'répartition colonne F'!S$108,results!$B$5:$B$301,'répartition colonne F'!$A$106)</f>
        <v>0</v>
      </c>
      <c r="T122" s="71">
        <f>+COUNTIFS(results!$F$5:$F$301,'répartition colonne F'!$B122,results!$M$5:$M$301,'répartition colonne F'!T$108,results!$B$5:$B$301,'répartition colonne F'!$A$106)</f>
        <v>0</v>
      </c>
      <c r="U122" s="70">
        <f>+COUNTIFS(results!$F$5:$F$301,'répartition colonne F'!$B122,results!$M$5:$M$301,'répartition colonne F'!U$108,results!$B$5:$B$301,'répartition colonne F'!$A$106)</f>
        <v>0</v>
      </c>
      <c r="V122" s="70">
        <f>+COUNTIFS(results!$F$5:$F$301,'répartition colonne F'!$B122,results!$M$5:$M$301,'répartition colonne F'!V$108,results!$B$5:$B$301,'répartition colonne F'!$A$106)</f>
        <v>0</v>
      </c>
      <c r="W122" s="69">
        <f>+COUNTIFS(results!$F$5:$F$301,'répartition colonne F'!$B122,results!$M$5:$M$301,'répartition colonne F'!W$108,results!$B$5:$B$301,'répartition colonne F'!$A$106)</f>
        <v>0</v>
      </c>
      <c r="X122" s="69">
        <f>+COUNTIFS(results!$F$5:$F$301,'répartition colonne F'!$B122,results!$M$5:$M$301,'répartition colonne F'!X$108,results!$B$5:$B$301,'répartition colonne F'!$A$106)</f>
        <v>0</v>
      </c>
      <c r="Y122" s="69">
        <f>+COUNTIFS(results!$F$5:$F$301,'répartition colonne F'!$B122,results!$M$5:$M$301,'répartition colonne F'!Y$108,results!$B$5:$B$301,'répartition colonne F'!$A$106)</f>
        <v>0</v>
      </c>
      <c r="Z122" s="69">
        <f>+COUNTIFS(results!$F$5:$F$301,'répartition colonne F'!$B122,results!$M$5:$M$301,'répartition colonne F'!Z$108,results!$B$5:$B$301,'répartition colonne F'!$A$106)</f>
        <v>0</v>
      </c>
      <c r="AA122" s="69">
        <f>+COUNTIFS(results!$F$5:$F$301,'répartition colonne F'!$B122,results!$M$5:$M$301,'répartition colonne F'!AA$108,results!$B$5:$B$301,'répartition colonne F'!$A$106)</f>
        <v>0</v>
      </c>
      <c r="AB122" s="69">
        <f>+COUNTIFS(results!$F$5:$F$301,'répartition colonne F'!$B122,results!$M$5:$M$301,'répartition colonne F'!AB$108,results!$B$5:$B$301,'répartition colonne F'!$A$106)</f>
        <v>0</v>
      </c>
      <c r="AC122" s="69">
        <f>+COUNTIFS(results!$F$5:$F$301,'répartition colonne F'!$B122,results!$M$5:$M$301,'répartition colonne F'!AC$108,results!$B$5:$B$301,'répartition colonne F'!$A$106)</f>
        <v>0</v>
      </c>
      <c r="AD122" s="69">
        <f>+COUNTIFS(results!$F$5:$F$301,'répartition colonne F'!$B122,results!$M$5:$M$301,'répartition colonne F'!AD$108,results!$B$5:$B$301,'répartition colonne F'!$A$106)</f>
        <v>0</v>
      </c>
      <c r="AE122" s="69">
        <f>+COUNTIFS(results!$F$5:$F$301,'répartition colonne F'!$B122,results!$M$5:$M$301,'répartition colonne F'!AE$108,results!$B$5:$B$301,'répartition colonne F'!$A$106)</f>
        <v>0</v>
      </c>
      <c r="AF122" s="69">
        <f>+COUNTIFS(results!$F$5:$F$301,'répartition colonne F'!$B122,results!$M$5:$M$301,'répartition colonne F'!AF$108,results!$B$5:$B$301,'répartition colonne F'!$A$106)</f>
        <v>0</v>
      </c>
      <c r="AG122" s="68">
        <f>+COUNTIFS(Feuil2!$A$4:$A$300,B122,Feuil2!$H$4:$H$300,$AJ$4,Feuil2!$I$4:$I$300,'répartition colonne F'!$A$106)</f>
        <v>0</v>
      </c>
      <c r="AL122" t="str">
        <f>IF(results!$M$3="Etest",IF(T125=0,1),"BMD")</f>
        <v>BMD</v>
      </c>
      <c r="AM122">
        <v>0.38</v>
      </c>
      <c r="AP122" s="173"/>
      <c r="AQ122" s="196"/>
      <c r="AR122" s="199"/>
      <c r="AS122" s="80"/>
      <c r="AT122" s="80"/>
      <c r="AU122" s="80"/>
      <c r="AV122" s="80"/>
      <c r="AW122" s="80"/>
      <c r="AX122" s="80"/>
      <c r="AY122" s="80"/>
      <c r="AZ122" s="80"/>
      <c r="BA122" s="80"/>
      <c r="BB122" s="80"/>
      <c r="BC122" s="80"/>
      <c r="BD122" s="80"/>
      <c r="BE122" s="80"/>
      <c r="BF122" s="80"/>
      <c r="BG122" s="199"/>
    </row>
    <row r="123" spans="1:59" ht="15.75" x14ac:dyDescent="0.25">
      <c r="A123" s="274"/>
      <c r="B123" s="160" t="str">
        <f>IF($AI$3=1024,12,IF($AI$3=256,"3",IF($AI$3=64,"0,75","0,38")))</f>
        <v>3</v>
      </c>
      <c r="C123" s="68">
        <f>+COUNTIFS(Feuil2!$A$4:$A$300,B123,Feuil2!$H$4:$H$300,0.01,Feuil2!$I$4:$I$300,'répartition colonne F'!$A$106)</f>
        <v>0</v>
      </c>
      <c r="D123" s="69">
        <f>+COUNTIFS(results!$F$5:$F$301,'répartition colonne F'!$B123,results!$M$5:$M$301,'répartition colonne F'!D$108,results!$B$5:$B$301,'répartition colonne F'!$A$106)</f>
        <v>0</v>
      </c>
      <c r="E123" s="69">
        <f>+COUNTIFS(results!$F$5:$F$301,'répartition colonne F'!$B123,results!$M$5:$M$301,'répartition colonne F'!E$108,results!$B$5:$B$301,'répartition colonne F'!$A$106)</f>
        <v>0</v>
      </c>
      <c r="F123" s="69">
        <f>+COUNTIFS(results!$F$5:$F$301,'répartition colonne F'!$B123,results!$M$5:$M$301,'répartition colonne F'!F$108,results!$B$5:$B$301,'répartition colonne F'!$A$106)</f>
        <v>0</v>
      </c>
      <c r="G123" s="69">
        <f>+COUNTIFS(results!$F$5:$F$301,'répartition colonne F'!$B123,results!$M$5:$M$301,'répartition colonne F'!G$108,results!$B$5:$B$301,'répartition colonne F'!$A$106)</f>
        <v>0</v>
      </c>
      <c r="H123" s="69">
        <f>+COUNTIFS(results!$F$5:$F$301,'répartition colonne F'!$B123,results!$M$5:$M$301,'répartition colonne F'!H$108,results!$B$5:$B$301,'répartition colonne F'!$A$106)</f>
        <v>0</v>
      </c>
      <c r="I123" s="69">
        <f>+COUNTIFS(results!$F$5:$F$301,'répartition colonne F'!$B123,results!$M$5:$M$301,'répartition colonne F'!I$108,results!$B$5:$B$301,'répartition colonne F'!$A$106)</f>
        <v>0</v>
      </c>
      <c r="J123" s="69">
        <f>+COUNTIFS(results!$F$5:$F$301,'répartition colonne F'!$B123,results!$M$5:$M$301,'répartition colonne F'!J$108,results!$B$5:$B$301,'répartition colonne F'!$A$106)</f>
        <v>0</v>
      </c>
      <c r="K123" s="69">
        <f>+COUNTIFS(results!$F$5:$F$301,'répartition colonne F'!$B123,results!$M$5:$M$301,'répartition colonne F'!K$108,results!$B$5:$B$301,'répartition colonne F'!$A$106)</f>
        <v>0</v>
      </c>
      <c r="L123" s="69">
        <f>+COUNTIFS(results!$F$5:$F$301,'répartition colonne F'!$B123,results!$M$5:$M$301,'répartition colonne F'!L$108,results!$B$5:$B$301,'répartition colonne F'!$A$106)</f>
        <v>0</v>
      </c>
      <c r="M123" s="69">
        <f>+COUNTIFS(results!$F$5:$F$301,'répartition colonne F'!$B123,results!$M$5:$M$301,'répartition colonne F'!M$108,results!$B$5:$B$301,'répartition colonne F'!$A$106)</f>
        <v>0</v>
      </c>
      <c r="N123" s="69">
        <f>+COUNTIFS(results!$F$5:$F$301,'répartition colonne F'!$B123,results!$M$5:$M$301,'répartition colonne F'!N$108,results!$B$5:$B$301,'répartition colonne F'!$A$106)</f>
        <v>0</v>
      </c>
      <c r="O123" s="69">
        <f>+COUNTIFS(results!$F$5:$F$301,'répartition colonne F'!$B123,results!$M$5:$M$301,'répartition colonne F'!O$108,results!$B$5:$B$301,'répartition colonne F'!$A$106)</f>
        <v>0</v>
      </c>
      <c r="P123" s="69">
        <f>+COUNTIFS(results!$F$5:$F$301,'répartition colonne F'!$B123,results!$M$5:$M$301,'répartition colonne F'!P$108,results!$B$5:$B$301,'répartition colonne F'!$A$106)</f>
        <v>0</v>
      </c>
      <c r="Q123" s="70">
        <f>+COUNTIFS(results!$F$5:$F$301,'répartition colonne F'!$B123,results!$M$5:$M$301,'répartition colonne F'!Q$108,results!$B$5:$B$301,'répartition colonne F'!$A$106)</f>
        <v>0</v>
      </c>
      <c r="R123" s="70">
        <f>+COUNTIFS(results!$F$5:$F$301,'répartition colonne F'!$B123,results!$M$5:$M$301,'répartition colonne F'!R$108,results!$B$5:$B$301,'répartition colonne F'!$A$106)</f>
        <v>0</v>
      </c>
      <c r="S123" s="71">
        <f>+COUNTIFS(results!$F$5:$F$301,'répartition colonne F'!$B123,results!$M$5:$M$301,'répartition colonne F'!S$108,results!$B$5:$B$301,'répartition colonne F'!$A$106)</f>
        <v>0</v>
      </c>
      <c r="T123" s="70">
        <f>+COUNTIFS(results!$F$5:$F$301,'répartition colonne F'!$B123,results!$M$5:$M$301,'répartition colonne F'!T$108,results!$B$5:$B$301,'répartition colonne F'!$A$106)</f>
        <v>0</v>
      </c>
      <c r="U123" s="70">
        <f>+COUNTIFS(results!$F$5:$F$301,'répartition colonne F'!$B123,results!$M$5:$M$301,'répartition colonne F'!U$108,results!$B$5:$B$301,'répartition colonne F'!$A$106)</f>
        <v>0</v>
      </c>
      <c r="V123" s="205">
        <f>+COUNTIFS(results!$F$5:$F$301,'répartition colonne F'!$B123,results!$M$5:$M$301,'répartition colonne F'!V$108,results!$B$5:$B$301,'répartition colonne F'!$A$106)</f>
        <v>0</v>
      </c>
      <c r="W123" s="69">
        <f>+COUNTIFS(results!$F$5:$F$301,'répartition colonne F'!$B123,results!$M$5:$M$301,'répartition colonne F'!W$108,results!$B$5:$B$301,'répartition colonne F'!$A$106)</f>
        <v>0</v>
      </c>
      <c r="X123" s="69">
        <f>+COUNTIFS(results!$F$5:$F$301,'répartition colonne F'!$B123,results!$M$5:$M$301,'répartition colonne F'!X$108,results!$B$5:$B$301,'répartition colonne F'!$A$106)</f>
        <v>0</v>
      </c>
      <c r="Y123" s="69">
        <f>+COUNTIFS(results!$F$5:$F$301,'répartition colonne F'!$B123,results!$M$5:$M$301,'répartition colonne F'!Y$108,results!$B$5:$B$301,'répartition colonne F'!$A$106)</f>
        <v>0</v>
      </c>
      <c r="Z123" s="69">
        <f>+COUNTIFS(results!$F$5:$F$301,'répartition colonne F'!$B123,results!$M$5:$M$301,'répartition colonne F'!Z$108,results!$B$5:$B$301,'répartition colonne F'!$A$106)</f>
        <v>0</v>
      </c>
      <c r="AA123" s="69">
        <f>+COUNTIFS(results!$F$5:$F$301,'répartition colonne F'!$B123,results!$M$5:$M$301,'répartition colonne F'!AA$108,results!$B$5:$B$301,'répartition colonne F'!$A$106)</f>
        <v>0</v>
      </c>
      <c r="AB123" s="69">
        <f>+COUNTIFS(results!$F$5:$F$301,'répartition colonne F'!$B123,results!$M$5:$M$301,'répartition colonne F'!AB$108,results!$B$5:$B$301,'répartition colonne F'!$A$106)</f>
        <v>0</v>
      </c>
      <c r="AC123" s="69">
        <f>+COUNTIFS(results!$F$5:$F$301,'répartition colonne F'!$B123,results!$M$5:$M$301,'répartition colonne F'!AC$108,results!$B$5:$B$301,'répartition colonne F'!$A$106)</f>
        <v>0</v>
      </c>
      <c r="AD123" s="69">
        <f>+COUNTIFS(results!$F$5:$F$301,'répartition colonne F'!$B123,results!$M$5:$M$301,'répartition colonne F'!AD$108,results!$B$5:$B$301,'répartition colonne F'!$A$106)</f>
        <v>0</v>
      </c>
      <c r="AE123" s="69">
        <f>+COUNTIFS(results!$F$5:$F$301,'répartition colonne F'!$B123,results!$M$5:$M$301,'répartition colonne F'!AE$108,results!$B$5:$B$301,'répartition colonne F'!$A$106)</f>
        <v>0</v>
      </c>
      <c r="AF123" s="69">
        <f>+COUNTIFS(results!$F$5:$F$301,'répartition colonne F'!$B123,results!$M$5:$M$301,'répartition colonne F'!AF$108,results!$B$5:$B$301,'répartition colonne F'!$A$106)</f>
        <v>0</v>
      </c>
      <c r="AG123" s="68">
        <f>+COUNTIFS(Feuil2!$A$4:$A$300,B123,Feuil2!$H$4:$H$300,$AJ$4,Feuil2!$I$4:$I$300,'répartition colonne F'!$A$106)</f>
        <v>0</v>
      </c>
      <c r="AP123" s="173"/>
      <c r="AQ123" s="196"/>
      <c r="AR123" s="199"/>
      <c r="AS123" s="80"/>
      <c r="AT123" s="80"/>
      <c r="AU123" s="80"/>
      <c r="AV123" s="80"/>
      <c r="AW123" s="80"/>
      <c r="AX123" s="80"/>
      <c r="AY123" s="80"/>
      <c r="AZ123" s="80"/>
      <c r="BA123" s="80"/>
      <c r="BB123" s="80"/>
      <c r="BC123" s="80"/>
      <c r="BD123" s="80"/>
      <c r="BE123" s="80"/>
      <c r="BF123" s="80"/>
      <c r="BG123" s="199"/>
    </row>
    <row r="124" spans="1:59" ht="15.75" x14ac:dyDescent="0.25">
      <c r="A124" s="274"/>
      <c r="B124" s="160" t="str">
        <f>IF($AI$3=1024,8,IF($AI$3=256,"2",IF($AI$3=64,"0,5","0,25")))</f>
        <v>2</v>
      </c>
      <c r="C124" s="68">
        <f>+COUNTIFS(Feuil2!$A$4:$A$300,B124,Feuil2!$H$4:$H$300,0.01,Feuil2!$I$4:$I$300,'répartition colonne F'!$A$106)</f>
        <v>0</v>
      </c>
      <c r="D124" s="69">
        <f>+COUNTIFS(results!$F$5:$F$301,'répartition colonne F'!$B124,results!$M$5:$M$301,'répartition colonne F'!D$108,results!$B$5:$B$301,'répartition colonne F'!$A$106)</f>
        <v>0</v>
      </c>
      <c r="E124" s="69">
        <f>+COUNTIFS(results!$F$5:$F$301,'répartition colonne F'!$B124,results!$M$5:$M$301,'répartition colonne F'!E$108,results!$B$5:$B$301,'répartition colonne F'!$A$106)</f>
        <v>0</v>
      </c>
      <c r="F124" s="69">
        <f>+COUNTIFS(results!$F$5:$F$301,'répartition colonne F'!$B124,results!$M$5:$M$301,'répartition colonne F'!F$108,results!$B$5:$B$301,'répartition colonne F'!$A$106)</f>
        <v>0</v>
      </c>
      <c r="G124" s="69">
        <f>+COUNTIFS(results!$F$5:$F$301,'répartition colonne F'!$B124,results!$M$5:$M$301,'répartition colonne F'!G$108,results!$B$5:$B$301,'répartition colonne F'!$A$106)</f>
        <v>0</v>
      </c>
      <c r="H124" s="69">
        <f>+COUNTIFS(results!$F$5:$F$301,'répartition colonne F'!$B124,results!$M$5:$M$301,'répartition colonne F'!H$108,results!$B$5:$B$301,'répartition colonne F'!$A$106)</f>
        <v>0</v>
      </c>
      <c r="I124" s="69">
        <f>+COUNTIFS(results!$F$5:$F$301,'répartition colonne F'!$B124,results!$M$5:$M$301,'répartition colonne F'!I$108,results!$B$5:$B$301,'répartition colonne F'!$A$106)</f>
        <v>0</v>
      </c>
      <c r="J124" s="69">
        <f>+COUNTIFS(results!$F$5:$F$301,'répartition colonne F'!$B124,results!$M$5:$M$301,'répartition colonne F'!J$108,results!$B$5:$B$301,'répartition colonne F'!$A$106)</f>
        <v>0</v>
      </c>
      <c r="K124" s="69">
        <f>+COUNTIFS(results!$F$5:$F$301,'répartition colonne F'!$B124,results!$M$5:$M$301,'répartition colonne F'!K$108,results!$B$5:$B$301,'répartition colonne F'!$A$106)</f>
        <v>0</v>
      </c>
      <c r="L124" s="69">
        <f>+COUNTIFS(results!$F$5:$F$301,'répartition colonne F'!$B124,results!$M$5:$M$301,'répartition colonne F'!L$108,results!$B$5:$B$301,'répartition colonne F'!$A$106)</f>
        <v>0</v>
      </c>
      <c r="M124" s="69">
        <f>+COUNTIFS(results!$F$5:$F$301,'répartition colonne F'!$B124,results!$M$5:$M$301,'répartition colonne F'!M$108,results!$B$5:$B$301,'répartition colonne F'!$A$106)</f>
        <v>0</v>
      </c>
      <c r="N124" s="69">
        <f>+COUNTIFS(results!$F$5:$F$301,'répartition colonne F'!$B124,results!$M$5:$M$301,'répartition colonne F'!N$108,results!$B$5:$B$301,'répartition colonne F'!$A$106)</f>
        <v>0</v>
      </c>
      <c r="O124" s="69">
        <f>+COUNTIFS(results!$F$5:$F$301,'répartition colonne F'!$B124,results!$M$5:$M$301,'répartition colonne F'!O$108,results!$B$5:$B$301,'répartition colonne F'!$A$106)</f>
        <v>0</v>
      </c>
      <c r="P124" s="70">
        <f>+COUNTIFS(results!$F$5:$F$301,'répartition colonne F'!$B124,results!$M$5:$M$301,'répartition colonne F'!P$108,results!$B$5:$B$301,'répartition colonne F'!$A$106)</f>
        <v>0</v>
      </c>
      <c r="Q124" s="70">
        <f>+COUNTIFS(results!$F$5:$F$301,'répartition colonne F'!$B124,results!$M$5:$M$301,'répartition colonne F'!Q$108,results!$B$5:$B$301,'répartition colonne F'!$A$106)</f>
        <v>0</v>
      </c>
      <c r="R124" s="71">
        <f>+COUNTIFS(results!$F$5:$F$301,'répartition colonne F'!$B124,results!$M$5:$M$301,'répartition colonne F'!R$108,results!$B$5:$B$301,'répartition colonne F'!$A$106)</f>
        <v>0</v>
      </c>
      <c r="S124" s="70">
        <f>+COUNTIFS(results!$F$5:$F$301,'répartition colonne F'!$B124,results!$M$5:$M$301,'répartition colonne F'!S$108,results!$B$5:$B$301,'répartition colonne F'!$A$106)</f>
        <v>0</v>
      </c>
      <c r="T124" s="70">
        <f>+COUNTIFS(results!$F$5:$F$301,'répartition colonne F'!$B124,results!$M$5:$M$301,'répartition colonne F'!T$108,results!$B$5:$B$301,'répartition colonne F'!$A$106)</f>
        <v>0</v>
      </c>
      <c r="U124" s="69">
        <f>+COUNTIFS(results!$F$5:$F$301,'répartition colonne F'!$B124,results!$M$5:$M$301,'répartition colonne F'!U$108,results!$B$5:$B$301,'répartition colonne F'!$A$106)</f>
        <v>0</v>
      </c>
      <c r="V124" s="69">
        <f>+COUNTIFS(results!$F$5:$F$301,'répartition colonne F'!$B124,results!$M$5:$M$301,'répartition colonne F'!V$108,results!$B$5:$B$301,'répartition colonne F'!$A$106)</f>
        <v>0</v>
      </c>
      <c r="W124" s="69">
        <f>+COUNTIFS(results!$F$5:$F$301,'répartition colonne F'!$B124,results!$M$5:$M$301,'répartition colonne F'!W$108,results!$B$5:$B$301,'répartition colonne F'!$A$106)</f>
        <v>0</v>
      </c>
      <c r="X124" s="69">
        <f>+COUNTIFS(results!$F$5:$F$301,'répartition colonne F'!$B124,results!$M$5:$M$301,'répartition colonne F'!X$108,results!$B$5:$B$301,'répartition colonne F'!$A$106)</f>
        <v>0</v>
      </c>
      <c r="Y124" s="69">
        <f>+COUNTIFS(results!$F$5:$F$301,'répartition colonne F'!$B124,results!$M$5:$M$301,'répartition colonne F'!Y$108,results!$B$5:$B$301,'répartition colonne F'!$A$106)</f>
        <v>0</v>
      </c>
      <c r="Z124" s="69">
        <f>+COUNTIFS(results!$F$5:$F$301,'répartition colonne F'!$B124,results!$M$5:$M$301,'répartition colonne F'!Z$108,results!$B$5:$B$301,'répartition colonne F'!$A$106)</f>
        <v>0</v>
      </c>
      <c r="AA124" s="69">
        <f>+COUNTIFS(results!$F$5:$F$301,'répartition colonne F'!$B124,results!$M$5:$M$301,'répartition colonne F'!AA$108,results!$B$5:$B$301,'répartition colonne F'!$A$106)</f>
        <v>0</v>
      </c>
      <c r="AB124" s="69">
        <f>+COUNTIFS(results!$F$5:$F$301,'répartition colonne F'!$B124,results!$M$5:$M$301,'répartition colonne F'!AB$108,results!$B$5:$B$301,'répartition colonne F'!$A$106)</f>
        <v>0</v>
      </c>
      <c r="AC124" s="69">
        <f>+COUNTIFS(results!$F$5:$F$301,'répartition colonne F'!$B124,results!$M$5:$M$301,'répartition colonne F'!AC$108,results!$B$5:$B$301,'répartition colonne F'!$A$106)</f>
        <v>0</v>
      </c>
      <c r="AD124" s="69">
        <f>+COUNTIFS(results!$F$5:$F$301,'répartition colonne F'!$B124,results!$M$5:$M$301,'répartition colonne F'!AD$108,results!$B$5:$B$301,'répartition colonne F'!$A$106)</f>
        <v>0</v>
      </c>
      <c r="AE124" s="69">
        <f>+COUNTIFS(results!$F$5:$F$301,'répartition colonne F'!$B124,results!$M$5:$M$301,'répartition colonne F'!AE$108,results!$B$5:$B$301,'répartition colonne F'!$A$106)</f>
        <v>0</v>
      </c>
      <c r="AF124" s="69">
        <f>+COUNTIFS(results!$F$5:$F$301,'répartition colonne F'!$B124,results!$M$5:$M$301,'répartition colonne F'!AF$108,results!$B$5:$B$301,'répartition colonne F'!$A$106)</f>
        <v>0</v>
      </c>
      <c r="AG124" s="68">
        <f>+COUNTIFS(Feuil2!$A$4:$A$300,B124,Feuil2!$H$4:$H$300,$AJ$4,Feuil2!$I$4:$I$300,'répartition colonne F'!$A$106)</f>
        <v>0</v>
      </c>
      <c r="AL124" t="str">
        <f>IF(results!$M$3="Etest",IF(R127=0,1),"BMD")</f>
        <v>BMD</v>
      </c>
      <c r="AM124">
        <v>0.19</v>
      </c>
      <c r="AP124" s="173"/>
      <c r="AQ124" s="196"/>
      <c r="AR124" s="199"/>
      <c r="AS124" s="80"/>
      <c r="AT124" s="80"/>
      <c r="AU124" s="80"/>
      <c r="AV124" s="80"/>
      <c r="AW124" s="80"/>
      <c r="AX124" s="80"/>
      <c r="AY124" s="80"/>
      <c r="AZ124" s="80"/>
      <c r="BA124" s="80"/>
      <c r="BB124" s="80"/>
      <c r="BC124" s="80"/>
      <c r="BD124" s="80"/>
      <c r="BE124" s="80"/>
      <c r="BF124" s="80"/>
      <c r="BG124" s="199"/>
    </row>
    <row r="125" spans="1:59" ht="15.75" x14ac:dyDescent="0.25">
      <c r="A125" s="274"/>
      <c r="B125" s="160" t="str">
        <f>IF($AI$3=1024,6,IF($AI$3=256,"1,5",IF($AI$3=64,"0,38","0,19")))</f>
        <v>1,5</v>
      </c>
      <c r="C125" s="68">
        <f>+COUNTIFS(Feuil2!$A$4:$A$300,B125,Feuil2!$H$4:$H$300,0.01,Feuil2!$I$4:$I$300,'répartition colonne F'!$A$106)</f>
        <v>0</v>
      </c>
      <c r="D125" s="69">
        <f>+COUNTIFS(results!$F$5:$F$301,'répartition colonne F'!$B125,results!$M$5:$M$301,'répartition colonne F'!D$108,results!$B$5:$B$301,'répartition colonne F'!$A$106)</f>
        <v>0</v>
      </c>
      <c r="E125" s="69">
        <f>+COUNTIFS(results!$F$5:$F$301,'répartition colonne F'!$B125,results!$M$5:$M$301,'répartition colonne F'!E$108,results!$B$5:$B$301,'répartition colonne F'!$A$106)</f>
        <v>0</v>
      </c>
      <c r="F125" s="69">
        <f>+COUNTIFS(results!$F$5:$F$301,'répartition colonne F'!$B125,results!$M$5:$M$301,'répartition colonne F'!F$108,results!$B$5:$B$301,'répartition colonne F'!$A$106)</f>
        <v>0</v>
      </c>
      <c r="G125" s="69">
        <f>+COUNTIFS(results!$F$5:$F$301,'répartition colonne F'!$B125,results!$M$5:$M$301,'répartition colonne F'!G$108,results!$B$5:$B$301,'répartition colonne F'!$A$106)</f>
        <v>0</v>
      </c>
      <c r="H125" s="69">
        <f>+COUNTIFS(results!$F$5:$F$301,'répartition colonne F'!$B125,results!$M$5:$M$301,'répartition colonne F'!H$108,results!$B$5:$B$301,'répartition colonne F'!$A$106)</f>
        <v>0</v>
      </c>
      <c r="I125" s="69">
        <f>+COUNTIFS(results!$F$5:$F$301,'répartition colonne F'!$B125,results!$M$5:$M$301,'répartition colonne F'!I$108,results!$B$5:$B$301,'répartition colonne F'!$A$106)</f>
        <v>0</v>
      </c>
      <c r="J125" s="69">
        <f>+COUNTIFS(results!$F$5:$F$301,'répartition colonne F'!$B125,results!$M$5:$M$301,'répartition colonne F'!J$108,results!$B$5:$B$301,'répartition colonne F'!$A$106)</f>
        <v>0</v>
      </c>
      <c r="K125" s="69">
        <f>+COUNTIFS(results!$F$5:$F$301,'répartition colonne F'!$B125,results!$M$5:$M$301,'répartition colonne F'!K$108,results!$B$5:$B$301,'répartition colonne F'!$A$106)</f>
        <v>0</v>
      </c>
      <c r="L125" s="69">
        <f>+COUNTIFS(results!$F$5:$F$301,'répartition colonne F'!$B125,results!$M$5:$M$301,'répartition colonne F'!L$108,results!$B$5:$B$301,'répartition colonne F'!$A$106)</f>
        <v>0</v>
      </c>
      <c r="M125" s="69">
        <f>+COUNTIFS(results!$F$5:$F$301,'répartition colonne F'!$B125,results!$M$5:$M$301,'répartition colonne F'!M$108,results!$B$5:$B$301,'répartition colonne F'!$A$106)</f>
        <v>0</v>
      </c>
      <c r="N125" s="69">
        <f>+COUNTIFS(results!$F$5:$F$301,'répartition colonne F'!$B125,results!$M$5:$M$301,'répartition colonne F'!N$108,results!$B$5:$B$301,'répartition colonne F'!$A$106)</f>
        <v>0</v>
      </c>
      <c r="O125" s="70">
        <f>+COUNTIFS(results!$F$5:$F$301,'répartition colonne F'!$B125,results!$M$5:$M$301,'répartition colonne F'!O$108,results!$B$5:$B$301,'répartition colonne F'!$A$106)</f>
        <v>0</v>
      </c>
      <c r="P125" s="70">
        <f>+COUNTIFS(results!$F$5:$F$301,'répartition colonne F'!$B125,results!$M$5:$M$301,'répartition colonne F'!P$108,results!$B$5:$B$301,'répartition colonne F'!$A$106)</f>
        <v>0</v>
      </c>
      <c r="Q125" s="71">
        <f>+COUNTIFS(results!$F$5:$F$301,'répartition colonne F'!$B125,results!$M$5:$M$301,'répartition colonne F'!Q$108,results!$B$5:$B$301,'répartition colonne F'!$A$106)</f>
        <v>0</v>
      </c>
      <c r="R125" s="70">
        <f>+COUNTIFS(results!$F$5:$F$301,'répartition colonne F'!$B125,results!$M$5:$M$301,'répartition colonne F'!R$108,results!$B$5:$B$301,'répartition colonne F'!$A$106)</f>
        <v>0</v>
      </c>
      <c r="S125" s="70">
        <f>+COUNTIFS(results!$F$5:$F$301,'répartition colonne F'!$B125,results!$M$5:$M$301,'répartition colonne F'!S$108,results!$B$5:$B$301,'répartition colonne F'!$A$106)</f>
        <v>0</v>
      </c>
      <c r="T125" s="205">
        <f>+COUNTIFS(results!$F$5:$F$301,'répartition colonne F'!$B125,results!$M$5:$M$301,'répartition colonne F'!T$108,results!$B$5:$B$301,'répartition colonne F'!$A$106)</f>
        <v>0</v>
      </c>
      <c r="U125" s="69">
        <f>+COUNTIFS(results!$F$5:$F$301,'répartition colonne F'!$B125,results!$M$5:$M$301,'répartition colonne F'!U$108,results!$B$5:$B$301,'répartition colonne F'!$A$106)</f>
        <v>0</v>
      </c>
      <c r="V125" s="69">
        <f>+COUNTIFS(results!$F$5:$F$301,'répartition colonne F'!$B125,results!$M$5:$M$301,'répartition colonne F'!V$108,results!$B$5:$B$301,'répartition colonne F'!$A$106)</f>
        <v>0</v>
      </c>
      <c r="W125" s="69">
        <f>+COUNTIFS(results!$F$5:$F$301,'répartition colonne F'!$B125,results!$M$5:$M$301,'répartition colonne F'!W$108,results!$B$5:$B$301,'répartition colonne F'!$A$106)</f>
        <v>0</v>
      </c>
      <c r="X125" s="69">
        <f>+COUNTIFS(results!$F$5:$F$301,'répartition colonne F'!$B125,results!$M$5:$M$301,'répartition colonne F'!X$108,results!$B$5:$B$301,'répartition colonne F'!$A$106)</f>
        <v>0</v>
      </c>
      <c r="Y125" s="69">
        <f>+COUNTIFS(results!$F$5:$F$301,'répartition colonne F'!$B125,results!$M$5:$M$301,'répartition colonne F'!Y$108,results!$B$5:$B$301,'répartition colonne F'!$A$106)</f>
        <v>0</v>
      </c>
      <c r="Z125" s="69">
        <f>+COUNTIFS(results!$F$5:$F$301,'répartition colonne F'!$B125,results!$M$5:$M$301,'répartition colonne F'!Z$108,results!$B$5:$B$301,'répartition colonne F'!$A$106)</f>
        <v>0</v>
      </c>
      <c r="AA125" s="69">
        <f>+COUNTIFS(results!$F$5:$F$301,'répartition colonne F'!$B125,results!$M$5:$M$301,'répartition colonne F'!AA$108,results!$B$5:$B$301,'répartition colonne F'!$A$106)</f>
        <v>0</v>
      </c>
      <c r="AB125" s="69">
        <f>+COUNTIFS(results!$F$5:$F$301,'répartition colonne F'!$B125,results!$M$5:$M$301,'répartition colonne F'!AB$108,results!$B$5:$B$301,'répartition colonne F'!$A$106)</f>
        <v>0</v>
      </c>
      <c r="AC125" s="69">
        <f>+COUNTIFS(results!$F$5:$F$301,'répartition colonne F'!$B125,results!$M$5:$M$301,'répartition colonne F'!AC$108,results!$B$5:$B$301,'répartition colonne F'!$A$106)</f>
        <v>0</v>
      </c>
      <c r="AD125" s="69">
        <f>+COUNTIFS(results!$F$5:$F$301,'répartition colonne F'!$B125,results!$M$5:$M$301,'répartition colonne F'!AD$108,results!$B$5:$B$301,'répartition colonne F'!$A$106)</f>
        <v>0</v>
      </c>
      <c r="AE125" s="69">
        <f>+COUNTIFS(results!$F$5:$F$301,'répartition colonne F'!$B125,results!$M$5:$M$301,'répartition colonne F'!AE$108,results!$B$5:$B$301,'répartition colonne F'!$A$106)</f>
        <v>0</v>
      </c>
      <c r="AF125" s="69">
        <f>+COUNTIFS(results!$F$5:$F$301,'répartition colonne F'!$B125,results!$M$5:$M$301,'répartition colonne F'!AF$108,results!$B$5:$B$301,'répartition colonne F'!$A$106)</f>
        <v>0</v>
      </c>
      <c r="AG125" s="68">
        <f>+COUNTIFS(Feuil2!$A$4:$A$300,B125,Feuil2!$H$4:$H$300,$AJ$4,Feuil2!$I$4:$I$300,'répartition colonne F'!$A$106)</f>
        <v>0</v>
      </c>
      <c r="AP125" s="173"/>
      <c r="AQ125" s="196"/>
      <c r="AR125" s="199"/>
      <c r="AS125" s="80"/>
      <c r="AT125" s="80"/>
      <c r="AU125" s="80"/>
      <c r="AV125" s="80"/>
      <c r="AW125" s="80"/>
      <c r="AX125" s="80"/>
      <c r="AY125" s="80"/>
      <c r="AZ125" s="80"/>
      <c r="BA125" s="80"/>
      <c r="BB125" s="80"/>
      <c r="BC125" s="80"/>
      <c r="BD125" s="80"/>
      <c r="BE125" s="80"/>
      <c r="BF125" s="80"/>
      <c r="BG125" s="199"/>
    </row>
    <row r="126" spans="1:59" ht="15.75" x14ac:dyDescent="0.25">
      <c r="A126" s="274"/>
      <c r="B126" s="160" t="str">
        <f>IF($AI$3=1024,4,IF($AI$3=256,"1",IF($AI$3=64,"0,25","0,125")))</f>
        <v>1</v>
      </c>
      <c r="C126" s="68">
        <f>+COUNTIFS(Feuil2!$A$4:$A$300,B126,Feuil2!$H$4:$H$300,0.01,Feuil2!$I$4:$I$300,'répartition colonne F'!$A$106)</f>
        <v>0</v>
      </c>
      <c r="D126" s="69">
        <f>+COUNTIFS(results!$F$5:$F$301,'répartition colonne F'!$B126,results!$M$5:$M$301,'répartition colonne F'!D$108,results!$B$5:$B$301,'répartition colonne F'!$A$106)</f>
        <v>0</v>
      </c>
      <c r="E126" s="69">
        <f>+COUNTIFS(results!$F$5:$F$301,'répartition colonne F'!$B126,results!$M$5:$M$301,'répartition colonne F'!E$108,results!$B$5:$B$301,'répartition colonne F'!$A$106)</f>
        <v>0</v>
      </c>
      <c r="F126" s="69">
        <f>+COUNTIFS(results!$F$5:$F$301,'répartition colonne F'!$B126,results!$M$5:$M$301,'répartition colonne F'!F$108,results!$B$5:$B$301,'répartition colonne F'!$A$106)</f>
        <v>0</v>
      </c>
      <c r="G126" s="69">
        <f>+COUNTIFS(results!$F$5:$F$301,'répartition colonne F'!$B126,results!$M$5:$M$301,'répartition colonne F'!G$108,results!$B$5:$B$301,'répartition colonne F'!$A$106)</f>
        <v>0</v>
      </c>
      <c r="H126" s="69">
        <f>+COUNTIFS(results!$F$5:$F$301,'répartition colonne F'!$B126,results!$M$5:$M$301,'répartition colonne F'!H$108,results!$B$5:$B$301,'répartition colonne F'!$A$106)</f>
        <v>0</v>
      </c>
      <c r="I126" s="69">
        <f>+COUNTIFS(results!$F$5:$F$301,'répartition colonne F'!$B126,results!$M$5:$M$301,'répartition colonne F'!I$108,results!$B$5:$B$301,'répartition colonne F'!$A$106)</f>
        <v>0</v>
      </c>
      <c r="J126" s="69">
        <f>+COUNTIFS(results!$F$5:$F$301,'répartition colonne F'!$B126,results!$M$5:$M$301,'répartition colonne F'!J$108,results!$B$5:$B$301,'répartition colonne F'!$A$106)</f>
        <v>0</v>
      </c>
      <c r="K126" s="69">
        <f>+COUNTIFS(results!$F$5:$F$301,'répartition colonne F'!$B126,results!$M$5:$M$301,'répartition colonne F'!K$108,results!$B$5:$B$301,'répartition colonne F'!$A$106)</f>
        <v>0</v>
      </c>
      <c r="L126" s="69">
        <f>+COUNTIFS(results!$F$5:$F$301,'répartition colonne F'!$B126,results!$M$5:$M$301,'répartition colonne F'!L$108,results!$B$5:$B$301,'répartition colonne F'!$A$106)</f>
        <v>0</v>
      </c>
      <c r="M126" s="69">
        <f>+COUNTIFS(results!$F$5:$F$301,'répartition colonne F'!$B126,results!$M$5:$M$301,'répartition colonne F'!M$108,results!$B$5:$B$301,'répartition colonne F'!$A$106)</f>
        <v>0</v>
      </c>
      <c r="N126" s="70">
        <f>+COUNTIFS(results!$F$5:$F$301,'répartition colonne F'!$B126,results!$M$5:$M$301,'répartition colonne F'!N$108,results!$B$5:$B$301,'répartition colonne F'!$A$106)</f>
        <v>0</v>
      </c>
      <c r="O126" s="70">
        <f>+COUNTIFS(results!$F$5:$F$301,'répartition colonne F'!$B126,results!$M$5:$M$301,'répartition colonne F'!O$108,results!$B$5:$B$301,'répartition colonne F'!$A$106)</f>
        <v>0</v>
      </c>
      <c r="P126" s="71">
        <f>+COUNTIFS(results!$F$5:$F$301,'répartition colonne F'!$B126,results!$M$5:$M$301,'répartition colonne F'!P$108,results!$B$5:$B$301,'répartition colonne F'!$A$106)</f>
        <v>0</v>
      </c>
      <c r="Q126" s="70">
        <f>+COUNTIFS(results!$F$5:$F$301,'répartition colonne F'!$B126,results!$M$5:$M$301,'répartition colonne F'!Q$108,results!$B$5:$B$301,'répartition colonne F'!$A$106)</f>
        <v>0</v>
      </c>
      <c r="R126" s="70">
        <f>+COUNTIFS(results!$F$5:$F$301,'répartition colonne F'!$B126,results!$M$5:$M$301,'répartition colonne F'!R$108,results!$B$5:$B$301,'répartition colonne F'!$A$106)</f>
        <v>0</v>
      </c>
      <c r="S126" s="69">
        <f>+COUNTIFS(results!$F$5:$F$301,'répartition colonne F'!$B126,results!$M$5:$M$301,'répartition colonne F'!S$108,results!$B$5:$B$301,'répartition colonne F'!$A$106)</f>
        <v>0</v>
      </c>
      <c r="T126" s="69">
        <f>+COUNTIFS(results!$F$5:$F$301,'répartition colonne F'!$B126,results!$M$5:$M$301,'répartition colonne F'!T$108,results!$B$5:$B$301,'répartition colonne F'!$A$106)</f>
        <v>0</v>
      </c>
      <c r="U126" s="69">
        <f>+COUNTIFS(results!$F$5:$F$301,'répartition colonne F'!$B126,results!$M$5:$M$301,'répartition colonne F'!U$108,results!$B$5:$B$301,'répartition colonne F'!$A$106)</f>
        <v>0</v>
      </c>
      <c r="V126" s="69">
        <f>+COUNTIFS(results!$F$5:$F$301,'répartition colonne F'!$B126,results!$M$5:$M$301,'répartition colonne F'!V$108,results!$B$5:$B$301,'répartition colonne F'!$A$106)</f>
        <v>0</v>
      </c>
      <c r="W126" s="69">
        <f>+COUNTIFS(results!$F$5:$F$301,'répartition colonne F'!$B126,results!$M$5:$M$301,'répartition colonne F'!W$108,results!$B$5:$B$301,'répartition colonne F'!$A$106)</f>
        <v>0</v>
      </c>
      <c r="X126" s="69">
        <f>+COUNTIFS(results!$F$5:$F$301,'répartition colonne F'!$B126,results!$M$5:$M$301,'répartition colonne F'!X$108,results!$B$5:$B$301,'répartition colonne F'!$A$106)</f>
        <v>0</v>
      </c>
      <c r="Y126" s="69">
        <f>+COUNTIFS(results!$F$5:$F$301,'répartition colonne F'!$B126,results!$M$5:$M$301,'répartition colonne F'!Y$108,results!$B$5:$B$301,'répartition colonne F'!$A$106)</f>
        <v>0</v>
      </c>
      <c r="Z126" s="69">
        <f>+COUNTIFS(results!$F$5:$F$301,'répartition colonne F'!$B126,results!$M$5:$M$301,'répartition colonne F'!Z$108,results!$B$5:$B$301,'répartition colonne F'!$A$106)</f>
        <v>0</v>
      </c>
      <c r="AA126" s="69">
        <f>+COUNTIFS(results!$F$5:$F$301,'répartition colonne F'!$B126,results!$M$5:$M$301,'répartition colonne F'!AA$108,results!$B$5:$B$301,'répartition colonne F'!$A$106)</f>
        <v>0</v>
      </c>
      <c r="AB126" s="69">
        <f>+COUNTIFS(results!$F$5:$F$301,'répartition colonne F'!$B126,results!$M$5:$M$301,'répartition colonne F'!AB$108,results!$B$5:$B$301,'répartition colonne F'!$A$106)</f>
        <v>0</v>
      </c>
      <c r="AC126" s="69">
        <f>+COUNTIFS(results!$F$5:$F$301,'répartition colonne F'!$B126,results!$M$5:$M$301,'répartition colonne F'!AC$108,results!$B$5:$B$301,'répartition colonne F'!$A$106)</f>
        <v>0</v>
      </c>
      <c r="AD126" s="69">
        <f>+COUNTIFS(results!$F$5:$F$301,'répartition colonne F'!$B126,results!$M$5:$M$301,'répartition colonne F'!AD$108,results!$B$5:$B$301,'répartition colonne F'!$A$106)</f>
        <v>0</v>
      </c>
      <c r="AE126" s="69">
        <f>+COUNTIFS(results!$F$5:$F$301,'répartition colonne F'!$B126,results!$M$5:$M$301,'répartition colonne F'!AE$108,results!$B$5:$B$301,'répartition colonne F'!$A$106)</f>
        <v>0</v>
      </c>
      <c r="AF126" s="69">
        <f>+COUNTIFS(results!$F$5:$F$301,'répartition colonne F'!$B126,results!$M$5:$M$301,'répartition colonne F'!AF$108,results!$B$5:$B$301,'répartition colonne F'!$A$106)</f>
        <v>0</v>
      </c>
      <c r="AG126" s="68">
        <f>+COUNTIFS(Feuil2!$A$4:$A$300,B126,Feuil2!$H$4:$H$300,$AJ$4,Feuil2!$I$4:$I$300,'répartition colonne F'!$A$106)</f>
        <v>0</v>
      </c>
      <c r="AL126" t="str">
        <f>IF(results!$M$3="Etest",IF(P129=0,1),"BMD")</f>
        <v>BMD</v>
      </c>
      <c r="AM126">
        <v>9.4E-2</v>
      </c>
      <c r="AP126" s="173"/>
      <c r="AQ126" s="196"/>
      <c r="AR126" s="199"/>
      <c r="AS126" s="80"/>
      <c r="AT126" s="80"/>
      <c r="AU126" s="80"/>
      <c r="AV126" s="80"/>
      <c r="AW126" s="80"/>
      <c r="AX126" s="80"/>
      <c r="AY126" s="80"/>
      <c r="AZ126" s="80"/>
      <c r="BA126" s="80"/>
      <c r="BB126" s="80"/>
      <c r="BC126" s="80"/>
      <c r="BD126" s="80"/>
      <c r="BE126" s="80"/>
      <c r="BF126" s="80"/>
      <c r="BG126" s="199"/>
    </row>
    <row r="127" spans="1:59" ht="15.75" x14ac:dyDescent="0.25">
      <c r="A127" s="274"/>
      <c r="B127" s="160" t="str">
        <f>IF($AI$3=1024,3,IF($AI$3=256,"0,75",IF($AI$3=64,"0,19","0,094")))</f>
        <v>0,75</v>
      </c>
      <c r="C127" s="68">
        <f>+COUNTIFS(Feuil2!$A$4:$A$300,B127,Feuil2!$H$4:$H$300,0.01,Feuil2!$I$4:$I$300,'répartition colonne F'!$A$106)</f>
        <v>0</v>
      </c>
      <c r="D127" s="69">
        <f>+COUNTIFS(results!$F$5:$F$301,'répartition colonne F'!$B127,results!$M$5:$M$301,'répartition colonne F'!D$108,results!$B$5:$B$301,'répartition colonne F'!$A$106)</f>
        <v>0</v>
      </c>
      <c r="E127" s="69">
        <f>+COUNTIFS(results!$F$5:$F$301,'répartition colonne F'!$B127,results!$M$5:$M$301,'répartition colonne F'!E$108,results!$B$5:$B$301,'répartition colonne F'!$A$106)</f>
        <v>0</v>
      </c>
      <c r="F127" s="69">
        <f>+COUNTIFS(results!$F$5:$F$301,'répartition colonne F'!$B127,results!$M$5:$M$301,'répartition colonne F'!F$108,results!$B$5:$B$301,'répartition colonne F'!$A$106)</f>
        <v>0</v>
      </c>
      <c r="G127" s="69">
        <f>+COUNTIFS(results!$F$5:$F$301,'répartition colonne F'!$B127,results!$M$5:$M$301,'répartition colonne F'!G$108,results!$B$5:$B$301,'répartition colonne F'!$A$106)</f>
        <v>0</v>
      </c>
      <c r="H127" s="69">
        <f>+COUNTIFS(results!$F$5:$F$301,'répartition colonne F'!$B127,results!$M$5:$M$301,'répartition colonne F'!H$108,results!$B$5:$B$301,'répartition colonne F'!$A$106)</f>
        <v>0</v>
      </c>
      <c r="I127" s="69">
        <f>+COUNTIFS(results!$F$5:$F$301,'répartition colonne F'!$B127,results!$M$5:$M$301,'répartition colonne F'!I$108,results!$B$5:$B$301,'répartition colonne F'!$A$106)</f>
        <v>0</v>
      </c>
      <c r="J127" s="69">
        <f>+COUNTIFS(results!$F$5:$F$301,'répartition colonne F'!$B127,results!$M$5:$M$301,'répartition colonne F'!J$108,results!$B$5:$B$301,'répartition colonne F'!$A$106)</f>
        <v>0</v>
      </c>
      <c r="K127" s="69">
        <f>+COUNTIFS(results!$F$5:$F$301,'répartition colonne F'!$B127,results!$M$5:$M$301,'répartition colonne F'!K$108,results!$B$5:$B$301,'répartition colonne F'!$A$106)</f>
        <v>0</v>
      </c>
      <c r="L127" s="69">
        <f>+COUNTIFS(results!$F$5:$F$301,'répartition colonne F'!$B127,results!$M$5:$M$301,'répartition colonne F'!L$108,results!$B$5:$B$301,'répartition colonne F'!$A$106)</f>
        <v>0</v>
      </c>
      <c r="M127" s="70">
        <f>+COUNTIFS(results!$F$5:$F$301,'répartition colonne F'!$B127,results!$M$5:$M$301,'répartition colonne F'!M$108,results!$B$5:$B$301,'répartition colonne F'!$A$106)</f>
        <v>0</v>
      </c>
      <c r="N127" s="70">
        <f>+COUNTIFS(results!$F$5:$F$301,'répartition colonne F'!$B127,results!$M$5:$M$301,'répartition colonne F'!N$108,results!$B$5:$B$301,'répartition colonne F'!$A$106)</f>
        <v>0</v>
      </c>
      <c r="O127" s="71">
        <f>+COUNTIFS(results!$F$5:$F$301,'répartition colonne F'!$B127,results!$M$5:$M$301,'répartition colonne F'!O$108,results!$B$5:$B$301,'répartition colonne F'!$A$106)</f>
        <v>0</v>
      </c>
      <c r="P127" s="70">
        <f>+COUNTIFS(results!$F$5:$F$301,'répartition colonne F'!$B127,results!$M$5:$M$301,'répartition colonne F'!P$108,results!$B$5:$B$301,'répartition colonne F'!$A$106)</f>
        <v>0</v>
      </c>
      <c r="Q127" s="70">
        <f>+COUNTIFS(results!$F$5:$F$301,'répartition colonne F'!$B127,results!$M$5:$M$301,'répartition colonne F'!Q$108,results!$B$5:$B$301,'répartition colonne F'!$A$106)</f>
        <v>0</v>
      </c>
      <c r="R127" s="205">
        <f>+COUNTIFS(results!$F$5:$F$301,'répartition colonne F'!$B127,results!$M$5:$M$301,'répartition colonne F'!R$108,results!$B$5:$B$301,'répartition colonne F'!$A$106)</f>
        <v>0</v>
      </c>
      <c r="S127" s="69">
        <f>+COUNTIFS(results!$F$5:$F$301,'répartition colonne F'!$B127,results!$M$5:$M$301,'répartition colonne F'!S$108,results!$B$5:$B$301,'répartition colonne F'!$A$106)</f>
        <v>0</v>
      </c>
      <c r="T127" s="69">
        <f>+COUNTIFS(results!$F$5:$F$301,'répartition colonne F'!$B127,results!$M$5:$M$301,'répartition colonne F'!T$108,results!$B$5:$B$301,'répartition colonne F'!$A$106)</f>
        <v>0</v>
      </c>
      <c r="U127" s="69">
        <f>+COUNTIFS(results!$F$5:$F$301,'répartition colonne F'!$B127,results!$M$5:$M$301,'répartition colonne F'!U$108,results!$B$5:$B$301,'répartition colonne F'!$A$106)</f>
        <v>0</v>
      </c>
      <c r="V127" s="69">
        <f>+COUNTIFS(results!$F$5:$F$301,'répartition colonne F'!$B127,results!$M$5:$M$301,'répartition colonne F'!V$108,results!$B$5:$B$301,'répartition colonne F'!$A$106)</f>
        <v>0</v>
      </c>
      <c r="W127" s="69">
        <f>+COUNTIFS(results!$F$5:$F$301,'répartition colonne F'!$B127,results!$M$5:$M$301,'répartition colonne F'!W$108,results!$B$5:$B$301,'répartition colonne F'!$A$106)</f>
        <v>0</v>
      </c>
      <c r="X127" s="69">
        <f>+COUNTIFS(results!$F$5:$F$301,'répartition colonne F'!$B127,results!$M$5:$M$301,'répartition colonne F'!X$108,results!$B$5:$B$301,'répartition colonne F'!$A$106)</f>
        <v>0</v>
      </c>
      <c r="Y127" s="69">
        <f>+COUNTIFS(results!$F$5:$F$301,'répartition colonne F'!$B127,results!$M$5:$M$301,'répartition colonne F'!Y$108,results!$B$5:$B$301,'répartition colonne F'!$A$106)</f>
        <v>0</v>
      </c>
      <c r="Z127" s="69">
        <f>+COUNTIFS(results!$F$5:$F$301,'répartition colonne F'!$B127,results!$M$5:$M$301,'répartition colonne F'!Z$108,results!$B$5:$B$301,'répartition colonne F'!$A$106)</f>
        <v>0</v>
      </c>
      <c r="AA127" s="69">
        <f>+COUNTIFS(results!$F$5:$F$301,'répartition colonne F'!$B127,results!$M$5:$M$301,'répartition colonne F'!AA$108,results!$B$5:$B$301,'répartition colonne F'!$A$106)</f>
        <v>0</v>
      </c>
      <c r="AB127" s="69">
        <f>+COUNTIFS(results!$F$5:$F$301,'répartition colonne F'!$B127,results!$M$5:$M$301,'répartition colonne F'!AB$108,results!$B$5:$B$301,'répartition colonne F'!$A$106)</f>
        <v>0</v>
      </c>
      <c r="AC127" s="69">
        <f>+COUNTIFS(results!$F$5:$F$301,'répartition colonne F'!$B127,results!$M$5:$M$301,'répartition colonne F'!AC$108,results!$B$5:$B$301,'répartition colonne F'!$A$106)</f>
        <v>0</v>
      </c>
      <c r="AD127" s="69">
        <f>+COUNTIFS(results!$F$5:$F$301,'répartition colonne F'!$B127,results!$M$5:$M$301,'répartition colonne F'!AD$108,results!$B$5:$B$301,'répartition colonne F'!$A$106)</f>
        <v>0</v>
      </c>
      <c r="AE127" s="69">
        <f>+COUNTIFS(results!$F$5:$F$301,'répartition colonne F'!$B127,results!$M$5:$M$301,'répartition colonne F'!AE$108,results!$B$5:$B$301,'répartition colonne F'!$A$106)</f>
        <v>0</v>
      </c>
      <c r="AF127" s="69">
        <f>+COUNTIFS(results!$F$5:$F$301,'répartition colonne F'!$B127,results!$M$5:$M$301,'répartition colonne F'!AF$108,results!$B$5:$B$301,'répartition colonne F'!$A$106)</f>
        <v>0</v>
      </c>
      <c r="AG127" s="68">
        <f>+COUNTIFS(Feuil2!$A$4:$A$300,B127,Feuil2!$H$4:$H$300,$AJ$4,Feuil2!$I$4:$I$300,'répartition colonne F'!$A$106)</f>
        <v>0</v>
      </c>
      <c r="AP127" s="173"/>
      <c r="AQ127" s="196"/>
      <c r="AR127" s="199"/>
      <c r="AS127" s="80"/>
      <c r="AT127" s="80"/>
      <c r="AU127" s="80"/>
      <c r="AV127" s="80"/>
      <c r="AW127" s="80"/>
      <c r="AX127" s="80"/>
      <c r="AY127" s="80"/>
      <c r="AZ127" s="80"/>
      <c r="BA127" s="80"/>
      <c r="BB127" s="80"/>
      <c r="BC127" s="80"/>
      <c r="BD127" s="80"/>
      <c r="BE127" s="80"/>
      <c r="BF127" s="80"/>
      <c r="BG127" s="199"/>
    </row>
    <row r="128" spans="1:59" ht="15.75" x14ac:dyDescent="0.25">
      <c r="A128" s="274"/>
      <c r="B128" s="160" t="str">
        <f>IF($AI$3=1024,2,IF($AI$3=256,"0,5",IF($AI$3=64,"0,125","0,064")))</f>
        <v>0,5</v>
      </c>
      <c r="C128" s="68">
        <f>+COUNTIFS(Feuil2!$A$4:$A$300,B128,Feuil2!$H$4:$H$300,0.01,Feuil2!$I$4:$I$300,'répartition colonne F'!$A$106)</f>
        <v>0</v>
      </c>
      <c r="D128" s="69">
        <f>+COUNTIFS(results!$F$5:$F$301,'répartition colonne F'!$B128,results!$M$5:$M$301,'répartition colonne F'!D$108,results!$B$5:$B$301,'répartition colonne F'!$A$106)</f>
        <v>0</v>
      </c>
      <c r="E128" s="69">
        <f>+COUNTIFS(results!$F$5:$F$301,'répartition colonne F'!$B128,results!$M$5:$M$301,'répartition colonne F'!E$108,results!$B$5:$B$301,'répartition colonne F'!$A$106)</f>
        <v>0</v>
      </c>
      <c r="F128" s="69">
        <f>+COUNTIFS(results!$F$5:$F$301,'répartition colonne F'!$B128,results!$M$5:$M$301,'répartition colonne F'!F$108,results!$B$5:$B$301,'répartition colonne F'!$A$106)</f>
        <v>0</v>
      </c>
      <c r="G128" s="69">
        <f>+COUNTIFS(results!$F$5:$F$301,'répartition colonne F'!$B128,results!$M$5:$M$301,'répartition colonne F'!G$108,results!$B$5:$B$301,'répartition colonne F'!$A$106)</f>
        <v>0</v>
      </c>
      <c r="H128" s="69">
        <f>+COUNTIFS(results!$F$5:$F$301,'répartition colonne F'!$B128,results!$M$5:$M$301,'répartition colonne F'!H$108,results!$B$5:$B$301,'répartition colonne F'!$A$106)</f>
        <v>0</v>
      </c>
      <c r="I128" s="69">
        <f>+COUNTIFS(results!$F$5:$F$301,'répartition colonne F'!$B128,results!$M$5:$M$301,'répartition colonne F'!I$108,results!$B$5:$B$301,'répartition colonne F'!$A$106)</f>
        <v>0</v>
      </c>
      <c r="J128" s="69">
        <f>+COUNTIFS(results!$F$5:$F$301,'répartition colonne F'!$B128,results!$M$5:$M$301,'répartition colonne F'!J$108,results!$B$5:$B$301,'répartition colonne F'!$A$106)</f>
        <v>0</v>
      </c>
      <c r="K128" s="69">
        <f>+COUNTIFS(results!$F$5:$F$301,'répartition colonne F'!$B128,results!$M$5:$M$301,'répartition colonne F'!K$108,results!$B$5:$B$301,'répartition colonne F'!$A$106)</f>
        <v>0</v>
      </c>
      <c r="L128" s="70">
        <f>+COUNTIFS(results!$F$5:$F$301,'répartition colonne F'!$B128,results!$M$5:$M$301,'répartition colonne F'!L$108,results!$B$5:$B$301,'répartition colonne F'!$A$106)</f>
        <v>0</v>
      </c>
      <c r="M128" s="70">
        <f>+COUNTIFS(results!$F$5:$F$301,'répartition colonne F'!$B128,results!$M$5:$M$301,'répartition colonne F'!M$108,results!$B$5:$B$301,'répartition colonne F'!$A$106)</f>
        <v>0</v>
      </c>
      <c r="N128" s="71">
        <f>+COUNTIFS(results!$F$5:$F$301,'répartition colonne F'!$B128,results!$M$5:$M$301,'répartition colonne F'!N$108,results!$B$5:$B$301,'répartition colonne F'!$A$106)</f>
        <v>0</v>
      </c>
      <c r="O128" s="70">
        <f>+COUNTIFS(results!$F$5:$F$301,'répartition colonne F'!$B128,results!$M$5:$M$301,'répartition colonne F'!O$108,results!$B$5:$B$301,'répartition colonne F'!$A$106)</f>
        <v>0</v>
      </c>
      <c r="P128" s="70">
        <f>+COUNTIFS(results!$F$5:$F$301,'répartition colonne F'!$B128,results!$M$5:$M$301,'répartition colonne F'!P$108,results!$B$5:$B$301,'répartition colonne F'!$A$106)</f>
        <v>0</v>
      </c>
      <c r="Q128" s="69">
        <f>+COUNTIFS(results!$F$5:$F$301,'répartition colonne F'!$B128,results!$M$5:$M$301,'répartition colonne F'!Q$108,results!$B$5:$B$301,'répartition colonne F'!$A$106)</f>
        <v>0</v>
      </c>
      <c r="R128" s="69">
        <f>+COUNTIFS(results!$F$5:$F$301,'répartition colonne F'!$B128,results!$M$5:$M$301,'répartition colonne F'!R$108,results!$B$5:$B$301,'répartition colonne F'!$A$106)</f>
        <v>0</v>
      </c>
      <c r="S128" s="69">
        <f>+COUNTIFS(results!$F$5:$F$301,'répartition colonne F'!$B128,results!$M$5:$M$301,'répartition colonne F'!S$108,results!$B$5:$B$301,'répartition colonne F'!$A$106)</f>
        <v>0</v>
      </c>
      <c r="T128" s="69">
        <f>+COUNTIFS(results!$F$5:$F$301,'répartition colonne F'!$B128,results!$M$5:$M$301,'répartition colonne F'!T$108,results!$B$5:$B$301,'répartition colonne F'!$A$106)</f>
        <v>0</v>
      </c>
      <c r="U128" s="69">
        <f>+COUNTIFS(results!$F$5:$F$301,'répartition colonne F'!$B128,results!$M$5:$M$301,'répartition colonne F'!U$108,results!$B$5:$B$301,'répartition colonne F'!$A$106)</f>
        <v>0</v>
      </c>
      <c r="V128" s="69">
        <f>+COUNTIFS(results!$F$5:$F$301,'répartition colonne F'!$B128,results!$M$5:$M$301,'répartition colonne F'!V$108,results!$B$5:$B$301,'répartition colonne F'!$A$106)</f>
        <v>0</v>
      </c>
      <c r="W128" s="69">
        <f>+COUNTIFS(results!$F$5:$F$301,'répartition colonne F'!$B128,results!$M$5:$M$301,'répartition colonne F'!W$108,results!$B$5:$B$301,'répartition colonne F'!$A$106)</f>
        <v>0</v>
      </c>
      <c r="X128" s="69">
        <f>+COUNTIFS(results!$F$5:$F$301,'répartition colonne F'!$B128,results!$M$5:$M$301,'répartition colonne F'!X$108,results!$B$5:$B$301,'répartition colonne F'!$A$106)</f>
        <v>0</v>
      </c>
      <c r="Y128" s="69">
        <f>+COUNTIFS(results!$F$5:$F$301,'répartition colonne F'!$B128,results!$M$5:$M$301,'répartition colonne F'!Y$108,results!$B$5:$B$301,'répartition colonne F'!$A$106)</f>
        <v>0</v>
      </c>
      <c r="Z128" s="69">
        <f>+COUNTIFS(results!$F$5:$F$301,'répartition colonne F'!$B128,results!$M$5:$M$301,'répartition colonne F'!Z$108,results!$B$5:$B$301,'répartition colonne F'!$A$106)</f>
        <v>0</v>
      </c>
      <c r="AA128" s="69">
        <f>+COUNTIFS(results!$F$5:$F$301,'répartition colonne F'!$B128,results!$M$5:$M$301,'répartition colonne F'!AA$108,results!$B$5:$B$301,'répartition colonne F'!$A$106)</f>
        <v>0</v>
      </c>
      <c r="AB128" s="69">
        <f>+COUNTIFS(results!$F$5:$F$301,'répartition colonne F'!$B128,results!$M$5:$M$301,'répartition colonne F'!AB$108,results!$B$5:$B$301,'répartition colonne F'!$A$106)</f>
        <v>0</v>
      </c>
      <c r="AC128" s="69">
        <f>+COUNTIFS(results!$F$5:$F$301,'répartition colonne F'!$B128,results!$M$5:$M$301,'répartition colonne F'!AC$108,results!$B$5:$B$301,'répartition colonne F'!$A$106)</f>
        <v>0</v>
      </c>
      <c r="AD128" s="69">
        <f>+COUNTIFS(results!$F$5:$F$301,'répartition colonne F'!$B128,results!$M$5:$M$301,'répartition colonne F'!AD$108,results!$B$5:$B$301,'répartition colonne F'!$A$106)</f>
        <v>0</v>
      </c>
      <c r="AE128" s="69">
        <f>+COUNTIFS(results!$F$5:$F$301,'répartition colonne F'!$B128,results!$M$5:$M$301,'répartition colonne F'!AE$108,results!$B$5:$B$301,'répartition colonne F'!$A$106)</f>
        <v>0</v>
      </c>
      <c r="AF128" s="69">
        <f>+COUNTIFS(results!$F$5:$F$301,'répartition colonne F'!$B128,results!$M$5:$M$301,'répartition colonne F'!AF$108,results!$B$5:$B$301,'répartition colonne F'!$A$106)</f>
        <v>0</v>
      </c>
      <c r="AG128" s="68">
        <f>+COUNTIFS(Feuil2!$A$4:$A$300,B128,Feuil2!$H$4:$H$300,$AJ$4,Feuil2!$I$4:$I$300,'répartition colonne F'!$A$106)</f>
        <v>0</v>
      </c>
      <c r="AL128" t="str">
        <f>IF(results!$M$3="Etest",IF(N131=0,1),"BMD")</f>
        <v>BMD</v>
      </c>
      <c r="AM128">
        <v>4.7E-2</v>
      </c>
      <c r="AP128" s="173"/>
      <c r="AQ128" s="196"/>
      <c r="AR128" s="199"/>
      <c r="AS128" s="80"/>
      <c r="AT128" s="80"/>
      <c r="AU128" s="80"/>
      <c r="AV128" s="80"/>
      <c r="AW128" s="80"/>
      <c r="AX128" s="80"/>
      <c r="AY128" s="80"/>
      <c r="AZ128" s="80"/>
      <c r="BA128" s="80"/>
      <c r="BB128" s="80"/>
      <c r="BC128" s="80"/>
      <c r="BD128" s="80"/>
      <c r="BE128" s="80"/>
      <c r="BF128" s="80"/>
      <c r="BG128" s="199"/>
    </row>
    <row r="129" spans="1:59" ht="15.75" x14ac:dyDescent="0.25">
      <c r="A129" s="274"/>
      <c r="B129" s="160" t="str">
        <f>IF($AI$3=1024,1.5,IF($AI$3=256,"0,38",IF($AI$3=64,"0,094","0,047")))</f>
        <v>0,38</v>
      </c>
      <c r="C129" s="68">
        <f>+COUNTIFS(Feuil2!$A$4:$A$300,B129,Feuil2!$H$4:$H$300,0.01,Feuil2!$I$4:$I$300,'répartition colonne F'!$A$106)</f>
        <v>0</v>
      </c>
      <c r="D129" s="69">
        <f>+COUNTIFS(results!$F$5:$F$301,'répartition colonne F'!$B129,results!$M$5:$M$301,'répartition colonne F'!D$108,results!$B$5:$B$301,'répartition colonne F'!$A$106)</f>
        <v>0</v>
      </c>
      <c r="E129" s="69">
        <f>+COUNTIFS(results!$F$5:$F$301,'répartition colonne F'!$B129,results!$M$5:$M$301,'répartition colonne F'!E$108,results!$B$5:$B$301,'répartition colonne F'!$A$106)</f>
        <v>0</v>
      </c>
      <c r="F129" s="69">
        <f>+COUNTIFS(results!$F$5:$F$301,'répartition colonne F'!$B129,results!$M$5:$M$301,'répartition colonne F'!F$108,results!$B$5:$B$301,'répartition colonne F'!$A$106)</f>
        <v>0</v>
      </c>
      <c r="G129" s="69">
        <f>+COUNTIFS(results!$F$5:$F$301,'répartition colonne F'!$B129,results!$M$5:$M$301,'répartition colonne F'!G$108,results!$B$5:$B$301,'répartition colonne F'!$A$106)</f>
        <v>0</v>
      </c>
      <c r="H129" s="69">
        <f>+COUNTIFS(results!$F$5:$F$301,'répartition colonne F'!$B129,results!$M$5:$M$301,'répartition colonne F'!H$108,results!$B$5:$B$301,'répartition colonne F'!$A$106)</f>
        <v>0</v>
      </c>
      <c r="I129" s="69">
        <f>+COUNTIFS(results!$F$5:$F$301,'répartition colonne F'!$B129,results!$M$5:$M$301,'répartition colonne F'!I$108,results!$B$5:$B$301,'répartition colonne F'!$A$106)</f>
        <v>0</v>
      </c>
      <c r="J129" s="69">
        <f>+COUNTIFS(results!$F$5:$F$301,'répartition colonne F'!$B129,results!$M$5:$M$301,'répartition colonne F'!J$108,results!$B$5:$B$301,'répartition colonne F'!$A$106)</f>
        <v>0</v>
      </c>
      <c r="K129" s="70">
        <f>+COUNTIFS(results!$F$5:$F$301,'répartition colonne F'!$B129,results!$M$5:$M$301,'répartition colonne F'!K$108,results!$B$5:$B$301,'répartition colonne F'!$A$106)</f>
        <v>0</v>
      </c>
      <c r="L129" s="70">
        <f>+COUNTIFS(results!$F$5:$F$301,'répartition colonne F'!$B129,results!$M$5:$M$301,'répartition colonne F'!L$108,results!$B$5:$B$301,'répartition colonne F'!$A$106)</f>
        <v>0</v>
      </c>
      <c r="M129" s="71">
        <f>+COUNTIFS(results!$F$5:$F$301,'répartition colonne F'!$B129,results!$M$5:$M$301,'répartition colonne F'!M$108,results!$B$5:$B$301,'répartition colonne F'!$A$106)</f>
        <v>0</v>
      </c>
      <c r="N129" s="70">
        <f>+COUNTIFS(results!$F$5:$F$301,'répartition colonne F'!$B129,results!$M$5:$M$301,'répartition colonne F'!N$108,results!$B$5:$B$301,'répartition colonne F'!$A$106)</f>
        <v>0</v>
      </c>
      <c r="O129" s="70">
        <f>+COUNTIFS(results!$F$5:$F$301,'répartition colonne F'!$B129,results!$M$5:$M$301,'répartition colonne F'!O$108,results!$B$5:$B$301,'répartition colonne F'!$A$106)</f>
        <v>0</v>
      </c>
      <c r="P129" s="205">
        <f>+COUNTIFS(results!$F$5:$F$301,'répartition colonne F'!$B129,results!$M$5:$M$301,'répartition colonne F'!P$108,results!$B$5:$B$301,'répartition colonne F'!$A$106)</f>
        <v>0</v>
      </c>
      <c r="Q129" s="69">
        <f>+COUNTIFS(results!$F$5:$F$301,'répartition colonne F'!$B129,results!$M$5:$M$301,'répartition colonne F'!Q$108,results!$B$5:$B$301,'répartition colonne F'!$A$106)</f>
        <v>0</v>
      </c>
      <c r="R129" s="69">
        <f>+COUNTIFS(results!$F$5:$F$301,'répartition colonne F'!$B129,results!$M$5:$M$301,'répartition colonne F'!R$108,results!$B$5:$B$301,'répartition colonne F'!$A$106)</f>
        <v>0</v>
      </c>
      <c r="S129" s="69">
        <f>+COUNTIFS(results!$F$5:$F$301,'répartition colonne F'!$B129,results!$M$5:$M$301,'répartition colonne F'!S$108,results!$B$5:$B$301,'répartition colonne F'!$A$106)</f>
        <v>0</v>
      </c>
      <c r="T129" s="69">
        <f>+COUNTIFS(results!$F$5:$F$301,'répartition colonne F'!$B129,results!$M$5:$M$301,'répartition colonne F'!T$108,results!$B$5:$B$301,'répartition colonne F'!$A$106)</f>
        <v>0</v>
      </c>
      <c r="U129" s="69">
        <f>+COUNTIFS(results!$F$5:$F$301,'répartition colonne F'!$B129,results!$M$5:$M$301,'répartition colonne F'!U$108,results!$B$5:$B$301,'répartition colonne F'!$A$106)</f>
        <v>0</v>
      </c>
      <c r="V129" s="69">
        <f>+COUNTIFS(results!$F$5:$F$301,'répartition colonne F'!$B129,results!$M$5:$M$301,'répartition colonne F'!V$108,results!$B$5:$B$301,'répartition colonne F'!$A$106)</f>
        <v>0</v>
      </c>
      <c r="W129" s="69">
        <f>+COUNTIFS(results!$F$5:$F$301,'répartition colonne F'!$B129,results!$M$5:$M$301,'répartition colonne F'!W$108,results!$B$5:$B$301,'répartition colonne F'!$A$106)</f>
        <v>0</v>
      </c>
      <c r="X129" s="69">
        <f>+COUNTIFS(results!$F$5:$F$301,'répartition colonne F'!$B129,results!$M$5:$M$301,'répartition colonne F'!X$108,results!$B$5:$B$301,'répartition colonne F'!$A$106)</f>
        <v>0</v>
      </c>
      <c r="Y129" s="69">
        <f>+COUNTIFS(results!$F$5:$F$301,'répartition colonne F'!$B129,results!$M$5:$M$301,'répartition colonne F'!Y$108,results!$B$5:$B$301,'répartition colonne F'!$A$106)</f>
        <v>0</v>
      </c>
      <c r="Z129" s="69">
        <f>+COUNTIFS(results!$F$5:$F$301,'répartition colonne F'!$B129,results!$M$5:$M$301,'répartition colonne F'!Z$108,results!$B$5:$B$301,'répartition colonne F'!$A$106)</f>
        <v>0</v>
      </c>
      <c r="AA129" s="69">
        <f>+COUNTIFS(results!$F$5:$F$301,'répartition colonne F'!$B129,results!$M$5:$M$301,'répartition colonne F'!AA$108,results!$B$5:$B$301,'répartition colonne F'!$A$106)</f>
        <v>0</v>
      </c>
      <c r="AB129" s="69">
        <f>+COUNTIFS(results!$F$5:$F$301,'répartition colonne F'!$B129,results!$M$5:$M$301,'répartition colonne F'!AB$108,results!$B$5:$B$301,'répartition colonne F'!$A$106)</f>
        <v>0</v>
      </c>
      <c r="AC129" s="69">
        <f>+COUNTIFS(results!$F$5:$F$301,'répartition colonne F'!$B129,results!$M$5:$M$301,'répartition colonne F'!AC$108,results!$B$5:$B$301,'répartition colonne F'!$A$106)</f>
        <v>0</v>
      </c>
      <c r="AD129" s="69">
        <f>+COUNTIFS(results!$F$5:$F$301,'répartition colonne F'!$B129,results!$M$5:$M$301,'répartition colonne F'!AD$108,results!$B$5:$B$301,'répartition colonne F'!$A$106)</f>
        <v>0</v>
      </c>
      <c r="AE129" s="69">
        <f>+COUNTIFS(results!$F$5:$F$301,'répartition colonne F'!$B129,results!$M$5:$M$301,'répartition colonne F'!AE$108,results!$B$5:$B$301,'répartition colonne F'!$A$106)</f>
        <v>0</v>
      </c>
      <c r="AF129" s="69">
        <f>+COUNTIFS(results!$F$5:$F$301,'répartition colonne F'!$B129,results!$M$5:$M$301,'répartition colonne F'!AF$108,results!$B$5:$B$301,'répartition colonne F'!$A$106)</f>
        <v>0</v>
      </c>
      <c r="AG129" s="68">
        <f>+COUNTIFS(Feuil2!$A$4:$A$300,B129,Feuil2!$H$4:$H$300,$AJ$4,Feuil2!$I$4:$I$300,'répartition colonne F'!$A$106)</f>
        <v>0</v>
      </c>
      <c r="AP129" s="173"/>
      <c r="AQ129" s="196"/>
      <c r="AR129" s="199"/>
      <c r="AS129" s="80"/>
      <c r="AT129" s="80"/>
      <c r="AU129" s="80"/>
      <c r="AV129" s="80"/>
      <c r="AW129" s="80"/>
      <c r="AX129" s="80"/>
      <c r="AY129" s="80"/>
      <c r="AZ129" s="80"/>
      <c r="BA129" s="80"/>
      <c r="BB129" s="80"/>
      <c r="BC129" s="80"/>
      <c r="BD129" s="80"/>
      <c r="BE129" s="80"/>
      <c r="BF129" s="80"/>
      <c r="BG129" s="199"/>
    </row>
    <row r="130" spans="1:59" ht="15.75" x14ac:dyDescent="0.25">
      <c r="A130" s="274"/>
      <c r="B130" s="160" t="str">
        <f>IF($AI$3=1024,1,IF($AI$3=256,"0,25",IF($AI$3=64,"0,064","0,032")))</f>
        <v>0,25</v>
      </c>
      <c r="C130" s="68">
        <f>+COUNTIFS(Feuil2!$A$4:$A$300,B130,Feuil2!$H$4:$H$300,0.01,Feuil2!$I$4:$I$300,'répartition colonne F'!$A$106)</f>
        <v>0</v>
      </c>
      <c r="D130" s="69">
        <f>+COUNTIFS(results!$F$5:$F$301,'répartition colonne F'!$B130,results!$M$5:$M$301,'répartition colonne F'!D$108,results!$B$5:$B$301,'répartition colonne F'!$A$106)</f>
        <v>0</v>
      </c>
      <c r="E130" s="69">
        <f>+COUNTIFS(results!$F$5:$F$301,'répartition colonne F'!$B130,results!$M$5:$M$301,'répartition colonne F'!E$108,results!$B$5:$B$301,'répartition colonne F'!$A$106)</f>
        <v>0</v>
      </c>
      <c r="F130" s="69">
        <f>+COUNTIFS(results!$F$5:$F$301,'répartition colonne F'!$B130,results!$M$5:$M$301,'répartition colonne F'!F$108,results!$B$5:$B$301,'répartition colonne F'!$A$106)</f>
        <v>0</v>
      </c>
      <c r="G130" s="69">
        <f>+COUNTIFS(results!$F$5:$F$301,'répartition colonne F'!$B130,results!$M$5:$M$301,'répartition colonne F'!G$108,results!$B$5:$B$301,'répartition colonne F'!$A$106)</f>
        <v>0</v>
      </c>
      <c r="H130" s="69">
        <f>+COUNTIFS(results!$F$5:$F$301,'répartition colonne F'!$B130,results!$M$5:$M$301,'répartition colonne F'!H$108,results!$B$5:$B$301,'répartition colonne F'!$A$106)</f>
        <v>0</v>
      </c>
      <c r="I130" s="69">
        <f>+COUNTIFS(results!$F$5:$F$301,'répartition colonne F'!$B130,results!$M$5:$M$301,'répartition colonne F'!I$108,results!$B$5:$B$301,'répartition colonne F'!$A$106)</f>
        <v>0</v>
      </c>
      <c r="J130" s="70">
        <f>+COUNTIFS(results!$F$5:$F$301,'répartition colonne F'!$B130,results!$M$5:$M$301,'répartition colonne F'!J$108,results!$B$5:$B$301,'répartition colonne F'!$A$106)</f>
        <v>0</v>
      </c>
      <c r="K130" s="70">
        <f>+COUNTIFS(results!$F$5:$F$301,'répartition colonne F'!$B130,results!$M$5:$M$301,'répartition colonne F'!K$108,results!$B$5:$B$301,'répartition colonne F'!$A$106)</f>
        <v>0</v>
      </c>
      <c r="L130" s="71">
        <f>+COUNTIFS(results!$F$5:$F$301,'répartition colonne F'!$B130,results!$M$5:$M$301,'répartition colonne F'!L$108,results!$B$5:$B$301,'répartition colonne F'!$A$106)</f>
        <v>0</v>
      </c>
      <c r="M130" s="70">
        <f>+COUNTIFS(results!$F$5:$F$301,'répartition colonne F'!$B130,results!$M$5:$M$301,'répartition colonne F'!M$108,results!$B$5:$B$301,'répartition colonne F'!$A$106)</f>
        <v>0</v>
      </c>
      <c r="N130" s="70">
        <f>+COUNTIFS(results!$F$5:$F$301,'répartition colonne F'!$B130,results!$M$5:$M$301,'répartition colonne F'!N$108,results!$B$5:$B$301,'répartition colonne F'!$A$106)</f>
        <v>0</v>
      </c>
      <c r="O130" s="69">
        <f>+COUNTIFS(results!$F$5:$F$301,'répartition colonne F'!$B130,results!$M$5:$M$301,'répartition colonne F'!O$108,results!$B$5:$B$301,'répartition colonne F'!$A$106)</f>
        <v>0</v>
      </c>
      <c r="P130" s="69">
        <f>+COUNTIFS(results!$F$5:$F$301,'répartition colonne F'!$B130,results!$M$5:$M$301,'répartition colonne F'!P$108,results!$B$5:$B$301,'répartition colonne F'!$A$106)</f>
        <v>0</v>
      </c>
      <c r="Q130" s="69">
        <f>+COUNTIFS(results!$F$5:$F$301,'répartition colonne F'!$B130,results!$M$5:$M$301,'répartition colonne F'!Q$108,results!$B$5:$B$301,'répartition colonne F'!$A$106)</f>
        <v>0</v>
      </c>
      <c r="R130" s="69">
        <f>+COUNTIFS(results!$F$5:$F$301,'répartition colonne F'!$B130,results!$M$5:$M$301,'répartition colonne F'!R$108,results!$B$5:$B$301,'répartition colonne F'!$A$106)</f>
        <v>0</v>
      </c>
      <c r="S130" s="69">
        <f>+COUNTIFS(results!$F$5:$F$301,'répartition colonne F'!$B130,results!$M$5:$M$301,'répartition colonne F'!S$108,results!$B$5:$B$301,'répartition colonne F'!$A$106)</f>
        <v>0</v>
      </c>
      <c r="T130" s="69">
        <f>+COUNTIFS(results!$F$5:$F$301,'répartition colonne F'!$B130,results!$M$5:$M$301,'répartition colonne F'!T$108,results!$B$5:$B$301,'répartition colonne F'!$A$106)</f>
        <v>0</v>
      </c>
      <c r="U130" s="69">
        <f>+COUNTIFS(results!$F$5:$F$301,'répartition colonne F'!$B130,results!$M$5:$M$301,'répartition colonne F'!U$108,results!$B$5:$B$301,'répartition colonne F'!$A$106)</f>
        <v>0</v>
      </c>
      <c r="V130" s="69">
        <f>+COUNTIFS(results!$F$5:$F$301,'répartition colonne F'!$B130,results!$M$5:$M$301,'répartition colonne F'!V$108,results!$B$5:$B$301,'répartition colonne F'!$A$106)</f>
        <v>0</v>
      </c>
      <c r="W130" s="69">
        <f>+COUNTIFS(results!$F$5:$F$301,'répartition colonne F'!$B130,results!$M$5:$M$301,'répartition colonne F'!W$108,results!$B$5:$B$301,'répartition colonne F'!$A$106)</f>
        <v>0</v>
      </c>
      <c r="X130" s="69">
        <f>+COUNTIFS(results!$F$5:$F$301,'répartition colonne F'!$B130,results!$M$5:$M$301,'répartition colonne F'!X$108,results!$B$5:$B$301,'répartition colonne F'!$A$106)</f>
        <v>0</v>
      </c>
      <c r="Y130" s="69">
        <f>+COUNTIFS(results!$F$5:$F$301,'répartition colonne F'!$B130,results!$M$5:$M$301,'répartition colonne F'!Y$108,results!$B$5:$B$301,'répartition colonne F'!$A$106)</f>
        <v>0</v>
      </c>
      <c r="Z130" s="69">
        <f>+COUNTIFS(results!$F$5:$F$301,'répartition colonne F'!$B130,results!$M$5:$M$301,'répartition colonne F'!Z$108,results!$B$5:$B$301,'répartition colonne F'!$A$106)</f>
        <v>0</v>
      </c>
      <c r="AA130" s="69">
        <f>+COUNTIFS(results!$F$5:$F$301,'répartition colonne F'!$B130,results!$M$5:$M$301,'répartition colonne F'!AA$108,results!$B$5:$B$301,'répartition colonne F'!$A$106)</f>
        <v>0</v>
      </c>
      <c r="AB130" s="69">
        <f>+COUNTIFS(results!$F$5:$F$301,'répartition colonne F'!$B130,results!$M$5:$M$301,'répartition colonne F'!AB$108,results!$B$5:$B$301,'répartition colonne F'!$A$106)</f>
        <v>0</v>
      </c>
      <c r="AC130" s="69">
        <f>+COUNTIFS(results!$F$5:$F$301,'répartition colonne F'!$B130,results!$M$5:$M$301,'répartition colonne F'!AC$108,results!$B$5:$B$301,'répartition colonne F'!$A$106)</f>
        <v>0</v>
      </c>
      <c r="AD130" s="69">
        <f>+COUNTIFS(results!$F$5:$F$301,'répartition colonne F'!$B130,results!$M$5:$M$301,'répartition colonne F'!AD$108,results!$B$5:$B$301,'répartition colonne F'!$A$106)</f>
        <v>0</v>
      </c>
      <c r="AE130" s="69">
        <f>+COUNTIFS(results!$F$5:$F$301,'répartition colonne F'!$B130,results!$M$5:$M$301,'répartition colonne F'!AE$108,results!$B$5:$B$301,'répartition colonne F'!$A$106)</f>
        <v>0</v>
      </c>
      <c r="AF130" s="69">
        <f>+COUNTIFS(results!$F$5:$F$301,'répartition colonne F'!$B130,results!$M$5:$M$301,'répartition colonne F'!AF$108,results!$B$5:$B$301,'répartition colonne F'!$A$106)</f>
        <v>0</v>
      </c>
      <c r="AG130" s="68">
        <f>+COUNTIFS(Feuil2!$A$4:$A$300,B130,Feuil2!$H$4:$H$300,$AJ$4,Feuil2!$I$4:$I$300,'répartition colonne F'!$A$106)</f>
        <v>0</v>
      </c>
      <c r="AL130" t="str">
        <f>IF(results!$M$3="Etest",IF(L133=0,1),"BMD")</f>
        <v>BMD</v>
      </c>
      <c r="AM130">
        <v>2.3E-2</v>
      </c>
      <c r="AP130" s="173"/>
      <c r="AQ130" s="196"/>
      <c r="AR130" s="199"/>
      <c r="AS130" s="80"/>
      <c r="AT130" s="80"/>
      <c r="AU130" s="80"/>
      <c r="AV130" s="80"/>
      <c r="AW130" s="80"/>
      <c r="AX130" s="80"/>
      <c r="AY130" s="80"/>
      <c r="AZ130" s="80"/>
      <c r="BA130" s="80"/>
      <c r="BB130" s="80"/>
      <c r="BC130" s="80"/>
      <c r="BD130" s="80"/>
      <c r="BE130" s="80"/>
      <c r="BF130" s="80"/>
      <c r="BG130" s="199"/>
    </row>
    <row r="131" spans="1:59" ht="15.75" x14ac:dyDescent="0.25">
      <c r="A131" s="274"/>
      <c r="B131" s="160" t="str">
        <f>IF($AI$3=1024,0.75,IF($AI$3=256,"0,19",IF($AI$3=64,"0,047","0,023")))</f>
        <v>0,19</v>
      </c>
      <c r="C131" s="68">
        <f>+COUNTIFS(Feuil2!$A$4:$A$300,B131,Feuil2!$H$4:$H$300,0.01,Feuil2!$I$4:$I$300,'répartition colonne F'!$A$106)</f>
        <v>0</v>
      </c>
      <c r="D131" s="69">
        <f>+COUNTIFS(results!$F$5:$F$301,'répartition colonne F'!$B131,results!$M$5:$M$301,'répartition colonne F'!D$108,results!$B$5:$B$301,'répartition colonne F'!$A$106)</f>
        <v>0</v>
      </c>
      <c r="E131" s="69">
        <f>+COUNTIFS(results!$F$5:$F$301,'répartition colonne F'!$B131,results!$M$5:$M$301,'répartition colonne F'!E$108,results!$B$5:$B$301,'répartition colonne F'!$A$106)</f>
        <v>0</v>
      </c>
      <c r="F131" s="69">
        <f>+COUNTIFS(results!$F$5:$F$301,'répartition colonne F'!$B131,results!$M$5:$M$301,'répartition colonne F'!F$108,results!$B$5:$B$301,'répartition colonne F'!$A$106)</f>
        <v>0</v>
      </c>
      <c r="G131" s="69">
        <f>+COUNTIFS(results!$F$5:$F$301,'répartition colonne F'!$B131,results!$M$5:$M$301,'répartition colonne F'!G$108,results!$B$5:$B$301,'répartition colonne F'!$A$106)</f>
        <v>0</v>
      </c>
      <c r="H131" s="69">
        <f>+COUNTIFS(results!$F$5:$F$301,'répartition colonne F'!$B131,results!$M$5:$M$301,'répartition colonne F'!H$108,results!$B$5:$B$301,'répartition colonne F'!$A$106)</f>
        <v>0</v>
      </c>
      <c r="I131" s="70">
        <f>+COUNTIFS(results!$F$5:$F$301,'répartition colonne F'!$B131,results!$M$5:$M$301,'répartition colonne F'!I$108,results!$B$5:$B$301,'répartition colonne F'!$A$106)</f>
        <v>0</v>
      </c>
      <c r="J131" s="70">
        <f>+COUNTIFS(results!$F$5:$F$301,'répartition colonne F'!$B131,results!$M$5:$M$301,'répartition colonne F'!J$108,results!$B$5:$B$301,'répartition colonne F'!$A$106)</f>
        <v>0</v>
      </c>
      <c r="K131" s="71">
        <f>+COUNTIFS(results!$F$5:$F$301,'répartition colonne F'!$B131,results!$M$5:$M$301,'répartition colonne F'!K$108,results!$B$5:$B$301,'répartition colonne F'!$A$106)</f>
        <v>0</v>
      </c>
      <c r="L131" s="70">
        <f>+COUNTIFS(results!$F$5:$F$301,'répartition colonne F'!$B131,results!$M$5:$M$301,'répartition colonne F'!L$108,results!$B$5:$B$301,'répartition colonne F'!$A$106)</f>
        <v>0</v>
      </c>
      <c r="M131" s="70">
        <f>+COUNTIFS(results!$F$5:$F$301,'répartition colonne F'!$B131,results!$M$5:$M$301,'répartition colonne F'!M$108,results!$B$5:$B$301,'répartition colonne F'!$A$106)</f>
        <v>0</v>
      </c>
      <c r="N131" s="205">
        <f>+COUNTIFS(results!$F$5:$F$301,'répartition colonne F'!$B131,results!$M$5:$M$301,'répartition colonne F'!N$108,results!$B$5:$B$301,'répartition colonne F'!$A$106)</f>
        <v>0</v>
      </c>
      <c r="O131" s="69">
        <f>+COUNTIFS(results!$F$5:$F$301,'répartition colonne F'!$B131,results!$M$5:$M$301,'répartition colonne F'!O$108,results!$B$5:$B$301,'répartition colonne F'!$A$106)</f>
        <v>0</v>
      </c>
      <c r="P131" s="69">
        <f>+COUNTIFS(results!$F$5:$F$301,'répartition colonne F'!$B131,results!$M$5:$M$301,'répartition colonne F'!P$108,results!$B$5:$B$301,'répartition colonne F'!$A$106)</f>
        <v>0</v>
      </c>
      <c r="Q131" s="69">
        <f>+COUNTIFS(results!$F$5:$F$301,'répartition colonne F'!$B131,results!$M$5:$M$301,'répartition colonne F'!Q$108,results!$B$5:$B$301,'répartition colonne F'!$A$106)</f>
        <v>0</v>
      </c>
      <c r="R131" s="69">
        <f>+COUNTIFS(results!$F$5:$F$301,'répartition colonne F'!$B131,results!$M$5:$M$301,'répartition colonne F'!R$108,results!$B$5:$B$301,'répartition colonne F'!$A$106)</f>
        <v>0</v>
      </c>
      <c r="S131" s="69">
        <f>+COUNTIFS(results!$F$5:$F$301,'répartition colonne F'!$B131,results!$M$5:$M$301,'répartition colonne F'!S$108,results!$B$5:$B$301,'répartition colonne F'!$A$106)</f>
        <v>0</v>
      </c>
      <c r="T131" s="69">
        <f>+COUNTIFS(results!$F$5:$F$301,'répartition colonne F'!$B131,results!$M$5:$M$301,'répartition colonne F'!T$108,results!$B$5:$B$301,'répartition colonne F'!$A$106)</f>
        <v>0</v>
      </c>
      <c r="U131" s="69">
        <f>+COUNTIFS(results!$F$5:$F$301,'répartition colonne F'!$B131,results!$M$5:$M$301,'répartition colonne F'!U$108,results!$B$5:$B$301,'répartition colonne F'!$A$106)</f>
        <v>0</v>
      </c>
      <c r="V131" s="69">
        <f>+COUNTIFS(results!$F$5:$F$301,'répartition colonne F'!$B131,results!$M$5:$M$301,'répartition colonne F'!V$108,results!$B$5:$B$301,'répartition colonne F'!$A$106)</f>
        <v>0</v>
      </c>
      <c r="W131" s="69">
        <f>+COUNTIFS(results!$F$5:$F$301,'répartition colonne F'!$B131,results!$M$5:$M$301,'répartition colonne F'!W$108,results!$B$5:$B$301,'répartition colonne F'!$A$106)</f>
        <v>0</v>
      </c>
      <c r="X131" s="69">
        <f>+COUNTIFS(results!$F$5:$F$301,'répartition colonne F'!$B131,results!$M$5:$M$301,'répartition colonne F'!X$108,results!$B$5:$B$301,'répartition colonne F'!$A$106)</f>
        <v>0</v>
      </c>
      <c r="Y131" s="69">
        <f>+COUNTIFS(results!$F$5:$F$301,'répartition colonne F'!$B131,results!$M$5:$M$301,'répartition colonne F'!Y$108,results!$B$5:$B$301,'répartition colonne F'!$A$106)</f>
        <v>0</v>
      </c>
      <c r="Z131" s="69">
        <f>+COUNTIFS(results!$F$5:$F$301,'répartition colonne F'!$B131,results!$M$5:$M$301,'répartition colonne F'!Z$108,results!$B$5:$B$301,'répartition colonne F'!$A$106)</f>
        <v>0</v>
      </c>
      <c r="AA131" s="69">
        <f>+COUNTIFS(results!$F$5:$F$301,'répartition colonne F'!$B131,results!$M$5:$M$301,'répartition colonne F'!AA$108,results!$B$5:$B$301,'répartition colonne F'!$A$106)</f>
        <v>0</v>
      </c>
      <c r="AB131" s="69">
        <f>+COUNTIFS(results!$F$5:$F$301,'répartition colonne F'!$B131,results!$M$5:$M$301,'répartition colonne F'!AB$108,results!$B$5:$B$301,'répartition colonne F'!$A$106)</f>
        <v>0</v>
      </c>
      <c r="AC131" s="69">
        <f>+COUNTIFS(results!$F$5:$F$301,'répartition colonne F'!$B131,results!$M$5:$M$301,'répartition colonne F'!AC$108,results!$B$5:$B$301,'répartition colonne F'!$A$106)</f>
        <v>0</v>
      </c>
      <c r="AD131" s="69">
        <f>+COUNTIFS(results!$F$5:$F$301,'répartition colonne F'!$B131,results!$M$5:$M$301,'répartition colonne F'!AD$108,results!$B$5:$B$301,'répartition colonne F'!$A$106)</f>
        <v>0</v>
      </c>
      <c r="AE131" s="69">
        <f>+COUNTIFS(results!$F$5:$F$301,'répartition colonne F'!$B131,results!$M$5:$M$301,'répartition colonne F'!AE$108,results!$B$5:$B$301,'répartition colonne F'!$A$106)</f>
        <v>0</v>
      </c>
      <c r="AF131" s="69">
        <f>+COUNTIFS(results!$F$5:$F$301,'répartition colonne F'!$B131,results!$M$5:$M$301,'répartition colonne F'!AF$108,results!$B$5:$B$301,'répartition colonne F'!$A$106)</f>
        <v>0</v>
      </c>
      <c r="AG131" s="68">
        <f>+COUNTIFS(Feuil2!$A$4:$A$300,B131,Feuil2!$H$4:$H$300,$AJ$4,Feuil2!$I$4:$I$300,'répartition colonne F'!$A$106)</f>
        <v>0</v>
      </c>
      <c r="AP131" s="173"/>
      <c r="AQ131" s="196"/>
      <c r="AR131" s="199"/>
      <c r="AS131" s="80"/>
      <c r="AT131" s="80"/>
      <c r="AU131" s="80"/>
      <c r="AV131" s="80"/>
      <c r="AW131" s="80"/>
      <c r="AX131" s="80"/>
      <c r="AY131" s="80"/>
      <c r="AZ131" s="80"/>
      <c r="BA131" s="80"/>
      <c r="BB131" s="80"/>
      <c r="BC131" s="80"/>
      <c r="BD131" s="80"/>
      <c r="BE131" s="80"/>
      <c r="BF131" s="80"/>
      <c r="BG131" s="199"/>
    </row>
    <row r="132" spans="1:59" ht="15.75" x14ac:dyDescent="0.25">
      <c r="A132" s="274"/>
      <c r="B132" s="160" t="str">
        <f>IF($AI$3=1024,0.5,IF($AI$3=256,"0,125",IF($AI$3=64,"0,032","0,016")))</f>
        <v>0,125</v>
      </c>
      <c r="C132" s="68">
        <f>+COUNTIFS(Feuil2!$A$4:$A$300,B132,Feuil2!$H$4:$H$300,0.01,Feuil2!$I$4:$I$300,'répartition colonne F'!$A$106)</f>
        <v>0</v>
      </c>
      <c r="D132" s="69">
        <f>+COUNTIFS(results!$F$5:$F$301,'répartition colonne F'!$B132,results!$M$5:$M$301,'répartition colonne F'!D$108,results!$B$5:$B$301,'répartition colonne F'!$A$106)</f>
        <v>0</v>
      </c>
      <c r="E132" s="69">
        <f>+COUNTIFS(results!$F$5:$F$301,'répartition colonne F'!$B132,results!$M$5:$M$301,'répartition colonne F'!E$108,results!$B$5:$B$301,'répartition colonne F'!$A$106)</f>
        <v>0</v>
      </c>
      <c r="F132" s="69">
        <f>+COUNTIFS(results!$F$5:$F$301,'répartition colonne F'!$B132,results!$M$5:$M$301,'répartition colonne F'!F$108,results!$B$5:$B$301,'répartition colonne F'!$A$106)</f>
        <v>0</v>
      </c>
      <c r="G132" s="69">
        <f>+COUNTIFS(results!$F$5:$F$301,'répartition colonne F'!$B132,results!$M$5:$M$301,'répartition colonne F'!G$108,results!$B$5:$B$301,'répartition colonne F'!$A$106)</f>
        <v>0</v>
      </c>
      <c r="H132" s="70">
        <f>+COUNTIFS(results!$F$5:$F$301,'répartition colonne F'!$B132,results!$M$5:$M$301,'répartition colonne F'!H$108,results!$B$5:$B$301,'répartition colonne F'!$A$106)</f>
        <v>0</v>
      </c>
      <c r="I132" s="70">
        <f>+COUNTIFS(results!$F$5:$F$301,'répartition colonne F'!$B132,results!$M$5:$M$301,'répartition colonne F'!I$108,results!$B$5:$B$301,'répartition colonne F'!$A$106)</f>
        <v>0</v>
      </c>
      <c r="J132" s="71">
        <f>+COUNTIFS(results!$F$5:$F$301,'répartition colonne F'!$B132,results!$M$5:$M$301,'répartition colonne F'!J$108,results!$B$5:$B$301,'répartition colonne F'!$A$106)</f>
        <v>0</v>
      </c>
      <c r="K132" s="70">
        <f>+COUNTIFS(results!$F$5:$F$301,'répartition colonne F'!$B132,results!$M$5:$M$301,'répartition colonne F'!K$108,results!$B$5:$B$301,'répartition colonne F'!$A$106)</f>
        <v>0</v>
      </c>
      <c r="L132" s="70">
        <f>+COUNTIFS(results!$F$5:$F$301,'répartition colonne F'!$B132,results!$M$5:$M$301,'répartition colonne F'!L$108,results!$B$5:$B$301,'répartition colonne F'!$A$106)</f>
        <v>0</v>
      </c>
      <c r="M132" s="69">
        <f>+COUNTIFS(results!$F$5:$F$301,'répartition colonne F'!$B132,results!$M$5:$M$301,'répartition colonne F'!M$108,results!$B$5:$B$301,'répartition colonne F'!$A$106)</f>
        <v>0</v>
      </c>
      <c r="N132" s="69">
        <f>+COUNTIFS(results!$F$5:$F$301,'répartition colonne F'!$B132,results!$M$5:$M$301,'répartition colonne F'!N$108,results!$B$5:$B$301,'répartition colonne F'!$A$106)</f>
        <v>0</v>
      </c>
      <c r="O132" s="69">
        <f>+COUNTIFS(results!$F$5:$F$301,'répartition colonne F'!$B132,results!$M$5:$M$301,'répartition colonne F'!O$108,results!$B$5:$B$301,'répartition colonne F'!$A$106)</f>
        <v>0</v>
      </c>
      <c r="P132" s="69">
        <f>+COUNTIFS(results!$F$5:$F$301,'répartition colonne F'!$B132,results!$M$5:$M$301,'répartition colonne F'!P$108,results!$B$5:$B$301,'répartition colonne F'!$A$106)</f>
        <v>0</v>
      </c>
      <c r="Q132" s="69">
        <f>+COUNTIFS(results!$F$5:$F$301,'répartition colonne F'!$B132,results!$M$5:$M$301,'répartition colonne F'!Q$108,results!$B$5:$B$301,'répartition colonne F'!$A$106)</f>
        <v>0</v>
      </c>
      <c r="R132" s="69">
        <f>+COUNTIFS(results!$F$5:$F$301,'répartition colonne F'!$B132,results!$M$5:$M$301,'répartition colonne F'!R$108,results!$B$5:$B$301,'répartition colonne F'!$A$106)</f>
        <v>0</v>
      </c>
      <c r="S132" s="69">
        <f>+COUNTIFS(results!$F$5:$F$301,'répartition colonne F'!$B132,results!$M$5:$M$301,'répartition colonne F'!S$108,results!$B$5:$B$301,'répartition colonne F'!$A$106)</f>
        <v>0</v>
      </c>
      <c r="T132" s="69">
        <f>+COUNTIFS(results!$F$5:$F$301,'répartition colonne F'!$B132,results!$M$5:$M$301,'répartition colonne F'!T$108,results!$B$5:$B$301,'répartition colonne F'!$A$106)</f>
        <v>0</v>
      </c>
      <c r="U132" s="69">
        <f>+COUNTIFS(results!$F$5:$F$301,'répartition colonne F'!$B132,results!$M$5:$M$301,'répartition colonne F'!U$108,results!$B$5:$B$301,'répartition colonne F'!$A$106)</f>
        <v>0</v>
      </c>
      <c r="V132" s="69">
        <f>+COUNTIFS(results!$F$5:$F$301,'répartition colonne F'!$B132,results!$M$5:$M$301,'répartition colonne F'!V$108,results!$B$5:$B$301,'répartition colonne F'!$A$106)</f>
        <v>0</v>
      </c>
      <c r="W132" s="69">
        <f>+COUNTIFS(results!$F$5:$F$301,'répartition colonne F'!$B132,results!$M$5:$M$301,'répartition colonne F'!W$108,results!$B$5:$B$301,'répartition colonne F'!$A$106)</f>
        <v>0</v>
      </c>
      <c r="X132" s="69">
        <f>+COUNTIFS(results!$F$5:$F$301,'répartition colonne F'!$B132,results!$M$5:$M$301,'répartition colonne F'!X$108,results!$B$5:$B$301,'répartition colonne F'!$A$106)</f>
        <v>0</v>
      </c>
      <c r="Y132" s="69">
        <f>+COUNTIFS(results!$F$5:$F$301,'répartition colonne F'!$B132,results!$M$5:$M$301,'répartition colonne F'!Y$108,results!$B$5:$B$301,'répartition colonne F'!$A$106)</f>
        <v>0</v>
      </c>
      <c r="Z132" s="69">
        <f>+COUNTIFS(results!$F$5:$F$301,'répartition colonne F'!$B132,results!$M$5:$M$301,'répartition colonne F'!Z$108,results!$B$5:$B$301,'répartition colonne F'!$A$106)</f>
        <v>0</v>
      </c>
      <c r="AA132" s="69">
        <f>+COUNTIFS(results!$F$5:$F$301,'répartition colonne F'!$B132,results!$M$5:$M$301,'répartition colonne F'!AA$108,results!$B$5:$B$301,'répartition colonne F'!$A$106)</f>
        <v>0</v>
      </c>
      <c r="AB132" s="69">
        <f>+COUNTIFS(results!$F$5:$F$301,'répartition colonne F'!$B132,results!$M$5:$M$301,'répartition colonne F'!AB$108,results!$B$5:$B$301,'répartition colonne F'!$A$106)</f>
        <v>0</v>
      </c>
      <c r="AC132" s="69">
        <f>+COUNTIFS(results!$F$5:$F$301,'répartition colonne F'!$B132,results!$M$5:$M$301,'répartition colonne F'!AC$108,results!$B$5:$B$301,'répartition colonne F'!$A$106)</f>
        <v>0</v>
      </c>
      <c r="AD132" s="69">
        <f>+COUNTIFS(results!$F$5:$F$301,'répartition colonne F'!$B132,results!$M$5:$M$301,'répartition colonne F'!AD$108,results!$B$5:$B$301,'répartition colonne F'!$A$106)</f>
        <v>0</v>
      </c>
      <c r="AE132" s="69">
        <f>+COUNTIFS(results!$F$5:$F$301,'répartition colonne F'!$B132,results!$M$5:$M$301,'répartition colonne F'!AE$108,results!$B$5:$B$301,'répartition colonne F'!$A$106)</f>
        <v>0</v>
      </c>
      <c r="AF132" s="69">
        <f>+COUNTIFS(results!$F$5:$F$301,'répartition colonne F'!$B132,results!$M$5:$M$301,'répartition colonne F'!AF$108,results!$B$5:$B$301,'répartition colonne F'!$A$106)</f>
        <v>0</v>
      </c>
      <c r="AG132" s="68">
        <f>+COUNTIFS(Feuil2!$A$4:$A$300,B132,Feuil2!$H$4:$H$300,$AJ$4,Feuil2!$I$4:$I$300,'répartition colonne F'!$A$106)</f>
        <v>0</v>
      </c>
      <c r="AL132" t="str">
        <f>IF(results!$M$3="Etest",IF(J135=0,1),"BMD")</f>
        <v>BMD</v>
      </c>
      <c r="AM132">
        <v>1.2E-2</v>
      </c>
      <c r="AP132" s="173"/>
      <c r="AQ132" s="196"/>
      <c r="AR132" s="199"/>
      <c r="AS132" s="80"/>
      <c r="AT132" s="80"/>
      <c r="AU132" s="80"/>
      <c r="AV132" s="80"/>
      <c r="AW132" s="80"/>
      <c r="AX132" s="80"/>
      <c r="AY132" s="80"/>
      <c r="AZ132" s="80"/>
      <c r="BA132" s="80"/>
      <c r="BB132" s="80"/>
      <c r="BC132" s="80"/>
      <c r="BD132" s="80"/>
      <c r="BE132" s="80"/>
      <c r="BF132" s="80"/>
      <c r="BG132" s="199"/>
    </row>
    <row r="133" spans="1:59" ht="15.75" x14ac:dyDescent="0.25">
      <c r="A133" s="274"/>
      <c r="B133" s="160" t="str">
        <f>IF($AI$3=1024,0.38,IF($AI$3=256,"0,094",IF($AI$3=64,"0,023","0,012")))</f>
        <v>0,094</v>
      </c>
      <c r="C133" s="68">
        <f>+COUNTIFS(Feuil2!$A$4:$A$300,B133,Feuil2!$H$4:$H$300,0.01,Feuil2!$I$4:$I$300,'répartition colonne F'!$A$106)</f>
        <v>0</v>
      </c>
      <c r="D133" s="69">
        <f>+COUNTIFS(results!$F$5:$F$301,'répartition colonne F'!$B133,results!$M$5:$M$301,'répartition colonne F'!D$108,results!$B$5:$B$301,'répartition colonne F'!$A$106)</f>
        <v>0</v>
      </c>
      <c r="E133" s="69">
        <f>+COUNTIFS(results!$F$5:$F$301,'répartition colonne F'!$B133,results!$M$5:$M$301,'répartition colonne F'!E$108,results!$B$5:$B$301,'répartition colonne F'!$A$106)</f>
        <v>0</v>
      </c>
      <c r="F133" s="69">
        <f>+COUNTIFS(results!$F$5:$F$301,'répartition colonne F'!$B133,results!$M$5:$M$301,'répartition colonne F'!F$108,results!$B$5:$B$301,'répartition colonne F'!$A$106)</f>
        <v>0</v>
      </c>
      <c r="G133" s="70">
        <f>+COUNTIFS(results!$F$5:$F$301,'répartition colonne F'!$B133,results!$M$5:$M$301,'répartition colonne F'!G$108,results!$B$5:$B$301,'répartition colonne F'!$A$106)</f>
        <v>0</v>
      </c>
      <c r="H133" s="70">
        <f>+COUNTIFS(results!$F$5:$F$301,'répartition colonne F'!$B133,results!$M$5:$M$301,'répartition colonne F'!H$108,results!$B$5:$B$301,'répartition colonne F'!$A$106)</f>
        <v>0</v>
      </c>
      <c r="I133" s="71">
        <f>+COUNTIFS(results!$F$5:$F$301,'répartition colonne F'!$B133,results!$M$5:$M$301,'répartition colonne F'!I$108,results!$B$5:$B$301,'répartition colonne F'!$A$106)</f>
        <v>0</v>
      </c>
      <c r="J133" s="70">
        <f>+COUNTIFS(results!$F$5:$F$301,'répartition colonne F'!$B133,results!$M$5:$M$301,'répartition colonne F'!J$108,results!$B$5:$B$301,'répartition colonne F'!$A$106)</f>
        <v>0</v>
      </c>
      <c r="K133" s="70">
        <f>+COUNTIFS(results!$F$5:$F$301,'répartition colonne F'!$B133,results!$M$5:$M$301,'répartition colonne F'!K$108,results!$B$5:$B$301,'répartition colonne F'!$A$106)</f>
        <v>0</v>
      </c>
      <c r="L133" s="205">
        <f>+COUNTIFS(results!$F$5:$F$301,'répartition colonne F'!$B133,results!$M$5:$M$301,'répartition colonne F'!L$108,results!$B$5:$B$301,'répartition colonne F'!$A$106)</f>
        <v>0</v>
      </c>
      <c r="M133" s="69">
        <f>+COUNTIFS(results!$F$5:$F$301,'répartition colonne F'!$B133,results!$M$5:$M$301,'répartition colonne F'!M$108,results!$B$5:$B$301,'répartition colonne F'!$A$106)</f>
        <v>0</v>
      </c>
      <c r="N133" s="69">
        <f>+COUNTIFS(results!$F$5:$F$301,'répartition colonne F'!$B133,results!$M$5:$M$301,'répartition colonne F'!N$108,results!$B$5:$B$301,'répartition colonne F'!$A$106)</f>
        <v>0</v>
      </c>
      <c r="O133" s="69">
        <f>+COUNTIFS(results!$F$5:$F$301,'répartition colonne F'!$B133,results!$M$5:$M$301,'répartition colonne F'!O$108,results!$B$5:$B$301,'répartition colonne F'!$A$106)</f>
        <v>0</v>
      </c>
      <c r="P133" s="69">
        <f>+COUNTIFS(results!$F$5:$F$301,'répartition colonne F'!$B133,results!$M$5:$M$301,'répartition colonne F'!P$108,results!$B$5:$B$301,'répartition colonne F'!$A$106)</f>
        <v>0</v>
      </c>
      <c r="Q133" s="69">
        <f>+COUNTIFS(results!$F$5:$F$301,'répartition colonne F'!$B133,results!$M$5:$M$301,'répartition colonne F'!Q$108,results!$B$5:$B$301,'répartition colonne F'!$A$106)</f>
        <v>0</v>
      </c>
      <c r="R133" s="69">
        <f>+COUNTIFS(results!$F$5:$F$301,'répartition colonne F'!$B133,results!$M$5:$M$301,'répartition colonne F'!R$108,results!$B$5:$B$301,'répartition colonne F'!$A$106)</f>
        <v>0</v>
      </c>
      <c r="S133" s="69">
        <f>+COUNTIFS(results!$F$5:$F$301,'répartition colonne F'!$B133,results!$M$5:$M$301,'répartition colonne F'!S$108,results!$B$5:$B$301,'répartition colonne F'!$A$106)</f>
        <v>0</v>
      </c>
      <c r="T133" s="69">
        <f>+COUNTIFS(results!$F$5:$F$301,'répartition colonne F'!$B133,results!$M$5:$M$301,'répartition colonne F'!T$108,results!$B$5:$B$301,'répartition colonne F'!$A$106)</f>
        <v>0</v>
      </c>
      <c r="U133" s="69">
        <f>+COUNTIFS(results!$F$5:$F$301,'répartition colonne F'!$B133,results!$M$5:$M$301,'répartition colonne F'!U$108,results!$B$5:$B$301,'répartition colonne F'!$A$106)</f>
        <v>0</v>
      </c>
      <c r="V133" s="69">
        <f>+COUNTIFS(results!$F$5:$F$301,'répartition colonne F'!$B133,results!$M$5:$M$301,'répartition colonne F'!V$108,results!$B$5:$B$301,'répartition colonne F'!$A$106)</f>
        <v>0</v>
      </c>
      <c r="W133" s="69">
        <f>+COUNTIFS(results!$F$5:$F$301,'répartition colonne F'!$B133,results!$M$5:$M$301,'répartition colonne F'!W$108,results!$B$5:$B$301,'répartition colonne F'!$A$106)</f>
        <v>0</v>
      </c>
      <c r="X133" s="69">
        <f>+COUNTIFS(results!$F$5:$F$301,'répartition colonne F'!$B133,results!$M$5:$M$301,'répartition colonne F'!X$108,results!$B$5:$B$301,'répartition colonne F'!$A$106)</f>
        <v>0</v>
      </c>
      <c r="Y133" s="69">
        <f>+COUNTIFS(results!$F$5:$F$301,'répartition colonne F'!$B133,results!$M$5:$M$301,'répartition colonne F'!Y$108,results!$B$5:$B$301,'répartition colonne F'!$A$106)</f>
        <v>0</v>
      </c>
      <c r="Z133" s="69">
        <f>+COUNTIFS(results!$F$5:$F$301,'répartition colonne F'!$B133,results!$M$5:$M$301,'répartition colonne F'!Z$108,results!$B$5:$B$301,'répartition colonne F'!$A$106)</f>
        <v>0</v>
      </c>
      <c r="AA133" s="69">
        <f>+COUNTIFS(results!$F$5:$F$301,'répartition colonne F'!$B133,results!$M$5:$M$301,'répartition colonne F'!AA$108,results!$B$5:$B$301,'répartition colonne F'!$A$106)</f>
        <v>0</v>
      </c>
      <c r="AB133" s="69">
        <f>+COUNTIFS(results!$F$5:$F$301,'répartition colonne F'!$B133,results!$M$5:$M$301,'répartition colonne F'!AB$108,results!$B$5:$B$301,'répartition colonne F'!$A$106)</f>
        <v>0</v>
      </c>
      <c r="AC133" s="69">
        <f>+COUNTIFS(results!$F$5:$F$301,'répartition colonne F'!$B133,results!$M$5:$M$301,'répartition colonne F'!AC$108,results!$B$5:$B$301,'répartition colonne F'!$A$106)</f>
        <v>0</v>
      </c>
      <c r="AD133" s="69">
        <f>+COUNTIFS(results!$F$5:$F$301,'répartition colonne F'!$B133,results!$M$5:$M$301,'répartition colonne F'!AD$108,results!$B$5:$B$301,'répartition colonne F'!$A$106)</f>
        <v>0</v>
      </c>
      <c r="AE133" s="69">
        <f>+COUNTIFS(results!$F$5:$F$301,'répartition colonne F'!$B133,results!$M$5:$M$301,'répartition colonne F'!AE$108,results!$B$5:$B$301,'répartition colonne F'!$A$106)</f>
        <v>0</v>
      </c>
      <c r="AF133" s="69">
        <f>+COUNTIFS(results!$F$5:$F$301,'répartition colonne F'!$B133,results!$M$5:$M$301,'répartition colonne F'!AF$108,results!$B$5:$B$301,'répartition colonne F'!$A$106)</f>
        <v>0</v>
      </c>
      <c r="AG133" s="68">
        <f>+COUNTIFS(Feuil2!$A$4:$A$300,B133,Feuil2!$H$4:$H$300,$AJ$4,Feuil2!$I$4:$I$300,'répartition colonne F'!$A$106)</f>
        <v>0</v>
      </c>
      <c r="AP133" s="173"/>
      <c r="AQ133" s="196"/>
      <c r="AR133" s="199"/>
      <c r="AS133" s="80"/>
      <c r="AT133" s="80"/>
      <c r="AU133" s="80"/>
      <c r="AV133" s="80"/>
      <c r="AW133" s="80"/>
      <c r="AX133" s="80"/>
      <c r="AY133" s="80"/>
      <c r="AZ133" s="80"/>
      <c r="BA133" s="80"/>
      <c r="BB133" s="80"/>
      <c r="BC133" s="80"/>
      <c r="BD133" s="80"/>
      <c r="BE133" s="80"/>
      <c r="BF133" s="80"/>
      <c r="BG133" s="199"/>
    </row>
    <row r="134" spans="1:59" ht="15.75" x14ac:dyDescent="0.25">
      <c r="A134" s="274"/>
      <c r="B134" s="160" t="str">
        <f>IF($AI$3=1024,0.25,IF($AI$3=256,"0,064",IF($AI$3=64,"0,016","0,008")))</f>
        <v>0,064</v>
      </c>
      <c r="C134" s="68">
        <f>+COUNTIFS(Feuil2!$A$4:$A$300,B134,Feuil2!$H$4:$H$300,0.01,Feuil2!$I$4:$I$300,'répartition colonne F'!$A$106)</f>
        <v>0</v>
      </c>
      <c r="D134" s="69">
        <f>+COUNTIFS(results!$F$5:$F$301,'répartition colonne F'!$B134,results!$M$5:$M$301,'répartition colonne F'!D$108,results!$B$5:$B$301,'répartition colonne F'!$A$106)</f>
        <v>0</v>
      </c>
      <c r="E134" s="69">
        <f>+COUNTIFS(results!$F$5:$F$301,'répartition colonne F'!$B134,results!$M$5:$M$301,'répartition colonne F'!E$108,results!$B$5:$B$301,'répartition colonne F'!$A$106)</f>
        <v>0</v>
      </c>
      <c r="F134" s="70">
        <f>+COUNTIFS(results!$F$5:$F$301,'répartition colonne F'!$B134,results!$M$5:$M$301,'répartition colonne F'!F$108,results!$B$5:$B$301,'répartition colonne F'!$A$106)</f>
        <v>0</v>
      </c>
      <c r="G134" s="70">
        <f>+COUNTIFS(results!$F$5:$F$301,'répartition colonne F'!$B134,results!$M$5:$M$301,'répartition colonne F'!G$108,results!$B$5:$B$301,'répartition colonne F'!$A$106)</f>
        <v>0</v>
      </c>
      <c r="H134" s="71">
        <f>+COUNTIFS(results!$F$5:$F$301,'répartition colonne F'!$B134,results!$M$5:$M$301,'répartition colonne F'!H$108,results!$B$5:$B$301,'répartition colonne F'!$A$106)</f>
        <v>0</v>
      </c>
      <c r="I134" s="70">
        <f>+COUNTIFS(results!$F$5:$F$301,'répartition colonne F'!$B134,results!$M$5:$M$301,'répartition colonne F'!I$108,results!$B$5:$B$301,'répartition colonne F'!$A$106)</f>
        <v>0</v>
      </c>
      <c r="J134" s="70">
        <f>+COUNTIFS(results!$F$5:$F$301,'répartition colonne F'!$B134,results!$M$5:$M$301,'répartition colonne F'!J$108,results!$B$5:$B$301,'répartition colonne F'!$A$106)</f>
        <v>0</v>
      </c>
      <c r="K134" s="69">
        <f>+COUNTIFS(results!$F$5:$F$301,'répartition colonne F'!$B134,results!$M$5:$M$301,'répartition colonne F'!K$108,results!$B$5:$B$301,'répartition colonne F'!$A$106)</f>
        <v>0</v>
      </c>
      <c r="L134" s="69">
        <f>+COUNTIFS(results!$F$5:$F$301,'répartition colonne F'!$B134,results!$M$5:$M$301,'répartition colonne F'!L$108,results!$B$5:$B$301,'répartition colonne F'!$A$106)</f>
        <v>0</v>
      </c>
      <c r="M134" s="69">
        <f>+COUNTIFS(results!$F$5:$F$301,'répartition colonne F'!$B134,results!$M$5:$M$301,'répartition colonne F'!M$108,results!$B$5:$B$301,'répartition colonne F'!$A$106)</f>
        <v>0</v>
      </c>
      <c r="N134" s="69">
        <f>+COUNTIFS(results!$F$5:$F$301,'répartition colonne F'!$B134,results!$M$5:$M$301,'répartition colonne F'!N$108,results!$B$5:$B$301,'répartition colonne F'!$A$106)</f>
        <v>0</v>
      </c>
      <c r="O134" s="69">
        <f>+COUNTIFS(results!$F$5:$F$301,'répartition colonne F'!$B134,results!$M$5:$M$301,'répartition colonne F'!O$108,results!$B$5:$B$301,'répartition colonne F'!$A$106)</f>
        <v>0</v>
      </c>
      <c r="P134" s="69">
        <f>+COUNTIFS(results!$F$5:$F$301,'répartition colonne F'!$B134,results!$M$5:$M$301,'répartition colonne F'!P$108,results!$B$5:$B$301,'répartition colonne F'!$A$106)</f>
        <v>0</v>
      </c>
      <c r="Q134" s="69">
        <f>+COUNTIFS(results!$F$5:$F$301,'répartition colonne F'!$B134,results!$M$5:$M$301,'répartition colonne F'!Q$108,results!$B$5:$B$301,'répartition colonne F'!$A$106)</f>
        <v>0</v>
      </c>
      <c r="R134" s="69">
        <f>+COUNTIFS(results!$F$5:$F$301,'répartition colonne F'!$B134,results!$M$5:$M$301,'répartition colonne F'!R$108,results!$B$5:$B$301,'répartition colonne F'!$A$106)</f>
        <v>0</v>
      </c>
      <c r="S134" s="69">
        <f>+COUNTIFS(results!$F$5:$F$301,'répartition colonne F'!$B134,results!$M$5:$M$301,'répartition colonne F'!S$108,results!$B$5:$B$301,'répartition colonne F'!$A$106)</f>
        <v>0</v>
      </c>
      <c r="T134" s="69">
        <f>+COUNTIFS(results!$F$5:$F$301,'répartition colonne F'!$B134,results!$M$5:$M$301,'répartition colonne F'!T$108,results!$B$5:$B$301,'répartition colonne F'!$A$106)</f>
        <v>0</v>
      </c>
      <c r="U134" s="69">
        <f>+COUNTIFS(results!$F$5:$F$301,'répartition colonne F'!$B134,results!$M$5:$M$301,'répartition colonne F'!U$108,results!$B$5:$B$301,'répartition colonne F'!$A$106)</f>
        <v>0</v>
      </c>
      <c r="V134" s="69">
        <f>+COUNTIFS(results!$F$5:$F$301,'répartition colonne F'!$B134,results!$M$5:$M$301,'répartition colonne F'!V$108,results!$B$5:$B$301,'répartition colonne F'!$A$106)</f>
        <v>0</v>
      </c>
      <c r="W134" s="69">
        <f>+COUNTIFS(results!$F$5:$F$301,'répartition colonne F'!$B134,results!$M$5:$M$301,'répartition colonne F'!W$108,results!$B$5:$B$301,'répartition colonne F'!$A$106)</f>
        <v>0</v>
      </c>
      <c r="X134" s="69">
        <f>+COUNTIFS(results!$F$5:$F$301,'répartition colonne F'!$B134,results!$M$5:$M$301,'répartition colonne F'!X$108,results!$B$5:$B$301,'répartition colonne F'!$A$106)</f>
        <v>0</v>
      </c>
      <c r="Y134" s="69">
        <f>+COUNTIFS(results!$F$5:$F$301,'répartition colonne F'!$B134,results!$M$5:$M$301,'répartition colonne F'!Y$108,results!$B$5:$B$301,'répartition colonne F'!$A$106)</f>
        <v>0</v>
      </c>
      <c r="Z134" s="69">
        <f>+COUNTIFS(results!$F$5:$F$301,'répartition colonne F'!$B134,results!$M$5:$M$301,'répartition colonne F'!Z$108,results!$B$5:$B$301,'répartition colonne F'!$A$106)</f>
        <v>0</v>
      </c>
      <c r="AA134" s="69">
        <f>+COUNTIFS(results!$F$5:$F$301,'répartition colonne F'!$B134,results!$M$5:$M$301,'répartition colonne F'!AA$108,results!$B$5:$B$301,'répartition colonne F'!$A$106)</f>
        <v>0</v>
      </c>
      <c r="AB134" s="69">
        <f>+COUNTIFS(results!$F$5:$F$301,'répartition colonne F'!$B134,results!$M$5:$M$301,'répartition colonne F'!AB$108,results!$B$5:$B$301,'répartition colonne F'!$A$106)</f>
        <v>0</v>
      </c>
      <c r="AC134" s="69">
        <f>+COUNTIFS(results!$F$5:$F$301,'répartition colonne F'!$B134,results!$M$5:$M$301,'répartition colonne F'!AC$108,results!$B$5:$B$301,'répartition colonne F'!$A$106)</f>
        <v>0</v>
      </c>
      <c r="AD134" s="69">
        <f>+COUNTIFS(results!$F$5:$F$301,'répartition colonne F'!$B134,results!$M$5:$M$301,'répartition colonne F'!AD$108,results!$B$5:$B$301,'répartition colonne F'!$A$106)</f>
        <v>0</v>
      </c>
      <c r="AE134" s="69">
        <f>+COUNTIFS(results!$F$5:$F$301,'répartition colonne F'!$B134,results!$M$5:$M$301,'répartition colonne F'!AE$108,results!$B$5:$B$301,'répartition colonne F'!$A$106)</f>
        <v>0</v>
      </c>
      <c r="AF134" s="69">
        <f>+COUNTIFS(results!$F$5:$F$301,'répartition colonne F'!$B134,results!$M$5:$M$301,'répartition colonne F'!AF$108,results!$B$5:$B$301,'répartition colonne F'!$A$106)</f>
        <v>0</v>
      </c>
      <c r="AG134" s="68">
        <f>+COUNTIFS(Feuil2!$A$4:$A$300,B134,Feuil2!$H$4:$H$300,$AJ$4,Feuil2!$I$4:$I$300,'répartition colonne F'!$A$106)</f>
        <v>0</v>
      </c>
      <c r="AL134" t="str">
        <f>IF(results!$M$3="Etest",IF(H137=0,1),"BMD")</f>
        <v>BMD</v>
      </c>
      <c r="AM134">
        <v>6.0000000000000001E-3</v>
      </c>
      <c r="AP134" s="173"/>
      <c r="AQ134" s="196"/>
      <c r="AR134" s="199"/>
      <c r="AS134" s="80"/>
      <c r="AT134" s="80"/>
      <c r="AU134" s="80"/>
      <c r="AV134" s="80"/>
      <c r="AW134" s="80"/>
      <c r="AX134" s="80"/>
      <c r="AY134" s="80"/>
      <c r="AZ134" s="80"/>
      <c r="BA134" s="80"/>
      <c r="BB134" s="80"/>
      <c r="BC134" s="80"/>
      <c r="BD134" s="80"/>
      <c r="BE134" s="80"/>
      <c r="BF134" s="80"/>
      <c r="BG134" s="199"/>
    </row>
    <row r="135" spans="1:59" ht="15.75" x14ac:dyDescent="0.25">
      <c r="A135" s="274"/>
      <c r="B135" s="160" t="str">
        <f>IF($AI$3=1024,0.19,IF($AI$3=256,"0,047",IF($AI$3=64,"0,012","0,006")))</f>
        <v>0,047</v>
      </c>
      <c r="C135" s="68">
        <f>+COUNTIFS(Feuil2!$A$4:$A$300,B135,Feuil2!$H$4:$H$300,0.01,Feuil2!$I$4:$I$300,'répartition colonne F'!$A$106)</f>
        <v>0</v>
      </c>
      <c r="D135" s="69">
        <f>+COUNTIFS(results!$F$5:$F$301,'répartition colonne F'!$B135,results!$M$5:$M$301,'répartition colonne F'!D$108,results!$B$5:$B$301,'répartition colonne F'!$A$106)</f>
        <v>0</v>
      </c>
      <c r="E135" s="70">
        <f>+COUNTIFS(results!$F$5:$F$301,'répartition colonne F'!$B135,results!$M$5:$M$301,'répartition colonne F'!E$108,results!$B$5:$B$301,'répartition colonne F'!$A$106)</f>
        <v>0</v>
      </c>
      <c r="F135" s="70">
        <f>+COUNTIFS(results!$F$5:$F$301,'répartition colonne F'!$B135,results!$M$5:$M$301,'répartition colonne F'!F$108,results!$B$5:$B$301,'répartition colonne F'!$A$106)</f>
        <v>0</v>
      </c>
      <c r="G135" s="71">
        <f>+COUNTIFS(results!$F$5:$F$301,'répartition colonne F'!$B135,results!$M$5:$M$301,'répartition colonne F'!G$108,results!$B$5:$B$301,'répartition colonne F'!$A$106)</f>
        <v>0</v>
      </c>
      <c r="H135" s="70">
        <f>+COUNTIFS(results!$F$5:$F$301,'répartition colonne F'!$B135,results!$M$5:$M$301,'répartition colonne F'!H$108,results!$B$5:$B$301,'répartition colonne F'!$A$106)</f>
        <v>0</v>
      </c>
      <c r="I135" s="70">
        <f>+COUNTIFS(results!$F$5:$F$301,'répartition colonne F'!$B135,results!$M$5:$M$301,'répartition colonne F'!I$108,results!$B$5:$B$301,'répartition colonne F'!$A$106)</f>
        <v>0</v>
      </c>
      <c r="J135" s="205">
        <f>+COUNTIFS(results!$F$5:$F$301,'répartition colonne F'!$B135,results!$M$5:$M$301,'répartition colonne F'!J$108,results!$B$5:$B$301,'répartition colonne F'!$A$106)</f>
        <v>0</v>
      </c>
      <c r="K135" s="69">
        <f>+COUNTIFS(results!$F$5:$F$301,'répartition colonne F'!$B135,results!$M$5:$M$301,'répartition colonne F'!K$108,results!$B$5:$B$301,'répartition colonne F'!$A$106)</f>
        <v>0</v>
      </c>
      <c r="L135" s="69">
        <f>+COUNTIFS(results!$F$5:$F$301,'répartition colonne F'!$B135,results!$M$5:$M$301,'répartition colonne F'!L$108,results!$B$5:$B$301,'répartition colonne F'!$A$106)</f>
        <v>0</v>
      </c>
      <c r="M135" s="69">
        <f>+COUNTIFS(results!$F$5:$F$301,'répartition colonne F'!$B135,results!$M$5:$M$301,'répartition colonne F'!M$108,results!$B$5:$B$301,'répartition colonne F'!$A$106)</f>
        <v>0</v>
      </c>
      <c r="N135" s="69">
        <f>+COUNTIFS(results!$F$5:$F$301,'répartition colonne F'!$B135,results!$M$5:$M$301,'répartition colonne F'!N$108,results!$B$5:$B$301,'répartition colonne F'!$A$106)</f>
        <v>0</v>
      </c>
      <c r="O135" s="69">
        <f>+COUNTIFS(results!$F$5:$F$301,'répartition colonne F'!$B135,results!$M$5:$M$301,'répartition colonne F'!O$108,results!$B$5:$B$301,'répartition colonne F'!$A$106)</f>
        <v>0</v>
      </c>
      <c r="P135" s="69">
        <f>+COUNTIFS(results!$F$5:$F$301,'répartition colonne F'!$B135,results!$M$5:$M$301,'répartition colonne F'!P$108,results!$B$5:$B$301,'répartition colonne F'!$A$106)</f>
        <v>0</v>
      </c>
      <c r="Q135" s="69">
        <f>+COUNTIFS(results!$F$5:$F$301,'répartition colonne F'!$B135,results!$M$5:$M$301,'répartition colonne F'!Q$108,results!$B$5:$B$301,'répartition colonne F'!$A$106)</f>
        <v>0</v>
      </c>
      <c r="R135" s="69">
        <f>+COUNTIFS(results!$F$5:$F$301,'répartition colonne F'!$B135,results!$M$5:$M$301,'répartition colonne F'!R$108,results!$B$5:$B$301,'répartition colonne F'!$A$106)</f>
        <v>0</v>
      </c>
      <c r="S135" s="69">
        <f>+COUNTIFS(results!$F$5:$F$301,'répartition colonne F'!$B135,results!$M$5:$M$301,'répartition colonne F'!S$108,results!$B$5:$B$301,'répartition colonne F'!$A$106)</f>
        <v>0</v>
      </c>
      <c r="T135" s="69">
        <f>+COUNTIFS(results!$F$5:$F$301,'répartition colonne F'!$B135,results!$M$5:$M$301,'répartition colonne F'!T$108,results!$B$5:$B$301,'répartition colonne F'!$A$106)</f>
        <v>0</v>
      </c>
      <c r="U135" s="69">
        <f>+COUNTIFS(results!$F$5:$F$301,'répartition colonne F'!$B135,results!$M$5:$M$301,'répartition colonne F'!U$108,results!$B$5:$B$301,'répartition colonne F'!$A$106)</f>
        <v>0</v>
      </c>
      <c r="V135" s="69">
        <f>+COUNTIFS(results!$F$5:$F$301,'répartition colonne F'!$B135,results!$M$5:$M$301,'répartition colonne F'!V$108,results!$B$5:$B$301,'répartition colonne F'!$A$106)</f>
        <v>0</v>
      </c>
      <c r="W135" s="69">
        <f>+COUNTIFS(results!$F$5:$F$301,'répartition colonne F'!$B135,results!$M$5:$M$301,'répartition colonne F'!W$108,results!$B$5:$B$301,'répartition colonne F'!$A$106)</f>
        <v>0</v>
      </c>
      <c r="X135" s="69">
        <f>+COUNTIFS(results!$F$5:$F$301,'répartition colonne F'!$B135,results!$M$5:$M$301,'répartition colonne F'!X$108,results!$B$5:$B$301,'répartition colonne F'!$A$106)</f>
        <v>0</v>
      </c>
      <c r="Y135" s="69">
        <f>+COUNTIFS(results!$F$5:$F$301,'répartition colonne F'!$B135,results!$M$5:$M$301,'répartition colonne F'!Y$108,results!$B$5:$B$301,'répartition colonne F'!$A$106)</f>
        <v>0</v>
      </c>
      <c r="Z135" s="69">
        <f>+COUNTIFS(results!$F$5:$F$301,'répartition colonne F'!$B135,results!$M$5:$M$301,'répartition colonne F'!Z$108,results!$B$5:$B$301,'répartition colonne F'!$A$106)</f>
        <v>0</v>
      </c>
      <c r="AA135" s="69">
        <f>+COUNTIFS(results!$F$5:$F$301,'répartition colonne F'!$B135,results!$M$5:$M$301,'répartition colonne F'!AA$108,results!$B$5:$B$301,'répartition colonne F'!$A$106)</f>
        <v>0</v>
      </c>
      <c r="AB135" s="69">
        <f>+COUNTIFS(results!$F$5:$F$301,'répartition colonne F'!$B135,results!$M$5:$M$301,'répartition colonne F'!AB$108,results!$B$5:$B$301,'répartition colonne F'!$A$106)</f>
        <v>0</v>
      </c>
      <c r="AC135" s="69">
        <f>+COUNTIFS(results!$F$5:$F$301,'répartition colonne F'!$B135,results!$M$5:$M$301,'répartition colonne F'!AC$108,results!$B$5:$B$301,'répartition colonne F'!$A$106)</f>
        <v>0</v>
      </c>
      <c r="AD135" s="69">
        <f>+COUNTIFS(results!$F$5:$F$301,'répartition colonne F'!$B135,results!$M$5:$M$301,'répartition colonne F'!AD$108,results!$B$5:$B$301,'répartition colonne F'!$A$106)</f>
        <v>0</v>
      </c>
      <c r="AE135" s="69">
        <f>+COUNTIFS(results!$F$5:$F$301,'répartition colonne F'!$B135,results!$M$5:$M$301,'répartition colonne F'!AE$108,results!$B$5:$B$301,'répartition colonne F'!$A$106)</f>
        <v>0</v>
      </c>
      <c r="AF135" s="69">
        <f>+COUNTIFS(results!$F$5:$F$301,'répartition colonne F'!$B135,results!$M$5:$M$301,'répartition colonne F'!AF$108,results!$B$5:$B$301,'répartition colonne F'!$A$106)</f>
        <v>0</v>
      </c>
      <c r="AG135" s="68">
        <f>+COUNTIFS(Feuil2!$A$4:$A$300,B135,Feuil2!$H$4:$H$300,$AJ$4,Feuil2!$I$4:$I$300,'répartition colonne F'!$A$106)</f>
        <v>0</v>
      </c>
      <c r="AP135" s="173"/>
      <c r="AQ135" s="196"/>
      <c r="AR135" s="199"/>
      <c r="AS135" s="80"/>
      <c r="AT135" s="80"/>
      <c r="AU135" s="80"/>
      <c r="AV135" s="80"/>
      <c r="AW135" s="80"/>
      <c r="AX135" s="80"/>
      <c r="AY135" s="80"/>
      <c r="AZ135" s="80"/>
      <c r="BA135" s="80"/>
      <c r="BB135" s="80"/>
      <c r="BC135" s="80"/>
      <c r="BD135" s="80"/>
      <c r="BE135" s="80"/>
      <c r="BF135" s="80"/>
      <c r="BG135" s="199"/>
    </row>
    <row r="136" spans="1:59" ht="15.75" x14ac:dyDescent="0.25">
      <c r="A136" s="274"/>
      <c r="B136" s="160" t="str">
        <f>IF($AI$3=1024,0.125,IF($AI$3=256,"0,032",IF($AI$3=64,"0,008","0,004")))</f>
        <v>0,032</v>
      </c>
      <c r="C136" s="70">
        <f>+COUNTIFS(Feuil2!$A$4:$A$300,B136,Feuil2!$H$4:$H$300,0.01,Feuil2!$I$4:$I$300,'répartition colonne F'!$A$106)</f>
        <v>0</v>
      </c>
      <c r="D136" s="70">
        <f>+COUNTIFS(results!$F$5:$F$301,'répartition colonne F'!$B136,results!$M$5:$M$301,'répartition colonne F'!D$108,results!$B$5:$B$301,'répartition colonne F'!$A$106)</f>
        <v>0</v>
      </c>
      <c r="E136" s="70">
        <f>+COUNTIFS(results!$F$5:$F$301,'répartition colonne F'!$B136,results!$M$5:$M$301,'répartition colonne F'!E$108,results!$B$5:$B$301,'répartition colonne F'!$A$106)</f>
        <v>0</v>
      </c>
      <c r="F136" s="71">
        <f>+COUNTIFS(results!$F$5:$F$301,'répartition colonne F'!$B136,results!$M$5:$M$301,'répartition colonne F'!F$108,results!$B$5:$B$301,'répartition colonne F'!$A$106)</f>
        <v>0</v>
      </c>
      <c r="G136" s="70">
        <f>+COUNTIFS(results!$F$5:$F$301,'répartition colonne F'!$B136,results!$M$5:$M$301,'répartition colonne F'!G$108,results!$B$5:$B$301,'répartition colonne F'!$A$106)</f>
        <v>0</v>
      </c>
      <c r="H136" s="70">
        <f>+COUNTIFS(results!$F$5:$F$301,'répartition colonne F'!$B136,results!$M$5:$M$301,'répartition colonne F'!H$108,results!$B$5:$B$301,'répartition colonne F'!$A$106)</f>
        <v>0</v>
      </c>
      <c r="I136" s="69">
        <f>+COUNTIFS(results!$F$5:$F$301,'répartition colonne F'!$B136,results!$M$5:$M$301,'répartition colonne F'!I$108,results!$B$5:$B$301,'répartition colonne F'!$A$106)</f>
        <v>0</v>
      </c>
      <c r="J136" s="69">
        <f>+COUNTIFS(results!$F$5:$F$301,'répartition colonne F'!$B136,results!$M$5:$M$301,'répartition colonne F'!J$108,results!$B$5:$B$301,'répartition colonne F'!$A$106)</f>
        <v>0</v>
      </c>
      <c r="K136" s="69">
        <f>+COUNTIFS(results!$F$5:$F$301,'répartition colonne F'!$B136,results!$M$5:$M$301,'répartition colonne F'!K$108,results!$B$5:$B$301,'répartition colonne F'!$A$106)</f>
        <v>0</v>
      </c>
      <c r="L136" s="69">
        <f>+COUNTIFS(results!$F$5:$F$301,'répartition colonne F'!$B136,results!$M$5:$M$301,'répartition colonne F'!L$108,results!$B$5:$B$301,'répartition colonne F'!$A$106)</f>
        <v>0</v>
      </c>
      <c r="M136" s="69">
        <f>+COUNTIFS(results!$F$5:$F$301,'répartition colonne F'!$B136,results!$M$5:$M$301,'répartition colonne F'!M$108,results!$B$5:$B$301,'répartition colonne F'!$A$106)</f>
        <v>0</v>
      </c>
      <c r="N136" s="69">
        <f>+COUNTIFS(results!$F$5:$F$301,'répartition colonne F'!$B136,results!$M$5:$M$301,'répartition colonne F'!N$108,results!$B$5:$B$301,'répartition colonne F'!$A$106)</f>
        <v>0</v>
      </c>
      <c r="O136" s="69">
        <f>+COUNTIFS(results!$F$5:$F$301,'répartition colonne F'!$B136,results!$M$5:$M$301,'répartition colonne F'!O$108,results!$B$5:$B$301,'répartition colonne F'!$A$106)</f>
        <v>0</v>
      </c>
      <c r="P136" s="69">
        <f>+COUNTIFS(results!$F$5:$F$301,'répartition colonne F'!$B136,results!$M$5:$M$301,'répartition colonne F'!P$108,results!$B$5:$B$301,'répartition colonne F'!$A$106)</f>
        <v>0</v>
      </c>
      <c r="Q136" s="69">
        <f>+COUNTIFS(results!$F$5:$F$301,'répartition colonne F'!$B136,results!$M$5:$M$301,'répartition colonne F'!Q$108,results!$B$5:$B$301,'répartition colonne F'!$A$106)</f>
        <v>0</v>
      </c>
      <c r="R136" s="69">
        <f>+COUNTIFS(results!$F$5:$F$301,'répartition colonne F'!$B136,results!$M$5:$M$301,'répartition colonne F'!R$108,results!$B$5:$B$301,'répartition colonne F'!$A$106)</f>
        <v>0</v>
      </c>
      <c r="S136" s="69">
        <f>+COUNTIFS(results!$F$5:$F$301,'répartition colonne F'!$B136,results!$M$5:$M$301,'répartition colonne F'!S$108,results!$B$5:$B$301,'répartition colonne F'!$A$106)</f>
        <v>0</v>
      </c>
      <c r="T136" s="69">
        <f>+COUNTIFS(results!$F$5:$F$301,'répartition colonne F'!$B136,results!$M$5:$M$301,'répartition colonne F'!T$108,results!$B$5:$B$301,'répartition colonne F'!$A$106)</f>
        <v>0</v>
      </c>
      <c r="U136" s="69">
        <f>+COUNTIFS(results!$F$5:$F$301,'répartition colonne F'!$B136,results!$M$5:$M$301,'répartition colonne F'!U$108,results!$B$5:$B$301,'répartition colonne F'!$A$106)</f>
        <v>0</v>
      </c>
      <c r="V136" s="69">
        <f>+COUNTIFS(results!$F$5:$F$301,'répartition colonne F'!$B136,results!$M$5:$M$301,'répartition colonne F'!V$108,results!$B$5:$B$301,'répartition colonne F'!$A$106)</f>
        <v>0</v>
      </c>
      <c r="W136" s="69">
        <f>+COUNTIFS(results!$F$5:$F$301,'répartition colonne F'!$B136,results!$M$5:$M$301,'répartition colonne F'!W$108,results!$B$5:$B$301,'répartition colonne F'!$A$106)</f>
        <v>0</v>
      </c>
      <c r="X136" s="69">
        <f>+COUNTIFS(results!$F$5:$F$301,'répartition colonne F'!$B136,results!$M$5:$M$301,'répartition colonne F'!X$108,results!$B$5:$B$301,'répartition colonne F'!$A$106)</f>
        <v>0</v>
      </c>
      <c r="Y136" s="69">
        <f>+COUNTIFS(results!$F$5:$F$301,'répartition colonne F'!$B136,results!$M$5:$M$301,'répartition colonne F'!Y$108,results!$B$5:$B$301,'répartition colonne F'!$A$106)</f>
        <v>0</v>
      </c>
      <c r="Z136" s="69">
        <f>+COUNTIFS(results!$F$5:$F$301,'répartition colonne F'!$B136,results!$M$5:$M$301,'répartition colonne F'!Z$108,results!$B$5:$B$301,'répartition colonne F'!$A$106)</f>
        <v>0</v>
      </c>
      <c r="AA136" s="69">
        <f>+COUNTIFS(results!$F$5:$F$301,'répartition colonne F'!$B136,results!$M$5:$M$301,'répartition colonne F'!AA$108,results!$B$5:$B$301,'répartition colonne F'!$A$106)</f>
        <v>0</v>
      </c>
      <c r="AB136" s="69">
        <f>+COUNTIFS(results!$F$5:$F$301,'répartition colonne F'!$B136,results!$M$5:$M$301,'répartition colonne F'!AB$108,results!$B$5:$B$301,'répartition colonne F'!$A$106)</f>
        <v>0</v>
      </c>
      <c r="AC136" s="69">
        <f>+COUNTIFS(results!$F$5:$F$301,'répartition colonne F'!$B136,results!$M$5:$M$301,'répartition colonne F'!AC$108,results!$B$5:$B$301,'répartition colonne F'!$A$106)</f>
        <v>0</v>
      </c>
      <c r="AD136" s="69">
        <f>+COUNTIFS(results!$F$5:$F$301,'répartition colonne F'!$B136,results!$M$5:$M$301,'répartition colonne F'!AD$108,results!$B$5:$B$301,'répartition colonne F'!$A$106)</f>
        <v>0</v>
      </c>
      <c r="AE136" s="69">
        <f>+COUNTIFS(results!$F$5:$F$301,'répartition colonne F'!$B136,results!$M$5:$M$301,'répartition colonne F'!AE$108,results!$B$5:$B$301,'répartition colonne F'!$A$106)</f>
        <v>0</v>
      </c>
      <c r="AF136" s="69">
        <f>+COUNTIFS(results!$F$5:$F$301,'répartition colonne F'!$B136,results!$M$5:$M$301,'répartition colonne F'!AF$108,results!$B$5:$B$301,'répartition colonne F'!$A$106)</f>
        <v>0</v>
      </c>
      <c r="AG136" s="68">
        <f>+COUNTIFS(Feuil2!$A$4:$A$300,B136,Feuil2!$H$4:$H$300,$AJ$4,Feuil2!$I$4:$I$300,'répartition colonne F'!$A$106)</f>
        <v>0</v>
      </c>
      <c r="AP136" s="173"/>
      <c r="AQ136" s="196"/>
      <c r="AR136" s="199"/>
      <c r="AS136" s="80"/>
      <c r="AT136" s="80"/>
      <c r="AU136" s="80"/>
      <c r="AV136" s="80"/>
      <c r="AW136" s="80"/>
      <c r="AX136" s="80"/>
      <c r="AY136" s="80"/>
      <c r="AZ136" s="80"/>
      <c r="BA136" s="80"/>
      <c r="BB136" s="80"/>
      <c r="BC136" s="80"/>
      <c r="BD136" s="80"/>
      <c r="BE136" s="80"/>
      <c r="BF136" s="80"/>
      <c r="BG136" s="199"/>
    </row>
    <row r="137" spans="1:59" ht="15.75" x14ac:dyDescent="0.25">
      <c r="A137" s="274"/>
      <c r="B137" s="160" t="str">
        <f>IF($AI$3=1024,0.094,IF($AI$3=256,"0,023",IF($AI$3=64,"0,006","0,003")))</f>
        <v>0,023</v>
      </c>
      <c r="C137" s="70">
        <f>+COUNTIFS(Feuil2!$A$4:$A$300,B137,Feuil2!$H$4:$H$300,0.01,Feuil2!$I$4:$I$300,'répartition colonne F'!$A$106)</f>
        <v>0</v>
      </c>
      <c r="D137" s="204">
        <f>+COUNTIFS(results!$F$5:$F$301,'répartition colonne F'!$B137,results!$M$5:$M$301,'répartition colonne F'!D$108,results!$B$5:$B$301,'répartition colonne F'!$A$106)</f>
        <v>0</v>
      </c>
      <c r="E137" s="194">
        <f>+COUNTIFS(results!$F$5:$F$301,'répartition colonne F'!$B137,results!$M$5:$M$301,'répartition colonne F'!E$108,results!$B$5:$B$301,'répartition colonne F'!$A$106)</f>
        <v>0</v>
      </c>
      <c r="F137" s="70">
        <f>+COUNTIFS(results!$F$5:$F$301,'répartition colonne F'!$B137,results!$M$5:$M$301,'répartition colonne F'!F$108,results!$B$5:$B$301,'répartition colonne F'!$A$106)</f>
        <v>0</v>
      </c>
      <c r="G137" s="70">
        <f>+COUNTIFS(results!$F$5:$F$301,'répartition colonne F'!$B137,results!$M$5:$M$301,'répartition colonne F'!G$108,results!$B$5:$B$301,'répartition colonne F'!$A$106)</f>
        <v>0</v>
      </c>
      <c r="H137" s="205">
        <f>+COUNTIFS(results!$F$5:$F$301,'répartition colonne F'!$B137,results!$M$5:$M$301,'répartition colonne F'!H$108,results!$B$5:$B$301,'répartition colonne F'!$A$106)</f>
        <v>0</v>
      </c>
      <c r="I137" s="69">
        <f>+COUNTIFS(results!$F$5:$F$301,'répartition colonne F'!$B137,results!$M$5:$M$301,'répartition colonne F'!I$108,results!$B$5:$B$301,'répartition colonne F'!$A$106)</f>
        <v>0</v>
      </c>
      <c r="J137" s="69">
        <f>+COUNTIFS(results!$F$5:$F$301,'répartition colonne F'!$B137,results!$M$5:$M$301,'répartition colonne F'!J$108,results!$B$5:$B$301,'répartition colonne F'!$A$106)</f>
        <v>0</v>
      </c>
      <c r="K137" s="69">
        <f>+COUNTIFS(results!$F$5:$F$301,'répartition colonne F'!$B137,results!$M$5:$M$301,'répartition colonne F'!K$108,results!$B$5:$B$301,'répartition colonne F'!$A$106)</f>
        <v>0</v>
      </c>
      <c r="L137" s="69">
        <f>+COUNTIFS(results!$F$5:$F$301,'répartition colonne F'!$B137,results!$M$5:$M$301,'répartition colonne F'!L$108,results!$B$5:$B$301,'répartition colonne F'!$A$106)</f>
        <v>0</v>
      </c>
      <c r="M137" s="69">
        <f>+COUNTIFS(results!$F$5:$F$301,'répartition colonne F'!$B137,results!$M$5:$M$301,'répartition colonne F'!M$108,results!$B$5:$B$301,'répartition colonne F'!$A$106)</f>
        <v>0</v>
      </c>
      <c r="N137" s="69">
        <f>+COUNTIFS(results!$F$5:$F$301,'répartition colonne F'!$B137,results!$M$5:$M$301,'répartition colonne F'!N$108,results!$B$5:$B$301,'répartition colonne F'!$A$106)</f>
        <v>0</v>
      </c>
      <c r="O137" s="69">
        <f>+COUNTIFS(results!$F$5:$F$301,'répartition colonne F'!$B137,results!$M$5:$M$301,'répartition colonne F'!O$108,results!$B$5:$B$301,'répartition colonne F'!$A$106)</f>
        <v>0</v>
      </c>
      <c r="P137" s="69">
        <f>+COUNTIFS(results!$F$5:$F$301,'répartition colonne F'!$B137,results!$M$5:$M$301,'répartition colonne F'!P$108,results!$B$5:$B$301,'répartition colonne F'!$A$106)</f>
        <v>0</v>
      </c>
      <c r="Q137" s="69">
        <f>+COUNTIFS(results!$F$5:$F$301,'répartition colonne F'!$B137,results!$M$5:$M$301,'répartition colonne F'!Q$108,results!$B$5:$B$301,'répartition colonne F'!$A$106)</f>
        <v>0</v>
      </c>
      <c r="R137" s="69">
        <f>+COUNTIFS(results!$F$5:$F$301,'répartition colonne F'!$B137,results!$M$5:$M$301,'répartition colonne F'!R$108,results!$B$5:$B$301,'répartition colonne F'!$A$106)</f>
        <v>0</v>
      </c>
      <c r="S137" s="69">
        <f>+COUNTIFS(results!$F$5:$F$301,'répartition colonne F'!$B137,results!$M$5:$M$301,'répartition colonne F'!S$108,results!$B$5:$B$301,'répartition colonne F'!$A$106)</f>
        <v>0</v>
      </c>
      <c r="T137" s="69">
        <f>+COUNTIFS(results!$F$5:$F$301,'répartition colonne F'!$B137,results!$M$5:$M$301,'répartition colonne F'!T$108,results!$B$5:$B$301,'répartition colonne F'!$A$106)</f>
        <v>0</v>
      </c>
      <c r="U137" s="69">
        <f>+COUNTIFS(results!$F$5:$F$301,'répartition colonne F'!$B137,results!$M$5:$M$301,'répartition colonne F'!U$108,results!$B$5:$B$301,'répartition colonne F'!$A$106)</f>
        <v>0</v>
      </c>
      <c r="V137" s="69">
        <f>+COUNTIFS(results!$F$5:$F$301,'répartition colonne F'!$B137,results!$M$5:$M$301,'répartition colonne F'!V$108,results!$B$5:$B$301,'répartition colonne F'!$A$106)</f>
        <v>0</v>
      </c>
      <c r="W137" s="69">
        <f>+COUNTIFS(results!$F$5:$F$301,'répartition colonne F'!$B137,results!$M$5:$M$301,'répartition colonne F'!W$108,results!$B$5:$B$301,'répartition colonne F'!$A$106)</f>
        <v>0</v>
      </c>
      <c r="X137" s="69">
        <f>+COUNTIFS(results!$F$5:$F$301,'répartition colonne F'!$B137,results!$M$5:$M$301,'répartition colonne F'!X$108,results!$B$5:$B$301,'répartition colonne F'!$A$106)</f>
        <v>0</v>
      </c>
      <c r="Y137" s="69">
        <f>+COUNTIFS(results!$F$5:$F$301,'répartition colonne F'!$B137,results!$M$5:$M$301,'répartition colonne F'!Y$108,results!$B$5:$B$301,'répartition colonne F'!$A$106)</f>
        <v>0</v>
      </c>
      <c r="Z137" s="69">
        <f>+COUNTIFS(results!$F$5:$F$301,'répartition colonne F'!$B137,results!$M$5:$M$301,'répartition colonne F'!Z$108,results!$B$5:$B$301,'répartition colonne F'!$A$106)</f>
        <v>0</v>
      </c>
      <c r="AA137" s="69">
        <f>+COUNTIFS(results!$F$5:$F$301,'répartition colonne F'!$B137,results!$M$5:$M$301,'répartition colonne F'!AA$108,results!$B$5:$B$301,'répartition colonne F'!$A$106)</f>
        <v>0</v>
      </c>
      <c r="AB137" s="69">
        <f>+COUNTIFS(results!$F$5:$F$301,'répartition colonne F'!$B137,results!$M$5:$M$301,'répartition colonne F'!AB$108,results!$B$5:$B$301,'répartition colonne F'!$A$106)</f>
        <v>0</v>
      </c>
      <c r="AC137" s="69">
        <f>+COUNTIFS(results!$F$5:$F$301,'répartition colonne F'!$B137,results!$M$5:$M$301,'répartition colonne F'!AC$108,results!$B$5:$B$301,'répartition colonne F'!$A$106)</f>
        <v>0</v>
      </c>
      <c r="AD137" s="69">
        <f>+COUNTIFS(results!$F$5:$F$301,'répartition colonne F'!$B137,results!$M$5:$M$301,'répartition colonne F'!AD$108,results!$B$5:$B$301,'répartition colonne F'!$A$106)</f>
        <v>0</v>
      </c>
      <c r="AE137" s="69">
        <f>+COUNTIFS(results!$F$5:$F$301,'répartition colonne F'!$B137,results!$M$5:$M$301,'répartition colonne F'!AE$108,results!$B$5:$B$301,'répartition colonne F'!$A$106)</f>
        <v>0</v>
      </c>
      <c r="AF137" s="69">
        <f>+COUNTIFS(results!$F$5:$F$301,'répartition colonne F'!$B137,results!$M$5:$M$301,'répartition colonne F'!AF$108,results!$B$5:$B$301,'répartition colonne F'!$A$106)</f>
        <v>0</v>
      </c>
      <c r="AG137" s="68">
        <f>+COUNTIFS(Feuil2!$A$4:$A$300,B137,Feuil2!$H$4:$H$300,$AJ$4,Feuil2!$I$4:$I$300,'répartition colonne F'!$A$106)</f>
        <v>0</v>
      </c>
      <c r="AP137" s="173"/>
      <c r="AQ137" s="196"/>
      <c r="AR137" s="199"/>
      <c r="AS137" s="80"/>
      <c r="AT137" s="80"/>
      <c r="AU137" s="80"/>
      <c r="AV137" s="80"/>
      <c r="AW137" s="80"/>
      <c r="AX137" s="80"/>
      <c r="AY137" s="80"/>
      <c r="AZ137" s="80"/>
      <c r="BA137" s="80"/>
      <c r="BB137" s="80"/>
      <c r="BC137" s="80"/>
      <c r="BD137" s="80"/>
      <c r="BE137" s="80"/>
      <c r="BF137" s="80"/>
      <c r="BG137" s="199"/>
    </row>
    <row r="138" spans="1:59" ht="15.75" x14ac:dyDescent="0.25">
      <c r="A138" s="280"/>
      <c r="B138" s="160" t="str">
        <f>IF($AI$3=1024,0.064,IF($AI$3=256,"0,016",IF($AI$3=64,"0,004","0,002")))</f>
        <v>0,016</v>
      </c>
      <c r="C138" s="71">
        <f>+COUNTIFS(Feuil2!$A$4:$A$300,B138,Feuil2!$H$4:$H$300,0.01,Feuil2!$I$4:$I$300,'répartition colonne F'!$A$106)</f>
        <v>0</v>
      </c>
      <c r="D138" s="71">
        <f>+COUNTIFS(results!$F$5:$F$301,'répartition colonne F'!$B138,results!$M$5:$M$301,'répartition colonne F'!D$108,results!$B$5:$B$301,'répartition colonne F'!$A$106)</f>
        <v>0</v>
      </c>
      <c r="E138" s="70">
        <f>+COUNTIFS(results!$F$5:$F$301,'répartition colonne F'!$B138,results!$M$5:$M$301,'répartition colonne F'!E$108,results!$B$5:$B$301,'répartition colonne F'!$A$106)</f>
        <v>0</v>
      </c>
      <c r="F138" s="70">
        <f>+COUNTIFS(results!$F$5:$F$301,'répartition colonne F'!$B138,results!$M$5:$M$301,'répartition colonne F'!F$108,results!$B$5:$B$301,'répartition colonne F'!$A$106)</f>
        <v>0</v>
      </c>
      <c r="G138" s="69">
        <f>+COUNTIFS(results!$F$5:$F$301,'répartition colonne F'!$B138,results!$M$5:$M$301,'répartition colonne F'!G$108,results!$B$5:$B$301,'répartition colonne F'!$A$106)</f>
        <v>0</v>
      </c>
      <c r="H138" s="69">
        <f>+COUNTIFS(results!$F$5:$F$301,'répartition colonne F'!$B138,results!$M$5:$M$301,'répartition colonne F'!H$108,results!$B$5:$B$301,'répartition colonne F'!$A$106)</f>
        <v>0</v>
      </c>
      <c r="I138" s="69">
        <f>+COUNTIFS(results!$F$5:$F$301,'répartition colonne F'!$B138,results!$M$5:$M$301,'répartition colonne F'!I$108,results!$B$5:$B$301,'répartition colonne F'!$A$106)</f>
        <v>0</v>
      </c>
      <c r="J138" s="69">
        <f>+COUNTIFS(results!$F$5:$F$301,'répartition colonne F'!$B138,results!$M$5:$M$301,'répartition colonne F'!J$108,results!$B$5:$B$301,'répartition colonne F'!$A$106)</f>
        <v>0</v>
      </c>
      <c r="K138" s="69">
        <f>+COUNTIFS(results!$F$5:$F$301,'répartition colonne F'!$B138,results!$M$5:$M$301,'répartition colonne F'!K$108,results!$B$5:$B$301,'répartition colonne F'!$A$106)</f>
        <v>0</v>
      </c>
      <c r="L138" s="69">
        <f>+COUNTIFS(results!$F$5:$F$301,'répartition colonne F'!$B138,results!$M$5:$M$301,'répartition colonne F'!L$108,results!$B$5:$B$301,'répartition colonne F'!$A$106)</f>
        <v>0</v>
      </c>
      <c r="M138" s="69">
        <f>+COUNTIFS(results!$F$5:$F$301,'répartition colonne F'!$B138,results!$M$5:$M$301,'répartition colonne F'!M$108,results!$B$5:$B$301,'répartition colonne F'!$A$106)</f>
        <v>0</v>
      </c>
      <c r="N138" s="69">
        <f>+COUNTIFS(results!$F$5:$F$301,'répartition colonne F'!$B138,results!$M$5:$M$301,'répartition colonne F'!N$108,results!$B$5:$B$301,'répartition colonne F'!$A$106)</f>
        <v>0</v>
      </c>
      <c r="O138" s="69">
        <f>+COUNTIFS(results!$F$5:$F$301,'répartition colonne F'!$B138,results!$M$5:$M$301,'répartition colonne F'!O$108,results!$B$5:$B$301,'répartition colonne F'!$A$106)</f>
        <v>0</v>
      </c>
      <c r="P138" s="69">
        <f>+COUNTIFS(results!$F$5:$F$301,'répartition colonne F'!$B138,results!$M$5:$M$301,'répartition colonne F'!P$108,results!$B$5:$B$301,'répartition colonne F'!$A$106)</f>
        <v>0</v>
      </c>
      <c r="Q138" s="69">
        <f>+COUNTIFS(results!$F$5:$F$301,'répartition colonne F'!$B138,results!$M$5:$M$301,'répartition colonne F'!Q$108,results!$B$5:$B$301,'répartition colonne F'!$A$106)</f>
        <v>0</v>
      </c>
      <c r="R138" s="69">
        <f>+COUNTIFS(results!$F$5:$F$301,'répartition colonne F'!$B138,results!$M$5:$M$301,'répartition colonne F'!R$108,results!$B$5:$B$301,'répartition colonne F'!$A$106)</f>
        <v>0</v>
      </c>
      <c r="S138" s="69">
        <f>+COUNTIFS(results!$F$5:$F$301,'répartition colonne F'!$B138,results!$M$5:$M$301,'répartition colonne F'!S$108,results!$B$5:$B$301,'répartition colonne F'!$A$106)</f>
        <v>0</v>
      </c>
      <c r="T138" s="69">
        <f>+COUNTIFS(results!$F$5:$F$301,'répartition colonne F'!$B138,results!$M$5:$M$301,'répartition colonne F'!T$108,results!$B$5:$B$301,'répartition colonne F'!$A$106)</f>
        <v>0</v>
      </c>
      <c r="U138" s="69">
        <f>+COUNTIFS(results!$F$5:$F$301,'répartition colonne F'!$B138,results!$M$5:$M$301,'répartition colonne F'!U$108,results!$B$5:$B$301,'répartition colonne F'!$A$106)</f>
        <v>0</v>
      </c>
      <c r="V138" s="69">
        <f>+COUNTIFS(results!$F$5:$F$301,'répartition colonne F'!$B138,results!$M$5:$M$301,'répartition colonne F'!V$108,results!$B$5:$B$301,'répartition colonne F'!$A$106)</f>
        <v>0</v>
      </c>
      <c r="W138" s="69">
        <f>+COUNTIFS(results!$F$5:$F$301,'répartition colonne F'!$B138,results!$M$5:$M$301,'répartition colonne F'!W$108,results!$B$5:$B$301,'répartition colonne F'!$A$106)</f>
        <v>0</v>
      </c>
      <c r="X138" s="69">
        <f>+COUNTIFS(results!$F$5:$F$301,'répartition colonne F'!$B138,results!$M$5:$M$301,'répartition colonne F'!X$108,results!$B$5:$B$301,'répartition colonne F'!$A$106)</f>
        <v>0</v>
      </c>
      <c r="Y138" s="69">
        <f>+COUNTIFS(results!$F$5:$F$301,'répartition colonne F'!$B138,results!$M$5:$M$301,'répartition colonne F'!Y$108,results!$B$5:$B$301,'répartition colonne F'!$A$106)</f>
        <v>0</v>
      </c>
      <c r="Z138" s="69">
        <f>+COUNTIFS(results!$F$5:$F$301,'répartition colonne F'!$B138,results!$M$5:$M$301,'répartition colonne F'!Z$108,results!$B$5:$B$301,'répartition colonne F'!$A$106)</f>
        <v>0</v>
      </c>
      <c r="AA138" s="69">
        <f>+COUNTIFS(results!$F$5:$F$301,'répartition colonne F'!$B138,results!$M$5:$M$301,'répartition colonne F'!AA$108,results!$B$5:$B$301,'répartition colonne F'!$A$106)</f>
        <v>0</v>
      </c>
      <c r="AB138" s="69">
        <f>+COUNTIFS(results!$F$5:$F$301,'répartition colonne F'!$B138,results!$M$5:$M$301,'répartition colonne F'!AB$108,results!$B$5:$B$301,'répartition colonne F'!$A$106)</f>
        <v>0</v>
      </c>
      <c r="AC138" s="69">
        <f>+COUNTIFS(results!$F$5:$F$301,'répartition colonne F'!$B138,results!$M$5:$M$301,'répartition colonne F'!AC$108,results!$B$5:$B$301,'répartition colonne F'!$A$106)</f>
        <v>0</v>
      </c>
      <c r="AD138" s="69">
        <f>+COUNTIFS(results!$F$5:$F$301,'répartition colonne F'!$B138,results!$M$5:$M$301,'répartition colonne F'!AD$108,results!$B$5:$B$301,'répartition colonne F'!$A$106)</f>
        <v>0</v>
      </c>
      <c r="AE138" s="69">
        <f>+COUNTIFS(results!$F$5:$F$301,'répartition colonne F'!$B138,results!$M$5:$M$301,'répartition colonne F'!AE$108,results!$B$5:$B$301,'répartition colonne F'!$A$106)</f>
        <v>0</v>
      </c>
      <c r="AF138" s="69">
        <f>+COUNTIFS(results!$F$5:$F$301,'répartition colonne F'!$B138,results!$M$5:$M$301,'répartition colonne F'!AF$108,results!$B$5:$B$301,'répartition colonne F'!$A$106)</f>
        <v>0</v>
      </c>
      <c r="AG138" s="68">
        <f>+COUNTIFS(Feuil2!$A$4:$A$300,B138,Feuil2!$H$4:$H$300,$AJ$4,Feuil2!$I$4:$I$300,'répartition colonne F'!$A$106)</f>
        <v>0</v>
      </c>
      <c r="AH138" s="72"/>
      <c r="AP138" s="173"/>
      <c r="AQ138" s="196"/>
      <c r="AR138" s="199"/>
      <c r="AS138" s="80"/>
      <c r="AT138" s="80"/>
      <c r="AU138" s="80"/>
      <c r="AV138" s="80"/>
      <c r="AW138" s="80"/>
      <c r="AX138" s="80"/>
      <c r="AY138" s="80"/>
      <c r="AZ138" s="80"/>
      <c r="BA138" s="80"/>
      <c r="BB138" s="80"/>
      <c r="BC138" s="80"/>
      <c r="BD138" s="80"/>
      <c r="BE138" s="80"/>
      <c r="BF138" s="80"/>
      <c r="BG138" s="199"/>
    </row>
    <row r="139" spans="1:59" ht="15.75" x14ac:dyDescent="0.25">
      <c r="B139" s="160" t="str">
        <f>IF($AI$3=1024,"&lt;0,064",IF($AI$3=256,"&lt;0,016",IF($AI$3=64,"&lt;0,004","&gt;=0,002")))</f>
        <v>&lt;0,016</v>
      </c>
      <c r="C139" s="71">
        <f>+COUNTIFS(Feuil2!$A$4:$A$300,0.01,Feuil2!$H$4:$H$300,0.01,Feuil2!$I$4:$I$300,'répartition colonne F'!$A$106)</f>
        <v>0</v>
      </c>
      <c r="D139" s="68">
        <f>+COUNTIFS(Feuil2!$A$4:$A$300,0.01,Feuil2!$H$4:$H$300,D108,Feuil2!$I$4:$I$300,'répartition colonne F'!$A$106)</f>
        <v>0</v>
      </c>
      <c r="E139" s="68">
        <f>+COUNTIFS(Feuil2!$A$4:$A$300,0.01,Feuil2!$H$4:$H$300,E108,Feuil2!$I$4:$I$300,'répartition colonne F'!$A$106)</f>
        <v>0</v>
      </c>
      <c r="F139" s="68">
        <f>+COUNTIFS(Feuil2!$A$4:$A$300,0.01,Feuil2!$H$4:$H$300,F108,Feuil2!$I$4:$I$300,'répartition colonne F'!$A$106)</f>
        <v>0</v>
      </c>
      <c r="G139" s="68">
        <f>+COUNTIFS(Feuil2!$A$4:$A$300,0.01,Feuil2!$H$4:$H$300,G108,Feuil2!$I$4:$I$300,'répartition colonne F'!$A$106)</f>
        <v>0</v>
      </c>
      <c r="H139" s="68">
        <f>+COUNTIFS(Feuil2!$A$4:$A$300,0.01,Feuil2!$H$4:$H$300,H108,Feuil2!$I$4:$I$300,'répartition colonne F'!$A$106)</f>
        <v>0</v>
      </c>
      <c r="I139" s="68">
        <f>+COUNTIFS(Feuil2!$A$4:$A$300,0.01,Feuil2!$H$4:$H$300,I108,Feuil2!$I$4:$I$300,'répartition colonne F'!$A$106)</f>
        <v>0</v>
      </c>
      <c r="J139" s="68">
        <f>+COUNTIFS(Feuil2!$A$4:$A$300,0.01,Feuil2!$H$4:$H$300,J108,Feuil2!$I$4:$I$300,'répartition colonne F'!$A$106)</f>
        <v>0</v>
      </c>
      <c r="K139" s="68">
        <f>+COUNTIFS(Feuil2!$A$4:$A$300,0.01,Feuil2!$H$4:$H$300,K108,Feuil2!$I$4:$I$300,'répartition colonne F'!$A$106)</f>
        <v>0</v>
      </c>
      <c r="L139" s="68">
        <f>+COUNTIFS(Feuil2!$A$4:$A$300,0.01,Feuil2!$H$4:$H$300,L108,Feuil2!$I$4:$I$300,'répartition colonne F'!$A$106)</f>
        <v>0</v>
      </c>
      <c r="M139" s="68">
        <f>+COUNTIFS(Feuil2!$A$4:$A$300,0.01,Feuil2!$H$4:$H$300,M108,Feuil2!$I$4:$I$300,'répartition colonne F'!$A$106)</f>
        <v>0</v>
      </c>
      <c r="N139" s="68">
        <f>+COUNTIFS(Feuil2!$A$4:$A$300,0.01,Feuil2!$H$4:$H$300,N108,Feuil2!$I$4:$I$300,'répartition colonne F'!$A$106)</f>
        <v>0</v>
      </c>
      <c r="O139" s="68">
        <f>+COUNTIFS(Feuil2!$A$4:$A$300,0.01,Feuil2!$H$4:$H$300,O108,Feuil2!$I$4:$I$300,'répartition colonne F'!$A$106)</f>
        <v>0</v>
      </c>
      <c r="P139" s="68">
        <f>+COUNTIFS(Feuil2!$A$4:$A$300,0.01,Feuil2!$H$4:$H$300,P108,Feuil2!$I$4:$I$300,'répartition colonne F'!$A$106)</f>
        <v>0</v>
      </c>
      <c r="Q139" s="68">
        <f>+COUNTIFS(Feuil2!$A$4:$A$300,0.01,Feuil2!$H$4:$H$300,Q108,Feuil2!$I$4:$I$300,'répartition colonne F'!$A$106)</f>
        <v>0</v>
      </c>
      <c r="R139" s="68">
        <f>+COUNTIFS(Feuil2!$A$4:$A$300,0.01,Feuil2!$H$4:$H$300,R108,Feuil2!$I$4:$I$300,'répartition colonne F'!$A$106)</f>
        <v>0</v>
      </c>
      <c r="S139" s="68">
        <f>+COUNTIFS(Feuil2!$A$4:$A$300,0.01,Feuil2!$H$4:$H$300,S108,Feuil2!$I$4:$I$300,'répartition colonne F'!$A$106)</f>
        <v>0</v>
      </c>
      <c r="T139" s="68">
        <f>+COUNTIFS(Feuil2!$A$4:$A$300,0.01,Feuil2!$H$4:$H$300,T108,Feuil2!$I$4:$I$300,'répartition colonne F'!$A$106)</f>
        <v>0</v>
      </c>
      <c r="U139" s="68">
        <f>+COUNTIFS(Feuil2!$A$4:$A$300,0.01,Feuil2!$H$4:$H$300,U108,Feuil2!$I$4:$I$300,'répartition colonne F'!$A$106)</f>
        <v>0</v>
      </c>
      <c r="V139" s="68">
        <f>+COUNTIFS(Feuil2!$A$4:$A$300,0.01,Feuil2!$H$4:$H$300,V108,Feuil2!$I$4:$I$300,'répartition colonne F'!$A$106)</f>
        <v>0</v>
      </c>
      <c r="W139" s="68">
        <f>+COUNTIFS(Feuil2!$A$4:$A$300,0.01,Feuil2!$H$4:$H$300,W108,Feuil2!$I$4:$I$300,'répartition colonne F'!$A$106)</f>
        <v>0</v>
      </c>
      <c r="X139" s="68">
        <f>+COUNTIFS(Feuil2!$A$4:$A$300,0.01,Feuil2!$H$4:$H$300,X108,Feuil2!$I$4:$I$300,'répartition colonne F'!$A$106)</f>
        <v>0</v>
      </c>
      <c r="Y139" s="68">
        <f>+COUNTIFS(Feuil2!$A$4:$A$300,0.01,Feuil2!$H$4:$H$300,Y108,Feuil2!$I$4:$I$300,'répartition colonne F'!$A$106)</f>
        <v>0</v>
      </c>
      <c r="Z139" s="68">
        <f>+COUNTIFS(Feuil2!$A$4:$A$300,0.01,Feuil2!$H$4:$H$300,Z108,Feuil2!$I$4:$I$300,'répartition colonne F'!$A$106)</f>
        <v>0</v>
      </c>
      <c r="AA139" s="68">
        <f>+COUNTIFS(Feuil2!$A$4:$A$300,0.01,Feuil2!$H$4:$H$300,AA108,Feuil2!$I$4:$I$300,'répartition colonne F'!$A$106)</f>
        <v>0</v>
      </c>
      <c r="AB139" s="68">
        <f>+COUNTIFS(Feuil2!$A$4:$A$300,0.01,Feuil2!$H$4:$H$300,AB108,Feuil2!$I$4:$I$300,'répartition colonne F'!$A$106)</f>
        <v>0</v>
      </c>
      <c r="AC139" s="68">
        <f>+COUNTIFS(Feuil2!$A$4:$A$300,0.01,Feuil2!$H$4:$H$300,AC108,Feuil2!$I$4:$I$300,'répartition colonne F'!$A$106)</f>
        <v>0</v>
      </c>
      <c r="AD139" s="68">
        <f>+COUNTIFS(Feuil2!$A$4:$A$300,0.01,Feuil2!$H$4:$H$300,AD108,Feuil2!$I$4:$I$300,'répartition colonne F'!$A$106)</f>
        <v>0</v>
      </c>
      <c r="AE139" s="68">
        <f>+COUNTIFS(Feuil2!$A$4:$A$300,0.01,Feuil2!$H$4:$H$300,AE108,Feuil2!$I$4:$I$300,'répartition colonne F'!$A$106)</f>
        <v>0</v>
      </c>
      <c r="AF139" s="68">
        <f>+COUNTIFS(Feuil2!$A$4:$A$300,0.01,Feuil2!$H$4:$H$300,AF108,Feuil2!$I$4:$I$300,'répartition colonne F'!$A$106)</f>
        <v>0</v>
      </c>
      <c r="AG139" s="68">
        <f>+COUNTIFS(Feuil2!$A$4:$A$300,B139,Feuil2!$H$4:$H$300,$AJ$4,Feuil2!$I$4:$I$300,'répartition colonne F'!$A$106)</f>
        <v>0</v>
      </c>
      <c r="AP139" s="209"/>
      <c r="AQ139" s="90"/>
      <c r="AR139" s="199"/>
      <c r="AS139" s="199"/>
      <c r="AT139" s="199"/>
      <c r="AU139" s="199"/>
      <c r="AV139" s="199"/>
      <c r="AW139" s="199"/>
      <c r="AX139" s="199"/>
      <c r="AY139" s="199"/>
      <c r="AZ139" s="199"/>
      <c r="BA139" s="199"/>
      <c r="BB139" s="199"/>
      <c r="BC139" s="199"/>
      <c r="BD139" s="199"/>
      <c r="BE139" s="199"/>
      <c r="BF139" s="199"/>
      <c r="BG139" s="80"/>
    </row>
    <row r="140" spans="1:59" ht="16.5" thickBot="1" x14ac:dyDescent="0.3">
      <c r="B140" s="73" t="s">
        <v>54</v>
      </c>
      <c r="C140" s="74">
        <f>SUM(C109:C139)</f>
        <v>0</v>
      </c>
      <c r="D140" s="74">
        <f t="shared" ref="D140:AG140" si="10">SUM(D109:D139)</f>
        <v>0</v>
      </c>
      <c r="E140" s="74">
        <f t="shared" si="10"/>
        <v>0</v>
      </c>
      <c r="F140" s="74">
        <f t="shared" si="10"/>
        <v>0</v>
      </c>
      <c r="G140" s="74">
        <f t="shared" si="10"/>
        <v>0</v>
      </c>
      <c r="H140" s="74">
        <f t="shared" si="10"/>
        <v>0</v>
      </c>
      <c r="I140" s="74">
        <f t="shared" si="10"/>
        <v>0</v>
      </c>
      <c r="J140" s="74">
        <f t="shared" si="10"/>
        <v>0</v>
      </c>
      <c r="K140" s="74">
        <f t="shared" si="10"/>
        <v>0</v>
      </c>
      <c r="L140" s="74">
        <f t="shared" si="10"/>
        <v>0</v>
      </c>
      <c r="M140" s="74">
        <f t="shared" si="10"/>
        <v>0</v>
      </c>
      <c r="N140" s="74">
        <f t="shared" si="10"/>
        <v>0</v>
      </c>
      <c r="O140" s="74">
        <f t="shared" si="10"/>
        <v>0</v>
      </c>
      <c r="P140" s="74">
        <f t="shared" si="10"/>
        <v>0</v>
      </c>
      <c r="Q140" s="74">
        <f t="shared" si="10"/>
        <v>0</v>
      </c>
      <c r="R140" s="74">
        <f t="shared" si="10"/>
        <v>0</v>
      </c>
      <c r="S140" s="74">
        <f t="shared" si="10"/>
        <v>0</v>
      </c>
      <c r="T140" s="74">
        <f t="shared" si="10"/>
        <v>0</v>
      </c>
      <c r="U140" s="74">
        <f t="shared" si="10"/>
        <v>0</v>
      </c>
      <c r="V140" s="74">
        <f t="shared" si="10"/>
        <v>0</v>
      </c>
      <c r="W140" s="74">
        <f t="shared" si="10"/>
        <v>0</v>
      </c>
      <c r="X140" s="74">
        <f t="shared" si="10"/>
        <v>0</v>
      </c>
      <c r="Y140" s="74">
        <f t="shared" si="10"/>
        <v>0</v>
      </c>
      <c r="Z140" s="74">
        <f t="shared" si="10"/>
        <v>0</v>
      </c>
      <c r="AA140" s="74">
        <f t="shared" si="10"/>
        <v>0</v>
      </c>
      <c r="AB140" s="74">
        <f t="shared" si="10"/>
        <v>0</v>
      </c>
      <c r="AC140" s="74">
        <f t="shared" si="10"/>
        <v>0</v>
      </c>
      <c r="AD140" s="74">
        <f t="shared" si="10"/>
        <v>0</v>
      </c>
      <c r="AE140" s="74">
        <f t="shared" si="10"/>
        <v>0</v>
      </c>
      <c r="AF140" s="74">
        <f t="shared" si="10"/>
        <v>0</v>
      </c>
      <c r="AG140" s="74">
        <f t="shared" si="10"/>
        <v>0</v>
      </c>
      <c r="AH140" s="75">
        <f>SUM(C140:AG140)</f>
        <v>0</v>
      </c>
      <c r="AP140" s="209"/>
      <c r="AQ140" s="79"/>
      <c r="AR140" s="80"/>
      <c r="AS140" s="80"/>
      <c r="AT140" s="80"/>
      <c r="AU140" s="80"/>
      <c r="AV140" s="80"/>
      <c r="AW140" s="80"/>
      <c r="AX140" s="80"/>
      <c r="AY140" s="80"/>
      <c r="AZ140" s="80"/>
      <c r="BA140" s="80"/>
      <c r="BB140" s="80"/>
      <c r="BC140" s="80"/>
      <c r="BD140" s="80"/>
      <c r="BE140" s="80"/>
      <c r="BF140" s="80"/>
      <c r="BG140" s="80"/>
    </row>
    <row r="141" spans="1:59" ht="15.75" thickBot="1" x14ac:dyDescent="0.3">
      <c r="A141" s="154" t="s">
        <v>152</v>
      </c>
      <c r="AP141" s="209"/>
      <c r="AQ141" s="197"/>
      <c r="AR141" s="197"/>
      <c r="AS141" s="197"/>
      <c r="AT141" s="197"/>
      <c r="AU141" s="197"/>
      <c r="AV141" s="197"/>
      <c r="AW141" s="197"/>
      <c r="AX141" s="197"/>
      <c r="AY141" s="197"/>
      <c r="AZ141" s="197"/>
      <c r="BA141" s="197"/>
      <c r="BB141" s="197"/>
      <c r="BC141" s="197"/>
      <c r="BD141" s="197"/>
      <c r="BE141" s="197"/>
      <c r="BF141" s="197"/>
      <c r="BG141" s="197"/>
    </row>
    <row r="142" spans="1:59" ht="15.75" thickBot="1" x14ac:dyDescent="0.3">
      <c r="A142" s="146" t="s">
        <v>149</v>
      </c>
      <c r="B142" s="213"/>
      <c r="C142" s="211"/>
      <c r="D142" s="202"/>
      <c r="E142" s="202"/>
      <c r="AP142" s="209"/>
      <c r="AQ142" s="197"/>
      <c r="AR142" s="197"/>
      <c r="AS142" s="197"/>
      <c r="AT142" s="197"/>
      <c r="AU142" s="197"/>
      <c r="AV142" s="197"/>
      <c r="AW142" s="197"/>
      <c r="AX142" s="197"/>
      <c r="AY142" s="197"/>
      <c r="AZ142" s="197"/>
      <c r="BA142" s="197"/>
      <c r="BB142" s="197"/>
      <c r="BC142" s="197"/>
      <c r="BD142" s="197"/>
      <c r="BE142" s="197"/>
      <c r="BF142" s="197"/>
      <c r="BG142" s="197"/>
    </row>
    <row r="143" spans="1:59" x14ac:dyDescent="0.25">
      <c r="A143" s="147" t="s">
        <v>150</v>
      </c>
      <c r="B143" s="214"/>
      <c r="C143" s="212"/>
      <c r="D143" s="202"/>
      <c r="E143" s="202"/>
      <c r="AP143" s="209"/>
      <c r="AQ143" s="197"/>
      <c r="AR143" s="197"/>
      <c r="AS143" s="197"/>
      <c r="AT143" s="197"/>
      <c r="AU143" s="197"/>
      <c r="AV143" s="197"/>
      <c r="AW143" s="197"/>
      <c r="AX143" s="197"/>
      <c r="AY143" s="197"/>
      <c r="AZ143" s="197"/>
      <c r="BA143" s="197"/>
      <c r="BB143" s="197"/>
      <c r="BC143" s="197"/>
      <c r="BD143" s="197"/>
      <c r="BE143" s="197"/>
      <c r="BF143" s="197"/>
      <c r="BG143" s="197"/>
    </row>
    <row r="144" spans="1:59" x14ac:dyDescent="0.25">
      <c r="A144" s="147" t="s">
        <v>151</v>
      </c>
      <c r="B144" s="215"/>
      <c r="C144" s="216"/>
      <c r="D144" s="202"/>
      <c r="E144" s="202"/>
      <c r="AP144" s="209"/>
      <c r="AQ144" s="197"/>
      <c r="AR144" s="197"/>
      <c r="AS144" s="197"/>
      <c r="AT144" s="197"/>
      <c r="AU144" s="197"/>
      <c r="AV144" s="197"/>
      <c r="AW144" s="197"/>
      <c r="AX144" s="197"/>
      <c r="AY144" s="197"/>
      <c r="AZ144" s="197"/>
      <c r="BA144" s="197"/>
      <c r="BB144" s="197"/>
      <c r="BC144" s="197"/>
      <c r="BD144" s="197"/>
      <c r="BE144" s="197"/>
      <c r="BF144" s="197"/>
      <c r="BG144" s="197"/>
    </row>
    <row r="145" spans="1:59" ht="15.75" x14ac:dyDescent="0.25">
      <c r="B145" s="152"/>
      <c r="C145" s="153"/>
      <c r="D145" s="202"/>
      <c r="E145" s="202"/>
      <c r="F145" s="155"/>
      <c r="G145" s="155"/>
      <c r="AP145" s="209"/>
      <c r="AQ145" s="197"/>
      <c r="AR145" s="197"/>
      <c r="AS145" s="197"/>
      <c r="AT145" s="197"/>
      <c r="AU145" s="197"/>
      <c r="AV145" s="197"/>
      <c r="AW145" s="197"/>
      <c r="AX145" s="197"/>
      <c r="AY145" s="197"/>
      <c r="AZ145" s="197"/>
      <c r="BA145" s="197"/>
      <c r="BB145" s="197"/>
      <c r="BC145" s="197"/>
      <c r="BD145" s="197"/>
      <c r="BE145" s="197"/>
      <c r="BF145" s="197"/>
      <c r="BG145" s="197"/>
    </row>
    <row r="146" spans="1:59" x14ac:dyDescent="0.25">
      <c r="AH146" s="95"/>
      <c r="AP146" s="209"/>
      <c r="AQ146" s="197"/>
      <c r="AR146" s="197"/>
      <c r="AS146" s="197"/>
      <c r="AT146" s="197"/>
      <c r="AU146" s="197"/>
      <c r="AV146" s="197"/>
      <c r="AW146" s="197"/>
      <c r="AX146" s="197"/>
      <c r="AY146" s="197"/>
      <c r="AZ146" s="197"/>
      <c r="BA146" s="197"/>
      <c r="BB146" s="197"/>
      <c r="BC146" s="197"/>
      <c r="BD146" s="197"/>
      <c r="BE146" s="197"/>
      <c r="BF146" s="197"/>
      <c r="BG146" s="197"/>
    </row>
    <row r="147" spans="1:59" ht="30" x14ac:dyDescent="0.25">
      <c r="A147" s="77" t="str">
        <f>CONCATENATE(results!$F$3,results!$F$4)</f>
        <v xml:space="preserve">
MIC µg/ml</v>
      </c>
      <c r="B147" s="272" t="str">
        <f>CONCATENATE(results!$W$3, " µg/mL")</f>
        <v>BMD µg/mL</v>
      </c>
      <c r="C147" s="272"/>
      <c r="D147" s="272"/>
      <c r="E147" s="272"/>
      <c r="F147" s="272"/>
      <c r="G147" s="272"/>
      <c r="H147" s="272"/>
      <c r="I147" s="272"/>
      <c r="J147" s="272"/>
      <c r="K147" s="272"/>
      <c r="L147" s="272"/>
      <c r="M147" s="272"/>
      <c r="N147" s="272"/>
      <c r="O147" s="272"/>
      <c r="P147" s="272"/>
      <c r="Q147" s="272"/>
      <c r="R147" s="272"/>
      <c r="S147" s="272"/>
      <c r="T147" s="272"/>
      <c r="U147" s="272"/>
      <c r="V147" s="272"/>
      <c r="W147" s="272"/>
      <c r="X147" s="272"/>
      <c r="Y147" s="272"/>
      <c r="Z147" s="272"/>
      <c r="AA147" s="272"/>
      <c r="AB147" s="272"/>
      <c r="AC147" s="272"/>
      <c r="AD147" s="272"/>
      <c r="AE147" s="272"/>
      <c r="AF147" s="272"/>
      <c r="AG147" s="272"/>
      <c r="AP147" s="210"/>
      <c r="AQ147" s="201"/>
      <c r="AR147" s="201"/>
      <c r="AS147" s="201"/>
      <c r="AT147" s="201"/>
      <c r="AU147" s="201"/>
      <c r="AV147" s="201"/>
      <c r="AW147" s="201"/>
      <c r="AX147" s="201"/>
      <c r="AY147" s="201"/>
      <c r="AZ147" s="201"/>
      <c r="BA147" s="201"/>
      <c r="BB147" s="201"/>
      <c r="BC147" s="201"/>
      <c r="BD147" s="201"/>
      <c r="BE147" s="201"/>
      <c r="BF147" s="201"/>
      <c r="BG147" s="201"/>
    </row>
    <row r="148" spans="1:59" ht="15.75" customHeight="1" x14ac:dyDescent="0.25">
      <c r="A148" s="273" t="s">
        <v>96</v>
      </c>
      <c r="B148" s="67"/>
      <c r="C148" s="159" t="str">
        <f>IF(results!$M$3="BMD",IF($AI$3=1024,"&lt;=0,064",IF($AI$3=256,"&lt;=0,016",IF($AI$3=64,"&lt;=0,004","&lt;=0,002"))),IF($AI$3=1024,"&lt;0,064",IF($AI$3=256,"&lt;0,016",IF($AI$3=64,"&lt;0,004","&lt;0,002"))))</f>
        <v>&lt;=0,016</v>
      </c>
      <c r="D148" s="160" t="str">
        <f>B178</f>
        <v>0,016</v>
      </c>
      <c r="E148" s="160" t="str">
        <f>B177</f>
        <v>0,023</v>
      </c>
      <c r="F148" s="160" t="str">
        <f>B176</f>
        <v>0,032</v>
      </c>
      <c r="G148" s="160" t="str">
        <f>B175</f>
        <v>0,047</v>
      </c>
      <c r="H148" s="160" t="str">
        <f>B174</f>
        <v>0,064</v>
      </c>
      <c r="I148" s="160" t="str">
        <f>B173</f>
        <v>0,094</v>
      </c>
      <c r="J148" s="160" t="str">
        <f>B172</f>
        <v>0,125</v>
      </c>
      <c r="K148" s="160" t="str">
        <f>B171</f>
        <v>0,19</v>
      </c>
      <c r="L148" s="160" t="str">
        <f>B170</f>
        <v>0,25</v>
      </c>
      <c r="M148" s="160" t="str">
        <f>B169</f>
        <v>0,38</v>
      </c>
      <c r="N148" s="160" t="str">
        <f>B168</f>
        <v>0,5</v>
      </c>
      <c r="O148" s="160" t="str">
        <f>B167</f>
        <v>0,75</v>
      </c>
      <c r="P148" s="160" t="str">
        <f>B166</f>
        <v>1</v>
      </c>
      <c r="Q148" s="160" t="str">
        <f>B165</f>
        <v>1,5</v>
      </c>
      <c r="R148" s="160" t="str">
        <f>B164</f>
        <v>2</v>
      </c>
      <c r="S148" s="160" t="str">
        <f>B163</f>
        <v>3</v>
      </c>
      <c r="T148" s="160" t="str">
        <f>B162</f>
        <v>4</v>
      </c>
      <c r="U148" s="160" t="str">
        <f>B161</f>
        <v>6</v>
      </c>
      <c r="V148" s="160" t="str">
        <f>B160</f>
        <v>8</v>
      </c>
      <c r="W148" s="160" t="str">
        <f>B159</f>
        <v>12</v>
      </c>
      <c r="X148" s="160" t="str">
        <f>B158</f>
        <v>16</v>
      </c>
      <c r="Y148" s="160" t="str">
        <f>B157</f>
        <v>24</v>
      </c>
      <c r="Z148" s="160" t="str">
        <f>B156</f>
        <v>32</v>
      </c>
      <c r="AA148" s="160" t="str">
        <f>B155</f>
        <v>48</v>
      </c>
      <c r="AB148" s="160" t="str">
        <f>B154</f>
        <v>64</v>
      </c>
      <c r="AC148" s="160" t="str">
        <f>B153</f>
        <v>96</v>
      </c>
      <c r="AD148" s="160" t="str">
        <f>B152</f>
        <v>128</v>
      </c>
      <c r="AE148" s="160" t="str">
        <f>B151</f>
        <v>192</v>
      </c>
      <c r="AF148" s="160" t="str">
        <f>B150</f>
        <v>256</v>
      </c>
      <c r="AG148" s="156" t="e">
        <f>IF(#REF!="BMD",IF($AI$3=1024,"&gt;1024",IF($AI$3=256,"&gt;256",IF($AI$3=64,"&gt;64","&gt;32"))),IF($AI$3=1024,"&gt;=1024",IF($AI$3=256,"&gt;=256",IF($AI$3=64,"&gt;=64","&gt;=32"))))</f>
        <v>#REF!</v>
      </c>
      <c r="AP148" s="173"/>
      <c r="AQ148" s="200"/>
      <c r="AR148" s="196"/>
      <c r="AS148" s="196"/>
      <c r="AT148" s="196"/>
      <c r="AU148" s="196"/>
      <c r="AV148" s="196"/>
      <c r="AW148" s="196"/>
      <c r="AX148" s="196"/>
      <c r="AY148" s="196"/>
      <c r="AZ148" s="196"/>
      <c r="BA148" s="196"/>
      <c r="BB148" s="196"/>
      <c r="BC148" s="196"/>
      <c r="BD148" s="196"/>
      <c r="BE148" s="196"/>
      <c r="BF148" s="196"/>
      <c r="BG148" s="90"/>
    </row>
    <row r="149" spans="1:59" ht="15.75" x14ac:dyDescent="0.25">
      <c r="A149" s="274"/>
      <c r="B149" s="162" t="str">
        <f>IF($AI$3=1024,"&gt;=1024",IF($AI$3=256,"&gt;=256",IF($AI$3=64,"&gt;=64","&gt;=32")))</f>
        <v>&gt;=256</v>
      </c>
      <c r="C149" s="68">
        <f>+COUNTIFS(Feuil2!$A$4:$A$300,$AJ$4,Feuil2!$H$4:$H$300,0.01)</f>
        <v>0</v>
      </c>
      <c r="D149" s="68">
        <f>+COUNTIFS(Feuil2!$A$4:$A$300,$AJ$4,Feuil2!$H$4:$H$300,D$2)</f>
        <v>0</v>
      </c>
      <c r="E149" s="68">
        <f>+COUNTIFS(Feuil2!$A$4:$A$300,$AJ$4,Feuil2!$H$4:$H$300,E$2)</f>
        <v>0</v>
      </c>
      <c r="F149" s="68">
        <f>+COUNTIFS(Feuil2!$A$4:$A$300,$AJ$4,Feuil2!$H$4:$H$300,F$2)</f>
        <v>0</v>
      </c>
      <c r="G149" s="68">
        <f>+COUNTIFS(Feuil2!$A$4:$A$300,$AJ$4,Feuil2!$H$4:$H$300,G$2)</f>
        <v>0</v>
      </c>
      <c r="H149" s="68">
        <f>+COUNTIFS(Feuil2!$A$4:$A$300,$AJ$4,Feuil2!$H$4:$H$300,H$2)</f>
        <v>0</v>
      </c>
      <c r="I149" s="68">
        <f>+COUNTIFS(Feuil2!$A$4:$A$300,$AJ$4,Feuil2!$H$4:$H$300,I$2)</f>
        <v>0</v>
      </c>
      <c r="J149" s="68">
        <f>+COUNTIFS(Feuil2!$A$4:$A$300,$AJ$4,Feuil2!$H$4:$H$300,J$2)</f>
        <v>0</v>
      </c>
      <c r="K149" s="68">
        <f>+COUNTIFS(Feuil2!$A$4:$A$300,$AJ$4,Feuil2!$H$4:$H$300,K$2)</f>
        <v>0</v>
      </c>
      <c r="L149" s="68">
        <f>+COUNTIFS(Feuil2!$A$4:$A$300,$AJ$4,Feuil2!$H$4:$H$300,L$2)</f>
        <v>0</v>
      </c>
      <c r="M149" s="68">
        <f>+COUNTIFS(Feuil2!$A$4:$A$300,$AJ$4,Feuil2!$H$4:$H$300,M$2)</f>
        <v>0</v>
      </c>
      <c r="N149" s="68">
        <f>+COUNTIFS(Feuil2!$A$4:$A$300,$AJ$4,Feuil2!$H$4:$H$300,N$2)</f>
        <v>0</v>
      </c>
      <c r="O149" s="68">
        <f>+COUNTIFS(Feuil2!$A$4:$A$300,$AJ$4,Feuil2!$H$4:$H$300,O$2)</f>
        <v>0</v>
      </c>
      <c r="P149" s="68">
        <f>+COUNTIFS(Feuil2!$A$4:$A$300,$AJ$4,Feuil2!$H$4:$H$300,P$2)</f>
        <v>0</v>
      </c>
      <c r="Q149" s="68">
        <f>+COUNTIFS(Feuil2!$A$4:$A$300,$AJ$4,Feuil2!$H$4:$H$300,Q$2)</f>
        <v>0</v>
      </c>
      <c r="R149" s="68">
        <f>+COUNTIFS(Feuil2!$A$4:$A$300,$AJ$4,Feuil2!$H$4:$H$300,R$2)</f>
        <v>0</v>
      </c>
      <c r="S149" s="68">
        <f>+COUNTIFS(Feuil2!$A$4:$A$300,$AJ$4,Feuil2!$H$4:$H$300,S$2)</f>
        <v>0</v>
      </c>
      <c r="T149" s="68">
        <f>+COUNTIFS(Feuil2!$A$4:$A$300,$AJ$4,Feuil2!$H$4:$H$300,T$2)</f>
        <v>0</v>
      </c>
      <c r="U149" s="68">
        <f>+COUNTIFS(Feuil2!$A$4:$A$300,$AJ$4,Feuil2!$H$4:$H$300,U$2)</f>
        <v>0</v>
      </c>
      <c r="V149" s="68">
        <f>+COUNTIFS(Feuil2!$A$4:$A$300,$AJ$4,Feuil2!$H$4:$H$300,V$2)</f>
        <v>0</v>
      </c>
      <c r="W149" s="68">
        <f>+COUNTIFS(Feuil2!$A$4:$A$300,$AJ$4,Feuil2!$H$4:$H$300,W$2)</f>
        <v>0</v>
      </c>
      <c r="X149" s="68">
        <f>+COUNTIFS(Feuil2!$A$4:$A$300,$AJ$4,Feuil2!$H$4:$H$300,X$2)</f>
        <v>0</v>
      </c>
      <c r="Y149" s="68">
        <f>+COUNTIFS(Feuil2!$A$4:$A$300,$AJ$4,Feuil2!$H$4:$H$300,Y$2)</f>
        <v>0</v>
      </c>
      <c r="Z149" s="68">
        <f>+COUNTIFS(Feuil2!$A$4:$A$300,$AJ$4,Feuil2!$H$4:$H$300,Z$2)</f>
        <v>0</v>
      </c>
      <c r="AA149" s="68">
        <f>+COUNTIFS(Feuil2!$A$4:$A$300,$AJ$4,Feuil2!$H$4:$H$300,AA$2)</f>
        <v>0</v>
      </c>
      <c r="AB149" s="68">
        <f>+COUNTIFS(Feuil2!$A$4:$A$300,$AJ$4,Feuil2!$H$4:$H$300,AB$2)</f>
        <v>0</v>
      </c>
      <c r="AC149" s="68">
        <f>+COUNTIFS(Feuil2!$A$4:$A$300,$AJ$4,Feuil2!$H$4:$H$300,AC$2)</f>
        <v>0</v>
      </c>
      <c r="AD149" s="68">
        <f>+COUNTIFS(Feuil2!$A$4:$A$300,$AJ$4,Feuil2!$H$4:$H$300,AD$2)</f>
        <v>0</v>
      </c>
      <c r="AE149" s="68">
        <f>+COUNTIFS(Feuil2!$A$4:$A$300,$AJ$4,Feuil2!$H$4:$H$300,AE$2)</f>
        <v>0</v>
      </c>
      <c r="AF149" s="68">
        <f>+COUNTIFS(Feuil2!$A$4:$A$300,$AJ$4,Feuil2!$H$4:$H$300,AF$2)</f>
        <v>0</v>
      </c>
      <c r="AG149" s="68">
        <f>+COUNTIFS(Feuil2!$A$4:$A$300,$AJ$4,Feuil2!$H$4:$H$300,$AJ$4)</f>
        <v>0</v>
      </c>
      <c r="AP149" s="173"/>
      <c r="AQ149" s="196"/>
      <c r="AR149" s="199"/>
      <c r="AS149" s="199"/>
      <c r="AT149" s="199"/>
      <c r="AU149" s="199"/>
      <c r="AV149" s="199"/>
      <c r="AW149" s="199"/>
      <c r="AX149" s="199"/>
      <c r="AY149" s="199"/>
      <c r="AZ149" s="199"/>
      <c r="BA149" s="199"/>
      <c r="BB149" s="199"/>
      <c r="BC149" s="199"/>
      <c r="BD149" s="199"/>
      <c r="BE149" s="199"/>
      <c r="BF149" s="199"/>
      <c r="BG149" s="199"/>
    </row>
    <row r="150" spans="1:59" ht="15.75" x14ac:dyDescent="0.25">
      <c r="A150" s="274"/>
      <c r="B150" s="160" t="str">
        <f>IF($AI$3=1024,1024,IF($AI$3=256,"256",IF($AI$3=64,"64","32")))</f>
        <v>256</v>
      </c>
      <c r="C150" s="68">
        <f>+COUNTIFS(Feuil2!$A$4:$A$300,B150,Feuil2!$H$4:$H$300,0.01)</f>
        <v>0</v>
      </c>
      <c r="D150" s="69">
        <f>+COUNTIFS(results!$F$5:$F$301,'répartition colonne F'!$B$150,results!$M$5:$M$301,'répartition colonne F'!D148,results!$AE$5:$AE$301,1)</f>
        <v>0</v>
      </c>
      <c r="E150" s="69">
        <f>+COUNTIFS(results!$F$5:$F$301,'répartition colonne F'!$B$150,results!$M$5:$M$301,'répartition colonne F'!E148,results!$AE$5:$AE$301,1)</f>
        <v>0</v>
      </c>
      <c r="F150" s="69">
        <f>+COUNTIFS(results!$F$5:$F$301,'répartition colonne F'!$B$150,results!$M$5:$M$301,'répartition colonne F'!F148,results!$AE$5:$AE$301,1)</f>
        <v>0</v>
      </c>
      <c r="G150" s="69">
        <f>+COUNTIFS(results!$F$5:$F$301,'répartition colonne F'!$B$150,results!$M$5:$M$301,'répartition colonne F'!G148,results!$AE$5:$AE$301,1)</f>
        <v>0</v>
      </c>
      <c r="H150" s="69">
        <f>+COUNTIFS(results!$F$5:$F$301,'répartition colonne F'!$B$150,results!$M$5:$M$301,'répartition colonne F'!H148,results!$AE$5:$AE$301,1)</f>
        <v>0</v>
      </c>
      <c r="I150" s="69">
        <f>+COUNTIFS(results!$F$5:$F$301,'répartition colonne F'!$B$150,results!$M$5:$M$301,'répartition colonne F'!I148,results!$AE$5:$AE$301,1)</f>
        <v>0</v>
      </c>
      <c r="J150" s="69">
        <f>+COUNTIFS(results!$F$5:$F$301,'répartition colonne F'!$B$150,results!$M$5:$M$301,'répartition colonne F'!J148,results!$AE$5:$AE$301,1)</f>
        <v>0</v>
      </c>
      <c r="K150" s="69">
        <f>+COUNTIFS(results!$F$5:$F$301,'répartition colonne F'!$B$150,results!$M$5:$M$301,'répartition colonne F'!K148,results!$AE$5:$AE$301,1)</f>
        <v>0</v>
      </c>
      <c r="L150" s="69">
        <f>+COUNTIFS(results!$F$5:$F$301,'répartition colonne F'!$B$150,results!$M$5:$M$301,'répartition colonne F'!L148,results!$AE$5:$AE$301,1)</f>
        <v>0</v>
      </c>
      <c r="M150" s="69">
        <f>+COUNTIFS(results!$F$5:$F$301,'répartition colonne F'!$B$150,results!$M$5:$M$301,'répartition colonne F'!M148,results!$AE$5:$AE$301,1)</f>
        <v>0</v>
      </c>
      <c r="N150" s="69">
        <f>+COUNTIFS(results!$F$5:$F$301,'répartition colonne F'!$B$150,results!$M$5:$M$301,'répartition colonne F'!N148,results!$AE$5:$AE$301,1)</f>
        <v>0</v>
      </c>
      <c r="O150" s="69">
        <f>+COUNTIFS(results!$F$5:$F$301,'répartition colonne F'!$B$150,results!$M$5:$M$301,'répartition colonne F'!O148,results!$AE$5:$AE$301,1)</f>
        <v>0</v>
      </c>
      <c r="P150" s="69">
        <f>+COUNTIFS(results!$F$5:$F$301,'répartition colonne F'!$B$150,results!$M$5:$M$301,'répartition colonne F'!P148,results!$AE$5:$AE$301,1)</f>
        <v>0</v>
      </c>
      <c r="Q150" s="69">
        <f>+COUNTIFS(results!$F$5:$F$301,'répartition colonne F'!$B$150,results!$M$5:$M$301,'répartition colonne F'!Q148,results!$AE$5:$AE$301,1)</f>
        <v>0</v>
      </c>
      <c r="R150" s="69">
        <f>+COUNTIFS(results!$F$5:$F$301,'répartition colonne F'!$B$150,results!$M$5:$M$301,'répartition colonne F'!R148,results!$AE$5:$AE$301,1)</f>
        <v>0</v>
      </c>
      <c r="S150" s="69">
        <f>+COUNTIFS(results!$F$5:$F$301,'répartition colonne F'!$B$150,results!$M$5:$M$301,'répartition colonne F'!S148,results!$AE$5:$AE$301,1)</f>
        <v>0</v>
      </c>
      <c r="T150" s="69">
        <f>+COUNTIFS(results!$F$5:$F$301,'répartition colonne F'!$B$150,results!$M$5:$M$301,'répartition colonne F'!T148,results!$AE$5:$AE$301,1)</f>
        <v>0</v>
      </c>
      <c r="U150" s="69">
        <f>+COUNTIFS(results!$F$5:$F$301,'répartition colonne F'!$B$150,results!$M$5:$M$301,'répartition colonne F'!U148,results!$AE$5:$AE$301,1)</f>
        <v>0</v>
      </c>
      <c r="V150" s="69">
        <f>+COUNTIFS(results!$F$5:$F$301,'répartition colonne F'!$B$150,results!$M$5:$M$301,'répartition colonne F'!V148,results!$AE$5:$AE$301,1)</f>
        <v>0</v>
      </c>
      <c r="W150" s="69">
        <f>+COUNTIFS(results!$F$5:$F$301,'répartition colonne F'!$B$150,results!$M$5:$M$301,'répartition colonne F'!W148,results!$AE$5:$AE$301,1)</f>
        <v>0</v>
      </c>
      <c r="X150" s="69">
        <f>+COUNTIFS(results!$F$5:$F$301,'répartition colonne F'!$B$150,results!$M$5:$M$301,'répartition colonne F'!X148,results!$AE$5:$AE$301,1)</f>
        <v>0</v>
      </c>
      <c r="Y150" s="69">
        <f>+COUNTIFS(results!$F$5:$F$301,'répartition colonne F'!$B$150,results!$M$5:$M$301,'répartition colonne F'!Y148,results!$AE$5:$AE$301,1)</f>
        <v>0</v>
      </c>
      <c r="Z150" s="69">
        <f>+COUNTIFS(results!$F$5:$F$301,'répartition colonne F'!$B$150,results!$M$5:$M$301,'répartition colonne F'!Z148,results!$AE$5:$AE$301,1)</f>
        <v>0</v>
      </c>
      <c r="AA150" s="69">
        <f>+COUNTIFS(results!$F$5:$F$301,'répartition colonne F'!$B$150,results!$M$5:$M$301,'répartition colonne F'!AA148,results!$AE$5:$AE$301,1)</f>
        <v>0</v>
      </c>
      <c r="AB150" s="69">
        <f>+COUNTIFS(results!$F$5:$F$301,'répartition colonne F'!$B$150,results!$M$5:$M$301,'répartition colonne F'!AB148,results!$AE$5:$AE$301,1)</f>
        <v>0</v>
      </c>
      <c r="AC150" s="69">
        <f>+COUNTIFS(results!$F$5:$F$301,'répartition colonne F'!$B$150,results!$M$5:$M$301,'répartition colonne F'!AC148,results!$AE$5:$AE$301,1)</f>
        <v>0</v>
      </c>
      <c r="AD150" s="70">
        <f>+COUNTIFS(results!$F$5:$F$301,'répartition colonne F'!$B$150,results!$M$5:$M$301,'répartition colonne F'!AD148,results!$AE$5:$AE$301,1)</f>
        <v>0</v>
      </c>
      <c r="AE150" s="70">
        <f>+COUNTIFS(results!$F$5:$F$301,'répartition colonne F'!$B$150,results!$M$5:$M$301,'répartition colonne F'!AE148,results!$AE$5:$AE$301,1)</f>
        <v>0</v>
      </c>
      <c r="AF150" s="71">
        <f>+COUNTIFS(results!$F$5:$F$301,'répartition colonne F'!$B$150,results!$M$5:$M$301,'répartition colonne F'!AF148,results!$AE$5:$AE$301,1)</f>
        <v>0</v>
      </c>
      <c r="AG150" s="68">
        <f>+COUNTIFS(Feuil2!$A$4:$A$300,B150,Feuil2!$H$4:$H$300,$AJ$4)</f>
        <v>0</v>
      </c>
      <c r="AL150" t="str">
        <f>IF(results!$M$3="Etest",IF(AF153=0,1),"BMD")</f>
        <v>BMD</v>
      </c>
      <c r="AM150">
        <v>24</v>
      </c>
      <c r="AP150" s="173"/>
      <c r="AQ150" s="196"/>
      <c r="AR150" s="199"/>
      <c r="AS150" s="80"/>
      <c r="AT150" s="80"/>
      <c r="AU150" s="80"/>
      <c r="AV150" s="80"/>
      <c r="AW150" s="80"/>
      <c r="AX150" s="80"/>
      <c r="AY150" s="80"/>
      <c r="AZ150" s="80"/>
      <c r="BA150" s="80"/>
      <c r="BB150" s="80"/>
      <c r="BC150" s="80"/>
      <c r="BD150" s="80"/>
      <c r="BE150" s="80"/>
      <c r="BF150" s="80"/>
      <c r="BG150" s="199"/>
    </row>
    <row r="151" spans="1:59" ht="15.75" x14ac:dyDescent="0.25">
      <c r="A151" s="274"/>
      <c r="B151" s="160" t="str">
        <f>IF($AI$3=1024,768,IF($AI$3=256,"192",IF($AI$3=64,"48","24")))</f>
        <v>192</v>
      </c>
      <c r="C151" s="68">
        <f>+COUNTIFS(Feuil2!$A$4:$A$300,B151,Feuil2!$H$4:$H$300,0.01)</f>
        <v>0</v>
      </c>
      <c r="D151" s="69">
        <f>+COUNTIFS(results!$F$5:$F$301,'répartition colonne F'!$B$151,results!$M$5:$M$301,'répartition colonne F'!D148,results!$AE$5:$AE$301,1)</f>
        <v>0</v>
      </c>
      <c r="E151" s="69">
        <f>+COUNTIFS(results!$F$5:$F$301,'répartition colonne F'!$B$151,results!$M$5:$M$301,'répartition colonne F'!E148,results!$AE$5:$AE$301,1)</f>
        <v>0</v>
      </c>
      <c r="F151" s="69">
        <f>+COUNTIFS(results!$F$5:$F$301,'répartition colonne F'!$B$151,results!$M$5:$M$301,'répartition colonne F'!F148,results!$AE$5:$AE$301,1)</f>
        <v>0</v>
      </c>
      <c r="G151" s="69">
        <f>+COUNTIFS(results!$F$5:$F$301,'répartition colonne F'!$B$151,results!$M$5:$M$301,'répartition colonne F'!G148,results!$AE$5:$AE$301,1)</f>
        <v>0</v>
      </c>
      <c r="H151" s="69">
        <f>+COUNTIFS(results!$F$5:$F$301,'répartition colonne F'!$B$151,results!$M$5:$M$301,'répartition colonne F'!H148,results!$AE$5:$AE$301,1)</f>
        <v>0</v>
      </c>
      <c r="I151" s="69">
        <f>+COUNTIFS(results!$F$5:$F$301,'répartition colonne F'!$B$151,results!$M$5:$M$301,'répartition colonne F'!I148,results!$AE$5:$AE$301,1)</f>
        <v>0</v>
      </c>
      <c r="J151" s="69">
        <f>+COUNTIFS(results!$F$5:$F$301,'répartition colonne F'!$B$151,results!$M$5:$M$301,'répartition colonne F'!J148,results!$AE$5:$AE$301,1)</f>
        <v>0</v>
      </c>
      <c r="K151" s="69">
        <f>+COUNTIFS(results!$F$5:$F$301,'répartition colonne F'!$B$151,results!$M$5:$M$301,'répartition colonne F'!K148,results!$AE$5:$AE$301,1)</f>
        <v>0</v>
      </c>
      <c r="L151" s="69">
        <f>+COUNTIFS(results!$F$5:$F$301,'répartition colonne F'!$B$151,results!$M$5:$M$301,'répartition colonne F'!L148,results!$AE$5:$AE$301,1)</f>
        <v>0</v>
      </c>
      <c r="M151" s="69">
        <f>+COUNTIFS(results!$F$5:$F$301,'répartition colonne F'!$B$151,results!$M$5:$M$301,'répartition colonne F'!M148,results!$AE$5:$AE$301,1)</f>
        <v>0</v>
      </c>
      <c r="N151" s="69">
        <f>+COUNTIFS(results!$F$5:$F$301,'répartition colonne F'!$B$151,results!$M$5:$M$301,'répartition colonne F'!N148,results!$AE$5:$AE$301,1)</f>
        <v>0</v>
      </c>
      <c r="O151" s="69">
        <f>+COUNTIFS(results!$F$5:$F$301,'répartition colonne F'!$B$151,results!$M$5:$M$301,'répartition colonne F'!O148,results!$AE$5:$AE$301,1)</f>
        <v>0</v>
      </c>
      <c r="P151" s="69">
        <f>+COUNTIFS(results!$F$5:$F$301,'répartition colonne F'!$B$151,results!$M$5:$M$301,'répartition colonne F'!P148,results!$AE$5:$AE$301,1)</f>
        <v>0</v>
      </c>
      <c r="Q151" s="69">
        <f>+COUNTIFS(results!$F$5:$F$301,'répartition colonne F'!$B$151,results!$M$5:$M$301,'répartition colonne F'!Q148,results!$AE$5:$AE$301,1)</f>
        <v>0</v>
      </c>
      <c r="R151" s="69">
        <f>+COUNTIFS(results!$F$5:$F$301,'répartition colonne F'!$B$151,results!$M$5:$M$301,'répartition colonne F'!R148,results!$AE$5:$AE$301,1)</f>
        <v>0</v>
      </c>
      <c r="S151" s="69">
        <f>+COUNTIFS(results!$F$5:$F$301,'répartition colonne F'!$B$151,results!$M$5:$M$301,'répartition colonne F'!S148,results!$AE$5:$AE$301,1)</f>
        <v>0</v>
      </c>
      <c r="T151" s="69">
        <f>+COUNTIFS(results!$F$5:$F$301,'répartition colonne F'!$B$151,results!$M$5:$M$301,'répartition colonne F'!T148,results!$AE$5:$AE$301,1)</f>
        <v>0</v>
      </c>
      <c r="U151" s="69">
        <f>+COUNTIFS(results!$F$5:$F$301,'répartition colonne F'!$B$151,results!$M$5:$M$301,'répartition colonne F'!U148,results!$AE$5:$AE$301,1)</f>
        <v>0</v>
      </c>
      <c r="V151" s="69">
        <f>+COUNTIFS(results!$F$5:$F$301,'répartition colonne F'!$B$151,results!$M$5:$M$301,'répartition colonne F'!V148,results!$AE$5:$AE$301,1)</f>
        <v>0</v>
      </c>
      <c r="W151" s="69">
        <f>+COUNTIFS(results!$F$5:$F$301,'répartition colonne F'!$B$151,results!$M$5:$M$301,'répartition colonne F'!W148,results!$AE$5:$AE$301,1)</f>
        <v>0</v>
      </c>
      <c r="X151" s="69">
        <f>+COUNTIFS(results!$F$5:$F$301,'répartition colonne F'!$B$151,results!$M$5:$M$301,'répartition colonne F'!X148,results!$AE$5:$AE$301,1)</f>
        <v>0</v>
      </c>
      <c r="Y151" s="69">
        <f>+COUNTIFS(results!$F$5:$F$301,'répartition colonne F'!$B$151,results!$M$5:$M$301,'répartition colonne F'!Y148,results!$AE$5:$AE$301,1)</f>
        <v>0</v>
      </c>
      <c r="Z151" s="69">
        <f>+COUNTIFS(results!$F$5:$F$301,'répartition colonne F'!$B$151,results!$M$5:$M$301,'répartition colonne F'!Z148,results!$AE$5:$AE$301,1)</f>
        <v>0</v>
      </c>
      <c r="AA151" s="69">
        <f>+COUNTIFS(results!$F$5:$F$301,'répartition colonne F'!$B$151,results!$M$5:$M$301,'répartition colonne F'!AA148,results!$AE$5:$AE$301,1)</f>
        <v>0</v>
      </c>
      <c r="AB151" s="69">
        <f>+COUNTIFS(results!$F$5:$F$301,'répartition colonne F'!$B$151,results!$M$5:$M$301,'répartition colonne F'!AB148,results!$AE$5:$AE$301,1)</f>
        <v>0</v>
      </c>
      <c r="AC151" s="70">
        <f>+COUNTIFS(results!$F$5:$F$301,'répartition colonne F'!$B$151,results!$M$5:$M$301,'répartition colonne F'!AC148,results!$AE$5:$AE$301,1)</f>
        <v>0</v>
      </c>
      <c r="AD151" s="70">
        <f>+COUNTIFS(results!$F$5:$F$301,'répartition colonne F'!$B$151,results!$M$5:$M$301,'répartition colonne F'!AD148,results!$AE$5:$AE$301,1)</f>
        <v>0</v>
      </c>
      <c r="AE151" s="71">
        <f>+COUNTIFS(results!$F$5:$F$301,'répartition colonne F'!$B$151,results!$M$5:$M$301,'répartition colonne F'!AE148,results!$AE$5:$AE$301,1)</f>
        <v>0</v>
      </c>
      <c r="AF151" s="70">
        <f>+COUNTIFS(results!$F$5:$F$301,'répartition colonne F'!$B$151,results!$M$5:$M$301,'répartition colonne F'!AF148,results!$AE$5:$AE$301,1)</f>
        <v>0</v>
      </c>
      <c r="AG151" s="68">
        <f>+COUNTIFS(Feuil2!$A$4:$A$300,B151,Feuil2!$H$4:$H$300,$AJ$4)</f>
        <v>0</v>
      </c>
      <c r="AP151" s="173"/>
      <c r="AQ151" s="196"/>
      <c r="AR151" s="199"/>
      <c r="AS151" s="80"/>
      <c r="AT151" s="80"/>
      <c r="AU151" s="80"/>
      <c r="AV151" s="80"/>
      <c r="AW151" s="80"/>
      <c r="AX151" s="80"/>
      <c r="AY151" s="80"/>
      <c r="AZ151" s="80"/>
      <c r="BA151" s="80"/>
      <c r="BB151" s="80"/>
      <c r="BC151" s="80"/>
      <c r="BD151" s="80"/>
      <c r="BE151" s="80"/>
      <c r="BF151" s="80"/>
      <c r="BG151" s="199"/>
    </row>
    <row r="152" spans="1:59" ht="15.75" x14ac:dyDescent="0.25">
      <c r="A152" s="274"/>
      <c r="B152" s="160" t="str">
        <f>IF($AI$3=1024,512,IF($AI$3=256,"128",IF($AI$3=64,"32","16")))</f>
        <v>128</v>
      </c>
      <c r="C152" s="68">
        <f>+COUNTIFS(Feuil2!$A$4:$A$300,B152,Feuil2!$H$4:$H$300,0.01)</f>
        <v>0</v>
      </c>
      <c r="D152" s="69">
        <f>+COUNTIFS(results!$F$5:$F$301,'répartition colonne F'!$B$152,results!$M$5:$M$301,'répartition colonne F'!D148,results!$AE$5:$AE$301,1)</f>
        <v>0</v>
      </c>
      <c r="E152" s="69">
        <f>+COUNTIFS(results!$F$5:$F$301,'répartition colonne F'!$B$152,results!$M$5:$M$301,'répartition colonne F'!E148,results!$AE$5:$AE$301,1)</f>
        <v>0</v>
      </c>
      <c r="F152" s="69">
        <f>+COUNTIFS(results!$F$5:$F$301,'répartition colonne F'!$B$152,results!$M$5:$M$301,'répartition colonne F'!F148,results!$AE$5:$AE$301,1)</f>
        <v>0</v>
      </c>
      <c r="G152" s="69">
        <f>+COUNTIFS(results!$F$5:$F$301,'répartition colonne F'!$B$152,results!$M$5:$M$301,'répartition colonne F'!G148,results!$AE$5:$AE$301,1)</f>
        <v>0</v>
      </c>
      <c r="H152" s="69">
        <f>+COUNTIFS(results!$F$5:$F$301,'répartition colonne F'!$B$152,results!$M$5:$M$301,'répartition colonne F'!H148,results!$AE$5:$AE$301,1)</f>
        <v>0</v>
      </c>
      <c r="I152" s="69">
        <f>+COUNTIFS(results!$F$5:$F$301,'répartition colonne F'!$B$152,results!$M$5:$M$301,'répartition colonne F'!I148,results!$AE$5:$AE$301,1)</f>
        <v>0</v>
      </c>
      <c r="J152" s="69">
        <f>+COUNTIFS(results!$F$5:$F$301,'répartition colonne F'!$B$152,results!$M$5:$M$301,'répartition colonne F'!J148,results!$AE$5:$AE$301,1)</f>
        <v>0</v>
      </c>
      <c r="K152" s="69">
        <f>+COUNTIFS(results!$F$5:$F$301,'répartition colonne F'!$B$152,results!$M$5:$M$301,'répartition colonne F'!K148,results!$AE$5:$AE$301,1)</f>
        <v>0</v>
      </c>
      <c r="L152" s="69">
        <f>+COUNTIFS(results!$F$5:$F$301,'répartition colonne F'!$B$152,results!$M$5:$M$301,'répartition colonne F'!L148,results!$AE$5:$AE$301,1)</f>
        <v>0</v>
      </c>
      <c r="M152" s="69">
        <f>+COUNTIFS(results!$F$5:$F$301,'répartition colonne F'!$B$152,results!$M$5:$M$301,'répartition colonne F'!M148,results!$AE$5:$AE$301,1)</f>
        <v>0</v>
      </c>
      <c r="N152" s="69">
        <f>+COUNTIFS(results!$F$5:$F$301,'répartition colonne F'!$B$152,results!$M$5:$M$301,'répartition colonne F'!N148,results!$AE$5:$AE$301,1)</f>
        <v>0</v>
      </c>
      <c r="O152" s="69">
        <f>+COUNTIFS(results!$F$5:$F$301,'répartition colonne F'!$B$152,results!$M$5:$M$301,'répartition colonne F'!O148,results!$AE$5:$AE$301,1)</f>
        <v>0</v>
      </c>
      <c r="P152" s="69">
        <f>+COUNTIFS(results!$F$5:$F$301,'répartition colonne F'!$B$152,results!$M$5:$M$301,'répartition colonne F'!P148,results!$AE$5:$AE$301,1)</f>
        <v>0</v>
      </c>
      <c r="Q152" s="69">
        <f>+COUNTIFS(results!$F$5:$F$301,'répartition colonne F'!$B$152,results!$M$5:$M$301,'répartition colonne F'!Q148,results!$AE$5:$AE$301,1)</f>
        <v>0</v>
      </c>
      <c r="R152" s="69">
        <f>+COUNTIFS(results!$F$5:$F$301,'répartition colonne F'!$B$152,results!$M$5:$M$301,'répartition colonne F'!R148,results!$AE$5:$AE$301,1)</f>
        <v>0</v>
      </c>
      <c r="S152" s="69">
        <f>+COUNTIFS(results!$F$5:$F$301,'répartition colonne F'!$B$152,results!$M$5:$M$301,'répartition colonne F'!S148,results!$AE$5:$AE$301,1)</f>
        <v>0</v>
      </c>
      <c r="T152" s="69">
        <f>+COUNTIFS(results!$F$5:$F$301,'répartition colonne F'!$B$152,results!$M$5:$M$301,'répartition colonne F'!T148,results!$AE$5:$AE$301,1)</f>
        <v>0</v>
      </c>
      <c r="U152" s="69">
        <f>+COUNTIFS(results!$F$5:$F$301,'répartition colonne F'!$B$152,results!$M$5:$M$301,'répartition colonne F'!U148,results!$AE$5:$AE$301,1)</f>
        <v>0</v>
      </c>
      <c r="V152" s="69">
        <f>+COUNTIFS(results!$F$5:$F$301,'répartition colonne F'!$B$152,results!$M$5:$M$301,'répartition colonne F'!V148,results!$AE$5:$AE$301,1)</f>
        <v>0</v>
      </c>
      <c r="W152" s="69">
        <f>+COUNTIFS(results!$F$5:$F$301,'répartition colonne F'!$B$152,results!$M$5:$M$301,'répartition colonne F'!W148,results!$AE$5:$AE$301,1)</f>
        <v>0</v>
      </c>
      <c r="X152" s="69">
        <f>+COUNTIFS(results!$F$5:$F$301,'répartition colonne F'!$B$152,results!$M$5:$M$301,'répartition colonne F'!X148,results!$AE$5:$AE$301,1)</f>
        <v>0</v>
      </c>
      <c r="Y152" s="69">
        <f>+COUNTIFS(results!$F$5:$F$301,'répartition colonne F'!$B$152,results!$M$5:$M$301,'répartition colonne F'!Y148,results!$AE$5:$AE$301,1)</f>
        <v>0</v>
      </c>
      <c r="Z152" s="69">
        <f>+COUNTIFS(results!$F$5:$F$301,'répartition colonne F'!$B$152,results!$M$5:$M$301,'répartition colonne F'!Z148,results!$AE$5:$AE$301,1)</f>
        <v>0</v>
      </c>
      <c r="AA152" s="69">
        <f>+COUNTIFS(results!$F$5:$F$301,'répartition colonne F'!$B$152,results!$M$5:$M$301,'répartition colonne F'!AA148,results!$AE$5:$AE$301,1)</f>
        <v>0</v>
      </c>
      <c r="AB152" s="70">
        <f>+COUNTIFS(results!$F$5:$F$301,'répartition colonne F'!$B$152,results!$M$5:$M$301,'répartition colonne F'!AB148,results!$AE$5:$AE$301,1)</f>
        <v>0</v>
      </c>
      <c r="AC152" s="70">
        <f>+COUNTIFS(results!$F$5:$F$301,'répartition colonne F'!$B$152,results!$M$5:$M$301,'répartition colonne F'!AC148,results!$AE$5:$AE$301,1)</f>
        <v>0</v>
      </c>
      <c r="AD152" s="71">
        <f>+COUNTIFS(results!$F$5:$F$301,'répartition colonne F'!$B$152,results!$M$5:$M$301,'répartition colonne F'!AD148,results!$AE$5:$AE$301,1)</f>
        <v>0</v>
      </c>
      <c r="AE152" s="70">
        <f>+COUNTIFS(results!$F$5:$F$301,'répartition colonne F'!$B$152,results!$M$5:$M$301,'répartition colonne F'!AE148,results!$AE$5:$AE$301,1)</f>
        <v>0</v>
      </c>
      <c r="AF152" s="70">
        <f>+COUNTIFS(results!$F$5:$F$301,'répartition colonne F'!$B$152,results!$M$5:$M$301,'répartition colonne F'!AF148,results!$AE$5:$AE$301,1)</f>
        <v>0</v>
      </c>
      <c r="AG152" s="68">
        <f>+COUNTIFS(Feuil2!$A$4:$A$300,B152,Feuil2!$H$4:$H$300,$AJ$4)</f>
        <v>0</v>
      </c>
      <c r="AL152" t="str">
        <f>IF(results!$M$3="Etest",IF(AD155=0,1),"BMD")</f>
        <v>BMD</v>
      </c>
      <c r="AM152">
        <v>12</v>
      </c>
      <c r="AP152" s="173"/>
      <c r="AQ152" s="196"/>
      <c r="AR152" s="199"/>
      <c r="AS152" s="80"/>
      <c r="AT152" s="80"/>
      <c r="AU152" s="80"/>
      <c r="AV152" s="80"/>
      <c r="AW152" s="80"/>
      <c r="AX152" s="80"/>
      <c r="AY152" s="80"/>
      <c r="AZ152" s="80"/>
      <c r="BA152" s="80"/>
      <c r="BB152" s="80"/>
      <c r="BC152" s="80"/>
      <c r="BD152" s="80"/>
      <c r="BE152" s="80"/>
      <c r="BF152" s="80"/>
      <c r="BG152" s="199"/>
    </row>
    <row r="153" spans="1:59" ht="15.75" x14ac:dyDescent="0.25">
      <c r="A153" s="274"/>
      <c r="B153" s="160" t="str">
        <f>IF($AI$3=1024,384,IF($AI$3=256,"96",IF($AI$3=64,"24","12")))</f>
        <v>96</v>
      </c>
      <c r="C153" s="68">
        <f>+COUNTIFS(Feuil2!$A$4:$A$300,B153,Feuil2!$H$4:$H$300,0.01)</f>
        <v>0</v>
      </c>
      <c r="D153" s="69">
        <f>+COUNTIFS(results!$F$5:$F$301,'répartition colonne F'!$B$153,results!$M$5:$M$301,'répartition colonne F'!D148,results!$AE$5:$AE$301,1)</f>
        <v>0</v>
      </c>
      <c r="E153" s="69">
        <f>+COUNTIFS(results!$F$5:$F$301,'répartition colonne F'!$B$153,results!$M$5:$M$301,'répartition colonne F'!E148,results!$AE$5:$AE$301,1)</f>
        <v>0</v>
      </c>
      <c r="F153" s="69">
        <f>+COUNTIFS(results!$F$5:$F$301,'répartition colonne F'!$B$153,results!$M$5:$M$301,'répartition colonne F'!F148,results!$AE$5:$AE$301,1)</f>
        <v>0</v>
      </c>
      <c r="G153" s="69">
        <f>+COUNTIFS(results!$F$5:$F$301,'répartition colonne F'!$B$153,results!$M$5:$M$301,'répartition colonne F'!G148,results!$AE$5:$AE$301,1)</f>
        <v>0</v>
      </c>
      <c r="H153" s="69">
        <f>+COUNTIFS(results!$F$5:$F$301,'répartition colonne F'!$B$153,results!$M$5:$M$301,'répartition colonne F'!H148,results!$AE$5:$AE$301,1)</f>
        <v>0</v>
      </c>
      <c r="I153" s="69">
        <f>+COUNTIFS(results!$F$5:$F$301,'répartition colonne F'!$B$153,results!$M$5:$M$301,'répartition colonne F'!I148,results!$AE$5:$AE$301,1)</f>
        <v>0</v>
      </c>
      <c r="J153" s="69">
        <f>+COUNTIFS(results!$F$5:$F$301,'répartition colonne F'!$B$153,results!$M$5:$M$301,'répartition colonne F'!J148,results!$AE$5:$AE$301,1)</f>
        <v>0</v>
      </c>
      <c r="K153" s="69">
        <f>+COUNTIFS(results!$F$5:$F$301,'répartition colonne F'!$B$153,results!$M$5:$M$301,'répartition colonne F'!K148,results!$AE$5:$AE$301,1)</f>
        <v>0</v>
      </c>
      <c r="L153" s="69">
        <f>+COUNTIFS(results!$F$5:$F$301,'répartition colonne F'!$B$153,results!$M$5:$M$301,'répartition colonne F'!L148,results!$AE$5:$AE$301,1)</f>
        <v>0</v>
      </c>
      <c r="M153" s="69">
        <f>+COUNTIFS(results!$F$5:$F$301,'répartition colonne F'!$B$153,results!$M$5:$M$301,'répartition colonne F'!M148,results!$AE$5:$AE$301,1)</f>
        <v>0</v>
      </c>
      <c r="N153" s="69">
        <f>+COUNTIFS(results!$F$5:$F$301,'répartition colonne F'!$B$153,results!$M$5:$M$301,'répartition colonne F'!N148,results!$AE$5:$AE$301,1)</f>
        <v>0</v>
      </c>
      <c r="O153" s="69">
        <f>+COUNTIFS(results!$F$5:$F$301,'répartition colonne F'!$B$153,results!$M$5:$M$301,'répartition colonne F'!O148,results!$AE$5:$AE$301,1)</f>
        <v>0</v>
      </c>
      <c r="P153" s="69">
        <f>+COUNTIFS(results!$F$5:$F$301,'répartition colonne F'!$B$153,results!$M$5:$M$301,'répartition colonne F'!P148,results!$AE$5:$AE$301,1)</f>
        <v>0</v>
      </c>
      <c r="Q153" s="69">
        <f>+COUNTIFS(results!$F$5:$F$301,'répartition colonne F'!$B$153,results!$M$5:$M$301,'répartition colonne F'!Q148,results!$AE$5:$AE$301,1)</f>
        <v>0</v>
      </c>
      <c r="R153" s="69">
        <f>+COUNTIFS(results!$F$5:$F$301,'répartition colonne F'!$B$153,results!$M$5:$M$301,'répartition colonne F'!R148,results!$AE$5:$AE$301,1)</f>
        <v>0</v>
      </c>
      <c r="S153" s="69">
        <f>+COUNTIFS(results!$F$5:$F$301,'répartition colonne F'!$B$153,results!$M$5:$M$301,'répartition colonne F'!S148,results!$AE$5:$AE$301,1)</f>
        <v>0</v>
      </c>
      <c r="T153" s="69">
        <f>+COUNTIFS(results!$F$5:$F$301,'répartition colonne F'!$B$153,results!$M$5:$M$301,'répartition colonne F'!T148,results!$AE$5:$AE$301,1)</f>
        <v>0</v>
      </c>
      <c r="U153" s="69">
        <f>+COUNTIFS(results!$F$5:$F$301,'répartition colonne F'!$B$153,results!$M$5:$M$301,'répartition colonne F'!U148,results!$AE$5:$AE$301,1)</f>
        <v>0</v>
      </c>
      <c r="V153" s="69">
        <f>+COUNTIFS(results!$F$5:$F$301,'répartition colonne F'!$B$153,results!$M$5:$M$301,'répartition colonne F'!V148,results!$AE$5:$AE$301,1)</f>
        <v>0</v>
      </c>
      <c r="W153" s="69">
        <f>+COUNTIFS(results!$F$5:$F$301,'répartition colonne F'!$B$153,results!$M$5:$M$301,'répartition colonne F'!W148,results!$AE$5:$AE$301,1)</f>
        <v>0</v>
      </c>
      <c r="X153" s="69">
        <f>+COUNTIFS(results!$F$5:$F$301,'répartition colonne F'!$B$153,results!$M$5:$M$301,'répartition colonne F'!X148,results!$AE$5:$AE$301,1)</f>
        <v>0</v>
      </c>
      <c r="Y153" s="69">
        <f>+COUNTIFS(results!$F$5:$F$301,'répartition colonne F'!$B$153,results!$M$5:$M$301,'répartition colonne F'!Y148,results!$AE$5:$AE$301,1)</f>
        <v>0</v>
      </c>
      <c r="Z153" s="69">
        <f>+COUNTIFS(results!$F$5:$F$301,'répartition colonne F'!$B$153,results!$M$5:$M$301,'répartition colonne F'!Z148,results!$AE$5:$AE$301,1)</f>
        <v>0</v>
      </c>
      <c r="AA153" s="70">
        <f>+COUNTIFS(results!$F$5:$F$301,'répartition colonne F'!$B$153,results!$M$5:$M$301,'répartition colonne F'!AA148,results!$AE$5:$AE$301,1)</f>
        <v>0</v>
      </c>
      <c r="AB153" s="70">
        <f>+COUNTIFS(results!$F$5:$F$301,'répartition colonne F'!$B$153,results!$M$5:$M$301,'répartition colonne F'!AB148,results!$AE$5:$AE$301,1)</f>
        <v>0</v>
      </c>
      <c r="AC153" s="71">
        <f>+COUNTIFS(results!$F$5:$F$301,'répartition colonne F'!$B$153,results!$M$5:$M$301,'répartition colonne F'!AC148,results!$AE$5:$AE$301,1)</f>
        <v>0</v>
      </c>
      <c r="AD153" s="70">
        <f>+COUNTIFS(results!$F$5:$F$301,'répartition colonne F'!$B$153,results!$M$5:$M$301,'répartition colonne F'!AD148,results!$AE$5:$AE$301,1)</f>
        <v>0</v>
      </c>
      <c r="AE153" s="70">
        <f>+COUNTIFS(results!$F$5:$F$301,'répartition colonne F'!$B$153,results!$M$5:$M$301,'répartition colonne F'!AE148,results!$AE$5:$AE$301,1)</f>
        <v>0</v>
      </c>
      <c r="AF153" s="205">
        <f>+COUNTIFS(results!$F$5:$F$301,'répartition colonne F'!$B$153,results!$M$5:$M$301,'répartition colonne F'!AF148,results!$AE$5:$AE$301,1)</f>
        <v>0</v>
      </c>
      <c r="AG153" s="68">
        <f>+COUNTIFS(Feuil2!$A$4:$A$300,B153,Feuil2!$H$4:$H$300,$AJ$4)</f>
        <v>0</v>
      </c>
      <c r="AP153" s="173"/>
      <c r="AQ153" s="196"/>
      <c r="AR153" s="199"/>
      <c r="AS153" s="80"/>
      <c r="AT153" s="80"/>
      <c r="AU153" s="80"/>
      <c r="AV153" s="80"/>
      <c r="AW153" s="80"/>
      <c r="AX153" s="80"/>
      <c r="AY153" s="80"/>
      <c r="AZ153" s="80"/>
      <c r="BA153" s="80"/>
      <c r="BB153" s="80"/>
      <c r="BC153" s="80"/>
      <c r="BD153" s="80"/>
      <c r="BE153" s="80"/>
      <c r="BF153" s="80"/>
      <c r="BG153" s="199"/>
    </row>
    <row r="154" spans="1:59" ht="15.75" x14ac:dyDescent="0.25">
      <c r="A154" s="274"/>
      <c r="B154" s="160" t="str">
        <f>IF($AI$3=1024,256,IF($AI$3=256,"64",IF($AI$3=64,"16","8")))</f>
        <v>64</v>
      </c>
      <c r="C154" s="68">
        <f>+COUNTIFS(Feuil2!$A$4:$A$300,B154,Feuil2!$H$4:$H$300,0.01)</f>
        <v>0</v>
      </c>
      <c r="D154" s="69">
        <f>+COUNTIFS(results!$F$5:$F$301,'répartition colonne F'!$B$154,results!$M$5:$M$301,'répartition colonne F'!D148,results!$AE$5:$AE$301,1)</f>
        <v>0</v>
      </c>
      <c r="E154" s="69">
        <f>+COUNTIFS(results!$F$5:$F$301,'répartition colonne F'!$B$154,results!$M$5:$M$301,'répartition colonne F'!E148,results!$AE$5:$AE$301,1)</f>
        <v>0</v>
      </c>
      <c r="F154" s="69">
        <f>+COUNTIFS(results!$F$5:$F$301,'répartition colonne F'!$B$154,results!$M$5:$M$301,'répartition colonne F'!F148,results!$AE$5:$AE$301,1)</f>
        <v>0</v>
      </c>
      <c r="G154" s="69">
        <f>+COUNTIFS(results!$F$5:$F$301,'répartition colonne F'!$B$154,results!$M$5:$M$301,'répartition colonne F'!G148,results!$AE$5:$AE$301,1)</f>
        <v>0</v>
      </c>
      <c r="H154" s="69">
        <f>+COUNTIFS(results!$F$5:$F$301,'répartition colonne F'!$B$154,results!$M$5:$M$301,'répartition colonne F'!H148,results!$AE$5:$AE$301,1)</f>
        <v>0</v>
      </c>
      <c r="I154" s="69">
        <f>+COUNTIFS(results!$F$5:$F$301,'répartition colonne F'!$B$154,results!$M$5:$M$301,'répartition colonne F'!I148,results!$AE$5:$AE$301,1)</f>
        <v>0</v>
      </c>
      <c r="J154" s="69">
        <f>+COUNTIFS(results!$F$5:$F$301,'répartition colonne F'!$B$154,results!$M$5:$M$301,'répartition colonne F'!J148,results!$AE$5:$AE$301,1)</f>
        <v>0</v>
      </c>
      <c r="K154" s="69">
        <f>+COUNTIFS(results!$F$5:$F$301,'répartition colonne F'!$B$154,results!$M$5:$M$301,'répartition colonne F'!K148,results!$AE$5:$AE$301,1)</f>
        <v>0</v>
      </c>
      <c r="L154" s="69">
        <f>+COUNTIFS(results!$F$5:$F$301,'répartition colonne F'!$B$154,results!$M$5:$M$301,'répartition colonne F'!L148,results!$AE$5:$AE$301,1)</f>
        <v>0</v>
      </c>
      <c r="M154" s="69">
        <f>+COUNTIFS(results!$F$5:$F$301,'répartition colonne F'!$B$154,results!$M$5:$M$301,'répartition colonne F'!M148,results!$AE$5:$AE$301,1)</f>
        <v>0</v>
      </c>
      <c r="N154" s="69">
        <f>+COUNTIFS(results!$F$5:$F$301,'répartition colonne F'!$B$154,results!$M$5:$M$301,'répartition colonne F'!N148,results!$AE$5:$AE$301,1)</f>
        <v>0</v>
      </c>
      <c r="O154" s="69">
        <f>+COUNTIFS(results!$F$5:$F$301,'répartition colonne F'!$B$154,results!$M$5:$M$301,'répartition colonne F'!O148,results!$AE$5:$AE$301,1)</f>
        <v>0</v>
      </c>
      <c r="P154" s="69">
        <f>+COUNTIFS(results!$F$5:$F$301,'répartition colonne F'!$B$154,results!$M$5:$M$301,'répartition colonne F'!P148,results!$AE$5:$AE$301,1)</f>
        <v>0</v>
      </c>
      <c r="Q154" s="69">
        <f>+COUNTIFS(results!$F$5:$F$301,'répartition colonne F'!$B$154,results!$M$5:$M$301,'répartition colonne F'!Q148,results!$AE$5:$AE$301,1)</f>
        <v>0</v>
      </c>
      <c r="R154" s="69">
        <f>+COUNTIFS(results!$F$5:$F$301,'répartition colonne F'!$B$154,results!$M$5:$M$301,'répartition colonne F'!R148,results!$AE$5:$AE$301,1)</f>
        <v>0</v>
      </c>
      <c r="S154" s="69">
        <f>+COUNTIFS(results!$F$5:$F$301,'répartition colonne F'!$B$154,results!$M$5:$M$301,'répartition colonne F'!S148,results!$AE$5:$AE$301,1)</f>
        <v>0</v>
      </c>
      <c r="T154" s="69">
        <f>+COUNTIFS(results!$F$5:$F$301,'répartition colonne F'!$B$154,results!$M$5:$M$301,'répartition colonne F'!T148,results!$AE$5:$AE$301,1)</f>
        <v>0</v>
      </c>
      <c r="U154" s="69">
        <f>+COUNTIFS(results!$F$5:$F$301,'répartition colonne F'!$B$154,results!$M$5:$M$301,'répartition colonne F'!U148,results!$AE$5:$AE$301,1)</f>
        <v>0</v>
      </c>
      <c r="V154" s="69">
        <f>+COUNTIFS(results!$F$5:$F$301,'répartition colonne F'!$B$154,results!$M$5:$M$301,'répartition colonne F'!V148,results!$AE$5:$AE$301,1)</f>
        <v>0</v>
      </c>
      <c r="W154" s="69">
        <f>+COUNTIFS(results!$F$5:$F$301,'répartition colonne F'!$B$154,results!$M$5:$M$301,'répartition colonne F'!W148,results!$AE$5:$AE$301,1)</f>
        <v>0</v>
      </c>
      <c r="X154" s="69">
        <f>+COUNTIFS(results!$F$5:$F$301,'répartition colonne F'!$B$154,results!$M$5:$M$301,'répartition colonne F'!X148,results!$AE$5:$AE$301,1)</f>
        <v>0</v>
      </c>
      <c r="Y154" s="69">
        <f>+COUNTIFS(results!$F$5:$F$301,'répartition colonne F'!$B$154,results!$M$5:$M$301,'répartition colonne F'!Y148,results!$AE$5:$AE$301,1)</f>
        <v>0</v>
      </c>
      <c r="Z154" s="70">
        <f>+COUNTIFS(results!$F$5:$F$301,'répartition colonne F'!$B$154,results!$M$5:$M$301,'répartition colonne F'!Z148,results!$AE$5:$AE$301,1)</f>
        <v>0</v>
      </c>
      <c r="AA154" s="70">
        <f>+COUNTIFS(results!$F$5:$F$301,'répartition colonne F'!$B$154,results!$M$5:$M$301,'répartition colonne F'!AA148,results!$AE$5:$AE$301,1)</f>
        <v>0</v>
      </c>
      <c r="AB154" s="71">
        <f>+COUNTIFS(results!$F$5:$F$301,'répartition colonne F'!$B$154,results!$M$5:$M$301,'répartition colonne F'!AB148,results!$AE$5:$AE$301,1)</f>
        <v>0</v>
      </c>
      <c r="AC154" s="70">
        <f>+COUNTIFS(results!$F$5:$F$301,'répartition colonne F'!$B$154,results!$M$5:$M$301,'répartition colonne F'!AC148,results!$AE$5:$AE$301,1)</f>
        <v>0</v>
      </c>
      <c r="AD154" s="70">
        <f>+COUNTIFS(results!$F$5:$F$301,'répartition colonne F'!$B$154,results!$M$5:$M$301,'répartition colonne F'!AD148,results!$AE$5:$AE$301,1)</f>
        <v>0</v>
      </c>
      <c r="AE154" s="69">
        <f>+COUNTIFS(results!$F$5:$F$301,'répartition colonne F'!$B$154,results!$M$5:$M$301,'répartition colonne F'!AE148,results!$AE$5:$AE$301,1)</f>
        <v>0</v>
      </c>
      <c r="AF154" s="69">
        <f>+COUNTIFS(results!$F$5:$F$301,'répartition colonne F'!$B$154,results!$M$5:$M$301,'répartition colonne F'!AF148,results!$AE$5:$AE$301,1)</f>
        <v>0</v>
      </c>
      <c r="AG154" s="68">
        <f>+COUNTIFS(Feuil2!$A$4:$A$300,B154,Feuil2!$H$4:$H$300,$AJ$4)</f>
        <v>0</v>
      </c>
      <c r="AL154" t="str">
        <f>IF(results!$M$3="Etest",IF(AB157=0,1),"BMD")</f>
        <v>BMD</v>
      </c>
      <c r="AM154">
        <v>6</v>
      </c>
      <c r="AP154" s="173"/>
      <c r="AQ154" s="196"/>
      <c r="AR154" s="199"/>
      <c r="AS154" s="80"/>
      <c r="AT154" s="80"/>
      <c r="AU154" s="80"/>
      <c r="AV154" s="80"/>
      <c r="AW154" s="80"/>
      <c r="AX154" s="80"/>
      <c r="AY154" s="80"/>
      <c r="AZ154" s="80"/>
      <c r="BA154" s="80"/>
      <c r="BB154" s="80"/>
      <c r="BC154" s="80"/>
      <c r="BD154" s="80"/>
      <c r="BE154" s="80"/>
      <c r="BF154" s="80"/>
      <c r="BG154" s="199"/>
    </row>
    <row r="155" spans="1:59" ht="15.75" x14ac:dyDescent="0.25">
      <c r="A155" s="274"/>
      <c r="B155" s="160" t="str">
        <f>IF($AI$3=1024,192,IF($AI$3=256,"48",IF($AI$3=64,"12","6")))</f>
        <v>48</v>
      </c>
      <c r="C155" s="68">
        <f>+COUNTIFS(Feuil2!$A$4:$A$300,B155,Feuil2!$H$4:$H$300,0.01)</f>
        <v>0</v>
      </c>
      <c r="D155" s="69">
        <f>+COUNTIFS(results!$F$5:$F$301,'répartition colonne F'!$B$155,results!$M$5:$M$301,'répartition colonne F'!D148,results!$AE$5:$AE$301,1)</f>
        <v>0</v>
      </c>
      <c r="E155" s="69">
        <f>+COUNTIFS(results!$F$5:$F$301,'répartition colonne F'!$B$155,results!$M$5:$M$301,'répartition colonne F'!E148,results!$AE$5:$AE$301,1)</f>
        <v>0</v>
      </c>
      <c r="F155" s="69">
        <f>+COUNTIFS(results!$F$5:$F$301,'répartition colonne F'!$B$155,results!$M$5:$M$301,'répartition colonne F'!F148,results!$AE$5:$AE$301,1)</f>
        <v>0</v>
      </c>
      <c r="G155" s="69">
        <f>+COUNTIFS(results!$F$5:$F$301,'répartition colonne F'!$B$155,results!$M$5:$M$301,'répartition colonne F'!G148,results!$AE$5:$AE$301,1)</f>
        <v>0</v>
      </c>
      <c r="H155" s="69">
        <f>+COUNTIFS(results!$F$5:$F$301,'répartition colonne F'!$B$155,results!$M$5:$M$301,'répartition colonne F'!H148,results!$AE$5:$AE$301,1)</f>
        <v>0</v>
      </c>
      <c r="I155" s="69">
        <f>+COUNTIFS(results!$F$5:$F$301,'répartition colonne F'!$B$155,results!$M$5:$M$301,'répartition colonne F'!I148,results!$AE$5:$AE$301,1)</f>
        <v>0</v>
      </c>
      <c r="J155" s="69">
        <f>+COUNTIFS(results!$F$5:$F$301,'répartition colonne F'!$B$155,results!$M$5:$M$301,'répartition colonne F'!J148,results!$AE$5:$AE$301,1)</f>
        <v>0</v>
      </c>
      <c r="K155" s="69">
        <f>+COUNTIFS(results!$F$5:$F$301,'répartition colonne F'!$B$155,results!$M$5:$M$301,'répartition colonne F'!K148,results!$AE$5:$AE$301,1)</f>
        <v>0</v>
      </c>
      <c r="L155" s="69">
        <f>+COUNTIFS(results!$F$5:$F$301,'répartition colonne F'!$B$155,results!$M$5:$M$301,'répartition colonne F'!L148,results!$AE$5:$AE$301,1)</f>
        <v>0</v>
      </c>
      <c r="M155" s="69">
        <f>+COUNTIFS(results!$F$5:$F$301,'répartition colonne F'!$B$155,results!$M$5:$M$301,'répartition colonne F'!M148,results!$AE$5:$AE$301,1)</f>
        <v>0</v>
      </c>
      <c r="N155" s="69">
        <f>+COUNTIFS(results!$F$5:$F$301,'répartition colonne F'!$B$155,results!$M$5:$M$301,'répartition colonne F'!N148,results!$AE$5:$AE$301,1)</f>
        <v>0</v>
      </c>
      <c r="O155" s="69">
        <f>+COUNTIFS(results!$F$5:$F$301,'répartition colonne F'!$B$155,results!$M$5:$M$301,'répartition colonne F'!O148,results!$AE$5:$AE$301,1)</f>
        <v>0</v>
      </c>
      <c r="P155" s="69">
        <f>+COUNTIFS(results!$F$5:$F$301,'répartition colonne F'!$B$155,results!$M$5:$M$301,'répartition colonne F'!P148,results!$AE$5:$AE$301,1)</f>
        <v>0</v>
      </c>
      <c r="Q155" s="69">
        <f>+COUNTIFS(results!$F$5:$F$301,'répartition colonne F'!$B$155,results!$M$5:$M$301,'répartition colonne F'!Q148,results!$AE$5:$AE$301,1)</f>
        <v>0</v>
      </c>
      <c r="R155" s="69">
        <f>+COUNTIFS(results!$F$5:$F$301,'répartition colonne F'!$B$155,results!$M$5:$M$301,'répartition colonne F'!R148,results!$AE$5:$AE$301,1)</f>
        <v>0</v>
      </c>
      <c r="S155" s="69">
        <f>+COUNTIFS(results!$F$5:$F$301,'répartition colonne F'!$B$155,results!$M$5:$M$301,'répartition colonne F'!S148,results!$AE$5:$AE$301,1)</f>
        <v>0</v>
      </c>
      <c r="T155" s="69">
        <f>+COUNTIFS(results!$F$5:$F$301,'répartition colonne F'!$B$155,results!$M$5:$M$301,'répartition colonne F'!T148,results!$AE$5:$AE$301,1)</f>
        <v>0</v>
      </c>
      <c r="U155" s="69">
        <f>+COUNTIFS(results!$F$5:$F$301,'répartition colonne F'!$B$155,results!$M$5:$M$301,'répartition colonne F'!U148,results!$AE$5:$AE$301,1)</f>
        <v>0</v>
      </c>
      <c r="V155" s="69">
        <f>+COUNTIFS(results!$F$5:$F$301,'répartition colonne F'!$B$155,results!$M$5:$M$301,'répartition colonne F'!V148,results!$AE$5:$AE$301,1)</f>
        <v>0</v>
      </c>
      <c r="W155" s="69">
        <f>+COUNTIFS(results!$F$5:$F$301,'répartition colonne F'!$B$155,results!$M$5:$M$301,'répartition colonne F'!W148,results!$AE$5:$AE$301,1)</f>
        <v>0</v>
      </c>
      <c r="X155" s="69">
        <f>+COUNTIFS(results!$F$5:$F$301,'répartition colonne F'!$B$155,results!$M$5:$M$301,'répartition colonne F'!X148,results!$AE$5:$AE$301,1)</f>
        <v>0</v>
      </c>
      <c r="Y155" s="70">
        <f>+COUNTIFS(results!$F$5:$F$301,'répartition colonne F'!$B$155,results!$M$5:$M$301,'répartition colonne F'!Y148,results!$AE$5:$AE$301,1)</f>
        <v>0</v>
      </c>
      <c r="Z155" s="70">
        <f>+COUNTIFS(results!$F$5:$F$301,'répartition colonne F'!$B$155,results!$M$5:$M$301,'répartition colonne F'!Z148,results!$AE$5:$AE$301,1)</f>
        <v>0</v>
      </c>
      <c r="AA155" s="71">
        <f>+COUNTIFS(results!$F$5:$F$301,'répartition colonne F'!$B$155,results!$M$5:$M$301,'répartition colonne F'!AA148,results!$AE$5:$AE$301,1)</f>
        <v>0</v>
      </c>
      <c r="AB155" s="70">
        <f>+COUNTIFS(results!$F$5:$F$301,'répartition colonne F'!$B$155,results!$M$5:$M$301,'répartition colonne F'!AB148,results!$AE$5:$AE$301,1)</f>
        <v>0</v>
      </c>
      <c r="AC155" s="70">
        <f>+COUNTIFS(results!$F$5:$F$301,'répartition colonne F'!$B$155,results!$M$5:$M$301,'répartition colonne F'!AC148,results!$AE$5:$AE$301,1)</f>
        <v>0</v>
      </c>
      <c r="AD155" s="205">
        <f>+COUNTIFS(results!$F$5:$F$301,'répartition colonne F'!$B$155,results!$M$5:$M$301,'répartition colonne F'!AD148,results!$AE$5:$AE$301,1)</f>
        <v>0</v>
      </c>
      <c r="AE155" s="69">
        <f>+COUNTIFS(results!$F$5:$F$301,'répartition colonne F'!$B$155,results!$M$5:$M$301,'répartition colonne F'!AE148,results!$AE$5:$AE$301,1)</f>
        <v>0</v>
      </c>
      <c r="AF155" s="69">
        <f>+COUNTIFS(results!$F$5:$F$301,'répartition colonne F'!$B$155,results!$M$5:$M$301,'répartition colonne F'!AF148,results!$AE$5:$AE$301,1)</f>
        <v>0</v>
      </c>
      <c r="AG155" s="68">
        <f>+COUNTIFS(Feuil2!$A$4:$A$300,B155,Feuil2!$H$4:$H$300,$AJ$4)</f>
        <v>0</v>
      </c>
      <c r="AP155" s="173"/>
      <c r="AQ155" s="196"/>
      <c r="AR155" s="199"/>
      <c r="AS155" s="80"/>
      <c r="AT155" s="80"/>
      <c r="AU155" s="80"/>
      <c r="AV155" s="80"/>
      <c r="AW155" s="80"/>
      <c r="AX155" s="80"/>
      <c r="AY155" s="80"/>
      <c r="AZ155" s="80"/>
      <c r="BA155" s="80"/>
      <c r="BB155" s="80"/>
      <c r="BC155" s="80"/>
      <c r="BD155" s="80"/>
      <c r="BE155" s="80"/>
      <c r="BF155" s="80"/>
      <c r="BG155" s="199"/>
    </row>
    <row r="156" spans="1:59" ht="15.75" x14ac:dyDescent="0.25">
      <c r="A156" s="274"/>
      <c r="B156" s="160" t="str">
        <f>IF($AI$3=1024,128,IF($AI$3=256,"32",IF($AI$3=64,"8","4")))</f>
        <v>32</v>
      </c>
      <c r="C156" s="68">
        <f>+COUNTIFS(Feuil2!$A$4:$A$300,B156,Feuil2!$H$4:$H$300,0.01)</f>
        <v>0</v>
      </c>
      <c r="D156" s="69">
        <f>+COUNTIFS(results!$F$5:$F$301,'répartition colonne F'!$B$156,results!$M$5:$M$301,'répartition colonne F'!D148,results!$AE$5:$AE$301,1)</f>
        <v>0</v>
      </c>
      <c r="E156" s="69">
        <f>+COUNTIFS(results!$F$5:$F$301,'répartition colonne F'!$B$156,results!$M$5:$M$301,'répartition colonne F'!E148,results!$AE$5:$AE$301,1)</f>
        <v>0</v>
      </c>
      <c r="F156" s="69">
        <f>+COUNTIFS(results!$F$5:$F$301,'répartition colonne F'!$B$156,results!$M$5:$M$301,'répartition colonne F'!F148,results!$AE$5:$AE$301,1)</f>
        <v>0</v>
      </c>
      <c r="G156" s="69">
        <f>+COUNTIFS(results!$F$5:$F$301,'répartition colonne F'!$B$156,results!$M$5:$M$301,'répartition colonne F'!G148,results!$AE$5:$AE$301,1)</f>
        <v>0</v>
      </c>
      <c r="H156" s="69">
        <f>+COUNTIFS(results!$F$5:$F$301,'répartition colonne F'!$B$156,results!$M$5:$M$301,'répartition colonne F'!H148,results!$AE$5:$AE$301,1)</f>
        <v>0</v>
      </c>
      <c r="I156" s="69">
        <f>+COUNTIFS(results!$F$5:$F$301,'répartition colonne F'!$B$156,results!$M$5:$M$301,'répartition colonne F'!I148,results!$AE$5:$AE$301,1)</f>
        <v>0</v>
      </c>
      <c r="J156" s="69">
        <f>+COUNTIFS(results!$F$5:$F$301,'répartition colonne F'!$B$156,results!$M$5:$M$301,'répartition colonne F'!J148,results!$AE$5:$AE$301,1)</f>
        <v>0</v>
      </c>
      <c r="K156" s="69">
        <f>+COUNTIFS(results!$F$5:$F$301,'répartition colonne F'!$B$156,results!$M$5:$M$301,'répartition colonne F'!K148,results!$AE$5:$AE$301,1)</f>
        <v>0</v>
      </c>
      <c r="L156" s="69">
        <f>+COUNTIFS(results!$F$5:$F$301,'répartition colonne F'!$B$156,results!$M$5:$M$301,'répartition colonne F'!L148,results!$AE$5:$AE$301,1)</f>
        <v>0</v>
      </c>
      <c r="M156" s="69">
        <f>+COUNTIFS(results!$F$5:$F$301,'répartition colonne F'!$B$156,results!$M$5:$M$301,'répartition colonne F'!M148,results!$AE$5:$AE$301,1)</f>
        <v>0</v>
      </c>
      <c r="N156" s="69">
        <f>+COUNTIFS(results!$F$5:$F$301,'répartition colonne F'!$B$156,results!$M$5:$M$301,'répartition colonne F'!N148,results!$AE$5:$AE$301,1)</f>
        <v>0</v>
      </c>
      <c r="O156" s="69">
        <f>+COUNTIFS(results!$F$5:$F$301,'répartition colonne F'!$B$156,results!$M$5:$M$301,'répartition colonne F'!O148,results!$AE$5:$AE$301,1)</f>
        <v>0</v>
      </c>
      <c r="P156" s="69">
        <f>+COUNTIFS(results!$F$5:$F$301,'répartition colonne F'!$B$156,results!$M$5:$M$301,'répartition colonne F'!P148,results!$AE$5:$AE$301,1)</f>
        <v>0</v>
      </c>
      <c r="Q156" s="69">
        <f>+COUNTIFS(results!$F$5:$F$301,'répartition colonne F'!$B$156,results!$M$5:$M$301,'répartition colonne F'!Q148,results!$AE$5:$AE$301,1)</f>
        <v>0</v>
      </c>
      <c r="R156" s="69">
        <f>+COUNTIFS(results!$F$5:$F$301,'répartition colonne F'!$B$156,results!$M$5:$M$301,'répartition colonne F'!R148,results!$AE$5:$AE$301,1)</f>
        <v>0</v>
      </c>
      <c r="S156" s="69">
        <f>+COUNTIFS(results!$F$5:$F$301,'répartition colonne F'!$B$156,results!$M$5:$M$301,'répartition colonne F'!S148,results!$AE$5:$AE$301,1)</f>
        <v>0</v>
      </c>
      <c r="T156" s="69">
        <f>+COUNTIFS(results!$F$5:$F$301,'répartition colonne F'!$B$156,results!$M$5:$M$301,'répartition colonne F'!T148,results!$AE$5:$AE$301,1)</f>
        <v>0</v>
      </c>
      <c r="U156" s="69">
        <f>+COUNTIFS(results!$F$5:$F$301,'répartition colonne F'!$B$156,results!$M$5:$M$301,'répartition colonne F'!U148,results!$AE$5:$AE$301,1)</f>
        <v>0</v>
      </c>
      <c r="V156" s="69">
        <f>+COUNTIFS(results!$F$5:$F$301,'répartition colonne F'!$B$156,results!$M$5:$M$301,'répartition colonne F'!V148,results!$AE$5:$AE$301,1)</f>
        <v>0</v>
      </c>
      <c r="W156" s="69">
        <f>+COUNTIFS(results!$F$5:$F$301,'répartition colonne F'!$B$156,results!$M$5:$M$301,'répartition colonne F'!W148,results!$AE$5:$AE$301,1)</f>
        <v>0</v>
      </c>
      <c r="X156" s="70">
        <f>+COUNTIFS(results!$F$5:$F$301,'répartition colonne F'!$B$156,results!$M$5:$M$301,'répartition colonne F'!X148,results!$AE$5:$AE$301,1)</f>
        <v>0</v>
      </c>
      <c r="Y156" s="70">
        <f>+COUNTIFS(results!$F$5:$F$301,'répartition colonne F'!$B$156,results!$M$5:$M$301,'répartition colonne F'!Y148,results!$AE$5:$AE$301,1)</f>
        <v>0</v>
      </c>
      <c r="Z156" s="71">
        <f>+COUNTIFS(results!$F$5:$F$301,'répartition colonne F'!$B$156,results!$M$5:$M$301,'répartition colonne F'!Z148,results!$AE$5:$AE$301,1)</f>
        <v>0</v>
      </c>
      <c r="AA156" s="70">
        <f>+COUNTIFS(results!$F$5:$F$301,'répartition colonne F'!$B$156,results!$M$5:$M$301,'répartition colonne F'!AA148,results!$AE$5:$AE$301,1)</f>
        <v>0</v>
      </c>
      <c r="AB156" s="70">
        <f>+COUNTIFS(results!$F$5:$F$301,'répartition colonne F'!$B$156,results!$M$5:$M$301,'répartition colonne F'!AB148,results!$AE$5:$AE$301,1)</f>
        <v>0</v>
      </c>
      <c r="AC156" s="69">
        <f>+COUNTIFS(results!$F$5:$F$301,'répartition colonne F'!$B$156,results!$M$5:$M$301,'répartition colonne F'!AC148,results!$AE$5:$AE$301,1)</f>
        <v>0</v>
      </c>
      <c r="AD156" s="69">
        <f>+COUNTIFS(results!$F$5:$F$301,'répartition colonne F'!$B$156,results!$M$5:$M$301,'répartition colonne F'!AD148,results!$AE$5:$AE$301,1)</f>
        <v>0</v>
      </c>
      <c r="AE156" s="69">
        <f>+COUNTIFS(results!$F$5:$F$301,'répartition colonne F'!$B$156,results!$M$5:$M$301,'répartition colonne F'!AE148,results!$AE$5:$AE$301,1)</f>
        <v>0</v>
      </c>
      <c r="AF156" s="69">
        <f>+COUNTIFS(results!$F$5:$F$301,'répartition colonne F'!$B$156,results!$M$5:$M$301,'répartition colonne F'!AF148,results!$AE$5:$AE$301,1)</f>
        <v>0</v>
      </c>
      <c r="AG156" s="68">
        <f>+COUNTIFS(Feuil2!$A$4:$A$300,B156,Feuil2!$H$4:$H$300,$AJ$4)</f>
        <v>0</v>
      </c>
      <c r="AL156" t="str">
        <f>IF(results!$M$3="Etest",IF(Z159=0,1),"BMD")</f>
        <v>BMD</v>
      </c>
      <c r="AM156">
        <v>3</v>
      </c>
      <c r="AP156" s="173"/>
      <c r="AQ156" s="196"/>
      <c r="AR156" s="199"/>
      <c r="AS156" s="80"/>
      <c r="AT156" s="80"/>
      <c r="AU156" s="80"/>
      <c r="AV156" s="80"/>
      <c r="AW156" s="80"/>
      <c r="AX156" s="80"/>
      <c r="AY156" s="80"/>
      <c r="AZ156" s="80"/>
      <c r="BA156" s="80"/>
      <c r="BB156" s="80"/>
      <c r="BC156" s="80"/>
      <c r="BD156" s="80"/>
      <c r="BE156" s="80"/>
      <c r="BF156" s="80"/>
      <c r="BG156" s="199"/>
    </row>
    <row r="157" spans="1:59" ht="15.75" x14ac:dyDescent="0.25">
      <c r="A157" s="274"/>
      <c r="B157" s="160" t="str">
        <f>IF($AI$3=1024,96,IF($AI$3=256,"24",IF($AI$3=64,"6","3")))</f>
        <v>24</v>
      </c>
      <c r="C157" s="68">
        <f>+COUNTIFS(Feuil2!$A$4:$A$300,B157,Feuil2!$H$4:$H$300,0.01)</f>
        <v>0</v>
      </c>
      <c r="D157" s="69">
        <f>+COUNTIFS(results!$F$5:$F$301,'répartition colonne F'!$B$157,results!$M$5:$M$301,'répartition colonne F'!D148,results!$AE$5:$AE$301,1)</f>
        <v>0</v>
      </c>
      <c r="E157" s="69">
        <f>+COUNTIFS(results!$F$5:$F$301,'répartition colonne F'!$B$157,results!$M$5:$M$301,'répartition colonne F'!E148,results!$AE$5:$AE$301,1)</f>
        <v>0</v>
      </c>
      <c r="F157" s="69">
        <f>+COUNTIFS(results!$F$5:$F$301,'répartition colonne F'!$B$157,results!$M$5:$M$301,'répartition colonne F'!F148,results!$AE$5:$AE$301,1)</f>
        <v>0</v>
      </c>
      <c r="G157" s="69">
        <f>+COUNTIFS(results!$F$5:$F$301,'répartition colonne F'!$B$157,results!$M$5:$M$301,'répartition colonne F'!G148,results!$AE$5:$AE$301,1)</f>
        <v>0</v>
      </c>
      <c r="H157" s="69">
        <f>+COUNTIFS(results!$F$5:$F$301,'répartition colonne F'!$B$157,results!$M$5:$M$301,'répartition colonne F'!H148,results!$AE$5:$AE$301,1)</f>
        <v>0</v>
      </c>
      <c r="I157" s="69">
        <f>+COUNTIFS(results!$F$5:$F$301,'répartition colonne F'!$B$157,results!$M$5:$M$301,'répartition colonne F'!I148,results!$AE$5:$AE$301,1)</f>
        <v>0</v>
      </c>
      <c r="J157" s="69">
        <f>+COUNTIFS(results!$F$5:$F$301,'répartition colonne F'!$B$157,results!$M$5:$M$301,'répartition colonne F'!J148,results!$AE$5:$AE$301,1)</f>
        <v>0</v>
      </c>
      <c r="K157" s="69">
        <f>+COUNTIFS(results!$F$5:$F$301,'répartition colonne F'!$B$157,results!$M$5:$M$301,'répartition colonne F'!K148,results!$AE$5:$AE$301,1)</f>
        <v>0</v>
      </c>
      <c r="L157" s="69">
        <f>+COUNTIFS(results!$F$5:$F$301,'répartition colonne F'!$B$157,results!$M$5:$M$301,'répartition colonne F'!L148,results!$AE$5:$AE$301,1)</f>
        <v>0</v>
      </c>
      <c r="M157" s="69">
        <f>+COUNTIFS(results!$F$5:$F$301,'répartition colonne F'!$B$157,results!$M$5:$M$301,'répartition colonne F'!M148,results!$AE$5:$AE$301,1)</f>
        <v>0</v>
      </c>
      <c r="N157" s="69">
        <f>+COUNTIFS(results!$F$5:$F$301,'répartition colonne F'!$B$157,results!$M$5:$M$301,'répartition colonne F'!N148,results!$AE$5:$AE$301,1)</f>
        <v>0</v>
      </c>
      <c r="O157" s="69">
        <f>+COUNTIFS(results!$F$5:$F$301,'répartition colonne F'!$B$157,results!$M$5:$M$301,'répartition colonne F'!O148,results!$AE$5:$AE$301,1)</f>
        <v>0</v>
      </c>
      <c r="P157" s="69">
        <f>+COUNTIFS(results!$F$5:$F$301,'répartition colonne F'!$B$157,results!$M$5:$M$301,'répartition colonne F'!P148,results!$AE$5:$AE$301,1)</f>
        <v>0</v>
      </c>
      <c r="Q157" s="69">
        <f>+COUNTIFS(results!$F$5:$F$301,'répartition colonne F'!$B$157,results!$M$5:$M$301,'répartition colonne F'!Q148,results!$AE$5:$AE$301,1)</f>
        <v>0</v>
      </c>
      <c r="R157" s="69">
        <f>+COUNTIFS(results!$F$5:$F$301,'répartition colonne F'!$B$157,results!$M$5:$M$301,'répartition colonne F'!R148,results!$AE$5:$AE$301,1)</f>
        <v>0</v>
      </c>
      <c r="S157" s="69">
        <f>+COUNTIFS(results!$F$5:$F$301,'répartition colonne F'!$B$157,results!$M$5:$M$301,'répartition colonne F'!S148,results!$AE$5:$AE$301,1)</f>
        <v>0</v>
      </c>
      <c r="T157" s="69">
        <f>+COUNTIFS(results!$F$5:$F$301,'répartition colonne F'!$B$157,results!$M$5:$M$301,'répartition colonne F'!T148,results!$AE$5:$AE$301,1)</f>
        <v>0</v>
      </c>
      <c r="U157" s="69">
        <f>+COUNTIFS(results!$F$5:$F$301,'répartition colonne F'!$B$157,results!$M$5:$M$301,'répartition colonne F'!U148,results!$AE$5:$AE$301,1)</f>
        <v>0</v>
      </c>
      <c r="V157" s="69">
        <f>+COUNTIFS(results!$F$5:$F$301,'répartition colonne F'!$B$157,results!$M$5:$M$301,'répartition colonne F'!V148,results!$AE$5:$AE$301,1)</f>
        <v>0</v>
      </c>
      <c r="W157" s="70">
        <f>+COUNTIFS(results!$F$5:$F$301,'répartition colonne F'!$B$157,results!$M$5:$M$301,'répartition colonne F'!W148,results!$AE$5:$AE$301,1)</f>
        <v>0</v>
      </c>
      <c r="X157" s="70">
        <f>+COUNTIFS(results!$F$5:$F$301,'répartition colonne F'!$B$157,results!$M$5:$M$301,'répartition colonne F'!X148,results!$AE$5:$AE$301,1)</f>
        <v>0</v>
      </c>
      <c r="Y157" s="71">
        <f>+COUNTIFS(results!$F$5:$F$301,'répartition colonne F'!$B$157,results!$M$5:$M$301,'répartition colonne F'!Y148,results!$AE$5:$AE$301,1)</f>
        <v>0</v>
      </c>
      <c r="Z157" s="70">
        <f>+COUNTIFS(results!$F$5:$F$301,'répartition colonne F'!$B$157,results!$M$5:$M$301,'répartition colonne F'!Z148,results!$AE$5:$AE$301,1)</f>
        <v>0</v>
      </c>
      <c r="AA157" s="70">
        <f>+COUNTIFS(results!$F$5:$F$301,'répartition colonne F'!$B$157,results!$M$5:$M$301,'répartition colonne F'!AA148,results!$AE$5:$AE$301,1)</f>
        <v>0</v>
      </c>
      <c r="AB157" s="205">
        <f>+COUNTIFS(results!$F$5:$F$301,'répartition colonne F'!$B$157,results!$M$5:$M$301,'répartition colonne F'!AB148,results!$AE$5:$AE$301,1)</f>
        <v>0</v>
      </c>
      <c r="AC157" s="69">
        <f>+COUNTIFS(results!$F$5:$F$301,'répartition colonne F'!$B$157,results!$M$5:$M$301,'répartition colonne F'!AC148,results!$AE$5:$AE$301,1)</f>
        <v>0</v>
      </c>
      <c r="AD157" s="69">
        <f>+COUNTIFS(results!$F$5:$F$301,'répartition colonne F'!$B$157,results!$M$5:$M$301,'répartition colonne F'!AD148,results!$AE$5:$AE$301,1)</f>
        <v>0</v>
      </c>
      <c r="AE157" s="69">
        <f>+COUNTIFS(results!$F$5:$F$301,'répartition colonne F'!$B$157,results!$M$5:$M$301,'répartition colonne F'!AE148,results!$AE$5:$AE$301,1)</f>
        <v>0</v>
      </c>
      <c r="AF157" s="69">
        <f>+COUNTIFS(results!$F$5:$F$301,'répartition colonne F'!$B$157,results!$M$5:$M$301,'répartition colonne F'!AF148,results!$AE$5:$AE$301,1)</f>
        <v>0</v>
      </c>
      <c r="AG157" s="68">
        <f>+COUNTIFS(Feuil2!$A$4:$A$300,B157,Feuil2!$H$4:$H$300,$AJ$4)</f>
        <v>0</v>
      </c>
      <c r="AP157" s="173"/>
      <c r="AQ157" s="196"/>
      <c r="AR157" s="199"/>
      <c r="AS157" s="80"/>
      <c r="AT157" s="80"/>
      <c r="AU157" s="80"/>
      <c r="AV157" s="80"/>
      <c r="AW157" s="80"/>
      <c r="AX157" s="80"/>
      <c r="AY157" s="80"/>
      <c r="AZ157" s="80"/>
      <c r="BA157" s="80"/>
      <c r="BB157" s="80"/>
      <c r="BC157" s="80"/>
      <c r="BD157" s="80"/>
      <c r="BE157" s="80"/>
      <c r="BF157" s="80"/>
      <c r="BG157" s="199"/>
    </row>
    <row r="158" spans="1:59" ht="15.75" x14ac:dyDescent="0.25">
      <c r="A158" s="274"/>
      <c r="B158" s="160" t="str">
        <f>IF($AI$3=1024,64,IF($AI$3=256,"16",IF($AI$3=64,"4","2")))</f>
        <v>16</v>
      </c>
      <c r="C158" s="68">
        <f>+COUNTIFS(Feuil2!$A$4:$A$300,B158,Feuil2!$H$4:$H$300,0.01)</f>
        <v>0</v>
      </c>
      <c r="D158" s="69">
        <f>+COUNTIFS(results!$F$5:$F$301,'répartition colonne F'!$B$158,results!$M$5:$M$301,'répartition colonne F'!D148,results!$AE$5:$AE$301,1)</f>
        <v>0</v>
      </c>
      <c r="E158" s="69">
        <f>+COUNTIFS(results!$F$5:$F$301,'répartition colonne F'!$B$158,results!$M$5:$M$301,'répartition colonne F'!E148,results!$AE$5:$AE$301,1)</f>
        <v>0</v>
      </c>
      <c r="F158" s="69">
        <f>+COUNTIFS(results!$F$5:$F$301,'répartition colonne F'!$B$158,results!$M$5:$M$301,'répartition colonne F'!F148,results!$AE$5:$AE$301,1)</f>
        <v>0</v>
      </c>
      <c r="G158" s="69">
        <f>+COUNTIFS(results!$F$5:$F$301,'répartition colonne F'!$B$158,results!$M$5:$M$301,'répartition colonne F'!G148,results!$AE$5:$AE$301,1)</f>
        <v>0</v>
      </c>
      <c r="H158" s="69">
        <f>+COUNTIFS(results!$F$5:$F$301,'répartition colonne F'!$B$158,results!$M$5:$M$301,'répartition colonne F'!H148,results!$AE$5:$AE$301,1)</f>
        <v>0</v>
      </c>
      <c r="I158" s="69">
        <f>+COUNTIFS(results!$F$5:$F$301,'répartition colonne F'!$B$158,results!$M$5:$M$301,'répartition colonne F'!I148,results!$AE$5:$AE$301,1)</f>
        <v>0</v>
      </c>
      <c r="J158" s="69">
        <f>+COUNTIFS(results!$F$5:$F$301,'répartition colonne F'!$B$158,results!$M$5:$M$301,'répartition colonne F'!J148,results!$AE$5:$AE$301,1)</f>
        <v>0</v>
      </c>
      <c r="K158" s="69">
        <f>+COUNTIFS(results!$F$5:$F$301,'répartition colonne F'!$B$158,results!$M$5:$M$301,'répartition colonne F'!K148,results!$AE$5:$AE$301,1)</f>
        <v>0</v>
      </c>
      <c r="L158" s="69">
        <f>+COUNTIFS(results!$F$5:$F$301,'répartition colonne F'!$B$158,results!$M$5:$M$301,'répartition colonne F'!L148,results!$AE$5:$AE$301,1)</f>
        <v>0</v>
      </c>
      <c r="M158" s="69">
        <f>+COUNTIFS(results!$F$5:$F$301,'répartition colonne F'!$B$158,results!$M$5:$M$301,'répartition colonne F'!M148,results!$AE$5:$AE$301,1)</f>
        <v>0</v>
      </c>
      <c r="N158" s="69">
        <f>+COUNTIFS(results!$F$5:$F$301,'répartition colonne F'!$B$158,results!$M$5:$M$301,'répartition colonne F'!N148,results!$AE$5:$AE$301,1)</f>
        <v>0</v>
      </c>
      <c r="O158" s="69">
        <f>+COUNTIFS(results!$F$5:$F$301,'répartition colonne F'!$B$158,results!$M$5:$M$301,'répartition colonne F'!O148,results!$AE$5:$AE$301,1)</f>
        <v>0</v>
      </c>
      <c r="P158" s="69">
        <f>+COUNTIFS(results!$F$5:$F$301,'répartition colonne F'!$B$158,results!$M$5:$M$301,'répartition colonne F'!P148,results!$AE$5:$AE$301,1)</f>
        <v>0</v>
      </c>
      <c r="Q158" s="69">
        <f>+COUNTIFS(results!$F$5:$F$301,'répartition colonne F'!$B$158,results!$M$5:$M$301,'répartition colonne F'!Q148,results!$AE$5:$AE$301,1)</f>
        <v>0</v>
      </c>
      <c r="R158" s="69">
        <f>+COUNTIFS(results!$F$5:$F$301,'répartition colonne F'!$B$158,results!$M$5:$M$301,'répartition colonne F'!R148,results!$AE$5:$AE$301,1)</f>
        <v>0</v>
      </c>
      <c r="S158" s="69">
        <f>+COUNTIFS(results!$F$5:$F$301,'répartition colonne F'!$B$158,results!$M$5:$M$301,'répartition colonne F'!S148,results!$AE$5:$AE$301,1)</f>
        <v>0</v>
      </c>
      <c r="T158" s="69">
        <f>+COUNTIFS(results!$F$5:$F$301,'répartition colonne F'!$B$158,results!$M$5:$M$301,'répartition colonne F'!T148,results!$AE$5:$AE$301,1)</f>
        <v>0</v>
      </c>
      <c r="U158" s="69">
        <f>+COUNTIFS(results!$F$5:$F$301,'répartition colonne F'!$B$158,results!$M$5:$M$301,'répartition colonne F'!U148,results!$AE$5:$AE$301,1)</f>
        <v>0</v>
      </c>
      <c r="V158" s="70">
        <f>+COUNTIFS(results!$F$5:$F$301,'répartition colonne F'!$B$158,results!$M$5:$M$301,'répartition colonne F'!V148,results!$AE$5:$AE$301,1)</f>
        <v>0</v>
      </c>
      <c r="W158" s="70">
        <f>+COUNTIFS(results!$F$5:$F$301,'répartition colonne F'!$B$158,results!$M$5:$M$301,'répartition colonne F'!W148,results!$AE$5:$AE$301,1)</f>
        <v>0</v>
      </c>
      <c r="X158" s="71">
        <f>+COUNTIFS(results!$F$5:$F$301,'répartition colonne F'!$B$158,results!$M$5:$M$301,'répartition colonne F'!X148,results!$AE$5:$AE$301,1)</f>
        <v>0</v>
      </c>
      <c r="Y158" s="70">
        <f>+COUNTIFS(results!$F$5:$F$301,'répartition colonne F'!$B$158,results!$M$5:$M$301,'répartition colonne F'!Y148,results!$AE$5:$AE$301,1)</f>
        <v>0</v>
      </c>
      <c r="Z158" s="70">
        <f>+COUNTIFS(results!$F$5:$F$301,'répartition colonne F'!$B$158,results!$M$5:$M$301,'répartition colonne F'!Z148,results!$AE$5:$AE$301,1)</f>
        <v>0</v>
      </c>
      <c r="AA158" s="69">
        <f>+COUNTIFS(results!$F$5:$F$301,'répartition colonne F'!$B$158,results!$M$5:$M$301,'répartition colonne F'!AA148,results!$AE$5:$AE$301,1)</f>
        <v>0</v>
      </c>
      <c r="AB158" s="69">
        <f>+COUNTIFS(results!$F$5:$F$301,'répartition colonne F'!$B$158,results!$M$5:$M$301,'répartition colonne F'!AB148,results!$AE$5:$AE$301,1)</f>
        <v>0</v>
      </c>
      <c r="AC158" s="69">
        <f>+COUNTIFS(results!$F$5:$F$301,'répartition colonne F'!$B$158,results!$M$5:$M$301,'répartition colonne F'!AC148,results!$AE$5:$AE$301,1)</f>
        <v>0</v>
      </c>
      <c r="AD158" s="69">
        <f>+COUNTIFS(results!$F$5:$F$301,'répartition colonne F'!$B$158,results!$M$5:$M$301,'répartition colonne F'!AD148,results!$AE$5:$AE$301,1)</f>
        <v>0</v>
      </c>
      <c r="AE158" s="69">
        <f>+COUNTIFS(results!$F$5:$F$301,'répartition colonne F'!$B$158,results!$M$5:$M$301,'répartition colonne F'!AE148,results!$AE$5:$AE$301,1)</f>
        <v>0</v>
      </c>
      <c r="AF158" s="69">
        <f>+COUNTIFS(results!$F$5:$F$301,'répartition colonne F'!$B$158,results!$M$5:$M$301,'répartition colonne F'!AF148,results!$AE$5:$AE$301,1)</f>
        <v>0</v>
      </c>
      <c r="AG158" s="68">
        <f>+COUNTIFS(Feuil2!$A$4:$A$300,B158,Feuil2!$H$4:$H$300,$AJ$4)</f>
        <v>0</v>
      </c>
      <c r="AL158" t="str">
        <f>IF(results!$M$3="Etest",IF(X161=0,1),"BMD")</f>
        <v>BMD</v>
      </c>
      <c r="AM158">
        <v>1.5</v>
      </c>
      <c r="AP158" s="173"/>
      <c r="AQ158" s="196"/>
      <c r="AR158" s="199"/>
      <c r="AS158" s="80"/>
      <c r="AT158" s="80"/>
      <c r="AU158" s="80"/>
      <c r="AV158" s="80"/>
      <c r="AW158" s="80"/>
      <c r="AX158" s="80"/>
      <c r="AY158" s="80"/>
      <c r="AZ158" s="80"/>
      <c r="BA158" s="80"/>
      <c r="BB158" s="80"/>
      <c r="BC158" s="80"/>
      <c r="BD158" s="80"/>
      <c r="BE158" s="80"/>
      <c r="BF158" s="80"/>
      <c r="BG158" s="199"/>
    </row>
    <row r="159" spans="1:59" ht="15.75" x14ac:dyDescent="0.25">
      <c r="A159" s="274"/>
      <c r="B159" s="160" t="str">
        <f>IF($AI$3=1024,48,IF($AI$3=256,"12",IF($AI$3=64,"3","1,5")))</f>
        <v>12</v>
      </c>
      <c r="C159" s="68">
        <f>+COUNTIFS(Feuil2!$A$4:$A$300,B159,Feuil2!$H$4:$H$300,0.01)</f>
        <v>0</v>
      </c>
      <c r="D159" s="69">
        <f>+COUNTIFS(results!$F$5:$F$301,'répartition colonne F'!$B$159,results!$M$5:$M$301,'répartition colonne F'!D148,results!$AE$5:$AE$301,1)</f>
        <v>0</v>
      </c>
      <c r="E159" s="69">
        <f>+COUNTIFS(results!$F$5:$F$301,'répartition colonne F'!$B$159,results!$M$5:$M$301,'répartition colonne F'!E148,results!$AE$5:$AE$301,1)</f>
        <v>0</v>
      </c>
      <c r="F159" s="69">
        <f>+COUNTIFS(results!$F$5:$F$301,'répartition colonne F'!$B$159,results!$M$5:$M$301,'répartition colonne F'!F148,results!$AE$5:$AE$301,1)</f>
        <v>0</v>
      </c>
      <c r="G159" s="69">
        <f>+COUNTIFS(results!$F$5:$F$301,'répartition colonne F'!$B$159,results!$M$5:$M$301,'répartition colonne F'!G148,results!$AE$5:$AE$301,1)</f>
        <v>0</v>
      </c>
      <c r="H159" s="69">
        <f>+COUNTIFS(results!$F$5:$F$301,'répartition colonne F'!$B$159,results!$M$5:$M$301,'répartition colonne F'!H148,results!$AE$5:$AE$301,1)</f>
        <v>0</v>
      </c>
      <c r="I159" s="69">
        <f>+COUNTIFS(results!$F$5:$F$301,'répartition colonne F'!$B$159,results!$M$5:$M$301,'répartition colonne F'!I148,results!$AE$5:$AE$301,1)</f>
        <v>0</v>
      </c>
      <c r="J159" s="69">
        <f>+COUNTIFS(results!$F$5:$F$301,'répartition colonne F'!$B$159,results!$M$5:$M$301,'répartition colonne F'!J148,results!$AE$5:$AE$301,1)</f>
        <v>0</v>
      </c>
      <c r="K159" s="69">
        <f>+COUNTIFS(results!$F$5:$F$301,'répartition colonne F'!$B$159,results!$M$5:$M$301,'répartition colonne F'!K148,results!$AE$5:$AE$301,1)</f>
        <v>0</v>
      </c>
      <c r="L159" s="69">
        <f>+COUNTIFS(results!$F$5:$F$301,'répartition colonne F'!$B$159,results!$M$5:$M$301,'répartition colonne F'!L148,results!$AE$5:$AE$301,1)</f>
        <v>0</v>
      </c>
      <c r="M159" s="69">
        <f>+COUNTIFS(results!$F$5:$F$301,'répartition colonne F'!$B$159,results!$M$5:$M$301,'répartition colonne F'!M148,results!$AE$5:$AE$301,1)</f>
        <v>0</v>
      </c>
      <c r="N159" s="69">
        <f>+COUNTIFS(results!$F$5:$F$301,'répartition colonne F'!$B$159,results!$M$5:$M$301,'répartition colonne F'!N148,results!$AE$5:$AE$301,1)</f>
        <v>0</v>
      </c>
      <c r="O159" s="69">
        <f>+COUNTIFS(results!$F$5:$F$301,'répartition colonne F'!$B$159,results!$M$5:$M$301,'répartition colonne F'!O148,results!$AE$5:$AE$301,1)</f>
        <v>0</v>
      </c>
      <c r="P159" s="69">
        <f>+COUNTIFS(results!$F$5:$F$301,'répartition colonne F'!$B$159,results!$M$5:$M$301,'répartition colonne F'!P148,results!$AE$5:$AE$301,1)</f>
        <v>0</v>
      </c>
      <c r="Q159" s="69">
        <f>+COUNTIFS(results!$F$5:$F$301,'répartition colonne F'!$B$159,results!$M$5:$M$301,'répartition colonne F'!Q148,results!$AE$5:$AE$301,1)</f>
        <v>0</v>
      </c>
      <c r="R159" s="69">
        <f>+COUNTIFS(results!$F$5:$F$301,'répartition colonne F'!$B$159,results!$M$5:$M$301,'répartition colonne F'!R148,results!$AE$5:$AE$301,1)</f>
        <v>0</v>
      </c>
      <c r="S159" s="69">
        <f>+COUNTIFS(results!$F$5:$F$301,'répartition colonne F'!$B$159,results!$M$5:$M$301,'répartition colonne F'!S148,results!$AE$5:$AE$301,1)</f>
        <v>0</v>
      </c>
      <c r="T159" s="69">
        <f>+COUNTIFS(results!$F$5:$F$301,'répartition colonne F'!$B$159,results!$M$5:$M$301,'répartition colonne F'!T148,results!$AE$5:$AE$301,1)</f>
        <v>0</v>
      </c>
      <c r="U159" s="70">
        <f>+COUNTIFS(results!$F$5:$F$301,'répartition colonne F'!$B$159,results!$M$5:$M$301,'répartition colonne F'!U148,results!$AE$5:$AE$301,1)</f>
        <v>0</v>
      </c>
      <c r="V159" s="70">
        <f>+COUNTIFS(results!$F$5:$F$301,'répartition colonne F'!$B$159,results!$M$5:$M$301,'répartition colonne F'!V148,results!$AE$5:$AE$301,1)</f>
        <v>0</v>
      </c>
      <c r="W159" s="71">
        <f>+COUNTIFS(results!$F$5:$F$301,'répartition colonne F'!$B$159,results!$M$5:$M$301,'répartition colonne F'!W148,results!$AE$5:$AE$301,1)</f>
        <v>0</v>
      </c>
      <c r="X159" s="70">
        <f>+COUNTIFS(results!$F$5:$F$301,'répartition colonne F'!$B$159,results!$M$5:$M$301,'répartition colonne F'!X148,results!$AE$5:$AE$301,1)</f>
        <v>0</v>
      </c>
      <c r="Y159" s="70">
        <f>+COUNTIFS(results!$F$5:$F$301,'répartition colonne F'!$B$159,results!$M$5:$M$301,'répartition colonne F'!Y148,results!$AE$5:$AE$301,1)</f>
        <v>0</v>
      </c>
      <c r="Z159" s="205">
        <f>+COUNTIFS(results!$F$5:$F$301,'répartition colonne F'!$B$159,results!$M$5:$M$301,'répartition colonne F'!Z148,results!$AE$5:$AE$301,1)</f>
        <v>0</v>
      </c>
      <c r="AA159" s="69">
        <f>+COUNTIFS(results!$F$5:$F$301,'répartition colonne F'!$B$159,results!$M$5:$M$301,'répartition colonne F'!AA148,results!$AE$5:$AE$301,1)</f>
        <v>0</v>
      </c>
      <c r="AB159" s="69">
        <f>+COUNTIFS(results!$F$5:$F$301,'répartition colonne F'!$B$159,results!$M$5:$M$301,'répartition colonne F'!AB148,results!$AE$5:$AE$301,1)</f>
        <v>0</v>
      </c>
      <c r="AC159" s="69">
        <f>+COUNTIFS(results!$F$5:$F$301,'répartition colonne F'!$B$159,results!$M$5:$M$301,'répartition colonne F'!AC148,results!$AE$5:$AE$301,1)</f>
        <v>0</v>
      </c>
      <c r="AD159" s="69">
        <f>+COUNTIFS(results!$F$5:$F$301,'répartition colonne F'!$B$159,results!$M$5:$M$301,'répartition colonne F'!AD148,results!$AE$5:$AE$301,1)</f>
        <v>0</v>
      </c>
      <c r="AE159" s="69">
        <f>+COUNTIFS(results!$F$5:$F$301,'répartition colonne F'!$B$159,results!$M$5:$M$301,'répartition colonne F'!AE148,results!$AE$5:$AE$301,1)</f>
        <v>0</v>
      </c>
      <c r="AF159" s="69">
        <f>+COUNTIFS(results!$F$5:$F$301,'répartition colonne F'!$B$159,results!$M$5:$M$301,'répartition colonne F'!AF148,results!$AE$5:$AE$301,1)</f>
        <v>0</v>
      </c>
      <c r="AG159" s="68">
        <f>+COUNTIFS(Feuil2!$A$4:$A$300,B159,Feuil2!$H$4:$H$300,$AJ$4)</f>
        <v>0</v>
      </c>
      <c r="AP159" s="173"/>
      <c r="AQ159" s="196"/>
      <c r="AR159" s="199"/>
      <c r="AS159" s="80"/>
      <c r="AT159" s="80"/>
      <c r="AU159" s="80"/>
      <c r="AV159" s="80"/>
      <c r="AW159" s="80"/>
      <c r="AX159" s="80"/>
      <c r="AY159" s="80"/>
      <c r="AZ159" s="80"/>
      <c r="BA159" s="80"/>
      <c r="BB159" s="80"/>
      <c r="BC159" s="80"/>
      <c r="BD159" s="80"/>
      <c r="BE159" s="80"/>
      <c r="BF159" s="80"/>
      <c r="BG159" s="199"/>
    </row>
    <row r="160" spans="1:59" ht="15.75" x14ac:dyDescent="0.25">
      <c r="A160" s="274"/>
      <c r="B160" s="160" t="str">
        <f>IF($AI$3=1024,32,IF($AI$3=256,"8",IF($AI$3=64,"2","1")))</f>
        <v>8</v>
      </c>
      <c r="C160" s="68">
        <f>+COUNTIFS(Feuil2!$A$4:$A$300,B160,Feuil2!$H$4:$H$300,0.01)</f>
        <v>0</v>
      </c>
      <c r="D160" s="69">
        <f>+COUNTIFS(results!$F$5:$F$301,'répartition colonne F'!$B$160,results!$M$5:$M$301,'répartition colonne F'!D148,results!$AE$5:$AE$301,1)</f>
        <v>0</v>
      </c>
      <c r="E160" s="69">
        <f>+COUNTIFS(results!$F$5:$F$301,'répartition colonne F'!$B$160,results!$M$5:$M$301,'répartition colonne F'!E148,results!$AE$5:$AE$301,1)</f>
        <v>0</v>
      </c>
      <c r="F160" s="69">
        <f>+COUNTIFS(results!$F$5:$F$301,'répartition colonne F'!$B$160,results!$M$5:$M$301,'répartition colonne F'!F148,results!$AE$5:$AE$301,1)</f>
        <v>0</v>
      </c>
      <c r="G160" s="69">
        <f>+COUNTIFS(results!$F$5:$F$301,'répartition colonne F'!$B$160,results!$M$5:$M$301,'répartition colonne F'!G148,results!$AE$5:$AE$301,1)</f>
        <v>0</v>
      </c>
      <c r="H160" s="69">
        <f>+COUNTIFS(results!$F$5:$F$301,'répartition colonne F'!$B$160,results!$M$5:$M$301,'répartition colonne F'!H148,results!$AE$5:$AE$301,1)</f>
        <v>0</v>
      </c>
      <c r="I160" s="69">
        <f>+COUNTIFS(results!$F$5:$F$301,'répartition colonne F'!$B$160,results!$M$5:$M$301,'répartition colonne F'!I148,results!$AE$5:$AE$301,1)</f>
        <v>0</v>
      </c>
      <c r="J160" s="69">
        <f>+COUNTIFS(results!$F$5:$F$301,'répartition colonne F'!$B$160,results!$M$5:$M$301,'répartition colonne F'!J148,results!$AE$5:$AE$301,1)</f>
        <v>0</v>
      </c>
      <c r="K160" s="69">
        <f>+COUNTIFS(results!$F$5:$F$301,'répartition colonne F'!$B$160,results!$M$5:$M$301,'répartition colonne F'!K148,results!$AE$5:$AE$301,1)</f>
        <v>0</v>
      </c>
      <c r="L160" s="69">
        <f>+COUNTIFS(results!$F$5:$F$301,'répartition colonne F'!$B$160,results!$M$5:$M$301,'répartition colonne F'!L148,results!$AE$5:$AE$301,1)</f>
        <v>0</v>
      </c>
      <c r="M160" s="69">
        <f>+COUNTIFS(results!$F$5:$F$301,'répartition colonne F'!$B$160,results!$M$5:$M$301,'répartition colonne F'!M148,results!$AE$5:$AE$301,1)</f>
        <v>0</v>
      </c>
      <c r="N160" s="69">
        <f>+COUNTIFS(results!$F$5:$F$301,'répartition colonne F'!$B$160,results!$M$5:$M$301,'répartition colonne F'!N148,results!$AE$5:$AE$301,1)</f>
        <v>0</v>
      </c>
      <c r="O160" s="69">
        <f>+COUNTIFS(results!$F$5:$F$301,'répartition colonne F'!$B$160,results!$M$5:$M$301,'répartition colonne F'!O148,results!$AE$5:$AE$301,1)</f>
        <v>0</v>
      </c>
      <c r="P160" s="69">
        <f>+COUNTIFS(results!$F$5:$F$301,'répartition colonne F'!$B$160,results!$M$5:$M$301,'répartition colonne F'!P148,results!$AE$5:$AE$301,1)</f>
        <v>0</v>
      </c>
      <c r="Q160" s="69">
        <f>+COUNTIFS(results!$F$5:$F$301,'répartition colonne F'!$B$160,results!$M$5:$M$301,'répartition colonne F'!Q148,results!$AE$5:$AE$301,1)</f>
        <v>0</v>
      </c>
      <c r="R160" s="69">
        <f>+COUNTIFS(results!$F$5:$F$301,'répartition colonne F'!$B$160,results!$M$5:$M$301,'répartition colonne F'!R148,results!$AE$5:$AE$301,1)</f>
        <v>0</v>
      </c>
      <c r="S160" s="69">
        <f>+COUNTIFS(results!$F$5:$F$301,'répartition colonne F'!$B$160,results!$M$5:$M$301,'répartition colonne F'!S148,results!$AE$5:$AE$301,1)</f>
        <v>0</v>
      </c>
      <c r="T160" s="70">
        <f>+COUNTIFS(results!$F$5:$F$301,'répartition colonne F'!$B$160,results!$M$5:$M$301,'répartition colonne F'!T148,results!$AE$5:$AE$301,1)</f>
        <v>0</v>
      </c>
      <c r="U160" s="70">
        <f>+COUNTIFS(results!$F$5:$F$301,'répartition colonne F'!$B$160,results!$M$5:$M$301,'répartition colonne F'!U148,results!$AE$5:$AE$301,1)</f>
        <v>0</v>
      </c>
      <c r="V160" s="71">
        <f>+COUNTIFS(results!$F$5:$F$301,'répartition colonne F'!$B$160,results!$M$5:$M$301,'répartition colonne F'!V148,results!$AE$5:$AE$301,1)</f>
        <v>0</v>
      </c>
      <c r="W160" s="70">
        <f>+COUNTIFS(results!$F$5:$F$301,'répartition colonne F'!$B$160,results!$M$5:$M$301,'répartition colonne F'!W148,results!$AE$5:$AE$301,1)</f>
        <v>0</v>
      </c>
      <c r="X160" s="70">
        <f>+COUNTIFS(results!$F$5:$F$301,'répartition colonne F'!$B$160,results!$M$5:$M$301,'répartition colonne F'!X148,results!$AE$5:$AE$301,1)</f>
        <v>0</v>
      </c>
      <c r="Y160" s="69">
        <f>+COUNTIFS(results!$F$5:$F$301,'répartition colonne F'!$B$160,results!$M$5:$M$301,'répartition colonne F'!Y148,results!$AE$5:$AE$301,1)</f>
        <v>0</v>
      </c>
      <c r="Z160" s="69">
        <f>+COUNTIFS(results!$F$5:$F$301,'répartition colonne F'!$B$160,results!$M$5:$M$301,'répartition colonne F'!Z148,results!$AE$5:$AE$301,1)</f>
        <v>0</v>
      </c>
      <c r="AA160" s="69">
        <f>+COUNTIFS(results!$F$5:$F$301,'répartition colonne F'!$B$160,results!$M$5:$M$301,'répartition colonne F'!AA148,results!$AE$5:$AE$301,1)</f>
        <v>0</v>
      </c>
      <c r="AB160" s="69">
        <f>+COUNTIFS(results!$F$5:$F$301,'répartition colonne F'!$B$160,results!$M$5:$M$301,'répartition colonne F'!AB148,results!$AE$5:$AE$301,1)</f>
        <v>0</v>
      </c>
      <c r="AC160" s="69">
        <f>+COUNTIFS(results!$F$5:$F$301,'répartition colonne F'!$B$160,results!$M$5:$M$301,'répartition colonne F'!AC148,results!$AE$5:$AE$301,1)</f>
        <v>0</v>
      </c>
      <c r="AD160" s="69">
        <f>+COUNTIFS(results!$F$5:$F$301,'répartition colonne F'!$B$160,results!$M$5:$M$301,'répartition colonne F'!AD148,results!$AE$5:$AE$301,1)</f>
        <v>0</v>
      </c>
      <c r="AE160" s="69">
        <f>+COUNTIFS(results!$F$5:$F$301,'répartition colonne F'!$B$160,results!$M$5:$M$301,'répartition colonne F'!AE148,results!$AE$5:$AE$301,1)</f>
        <v>0</v>
      </c>
      <c r="AF160" s="69">
        <f>+COUNTIFS(results!$F$5:$F$301,'répartition colonne F'!$B$160,results!$M$5:$M$301,'répartition colonne F'!AF148,results!$AE$5:$AE$301,1)</f>
        <v>0</v>
      </c>
      <c r="AG160" s="68">
        <f>+COUNTIFS(Feuil2!$A$4:$A$300,B160,Feuil2!$H$4:$H$300,$AJ$4)</f>
        <v>0</v>
      </c>
      <c r="AL160" t="str">
        <f>IF(results!$M$3="Etest",IF(V163=0,1),"BMD")</f>
        <v>BMD</v>
      </c>
      <c r="AM160">
        <v>0.75</v>
      </c>
      <c r="AP160" s="173"/>
      <c r="AQ160" s="196"/>
      <c r="AR160" s="199"/>
      <c r="AS160" s="80"/>
      <c r="AT160" s="80"/>
      <c r="AU160" s="80"/>
      <c r="AV160" s="80"/>
      <c r="AW160" s="80"/>
      <c r="AX160" s="80"/>
      <c r="AY160" s="80"/>
      <c r="AZ160" s="80"/>
      <c r="BA160" s="80"/>
      <c r="BB160" s="80"/>
      <c r="BC160" s="80"/>
      <c r="BD160" s="80"/>
      <c r="BE160" s="80"/>
      <c r="BF160" s="80"/>
      <c r="BG160" s="199"/>
    </row>
    <row r="161" spans="1:59" ht="15.75" x14ac:dyDescent="0.25">
      <c r="A161" s="274"/>
      <c r="B161" s="160" t="str">
        <f>IF($AI$3=1024,24,IF($AI$3=256,"6",IF($AI$3=64,"1,5","0,75")))</f>
        <v>6</v>
      </c>
      <c r="C161" s="68">
        <f>+COUNTIFS(Feuil2!$A$4:$A$300,B161,Feuil2!$H$4:$H$300,0.01)</f>
        <v>0</v>
      </c>
      <c r="D161" s="69">
        <f>+COUNTIFS(results!$F$5:$F$301,'répartition colonne F'!$B$161,results!$M$5:$M$301,'répartition colonne F'!D148,results!$AE$5:$AE$301,1)</f>
        <v>0</v>
      </c>
      <c r="E161" s="69">
        <f>+COUNTIFS(results!$F$5:$F$301,'répartition colonne F'!$B$161,results!$M$5:$M$301,'répartition colonne F'!E148,results!$AE$5:$AE$301,1)</f>
        <v>0</v>
      </c>
      <c r="F161" s="69">
        <f>+COUNTIFS(results!$F$5:$F$301,'répartition colonne F'!$B$161,results!$M$5:$M$301,'répartition colonne F'!F148,results!$AE$5:$AE$301,1)</f>
        <v>0</v>
      </c>
      <c r="G161" s="69">
        <f>+COUNTIFS(results!$F$5:$F$301,'répartition colonne F'!$B$161,results!$M$5:$M$301,'répartition colonne F'!G148,results!$AE$5:$AE$301,1)</f>
        <v>0</v>
      </c>
      <c r="H161" s="69">
        <f>+COUNTIFS(results!$F$5:$F$301,'répartition colonne F'!$B$161,results!$M$5:$M$301,'répartition colonne F'!H148,results!$AE$5:$AE$301,1)</f>
        <v>0</v>
      </c>
      <c r="I161" s="69">
        <f>+COUNTIFS(results!$F$5:$F$301,'répartition colonne F'!$B$161,results!$M$5:$M$301,'répartition colonne F'!I148,results!$AE$5:$AE$301,1)</f>
        <v>0</v>
      </c>
      <c r="J161" s="69">
        <f>+COUNTIFS(results!$F$5:$F$301,'répartition colonne F'!$B$161,results!$M$5:$M$301,'répartition colonne F'!J148,results!$AE$5:$AE$301,1)</f>
        <v>0</v>
      </c>
      <c r="K161" s="69">
        <f>+COUNTIFS(results!$F$5:$F$301,'répartition colonne F'!$B$161,results!$M$5:$M$301,'répartition colonne F'!K148,results!$AE$5:$AE$301,1)</f>
        <v>0</v>
      </c>
      <c r="L161" s="69">
        <f>+COUNTIFS(results!$F$5:$F$301,'répartition colonne F'!$B$161,results!$M$5:$M$301,'répartition colonne F'!L148,results!$AE$5:$AE$301,1)</f>
        <v>0</v>
      </c>
      <c r="M161" s="69">
        <f>+COUNTIFS(results!$F$5:$F$301,'répartition colonne F'!$B$161,results!$M$5:$M$301,'répartition colonne F'!M148,results!$AE$5:$AE$301,1)</f>
        <v>0</v>
      </c>
      <c r="N161" s="69">
        <f>+COUNTIFS(results!$F$5:$F$301,'répartition colonne F'!$B$161,results!$M$5:$M$301,'répartition colonne F'!N148,results!$AE$5:$AE$301,1)</f>
        <v>0</v>
      </c>
      <c r="O161" s="69">
        <f>+COUNTIFS(results!$F$5:$F$301,'répartition colonne F'!$B$161,results!$M$5:$M$301,'répartition colonne F'!O148,results!$AE$5:$AE$301,1)</f>
        <v>0</v>
      </c>
      <c r="P161" s="69">
        <f>+COUNTIFS(results!$F$5:$F$301,'répartition colonne F'!$B$161,results!$M$5:$M$301,'répartition colonne F'!P148,results!$AE$5:$AE$301,1)</f>
        <v>0</v>
      </c>
      <c r="Q161" s="69">
        <f>+COUNTIFS(results!$F$5:$F$301,'répartition colonne F'!$B$161,results!$M$5:$M$301,'répartition colonne F'!Q148,results!$AE$5:$AE$301,1)</f>
        <v>0</v>
      </c>
      <c r="R161" s="69">
        <f>+COUNTIFS(results!$F$5:$F$301,'répartition colonne F'!$B$161,results!$M$5:$M$301,'répartition colonne F'!R148,results!$AE$5:$AE$301,1)</f>
        <v>0</v>
      </c>
      <c r="S161" s="70">
        <f>+COUNTIFS(results!$F$5:$F$301,'répartition colonne F'!$B$161,results!$M$5:$M$301,'répartition colonne F'!S148,results!$AE$5:$AE$301,1)</f>
        <v>0</v>
      </c>
      <c r="T161" s="70">
        <f>+COUNTIFS(results!$F$5:$F$301,'répartition colonne F'!$B$161,results!$M$5:$M$301,'répartition colonne F'!T148,results!$AE$5:$AE$301,1)</f>
        <v>0</v>
      </c>
      <c r="U161" s="71">
        <f>+COUNTIFS(results!$F$5:$F$301,'répartition colonne F'!$B$161,results!$M$5:$M$301,'répartition colonne F'!U148,results!$AE$5:$AE$301,1)</f>
        <v>0</v>
      </c>
      <c r="V161" s="70">
        <f>+COUNTIFS(results!$F$5:$F$301,'répartition colonne F'!$B$161,results!$M$5:$M$301,'répartition colonne F'!V148,results!$AE$5:$AE$301,1)</f>
        <v>0</v>
      </c>
      <c r="W161" s="70">
        <f>+COUNTIFS(results!$F$5:$F$301,'répartition colonne F'!$B$161,results!$M$5:$M$301,'répartition colonne F'!W148,results!$AE$5:$AE$301,1)</f>
        <v>0</v>
      </c>
      <c r="X161" s="205">
        <f>+COUNTIFS(results!$F$5:$F$301,'répartition colonne F'!$B$161,results!$M$5:$M$301,'répartition colonne F'!X148,results!$AE$5:$AE$301,1)</f>
        <v>0</v>
      </c>
      <c r="Y161" s="69">
        <f>+COUNTIFS(results!$F$5:$F$301,'répartition colonne F'!$B$161,results!$M$5:$M$301,'répartition colonne F'!Y148,results!$AE$5:$AE$301,1)</f>
        <v>0</v>
      </c>
      <c r="Z161" s="69">
        <f>+COUNTIFS(results!$F$5:$F$301,'répartition colonne F'!$B$161,results!$M$5:$M$301,'répartition colonne F'!Z148,results!$AE$5:$AE$301,1)</f>
        <v>0</v>
      </c>
      <c r="AA161" s="69">
        <f>+COUNTIFS(results!$F$5:$F$301,'répartition colonne F'!$B$161,results!$M$5:$M$301,'répartition colonne F'!AA148,results!$AE$5:$AE$301,1)</f>
        <v>0</v>
      </c>
      <c r="AB161" s="69">
        <f>+COUNTIFS(results!$F$5:$F$301,'répartition colonne F'!$B$161,results!$M$5:$M$301,'répartition colonne F'!AB148,results!$AE$5:$AE$301,1)</f>
        <v>0</v>
      </c>
      <c r="AC161" s="69">
        <f>+COUNTIFS(results!$F$5:$F$301,'répartition colonne F'!$B$161,results!$M$5:$M$301,'répartition colonne F'!AC148,results!$AE$5:$AE$301,1)</f>
        <v>0</v>
      </c>
      <c r="AD161" s="69">
        <f>+COUNTIFS(results!$F$5:$F$301,'répartition colonne F'!$B$161,results!$M$5:$M$301,'répartition colonne F'!AD148,results!$AE$5:$AE$301,1)</f>
        <v>0</v>
      </c>
      <c r="AE161" s="69">
        <f>+COUNTIFS(results!$F$5:$F$301,'répartition colonne F'!$B$161,results!$M$5:$M$301,'répartition colonne F'!AE148,results!$AE$5:$AE$301,1)</f>
        <v>0</v>
      </c>
      <c r="AF161" s="69">
        <f>+COUNTIFS(results!$F$5:$F$301,'répartition colonne F'!$B$161,results!$M$5:$M$301,'répartition colonne F'!AF148,results!$AE$5:$AE$301,1)</f>
        <v>0</v>
      </c>
      <c r="AG161" s="68">
        <f>+COUNTIFS(Feuil2!$A$4:$A$300,B161,Feuil2!$H$4:$H$300,$AJ$4)</f>
        <v>0</v>
      </c>
      <c r="AP161" s="173"/>
      <c r="AQ161" s="196"/>
      <c r="AR161" s="199"/>
      <c r="AS161" s="80"/>
      <c r="AT161" s="80"/>
      <c r="AU161" s="80"/>
      <c r="AV161" s="80"/>
      <c r="AW161" s="80"/>
      <c r="AX161" s="80"/>
      <c r="AY161" s="80"/>
      <c r="AZ161" s="80"/>
      <c r="BA161" s="80"/>
      <c r="BB161" s="80"/>
      <c r="BC161" s="80"/>
      <c r="BD161" s="80"/>
      <c r="BE161" s="80"/>
      <c r="BF161" s="80"/>
      <c r="BG161" s="199"/>
    </row>
    <row r="162" spans="1:59" ht="15.75" x14ac:dyDescent="0.25">
      <c r="A162" s="274"/>
      <c r="B162" s="160" t="str">
        <f>IF($AI$3=1024,16,IF($AI$3=256,"4",IF($AI$3=64,"1","0,5")))</f>
        <v>4</v>
      </c>
      <c r="C162" s="68">
        <f>+COUNTIFS(Feuil2!$A$4:$A$300,B162,Feuil2!$H$4:$H$300,0.01)</f>
        <v>0</v>
      </c>
      <c r="D162" s="69">
        <f>+COUNTIFS(results!$F$5:$F$301,'répartition colonne F'!$B$162,results!$M$5:$M$301,'répartition colonne F'!D148,results!$AE$5:$AE$301,1)</f>
        <v>0</v>
      </c>
      <c r="E162" s="69">
        <f>+COUNTIFS(results!$F$5:$F$301,'répartition colonne F'!$B$162,results!$M$5:$M$301,'répartition colonne F'!E148,results!$AE$5:$AE$301,1)</f>
        <v>0</v>
      </c>
      <c r="F162" s="69">
        <f>+COUNTIFS(results!$F$5:$F$301,'répartition colonne F'!$B$162,results!$M$5:$M$301,'répartition colonne F'!F148,results!$AE$5:$AE$301,1)</f>
        <v>0</v>
      </c>
      <c r="G162" s="69">
        <f>+COUNTIFS(results!$F$5:$F$301,'répartition colonne F'!$B$162,results!$M$5:$M$301,'répartition colonne F'!G148,results!$AE$5:$AE$301,1)</f>
        <v>0</v>
      </c>
      <c r="H162" s="69">
        <f>+COUNTIFS(results!$F$5:$F$301,'répartition colonne F'!$B$162,results!$M$5:$M$301,'répartition colonne F'!H148,results!$AE$5:$AE$301,1)</f>
        <v>0</v>
      </c>
      <c r="I162" s="69">
        <f>+COUNTIFS(results!$F$5:$F$301,'répartition colonne F'!$B$162,results!$M$5:$M$301,'répartition colonne F'!I148,results!$AE$5:$AE$301,1)</f>
        <v>0</v>
      </c>
      <c r="J162" s="69">
        <f>+COUNTIFS(results!$F$5:$F$301,'répartition colonne F'!$B$162,results!$M$5:$M$301,'répartition colonne F'!J148,results!$AE$5:$AE$301,1)</f>
        <v>0</v>
      </c>
      <c r="K162" s="69">
        <f>+COUNTIFS(results!$F$5:$F$301,'répartition colonne F'!$B$162,results!$M$5:$M$301,'répartition colonne F'!K148,results!$AE$5:$AE$301,1)</f>
        <v>0</v>
      </c>
      <c r="L162" s="69">
        <f>+COUNTIFS(results!$F$5:$F$301,'répartition colonne F'!$B$162,results!$M$5:$M$301,'répartition colonne F'!L148,results!$AE$5:$AE$301,1)</f>
        <v>0</v>
      </c>
      <c r="M162" s="69">
        <f>+COUNTIFS(results!$F$5:$F$301,'répartition colonne F'!$B$162,results!$M$5:$M$301,'répartition colonne F'!M148,results!$AE$5:$AE$301,1)</f>
        <v>0</v>
      </c>
      <c r="N162" s="69">
        <f>+COUNTIFS(results!$F$5:$F$301,'répartition colonne F'!$B$162,results!$M$5:$M$301,'répartition colonne F'!N148,results!$AE$5:$AE$301,1)</f>
        <v>0</v>
      </c>
      <c r="O162" s="69">
        <f>+COUNTIFS(results!$F$5:$F$301,'répartition colonne F'!$B$162,results!$M$5:$M$301,'répartition colonne F'!O148,results!$AE$5:$AE$301,1)</f>
        <v>0</v>
      </c>
      <c r="P162" s="69">
        <f>+COUNTIFS(results!$F$5:$F$301,'répartition colonne F'!$B$162,results!$M$5:$M$301,'répartition colonne F'!P148,results!$AE$5:$AE$301,1)</f>
        <v>0</v>
      </c>
      <c r="Q162" s="69">
        <f>+COUNTIFS(results!$F$5:$F$301,'répartition colonne F'!$B$162,results!$M$5:$M$301,'répartition colonne F'!Q148,results!$AE$5:$AE$301,1)</f>
        <v>0</v>
      </c>
      <c r="R162" s="70">
        <f>+COUNTIFS(results!$F$5:$F$301,'répartition colonne F'!$B$162,results!$M$5:$M$301,'répartition colonne F'!R148,results!$AE$5:$AE$301,1)</f>
        <v>0</v>
      </c>
      <c r="S162" s="70">
        <f>+COUNTIFS(results!$F$5:$F$301,'répartition colonne F'!$B$162,results!$M$5:$M$301,'répartition colonne F'!S148,results!$AE$5:$AE$301,1)</f>
        <v>0</v>
      </c>
      <c r="T162" s="71">
        <f>+COUNTIFS(results!$F$5:$F$301,'répartition colonne F'!$B$162,results!$M$5:$M$301,'répartition colonne F'!T148,results!$AE$5:$AE$301,1)</f>
        <v>0</v>
      </c>
      <c r="U162" s="70">
        <f>+COUNTIFS(results!$F$5:$F$301,'répartition colonne F'!$B$162,results!$M$5:$M$301,'répartition colonne F'!U148,results!$AE$5:$AE$301,1)</f>
        <v>0</v>
      </c>
      <c r="V162" s="70">
        <f>+COUNTIFS(results!$F$5:$F$301,'répartition colonne F'!$B$162,results!$M$5:$M$301,'répartition colonne F'!V148,results!$AE$5:$AE$301,1)</f>
        <v>0</v>
      </c>
      <c r="W162" s="69">
        <f>+COUNTIFS(results!$F$5:$F$301,'répartition colonne F'!$B$162,results!$M$5:$M$301,'répartition colonne F'!W148,results!$AE$5:$AE$301,1)</f>
        <v>0</v>
      </c>
      <c r="X162" s="69">
        <f>+COUNTIFS(results!$F$5:$F$301,'répartition colonne F'!$B$162,results!$M$5:$M$301,'répartition colonne F'!X148,results!$AE$5:$AE$301,1)</f>
        <v>0</v>
      </c>
      <c r="Y162" s="69">
        <f>+COUNTIFS(results!$F$5:$F$301,'répartition colonne F'!$B$162,results!$M$5:$M$301,'répartition colonne F'!Y148,results!$AE$5:$AE$301,1)</f>
        <v>0</v>
      </c>
      <c r="Z162" s="69">
        <f>+COUNTIFS(results!$F$5:$F$301,'répartition colonne F'!$B$162,results!$M$5:$M$301,'répartition colonne F'!Z148,results!$AE$5:$AE$301,1)</f>
        <v>0</v>
      </c>
      <c r="AA162" s="69">
        <f>+COUNTIFS(results!$F$5:$F$301,'répartition colonne F'!$B$162,results!$M$5:$M$301,'répartition colonne F'!AA148,results!$AE$5:$AE$301,1)</f>
        <v>0</v>
      </c>
      <c r="AB162" s="69">
        <f>+COUNTIFS(results!$F$5:$F$301,'répartition colonne F'!$B$162,results!$M$5:$M$301,'répartition colonne F'!AB148,results!$AE$5:$AE$301,1)</f>
        <v>0</v>
      </c>
      <c r="AC162" s="69">
        <f>+COUNTIFS(results!$F$5:$F$301,'répartition colonne F'!$B$162,results!$M$5:$M$301,'répartition colonne F'!AC148,results!$AE$5:$AE$301,1)</f>
        <v>0</v>
      </c>
      <c r="AD162" s="69">
        <f>+COUNTIFS(results!$F$5:$F$301,'répartition colonne F'!$B$162,results!$M$5:$M$301,'répartition colonne F'!AD148,results!$AE$5:$AE$301,1)</f>
        <v>0</v>
      </c>
      <c r="AE162" s="69">
        <f>+COUNTIFS(results!$F$5:$F$301,'répartition colonne F'!$B$162,results!$M$5:$M$301,'répartition colonne F'!AE148,results!$AE$5:$AE$301,1)</f>
        <v>0</v>
      </c>
      <c r="AF162" s="69">
        <f>+COUNTIFS(results!$F$5:$F$301,'répartition colonne F'!$B$162,results!$M$5:$M$301,'répartition colonne F'!AF148,results!$AE$5:$AE$301,1)</f>
        <v>0</v>
      </c>
      <c r="AG162" s="68">
        <f>+COUNTIFS(Feuil2!$A$4:$A$300,B162,Feuil2!$H$4:$H$300,$AJ$4)</f>
        <v>0</v>
      </c>
      <c r="AL162" t="str">
        <f>IF(results!$M$3="Etest",IF(T165=0,1),"BMD")</f>
        <v>BMD</v>
      </c>
      <c r="AM162">
        <v>0.38</v>
      </c>
      <c r="AP162" s="173"/>
      <c r="AQ162" s="196"/>
      <c r="AR162" s="199"/>
      <c r="AS162" s="80"/>
      <c r="AT162" s="80"/>
      <c r="AU162" s="80"/>
      <c r="AV162" s="80"/>
      <c r="AW162" s="80"/>
      <c r="AX162" s="80"/>
      <c r="AY162" s="80"/>
      <c r="AZ162" s="80"/>
      <c r="BA162" s="80"/>
      <c r="BB162" s="80"/>
      <c r="BC162" s="80"/>
      <c r="BD162" s="80"/>
      <c r="BE162" s="80"/>
      <c r="BF162" s="80"/>
      <c r="BG162" s="199"/>
    </row>
    <row r="163" spans="1:59" ht="15.75" x14ac:dyDescent="0.25">
      <c r="A163" s="274"/>
      <c r="B163" s="160" t="str">
        <f>IF($AI$3=1024,12,IF($AI$3=256,"3",IF($AI$3=64,"0,75","0,38")))</f>
        <v>3</v>
      </c>
      <c r="C163" s="68">
        <f>+COUNTIFS(Feuil2!$A$4:$A$300,B163,Feuil2!$H$4:$H$300,0.01)</f>
        <v>0</v>
      </c>
      <c r="D163" s="69">
        <f>+COUNTIFS(results!$F$5:$F$301,'répartition colonne F'!$B$163,results!$M$5:$M$301,'répartition colonne F'!D148,results!$AE$5:$AE$301,1)</f>
        <v>0</v>
      </c>
      <c r="E163" s="69">
        <f>+COUNTIFS(results!$F$5:$F$301,'répartition colonne F'!$B$163,results!$M$5:$M$301,'répartition colonne F'!E148,results!$AE$5:$AE$301,1)</f>
        <v>0</v>
      </c>
      <c r="F163" s="69">
        <f>+COUNTIFS(results!$F$5:$F$301,'répartition colonne F'!$B$163,results!$M$5:$M$301,'répartition colonne F'!F148,results!$AE$5:$AE$301,1)</f>
        <v>0</v>
      </c>
      <c r="G163" s="69">
        <f>+COUNTIFS(results!$F$5:$F$301,'répartition colonne F'!$B$163,results!$M$5:$M$301,'répartition colonne F'!G148,results!$AE$5:$AE$301,1)</f>
        <v>0</v>
      </c>
      <c r="H163" s="69">
        <f>+COUNTIFS(results!$F$5:$F$301,'répartition colonne F'!$B$163,results!$M$5:$M$301,'répartition colonne F'!H148,results!$AE$5:$AE$301,1)</f>
        <v>0</v>
      </c>
      <c r="I163" s="69">
        <f>+COUNTIFS(results!$F$5:$F$301,'répartition colonne F'!$B$163,results!$M$5:$M$301,'répartition colonne F'!I148,results!$AE$5:$AE$301,1)</f>
        <v>0</v>
      </c>
      <c r="J163" s="69">
        <f>+COUNTIFS(results!$F$5:$F$301,'répartition colonne F'!$B$163,results!$M$5:$M$301,'répartition colonne F'!J148,results!$AE$5:$AE$301,1)</f>
        <v>0</v>
      </c>
      <c r="K163" s="69">
        <f>+COUNTIFS(results!$F$5:$F$301,'répartition colonne F'!$B$163,results!$M$5:$M$301,'répartition colonne F'!K148,results!$AE$5:$AE$301,1)</f>
        <v>0</v>
      </c>
      <c r="L163" s="69">
        <f>+COUNTIFS(results!$F$5:$F$301,'répartition colonne F'!$B$163,results!$M$5:$M$301,'répartition colonne F'!L148,results!$AE$5:$AE$301,1)</f>
        <v>0</v>
      </c>
      <c r="M163" s="69">
        <f>+COUNTIFS(results!$F$5:$F$301,'répartition colonne F'!$B$163,results!$M$5:$M$301,'répartition colonne F'!M148,results!$AE$5:$AE$301,1)</f>
        <v>0</v>
      </c>
      <c r="N163" s="69">
        <f>+COUNTIFS(results!$F$5:$F$301,'répartition colonne F'!$B$163,results!$M$5:$M$301,'répartition colonne F'!N148,results!$AE$5:$AE$301,1)</f>
        <v>0</v>
      </c>
      <c r="O163" s="69">
        <f>+COUNTIFS(results!$F$5:$F$301,'répartition colonne F'!$B$163,results!$M$5:$M$301,'répartition colonne F'!O148,results!$AE$5:$AE$301,1)</f>
        <v>0</v>
      </c>
      <c r="P163" s="69">
        <f>+COUNTIFS(results!$F$5:$F$301,'répartition colonne F'!$B$163,results!$M$5:$M$301,'répartition colonne F'!P148,results!$AE$5:$AE$301,1)</f>
        <v>0</v>
      </c>
      <c r="Q163" s="70">
        <f>+COUNTIFS(results!$F$5:$F$301,'répartition colonne F'!$B$163,results!$M$5:$M$301,'répartition colonne F'!Q148,results!$AE$5:$AE$301,1)</f>
        <v>0</v>
      </c>
      <c r="R163" s="70">
        <f>+COUNTIFS(results!$F$5:$F$301,'répartition colonne F'!$B$163,results!$M$5:$M$301,'répartition colonne F'!R148,results!$AE$5:$AE$301,1)</f>
        <v>0</v>
      </c>
      <c r="S163" s="71">
        <f>+COUNTIFS(results!$F$5:$F$301,'répartition colonne F'!$B$163,results!$M$5:$M$301,'répartition colonne F'!S148,results!$AE$5:$AE$301,1)</f>
        <v>0</v>
      </c>
      <c r="T163" s="70">
        <f>+COUNTIFS(results!$F$5:$F$301,'répartition colonne F'!$B$163,results!$M$5:$M$301,'répartition colonne F'!T148,results!$AE$5:$AE$301,1)</f>
        <v>0</v>
      </c>
      <c r="U163" s="70">
        <f>+COUNTIFS(results!$F$5:$F$301,'répartition colonne F'!$B$163,results!$M$5:$M$301,'répartition colonne F'!U148,results!$AE$5:$AE$301,1)</f>
        <v>0</v>
      </c>
      <c r="V163" s="205">
        <f>+COUNTIFS(results!$F$5:$F$301,'répartition colonne F'!$B$163,results!$M$5:$M$301,'répartition colonne F'!V148,results!$AE$5:$AE$301,1)</f>
        <v>0</v>
      </c>
      <c r="W163" s="69">
        <f>+COUNTIFS(results!$F$5:$F$301,'répartition colonne F'!$B$163,results!$M$5:$M$301,'répartition colonne F'!W148,results!$AE$5:$AE$301,1)</f>
        <v>0</v>
      </c>
      <c r="X163" s="69">
        <f>+COUNTIFS(results!$F$5:$F$301,'répartition colonne F'!$B$163,results!$M$5:$M$301,'répartition colonne F'!X148,results!$AE$5:$AE$301,1)</f>
        <v>0</v>
      </c>
      <c r="Y163" s="69">
        <f>+COUNTIFS(results!$F$5:$F$301,'répartition colonne F'!$B$163,results!$M$5:$M$301,'répartition colonne F'!Y148,results!$AE$5:$AE$301,1)</f>
        <v>0</v>
      </c>
      <c r="Z163" s="69">
        <f>+COUNTIFS(results!$F$5:$F$301,'répartition colonne F'!$B$163,results!$M$5:$M$301,'répartition colonne F'!Z148,results!$AE$5:$AE$301,1)</f>
        <v>0</v>
      </c>
      <c r="AA163" s="69">
        <f>+COUNTIFS(results!$F$5:$F$301,'répartition colonne F'!$B$163,results!$M$5:$M$301,'répartition colonne F'!AA148,results!$AE$5:$AE$301,1)</f>
        <v>0</v>
      </c>
      <c r="AB163" s="69">
        <f>+COUNTIFS(results!$F$5:$F$301,'répartition colonne F'!$B$163,results!$M$5:$M$301,'répartition colonne F'!AB148,results!$AE$5:$AE$301,1)</f>
        <v>0</v>
      </c>
      <c r="AC163" s="69">
        <f>+COUNTIFS(results!$F$5:$F$301,'répartition colonne F'!$B$163,results!$M$5:$M$301,'répartition colonne F'!AC148,results!$AE$5:$AE$301,1)</f>
        <v>0</v>
      </c>
      <c r="AD163" s="69">
        <f>+COUNTIFS(results!$F$5:$F$301,'répartition colonne F'!$B$163,results!$M$5:$M$301,'répartition colonne F'!AD148,results!$AE$5:$AE$301,1)</f>
        <v>0</v>
      </c>
      <c r="AE163" s="69">
        <f>+COUNTIFS(results!$F$5:$F$301,'répartition colonne F'!$B$163,results!$M$5:$M$301,'répartition colonne F'!AE148,results!$AE$5:$AE$301,1)</f>
        <v>0</v>
      </c>
      <c r="AF163" s="69">
        <f>+COUNTIFS(results!$F$5:$F$301,'répartition colonne F'!$B$163,results!$M$5:$M$301,'répartition colonne F'!AF148,results!$AE$5:$AE$301,1)</f>
        <v>0</v>
      </c>
      <c r="AG163" s="68">
        <f>+COUNTIFS(Feuil2!$A$4:$A$300,B163,Feuil2!$H$4:$H$300,$AJ$4)</f>
        <v>0</v>
      </c>
      <c r="AP163" s="173"/>
      <c r="AQ163" s="196"/>
      <c r="AR163" s="199"/>
      <c r="AS163" s="80"/>
      <c r="AT163" s="80"/>
      <c r="AU163" s="80"/>
      <c r="AV163" s="80"/>
      <c r="AW163" s="80"/>
      <c r="AX163" s="80"/>
      <c r="AY163" s="80"/>
      <c r="AZ163" s="80"/>
      <c r="BA163" s="80"/>
      <c r="BB163" s="80"/>
      <c r="BC163" s="80"/>
      <c r="BD163" s="80"/>
      <c r="BE163" s="80"/>
      <c r="BF163" s="80"/>
      <c r="BG163" s="199"/>
    </row>
    <row r="164" spans="1:59" ht="15.75" x14ac:dyDescent="0.25">
      <c r="A164" s="274"/>
      <c r="B164" s="160" t="str">
        <f>IF($AI$3=1024,8,IF($AI$3=256,"2",IF($AI$3=64,"0,5","0,25")))</f>
        <v>2</v>
      </c>
      <c r="C164" s="68">
        <f>+COUNTIFS(Feuil2!$A$4:$A$300,B164,Feuil2!$H$4:$H$300,0.01)</f>
        <v>0</v>
      </c>
      <c r="D164" s="69">
        <f>+COUNTIFS(results!$F$5:$F$301,'répartition colonne F'!$B$164,results!$M$5:$M$301,'répartition colonne F'!D148,results!$AE$5:$AE$301,1)</f>
        <v>0</v>
      </c>
      <c r="E164" s="69">
        <f>+COUNTIFS(results!$F$5:$F$301,'répartition colonne F'!$B$164,results!$M$5:$M$301,'répartition colonne F'!E148,results!$AE$5:$AE$301,1)</f>
        <v>0</v>
      </c>
      <c r="F164" s="69">
        <f>+COUNTIFS(results!$F$5:$F$301,'répartition colonne F'!$B$164,results!$M$5:$M$301,'répartition colonne F'!F148,results!$AE$5:$AE$301,1)</f>
        <v>0</v>
      </c>
      <c r="G164" s="69">
        <f>+COUNTIFS(results!$F$5:$F$301,'répartition colonne F'!$B$164,results!$M$5:$M$301,'répartition colonne F'!G148,results!$AE$5:$AE$301,1)</f>
        <v>0</v>
      </c>
      <c r="H164" s="69">
        <f>+COUNTIFS(results!$F$5:$F$301,'répartition colonne F'!$B$164,results!$M$5:$M$301,'répartition colonne F'!H148,results!$AE$5:$AE$301,1)</f>
        <v>0</v>
      </c>
      <c r="I164" s="69">
        <f>+COUNTIFS(results!$F$5:$F$301,'répartition colonne F'!$B$164,results!$M$5:$M$301,'répartition colonne F'!I148,results!$AE$5:$AE$301,1)</f>
        <v>0</v>
      </c>
      <c r="J164" s="69">
        <f>+COUNTIFS(results!$F$5:$F$301,'répartition colonne F'!$B$164,results!$M$5:$M$301,'répartition colonne F'!J148,results!$AE$5:$AE$301,1)</f>
        <v>0</v>
      </c>
      <c r="K164" s="69">
        <f>+COUNTIFS(results!$F$5:$F$301,'répartition colonne F'!$B$164,results!$M$5:$M$301,'répartition colonne F'!K148,results!$AE$5:$AE$301,1)</f>
        <v>0</v>
      </c>
      <c r="L164" s="69">
        <f>+COUNTIFS(results!$F$5:$F$301,'répartition colonne F'!$B$164,results!$M$5:$M$301,'répartition colonne F'!L148,results!$AE$5:$AE$301,1)</f>
        <v>0</v>
      </c>
      <c r="M164" s="69">
        <f>+COUNTIFS(results!$F$5:$F$301,'répartition colonne F'!$B$164,results!$M$5:$M$301,'répartition colonne F'!M148,results!$AE$5:$AE$301,1)</f>
        <v>0</v>
      </c>
      <c r="N164" s="69">
        <f>+COUNTIFS(results!$F$5:$F$301,'répartition colonne F'!$B$164,results!$M$5:$M$301,'répartition colonne F'!N148,results!$AE$5:$AE$301,1)</f>
        <v>0</v>
      </c>
      <c r="O164" s="69">
        <f>+COUNTIFS(results!$F$5:$F$301,'répartition colonne F'!$B$164,results!$M$5:$M$301,'répartition colonne F'!O148,results!$AE$5:$AE$301,1)</f>
        <v>0</v>
      </c>
      <c r="P164" s="70">
        <f>+COUNTIFS(results!$F$5:$F$301,'répartition colonne F'!$B$164,results!$M$5:$M$301,'répartition colonne F'!P148,results!$AE$5:$AE$301,1)</f>
        <v>0</v>
      </c>
      <c r="Q164" s="70">
        <f>+COUNTIFS(results!$F$5:$F$301,'répartition colonne F'!$B$164,results!$M$5:$M$301,'répartition colonne F'!Q148,results!$AE$5:$AE$301,1)</f>
        <v>0</v>
      </c>
      <c r="R164" s="71">
        <f>+COUNTIFS(results!$F$5:$F$301,'répartition colonne F'!$B$164,results!$M$5:$M$301,'répartition colonne F'!R148,results!$AE$5:$AE$301,1)</f>
        <v>0</v>
      </c>
      <c r="S164" s="70">
        <f>+COUNTIFS(results!$F$5:$F$301,'répartition colonne F'!$B$164,results!$M$5:$M$301,'répartition colonne F'!S148,results!$AE$5:$AE$301,1)</f>
        <v>0</v>
      </c>
      <c r="T164" s="70">
        <f>+COUNTIFS(results!$F$5:$F$301,'répartition colonne F'!$B$164,results!$M$5:$M$301,'répartition colonne F'!T148,results!$AE$5:$AE$301,1)</f>
        <v>0</v>
      </c>
      <c r="U164" s="69">
        <f>+COUNTIFS(results!$F$5:$F$301,'répartition colonne F'!$B$164,results!$M$5:$M$301,'répartition colonne F'!U148,results!$AE$5:$AE$301,1)</f>
        <v>0</v>
      </c>
      <c r="V164" s="69">
        <f>+COUNTIFS(results!$F$5:$F$301,'répartition colonne F'!$B$164,results!$M$5:$M$301,'répartition colonne F'!V148,results!$AE$5:$AE$301,1)</f>
        <v>0</v>
      </c>
      <c r="W164" s="69">
        <f>+COUNTIFS(results!$F$5:$F$301,'répartition colonne F'!$B$164,results!$M$5:$M$301,'répartition colonne F'!W148,results!$AE$5:$AE$301,1)</f>
        <v>0</v>
      </c>
      <c r="X164" s="69">
        <f>+COUNTIFS(results!$F$5:$F$301,'répartition colonne F'!$B$164,results!$M$5:$M$301,'répartition colonne F'!X148,results!$AE$5:$AE$301,1)</f>
        <v>0</v>
      </c>
      <c r="Y164" s="69">
        <f>+COUNTIFS(results!$F$5:$F$301,'répartition colonne F'!$B$164,results!$M$5:$M$301,'répartition colonne F'!Y148,results!$AE$5:$AE$301,1)</f>
        <v>0</v>
      </c>
      <c r="Z164" s="69">
        <f>+COUNTIFS(results!$F$5:$F$301,'répartition colonne F'!$B$164,results!$M$5:$M$301,'répartition colonne F'!Z148,results!$AE$5:$AE$301,1)</f>
        <v>0</v>
      </c>
      <c r="AA164" s="69">
        <f>+COUNTIFS(results!$F$5:$F$301,'répartition colonne F'!$B$164,results!$M$5:$M$301,'répartition colonne F'!AA148,results!$AE$5:$AE$301,1)</f>
        <v>0</v>
      </c>
      <c r="AB164" s="69">
        <f>+COUNTIFS(results!$F$5:$F$301,'répartition colonne F'!$B$164,results!$M$5:$M$301,'répartition colonne F'!AB148,results!$AE$5:$AE$301,1)</f>
        <v>0</v>
      </c>
      <c r="AC164" s="69">
        <f>+COUNTIFS(results!$F$5:$F$301,'répartition colonne F'!$B$164,results!$M$5:$M$301,'répartition colonne F'!AC148,results!$AE$5:$AE$301,1)</f>
        <v>0</v>
      </c>
      <c r="AD164" s="69">
        <f>+COUNTIFS(results!$F$5:$F$301,'répartition colonne F'!$B$164,results!$M$5:$M$301,'répartition colonne F'!AD148,results!$AE$5:$AE$301,1)</f>
        <v>0</v>
      </c>
      <c r="AE164" s="69">
        <f>+COUNTIFS(results!$F$5:$F$301,'répartition colonne F'!$B$164,results!$M$5:$M$301,'répartition colonne F'!AE148,results!$AE$5:$AE$301,1)</f>
        <v>0</v>
      </c>
      <c r="AF164" s="69">
        <f>+COUNTIFS(results!$F$5:$F$301,'répartition colonne F'!$B$164,results!$M$5:$M$301,'répartition colonne F'!AF148,results!$AE$5:$AE$301,1)</f>
        <v>0</v>
      </c>
      <c r="AG164" s="68">
        <f>+COUNTIFS(Feuil2!$A$4:$A$300,B164,Feuil2!$H$4:$H$300,$AJ$4)</f>
        <v>0</v>
      </c>
      <c r="AL164" t="str">
        <f>IF(results!$M$3="Etest",IF(R167=0,1),"BMD")</f>
        <v>BMD</v>
      </c>
      <c r="AM164">
        <v>0.19</v>
      </c>
      <c r="AP164" s="173"/>
      <c r="AQ164" s="196"/>
      <c r="AR164" s="199"/>
      <c r="AS164" s="80"/>
      <c r="AT164" s="80"/>
      <c r="AU164" s="80"/>
      <c r="AV164" s="80"/>
      <c r="AW164" s="80"/>
      <c r="AX164" s="80"/>
      <c r="AY164" s="80"/>
      <c r="AZ164" s="80"/>
      <c r="BA164" s="80"/>
      <c r="BB164" s="80"/>
      <c r="BC164" s="80"/>
      <c r="BD164" s="80"/>
      <c r="BE164" s="80"/>
      <c r="BF164" s="80"/>
      <c r="BG164" s="199"/>
    </row>
    <row r="165" spans="1:59" ht="15.75" x14ac:dyDescent="0.25">
      <c r="A165" s="274"/>
      <c r="B165" s="160" t="str">
        <f>IF($AI$3=1024,6,IF($AI$3=256,"1,5",IF($AI$3=64,"0,38","0,19")))</f>
        <v>1,5</v>
      </c>
      <c r="C165" s="68">
        <f>+COUNTIFS(Feuil2!$A$4:$A$300,B165,Feuil2!$H$4:$H$300,0.01)</f>
        <v>0</v>
      </c>
      <c r="D165" s="69">
        <f>+COUNTIFS(results!$F$5:$F$301,'répartition colonne F'!$B$165,results!$M$5:$M$301,'répartition colonne F'!D148,results!$AE$5:$AE$301,1)</f>
        <v>0</v>
      </c>
      <c r="E165" s="69">
        <f>+COUNTIFS(results!$F$5:$F$301,'répartition colonne F'!$B$165,results!$M$5:$M$301,'répartition colonne F'!E148,results!$AE$5:$AE$301,1)</f>
        <v>0</v>
      </c>
      <c r="F165" s="69">
        <f>+COUNTIFS(results!$F$5:$F$301,'répartition colonne F'!$B$165,results!$M$5:$M$301,'répartition colonne F'!F148,results!$AE$5:$AE$301,1)</f>
        <v>0</v>
      </c>
      <c r="G165" s="69">
        <f>+COUNTIFS(results!$F$5:$F$301,'répartition colonne F'!$B$165,results!$M$5:$M$301,'répartition colonne F'!G148,results!$AE$5:$AE$301,1)</f>
        <v>0</v>
      </c>
      <c r="H165" s="69">
        <f>+COUNTIFS(results!$F$5:$F$301,'répartition colonne F'!$B$165,results!$M$5:$M$301,'répartition colonne F'!H148,results!$AE$5:$AE$301,1)</f>
        <v>0</v>
      </c>
      <c r="I165" s="69">
        <f>+COUNTIFS(results!$F$5:$F$301,'répartition colonne F'!$B$165,results!$M$5:$M$301,'répartition colonne F'!I148,results!$AE$5:$AE$301,1)</f>
        <v>0</v>
      </c>
      <c r="J165" s="69">
        <f>+COUNTIFS(results!$F$5:$F$301,'répartition colonne F'!$B$165,results!$M$5:$M$301,'répartition colonne F'!J148,results!$AE$5:$AE$301,1)</f>
        <v>0</v>
      </c>
      <c r="K165" s="69">
        <f>+COUNTIFS(results!$F$5:$F$301,'répartition colonne F'!$B$165,results!$M$5:$M$301,'répartition colonne F'!K148,results!$AE$5:$AE$301,1)</f>
        <v>0</v>
      </c>
      <c r="L165" s="69">
        <f>+COUNTIFS(results!$F$5:$F$301,'répartition colonne F'!$B$165,results!$M$5:$M$301,'répartition colonne F'!L148,results!$AE$5:$AE$301,1)</f>
        <v>0</v>
      </c>
      <c r="M165" s="69">
        <f>+COUNTIFS(results!$F$5:$F$301,'répartition colonne F'!$B$165,results!$M$5:$M$301,'répartition colonne F'!M148,results!$AE$5:$AE$301,1)</f>
        <v>0</v>
      </c>
      <c r="N165" s="69">
        <f>+COUNTIFS(results!$F$5:$F$301,'répartition colonne F'!$B$165,results!$M$5:$M$301,'répartition colonne F'!N148,results!$AE$5:$AE$301,1)</f>
        <v>0</v>
      </c>
      <c r="O165" s="70">
        <f>+COUNTIFS(results!$F$5:$F$301,'répartition colonne F'!$B$165,results!$M$5:$M$301,'répartition colonne F'!O148,results!$AE$5:$AE$301,1)</f>
        <v>0</v>
      </c>
      <c r="P165" s="70">
        <f>+COUNTIFS(results!$F$5:$F$301,'répartition colonne F'!$B$165,results!$M$5:$M$301,'répartition colonne F'!P148,results!$AE$5:$AE$301,1)</f>
        <v>0</v>
      </c>
      <c r="Q165" s="71">
        <f>+COUNTIFS(results!$F$5:$F$301,'répartition colonne F'!$B$165,results!$M$5:$M$301,'répartition colonne F'!Q148,results!$AE$5:$AE$301,1)</f>
        <v>0</v>
      </c>
      <c r="R165" s="70">
        <f>+COUNTIFS(results!$F$5:$F$301,'répartition colonne F'!$B$165,results!$M$5:$M$301,'répartition colonne F'!R148,results!$AE$5:$AE$301,1)</f>
        <v>0</v>
      </c>
      <c r="S165" s="70">
        <f>+COUNTIFS(results!$F$5:$F$301,'répartition colonne F'!$B$165,results!$M$5:$M$301,'répartition colonne F'!S148,results!$AE$5:$AE$301,1)</f>
        <v>0</v>
      </c>
      <c r="T165" s="205">
        <f>+COUNTIFS(results!$F$5:$F$301,'répartition colonne F'!$B$165,results!$M$5:$M$301,'répartition colonne F'!T148,results!$AE$5:$AE$301,1)</f>
        <v>0</v>
      </c>
      <c r="U165" s="69">
        <f>+COUNTIFS(results!$F$5:$F$301,'répartition colonne F'!$B$165,results!$M$5:$M$301,'répartition colonne F'!U148,results!$AE$5:$AE$301,1)</f>
        <v>0</v>
      </c>
      <c r="V165" s="69">
        <f>+COUNTIFS(results!$F$5:$F$301,'répartition colonne F'!$B$165,results!$M$5:$M$301,'répartition colonne F'!V148,results!$AE$5:$AE$301,1)</f>
        <v>0</v>
      </c>
      <c r="W165" s="69">
        <f>+COUNTIFS(results!$F$5:$F$301,'répartition colonne F'!$B$165,results!$M$5:$M$301,'répartition colonne F'!W148,results!$AE$5:$AE$301,1)</f>
        <v>0</v>
      </c>
      <c r="X165" s="69">
        <f>+COUNTIFS(results!$F$5:$F$301,'répartition colonne F'!$B$165,results!$M$5:$M$301,'répartition colonne F'!X148,results!$AE$5:$AE$301,1)</f>
        <v>0</v>
      </c>
      <c r="Y165" s="69">
        <f>+COUNTIFS(results!$F$5:$F$301,'répartition colonne F'!$B$165,results!$M$5:$M$301,'répartition colonne F'!Y148,results!$AE$5:$AE$301,1)</f>
        <v>0</v>
      </c>
      <c r="Z165" s="69">
        <f>+COUNTIFS(results!$F$5:$F$301,'répartition colonne F'!$B$165,results!$M$5:$M$301,'répartition colonne F'!Z148,results!$AE$5:$AE$301,1)</f>
        <v>0</v>
      </c>
      <c r="AA165" s="69">
        <f>+COUNTIFS(results!$F$5:$F$301,'répartition colonne F'!$B$165,results!$M$5:$M$301,'répartition colonne F'!AA148,results!$AE$5:$AE$301,1)</f>
        <v>0</v>
      </c>
      <c r="AB165" s="69">
        <f>+COUNTIFS(results!$F$5:$F$301,'répartition colonne F'!$B$165,results!$M$5:$M$301,'répartition colonne F'!AB148,results!$AE$5:$AE$301,1)</f>
        <v>0</v>
      </c>
      <c r="AC165" s="69">
        <f>+COUNTIFS(results!$F$5:$F$301,'répartition colonne F'!$B$165,results!$M$5:$M$301,'répartition colonne F'!AC148,results!$AE$5:$AE$301,1)</f>
        <v>0</v>
      </c>
      <c r="AD165" s="69">
        <f>+COUNTIFS(results!$F$5:$F$301,'répartition colonne F'!$B$165,results!$M$5:$M$301,'répartition colonne F'!AD148,results!$AE$5:$AE$301,1)</f>
        <v>0</v>
      </c>
      <c r="AE165" s="69">
        <f>+COUNTIFS(results!$F$5:$F$301,'répartition colonne F'!$B$165,results!$M$5:$M$301,'répartition colonne F'!AE148,results!$AE$5:$AE$301,1)</f>
        <v>0</v>
      </c>
      <c r="AF165" s="69">
        <f>+COUNTIFS(results!$F$5:$F$301,'répartition colonne F'!$B$165,results!$M$5:$M$301,'répartition colonne F'!AF148,results!$AE$5:$AE$301,1)</f>
        <v>0</v>
      </c>
      <c r="AG165" s="68">
        <f>+COUNTIFS(Feuil2!$A$4:$A$300,B165,Feuil2!$H$4:$H$300,$AJ$4)</f>
        <v>0</v>
      </c>
      <c r="AP165" s="173"/>
      <c r="AQ165" s="196"/>
      <c r="AR165" s="199"/>
      <c r="AS165" s="80"/>
      <c r="AT165" s="80"/>
      <c r="AU165" s="80"/>
      <c r="AV165" s="80"/>
      <c r="AW165" s="80"/>
      <c r="AX165" s="80"/>
      <c r="AY165" s="80"/>
      <c r="AZ165" s="80"/>
      <c r="BA165" s="80"/>
      <c r="BB165" s="80"/>
      <c r="BC165" s="80"/>
      <c r="BD165" s="80"/>
      <c r="BE165" s="80"/>
      <c r="BF165" s="80"/>
      <c r="BG165" s="199"/>
    </row>
    <row r="166" spans="1:59" ht="15.75" x14ac:dyDescent="0.25">
      <c r="A166" s="274"/>
      <c r="B166" s="160" t="str">
        <f>IF($AI$3=1024,4,IF($AI$3=256,"1",IF($AI$3=64,"0,25","0,125")))</f>
        <v>1</v>
      </c>
      <c r="C166" s="68">
        <f>+COUNTIFS(Feuil2!$A$4:$A$300,B166,Feuil2!$H$4:$H$300,0.01)</f>
        <v>0</v>
      </c>
      <c r="D166" s="69">
        <f>+COUNTIFS(results!$F$5:$F$301,'répartition colonne F'!$B$166,results!$M$5:$M$301,'répartition colonne F'!D148,results!$AE$5:$AE$301,1)</f>
        <v>0</v>
      </c>
      <c r="E166" s="69">
        <f>+COUNTIFS(results!$F$5:$F$301,'répartition colonne F'!$B$166,results!$M$5:$M$301,'répartition colonne F'!E148,results!$AE$5:$AE$301,1)</f>
        <v>0</v>
      </c>
      <c r="F166" s="69">
        <f>+COUNTIFS(results!$F$5:$F$301,'répartition colonne F'!$B$166,results!$M$5:$M$301,'répartition colonne F'!F148,results!$AE$5:$AE$301,1)</f>
        <v>0</v>
      </c>
      <c r="G166" s="69">
        <f>+COUNTIFS(results!$F$5:$F$301,'répartition colonne F'!$B$166,results!$M$5:$M$301,'répartition colonne F'!G148,results!$AE$5:$AE$301,1)</f>
        <v>0</v>
      </c>
      <c r="H166" s="69">
        <f>+COUNTIFS(results!$F$5:$F$301,'répartition colonne F'!$B$166,results!$M$5:$M$301,'répartition colonne F'!H148,results!$AE$5:$AE$301,1)</f>
        <v>0</v>
      </c>
      <c r="I166" s="69">
        <f>+COUNTIFS(results!$F$5:$F$301,'répartition colonne F'!$B$166,results!$M$5:$M$301,'répartition colonne F'!I148,results!$AE$5:$AE$301,1)</f>
        <v>0</v>
      </c>
      <c r="J166" s="69">
        <f>+COUNTIFS(results!$F$5:$F$301,'répartition colonne F'!$B$166,results!$M$5:$M$301,'répartition colonne F'!J148,results!$AE$5:$AE$301,1)</f>
        <v>0</v>
      </c>
      <c r="K166" s="69">
        <f>+COUNTIFS(results!$F$5:$F$301,'répartition colonne F'!$B$166,results!$M$5:$M$301,'répartition colonne F'!K148,results!$AE$5:$AE$301,1)</f>
        <v>0</v>
      </c>
      <c r="L166" s="69">
        <f>+COUNTIFS(results!$F$5:$F$301,'répartition colonne F'!$B$166,results!$M$5:$M$301,'répartition colonne F'!L148,results!$AE$5:$AE$301,1)</f>
        <v>0</v>
      </c>
      <c r="M166" s="69">
        <f>+COUNTIFS(results!$F$5:$F$301,'répartition colonne F'!$B$166,results!$M$5:$M$301,'répartition colonne F'!M148,results!$AE$5:$AE$301,1)</f>
        <v>0</v>
      </c>
      <c r="N166" s="70">
        <f>+COUNTIFS(results!$F$5:$F$301,'répartition colonne F'!$B$166,results!$M$5:$M$301,'répartition colonne F'!N148,results!$AE$5:$AE$301,1)</f>
        <v>0</v>
      </c>
      <c r="O166" s="70">
        <f>+COUNTIFS(results!$F$5:$F$301,'répartition colonne F'!$B$166,results!$M$5:$M$301,'répartition colonne F'!O148,results!$AE$5:$AE$301,1)</f>
        <v>0</v>
      </c>
      <c r="P166" s="71">
        <f>+COUNTIFS(results!$F$5:$F$301,'répartition colonne F'!$B$166,results!$M$5:$M$301,'répartition colonne F'!P148,results!$AE$5:$AE$301,1)</f>
        <v>0</v>
      </c>
      <c r="Q166" s="70">
        <f>+COUNTIFS(results!$F$5:$F$301,'répartition colonne F'!$B$166,results!$M$5:$M$301,'répartition colonne F'!Q148,results!$AE$5:$AE$301,1)</f>
        <v>0</v>
      </c>
      <c r="R166" s="70">
        <f>+COUNTIFS(results!$F$5:$F$301,'répartition colonne F'!$B$166,results!$M$5:$M$301,'répartition colonne F'!R148,results!$AE$5:$AE$301,1)</f>
        <v>0</v>
      </c>
      <c r="S166" s="69">
        <f>+COUNTIFS(results!$F$5:$F$301,'répartition colonne F'!$B$166,results!$M$5:$M$301,'répartition colonne F'!S148,results!$AE$5:$AE$301,1)</f>
        <v>0</v>
      </c>
      <c r="T166" s="69">
        <f>+COUNTIFS(results!$F$5:$F$301,'répartition colonne F'!$B$166,results!$M$5:$M$301,'répartition colonne F'!T148,results!$AE$5:$AE$301,1)</f>
        <v>0</v>
      </c>
      <c r="U166" s="69">
        <f>+COUNTIFS(results!$F$5:$F$301,'répartition colonne F'!$B$166,results!$M$5:$M$301,'répartition colonne F'!U148,results!$AE$5:$AE$301,1)</f>
        <v>0</v>
      </c>
      <c r="V166" s="69">
        <f>+COUNTIFS(results!$F$5:$F$301,'répartition colonne F'!$B$166,results!$M$5:$M$301,'répartition colonne F'!V148,results!$AE$5:$AE$301,1)</f>
        <v>0</v>
      </c>
      <c r="W166" s="69">
        <f>+COUNTIFS(results!$F$5:$F$301,'répartition colonne F'!$B$166,results!$M$5:$M$301,'répartition colonne F'!W148,results!$AE$5:$AE$301,1)</f>
        <v>0</v>
      </c>
      <c r="X166" s="69">
        <f>+COUNTIFS(results!$F$5:$F$301,'répartition colonne F'!$B$166,results!$M$5:$M$301,'répartition colonne F'!X148,results!$AE$5:$AE$301,1)</f>
        <v>0</v>
      </c>
      <c r="Y166" s="69">
        <f>+COUNTIFS(results!$F$5:$F$301,'répartition colonne F'!$B$166,results!$M$5:$M$301,'répartition colonne F'!Y148,results!$AE$5:$AE$301,1)</f>
        <v>0</v>
      </c>
      <c r="Z166" s="69">
        <f>+COUNTIFS(results!$F$5:$F$301,'répartition colonne F'!$B$166,results!$M$5:$M$301,'répartition colonne F'!Z148,results!$AE$5:$AE$301,1)</f>
        <v>0</v>
      </c>
      <c r="AA166" s="69">
        <f>+COUNTIFS(results!$F$5:$F$301,'répartition colonne F'!$B$166,results!$M$5:$M$301,'répartition colonne F'!AA148,results!$AE$5:$AE$301,1)</f>
        <v>0</v>
      </c>
      <c r="AB166" s="69">
        <f>+COUNTIFS(results!$F$5:$F$301,'répartition colonne F'!$B$166,results!$M$5:$M$301,'répartition colonne F'!AB148,results!$AE$5:$AE$301,1)</f>
        <v>0</v>
      </c>
      <c r="AC166" s="69">
        <f>+COUNTIFS(results!$F$5:$F$301,'répartition colonne F'!$B$166,results!$M$5:$M$301,'répartition colonne F'!AC148,results!$AE$5:$AE$301,1)</f>
        <v>0</v>
      </c>
      <c r="AD166" s="69">
        <f>+COUNTIFS(results!$F$5:$F$301,'répartition colonne F'!$B$166,results!$M$5:$M$301,'répartition colonne F'!AD148,results!$AE$5:$AE$301,1)</f>
        <v>0</v>
      </c>
      <c r="AE166" s="69">
        <f>+COUNTIFS(results!$F$5:$F$301,'répartition colonne F'!$B$166,results!$M$5:$M$301,'répartition colonne F'!AE148,results!$AE$5:$AE$301,1)</f>
        <v>0</v>
      </c>
      <c r="AF166" s="69">
        <f>+COUNTIFS(results!$F$5:$F$301,'répartition colonne F'!$B$166,results!$M$5:$M$301,'répartition colonne F'!AF148,results!$AE$5:$AE$301,1)</f>
        <v>0</v>
      </c>
      <c r="AG166" s="68">
        <f>+COUNTIFS(Feuil2!$A$4:$A$300,B166,Feuil2!$H$4:$H$300,$AJ$4)</f>
        <v>0</v>
      </c>
      <c r="AL166" t="str">
        <f>IF(results!$M$3="Etest",IF(P169=0,1),"BMD")</f>
        <v>BMD</v>
      </c>
      <c r="AM166">
        <v>9.4E-2</v>
      </c>
      <c r="AP166" s="173"/>
      <c r="AQ166" s="196"/>
      <c r="AR166" s="199"/>
      <c r="AS166" s="80"/>
      <c r="AT166" s="80"/>
      <c r="AU166" s="80"/>
      <c r="AV166" s="80"/>
      <c r="AW166" s="80"/>
      <c r="AX166" s="80"/>
      <c r="AY166" s="80"/>
      <c r="AZ166" s="80"/>
      <c r="BA166" s="80"/>
      <c r="BB166" s="80"/>
      <c r="BC166" s="80"/>
      <c r="BD166" s="80"/>
      <c r="BE166" s="80"/>
      <c r="BF166" s="80"/>
      <c r="BG166" s="199"/>
    </row>
    <row r="167" spans="1:59" ht="15.75" x14ac:dyDescent="0.25">
      <c r="A167" s="274"/>
      <c r="B167" s="160" t="str">
        <f>IF($AI$3=1024,3,IF($AI$3=256,"0,75",IF($AI$3=64,"0,19","0,094")))</f>
        <v>0,75</v>
      </c>
      <c r="C167" s="68">
        <f>+COUNTIFS(Feuil2!$A$4:$A$300,B167,Feuil2!$H$4:$H$300,0.01)</f>
        <v>0</v>
      </c>
      <c r="D167" s="69">
        <f>+COUNTIFS(results!$F$5:$F$301,'répartition colonne F'!$B$167,results!$M$5:$M$301,'répartition colonne F'!D148,results!$AE$5:$AE$301,1)</f>
        <v>0</v>
      </c>
      <c r="E167" s="69">
        <f>+COUNTIFS(results!$F$5:$F$301,'répartition colonne F'!$B$167,results!$M$5:$M$301,'répartition colonne F'!E148,results!$AE$5:$AE$301,1)</f>
        <v>0</v>
      </c>
      <c r="F167" s="69">
        <f>+COUNTIFS(results!$F$5:$F$301,'répartition colonne F'!$B$167,results!$M$5:$M$301,'répartition colonne F'!F148,results!$AE$5:$AE$301,1)</f>
        <v>0</v>
      </c>
      <c r="G167" s="69">
        <f>+COUNTIFS(results!$F$5:$F$301,'répartition colonne F'!$B$167,results!$M$5:$M$301,'répartition colonne F'!G148,results!$AE$5:$AE$301,1)</f>
        <v>0</v>
      </c>
      <c r="H167" s="69">
        <f>+COUNTIFS(results!$F$5:$F$301,'répartition colonne F'!$B$167,results!$M$5:$M$301,'répartition colonne F'!H148,results!$AE$5:$AE$301,1)</f>
        <v>0</v>
      </c>
      <c r="I167" s="69">
        <f>+COUNTIFS(results!$F$5:$F$301,'répartition colonne F'!$B$167,results!$M$5:$M$301,'répartition colonne F'!I148,results!$AE$5:$AE$301,1)</f>
        <v>0</v>
      </c>
      <c r="J167" s="69">
        <f>+COUNTIFS(results!$F$5:$F$301,'répartition colonne F'!$B$167,results!$M$5:$M$301,'répartition colonne F'!J148,results!$AE$5:$AE$301,1)</f>
        <v>0</v>
      </c>
      <c r="K167" s="69">
        <f>+COUNTIFS(results!$F$5:$F$301,'répartition colonne F'!$B$167,results!$M$5:$M$301,'répartition colonne F'!K148,results!$AE$5:$AE$301,1)</f>
        <v>0</v>
      </c>
      <c r="L167" s="69">
        <f>+COUNTIFS(results!$F$5:$F$301,'répartition colonne F'!$B$167,results!$M$5:$M$301,'répartition colonne F'!L148,results!$AE$5:$AE$301,1)</f>
        <v>0</v>
      </c>
      <c r="M167" s="70">
        <f>+COUNTIFS(results!$F$5:$F$301,'répartition colonne F'!$B$167,results!$M$5:$M$301,'répartition colonne F'!M148,results!$AE$5:$AE$301,1)</f>
        <v>0</v>
      </c>
      <c r="N167" s="70">
        <f>+COUNTIFS(results!$F$5:$F$301,'répartition colonne F'!$B$167,results!$M$5:$M$301,'répartition colonne F'!N148,results!$AE$5:$AE$301,1)</f>
        <v>0</v>
      </c>
      <c r="O167" s="71">
        <f>+COUNTIFS(results!$F$5:$F$301,'répartition colonne F'!$B$167,results!$M$5:$M$301,'répartition colonne F'!O148,results!$AE$5:$AE$301,1)</f>
        <v>0</v>
      </c>
      <c r="P167" s="70">
        <f>+COUNTIFS(results!$F$5:$F$301,'répartition colonne F'!$B$167,results!$M$5:$M$301,'répartition colonne F'!P148,results!$AE$5:$AE$301,1)</f>
        <v>0</v>
      </c>
      <c r="Q167" s="70">
        <f>+COUNTIFS(results!$F$5:$F$301,'répartition colonne F'!$B$167,results!$M$5:$M$301,'répartition colonne F'!Q148,results!$AE$5:$AE$301,1)</f>
        <v>0</v>
      </c>
      <c r="R167" s="205">
        <f>+COUNTIFS(results!$F$5:$F$301,'répartition colonne F'!$B$167,results!$M$5:$M$301,'répartition colonne F'!R148,results!$AE$5:$AE$301,1)</f>
        <v>0</v>
      </c>
      <c r="S167" s="69">
        <f>+COUNTIFS(results!$F$5:$F$301,'répartition colonne F'!$B$167,results!$M$5:$M$301,'répartition colonne F'!S148,results!$AE$5:$AE$301,1)</f>
        <v>0</v>
      </c>
      <c r="T167" s="69">
        <f>+COUNTIFS(results!$F$5:$F$301,'répartition colonne F'!$B$167,results!$M$5:$M$301,'répartition colonne F'!T148,results!$AE$5:$AE$301,1)</f>
        <v>0</v>
      </c>
      <c r="U167" s="69">
        <f>+COUNTIFS(results!$F$5:$F$301,'répartition colonne F'!$B$167,results!$M$5:$M$301,'répartition colonne F'!U148,results!$AE$5:$AE$301,1)</f>
        <v>0</v>
      </c>
      <c r="V167" s="69">
        <f>+COUNTIFS(results!$F$5:$F$301,'répartition colonne F'!$B$167,results!$M$5:$M$301,'répartition colonne F'!V148,results!$AE$5:$AE$301,1)</f>
        <v>0</v>
      </c>
      <c r="W167" s="69">
        <f>+COUNTIFS(results!$F$5:$F$301,'répartition colonne F'!$B$167,results!$M$5:$M$301,'répartition colonne F'!W148,results!$AE$5:$AE$301,1)</f>
        <v>0</v>
      </c>
      <c r="X167" s="69">
        <f>+COUNTIFS(results!$F$5:$F$301,'répartition colonne F'!$B$167,results!$M$5:$M$301,'répartition colonne F'!X148,results!$AE$5:$AE$301,1)</f>
        <v>0</v>
      </c>
      <c r="Y167" s="69">
        <f>+COUNTIFS(results!$F$5:$F$301,'répartition colonne F'!$B$167,results!$M$5:$M$301,'répartition colonne F'!Y148,results!$AE$5:$AE$301,1)</f>
        <v>0</v>
      </c>
      <c r="Z167" s="69">
        <f>+COUNTIFS(results!$F$5:$F$301,'répartition colonne F'!$B$167,results!$M$5:$M$301,'répartition colonne F'!Z148,results!$AE$5:$AE$301,1)</f>
        <v>0</v>
      </c>
      <c r="AA167" s="69">
        <f>+COUNTIFS(results!$F$5:$F$301,'répartition colonne F'!$B$167,results!$M$5:$M$301,'répartition colonne F'!AA148,results!$AE$5:$AE$301,1)</f>
        <v>0</v>
      </c>
      <c r="AB167" s="69">
        <f>+COUNTIFS(results!$F$5:$F$301,'répartition colonne F'!$B$167,results!$M$5:$M$301,'répartition colonne F'!AB148,results!$AE$5:$AE$301,1)</f>
        <v>0</v>
      </c>
      <c r="AC167" s="69">
        <f>+COUNTIFS(results!$F$5:$F$301,'répartition colonne F'!$B$167,results!$M$5:$M$301,'répartition colonne F'!AC148,results!$AE$5:$AE$301,1)</f>
        <v>0</v>
      </c>
      <c r="AD167" s="69">
        <f>+COUNTIFS(results!$F$5:$F$301,'répartition colonne F'!$B$167,results!$M$5:$M$301,'répartition colonne F'!AD148,results!$AE$5:$AE$301,1)</f>
        <v>0</v>
      </c>
      <c r="AE167" s="69">
        <f>+COUNTIFS(results!$F$5:$F$301,'répartition colonne F'!$B$167,results!$M$5:$M$301,'répartition colonne F'!AE148,results!$AE$5:$AE$301,1)</f>
        <v>0</v>
      </c>
      <c r="AF167" s="69">
        <f>+COUNTIFS(results!$F$5:$F$301,'répartition colonne F'!$B$167,results!$M$5:$M$301,'répartition colonne F'!AF148,results!$AE$5:$AE$301,1)</f>
        <v>0</v>
      </c>
      <c r="AG167" s="68">
        <f>+COUNTIFS(Feuil2!$A$4:$A$300,B167,Feuil2!$H$4:$H$300,$AJ$4)</f>
        <v>0</v>
      </c>
      <c r="AP167" s="173"/>
      <c r="AQ167" s="196"/>
      <c r="AR167" s="199"/>
      <c r="AS167" s="80"/>
      <c r="AT167" s="80"/>
      <c r="AU167" s="80"/>
      <c r="AV167" s="80"/>
      <c r="AW167" s="80"/>
      <c r="AX167" s="80"/>
      <c r="AY167" s="80"/>
      <c r="AZ167" s="80"/>
      <c r="BA167" s="80"/>
      <c r="BB167" s="80"/>
      <c r="BC167" s="80"/>
      <c r="BD167" s="80"/>
      <c r="BE167" s="80"/>
      <c r="BF167" s="80"/>
      <c r="BG167" s="199"/>
    </row>
    <row r="168" spans="1:59" ht="15.75" x14ac:dyDescent="0.25">
      <c r="A168" s="274"/>
      <c r="B168" s="160" t="str">
        <f>IF($AI$3=1024,2,IF($AI$3=256,"0,5",IF($AI$3=64,"0,125","0,064")))</f>
        <v>0,5</v>
      </c>
      <c r="C168" s="68">
        <f>+COUNTIFS(Feuil2!$A$4:$A$300,B168,Feuil2!$H$4:$H$300,0.01)</f>
        <v>0</v>
      </c>
      <c r="D168" s="69">
        <f>+COUNTIFS(results!$F$5:$F$301,'répartition colonne F'!$B$168,results!$M$5:$M$301,'répartition colonne F'!D148,results!$AE$5:$AE$301,1)</f>
        <v>0</v>
      </c>
      <c r="E168" s="69">
        <f>+COUNTIFS(results!$F$5:$F$301,'répartition colonne F'!$B$168,results!$M$5:$M$301,'répartition colonne F'!E148,results!$AE$5:$AE$301,1)</f>
        <v>0</v>
      </c>
      <c r="F168" s="69">
        <f>+COUNTIFS(results!$F$5:$F$301,'répartition colonne F'!$B$168,results!$M$5:$M$301,'répartition colonne F'!F148,results!$AE$5:$AE$301,1)</f>
        <v>0</v>
      </c>
      <c r="G168" s="69">
        <f>+COUNTIFS(results!$F$5:$F$301,'répartition colonne F'!$B$168,results!$M$5:$M$301,'répartition colonne F'!G148,results!$AE$5:$AE$301,1)</f>
        <v>0</v>
      </c>
      <c r="H168" s="69">
        <f>+COUNTIFS(results!$F$5:$F$301,'répartition colonne F'!$B$168,results!$M$5:$M$301,'répartition colonne F'!H148,results!$AE$5:$AE$301,1)</f>
        <v>0</v>
      </c>
      <c r="I168" s="69">
        <f>+COUNTIFS(results!$F$5:$F$301,'répartition colonne F'!$B$168,results!$M$5:$M$301,'répartition colonne F'!I148,results!$AE$5:$AE$301,1)</f>
        <v>0</v>
      </c>
      <c r="J168" s="69">
        <f>+COUNTIFS(results!$F$5:$F$301,'répartition colonne F'!$B$168,results!$M$5:$M$301,'répartition colonne F'!J148,results!$AE$5:$AE$301,1)</f>
        <v>0</v>
      </c>
      <c r="K168" s="69">
        <f>+COUNTIFS(results!$F$5:$F$301,'répartition colonne F'!$B$168,results!$M$5:$M$301,'répartition colonne F'!K148,results!$AE$5:$AE$301,1)</f>
        <v>0</v>
      </c>
      <c r="L168" s="70">
        <f>+COUNTIFS(results!$F$5:$F$301,'répartition colonne F'!$B$168,results!$M$5:$M$301,'répartition colonne F'!L148,results!$AE$5:$AE$301,1)</f>
        <v>0</v>
      </c>
      <c r="M168" s="70">
        <f>+COUNTIFS(results!$F$5:$F$301,'répartition colonne F'!$B$168,results!$M$5:$M$301,'répartition colonne F'!M148,results!$AE$5:$AE$301,1)</f>
        <v>0</v>
      </c>
      <c r="N168" s="71">
        <f>+COUNTIFS(results!$F$5:$F$301,'répartition colonne F'!$B$168,results!$M$5:$M$301,'répartition colonne F'!N148,results!$AE$5:$AE$301,1)</f>
        <v>0</v>
      </c>
      <c r="O168" s="70">
        <f>+COUNTIFS(results!$F$5:$F$301,'répartition colonne F'!$B$168,results!$M$5:$M$301,'répartition colonne F'!O148,results!$AE$5:$AE$301,1)</f>
        <v>0</v>
      </c>
      <c r="P168" s="70">
        <f>+COUNTIFS(results!$F$5:$F$301,'répartition colonne F'!$B$168,results!$M$5:$M$301,'répartition colonne F'!P148,results!$AE$5:$AE$301,1)</f>
        <v>0</v>
      </c>
      <c r="Q168" s="69">
        <f>+COUNTIFS(results!$F$5:$F$301,'répartition colonne F'!$B$168,results!$M$5:$M$301,'répartition colonne F'!Q148,results!$AE$5:$AE$301,1)</f>
        <v>0</v>
      </c>
      <c r="R168" s="69">
        <f>+COUNTIFS(results!$F$5:$F$301,'répartition colonne F'!$B$168,results!$M$5:$M$301,'répartition colonne F'!R148,results!$AE$5:$AE$301,1)</f>
        <v>0</v>
      </c>
      <c r="S168" s="69">
        <f>+COUNTIFS(results!$F$5:$F$301,'répartition colonne F'!$B$168,results!$M$5:$M$301,'répartition colonne F'!S148,results!$AE$5:$AE$301,1)</f>
        <v>0</v>
      </c>
      <c r="T168" s="69">
        <f>+COUNTIFS(results!$F$5:$F$301,'répartition colonne F'!$B$168,results!$M$5:$M$301,'répartition colonne F'!T148,results!$AE$5:$AE$301,1)</f>
        <v>0</v>
      </c>
      <c r="U168" s="69">
        <f>+COUNTIFS(results!$F$5:$F$301,'répartition colonne F'!$B$168,results!$M$5:$M$301,'répartition colonne F'!U148,results!$AE$5:$AE$301,1)</f>
        <v>0</v>
      </c>
      <c r="V168" s="69">
        <f>+COUNTIFS(results!$F$5:$F$301,'répartition colonne F'!$B$168,results!$M$5:$M$301,'répartition colonne F'!V148,results!$AE$5:$AE$301,1)</f>
        <v>0</v>
      </c>
      <c r="W168" s="69">
        <f>+COUNTIFS(results!$F$5:$F$301,'répartition colonne F'!$B$168,results!$M$5:$M$301,'répartition colonne F'!W148,results!$AE$5:$AE$301,1)</f>
        <v>0</v>
      </c>
      <c r="X168" s="69">
        <f>+COUNTIFS(results!$F$5:$F$301,'répartition colonne F'!$B$168,results!$M$5:$M$301,'répartition colonne F'!X148,results!$AE$5:$AE$301,1)</f>
        <v>0</v>
      </c>
      <c r="Y168" s="69">
        <f>+COUNTIFS(results!$F$5:$F$301,'répartition colonne F'!$B$168,results!$M$5:$M$301,'répartition colonne F'!Y148,results!$AE$5:$AE$301,1)</f>
        <v>0</v>
      </c>
      <c r="Z168" s="69">
        <f>+COUNTIFS(results!$F$5:$F$301,'répartition colonne F'!$B$168,results!$M$5:$M$301,'répartition colonne F'!Z148,results!$AE$5:$AE$301,1)</f>
        <v>0</v>
      </c>
      <c r="AA168" s="69">
        <f>+COUNTIFS(results!$F$5:$F$301,'répartition colonne F'!$B$168,results!$M$5:$M$301,'répartition colonne F'!AA148,results!$AE$5:$AE$301,1)</f>
        <v>0</v>
      </c>
      <c r="AB168" s="69">
        <f>+COUNTIFS(results!$F$5:$F$301,'répartition colonne F'!$B$168,results!$M$5:$M$301,'répartition colonne F'!AB148,results!$AE$5:$AE$301,1)</f>
        <v>0</v>
      </c>
      <c r="AC168" s="69">
        <f>+COUNTIFS(results!$F$5:$F$301,'répartition colonne F'!$B$168,results!$M$5:$M$301,'répartition colonne F'!AC148,results!$AE$5:$AE$301,1)</f>
        <v>0</v>
      </c>
      <c r="AD168" s="69">
        <f>+COUNTIFS(results!$F$5:$F$301,'répartition colonne F'!$B$168,results!$M$5:$M$301,'répartition colonne F'!AD148,results!$AE$5:$AE$301,1)</f>
        <v>0</v>
      </c>
      <c r="AE168" s="69">
        <f>+COUNTIFS(results!$F$5:$F$301,'répartition colonne F'!$B$168,results!$M$5:$M$301,'répartition colonne F'!AE148,results!$AE$5:$AE$301,1)</f>
        <v>0</v>
      </c>
      <c r="AF168" s="69">
        <f>+COUNTIFS(results!$F$5:$F$301,'répartition colonne F'!$B$168,results!$M$5:$M$301,'répartition colonne F'!AF148,results!$AE$5:$AE$301,1)</f>
        <v>0</v>
      </c>
      <c r="AG168" s="68">
        <f>+COUNTIFS(Feuil2!$A$4:$A$300,B168,Feuil2!$H$4:$H$300,$AJ$4)</f>
        <v>0</v>
      </c>
      <c r="AL168" t="str">
        <f>IF(results!$M$3="Etest",IF(N171=0,1),"BMD")</f>
        <v>BMD</v>
      </c>
      <c r="AM168">
        <v>4.7E-2</v>
      </c>
      <c r="AP168" s="173"/>
      <c r="AQ168" s="196"/>
      <c r="AR168" s="199"/>
      <c r="AS168" s="80"/>
      <c r="AT168" s="80"/>
      <c r="AU168" s="80"/>
      <c r="AV168" s="80"/>
      <c r="AW168" s="80"/>
      <c r="AX168" s="80"/>
      <c r="AY168" s="80"/>
      <c r="AZ168" s="80"/>
      <c r="BA168" s="80"/>
      <c r="BB168" s="80"/>
      <c r="BC168" s="80"/>
      <c r="BD168" s="80"/>
      <c r="BE168" s="80"/>
      <c r="BF168" s="80"/>
      <c r="BG168" s="199"/>
    </row>
    <row r="169" spans="1:59" ht="15.75" x14ac:dyDescent="0.25">
      <c r="A169" s="274"/>
      <c r="B169" s="160" t="str">
        <f>IF($AI$3=1024,1.5,IF($AI$3=256,"0,38",IF($AI$3=64,"0,094","0,047")))</f>
        <v>0,38</v>
      </c>
      <c r="C169" s="68">
        <f>+COUNTIFS(Feuil2!$A$4:$A$300,B169,Feuil2!$H$4:$H$300,0.01)</f>
        <v>0</v>
      </c>
      <c r="D169" s="69">
        <f>+COUNTIFS(results!$F$5:$F$301,'répartition colonne F'!$B$169,results!$M$5:$M$301,'répartition colonne F'!D148,results!$AE$5:$AE$301,1)</f>
        <v>0</v>
      </c>
      <c r="E169" s="69">
        <f>+COUNTIFS(results!$F$5:$F$301,'répartition colonne F'!$B$169,results!$M$5:$M$301,'répartition colonne F'!E148,results!$AE$5:$AE$301,1)</f>
        <v>0</v>
      </c>
      <c r="F169" s="69">
        <f>+COUNTIFS(results!$F$5:$F$301,'répartition colonne F'!$B$169,results!$M$5:$M$301,'répartition colonne F'!F148,results!$AE$5:$AE$301,1)</f>
        <v>0</v>
      </c>
      <c r="G169" s="69">
        <f>+COUNTIFS(results!$F$5:$F$301,'répartition colonne F'!$B$169,results!$M$5:$M$301,'répartition colonne F'!G148,results!$AE$5:$AE$301,1)</f>
        <v>0</v>
      </c>
      <c r="H169" s="69">
        <f>+COUNTIFS(results!$F$5:$F$301,'répartition colonne F'!$B$169,results!$M$5:$M$301,'répartition colonne F'!H148,results!$AE$5:$AE$301,1)</f>
        <v>0</v>
      </c>
      <c r="I169" s="69">
        <f>+COUNTIFS(results!$F$5:$F$301,'répartition colonne F'!$B$169,results!$M$5:$M$301,'répartition colonne F'!I148,results!$AE$5:$AE$301,1)</f>
        <v>0</v>
      </c>
      <c r="J169" s="69">
        <f>+COUNTIFS(results!$F$5:$F$301,'répartition colonne F'!$B$169,results!$M$5:$M$301,'répartition colonne F'!J148,results!$AE$5:$AE$301,1)</f>
        <v>0</v>
      </c>
      <c r="K169" s="70">
        <f>+COUNTIFS(results!$F$5:$F$301,'répartition colonne F'!$B$169,results!$M$5:$M$301,'répartition colonne F'!K148,results!$AE$5:$AE$301,1)</f>
        <v>0</v>
      </c>
      <c r="L169" s="70">
        <f>+COUNTIFS(results!$F$5:$F$301,'répartition colonne F'!$B$169,results!$M$5:$M$301,'répartition colonne F'!L148,results!$AE$5:$AE$301,1)</f>
        <v>0</v>
      </c>
      <c r="M169" s="71">
        <f>+COUNTIFS(results!$F$5:$F$301,'répartition colonne F'!$B$169,results!$M$5:$M$301,'répartition colonne F'!M148,results!$AE$5:$AE$301,1)</f>
        <v>0</v>
      </c>
      <c r="N169" s="70">
        <f>+COUNTIFS(results!$F$5:$F$301,'répartition colonne F'!$B$169,results!$M$5:$M$301,'répartition colonne F'!N148,results!$AE$5:$AE$301,1)</f>
        <v>0</v>
      </c>
      <c r="O169" s="70">
        <f>+COUNTIFS(results!$F$5:$F$301,'répartition colonne F'!$B$169,results!$M$5:$M$301,'répartition colonne F'!O148,results!$AE$5:$AE$301,1)</f>
        <v>0</v>
      </c>
      <c r="P169" s="205">
        <f>+COUNTIFS(results!$F$5:$F$301,'répartition colonne F'!$B$169,results!$M$5:$M$301,'répartition colonne F'!P148,results!$AE$5:$AE$301,1)</f>
        <v>0</v>
      </c>
      <c r="Q169" s="69">
        <f>+COUNTIFS(results!$F$5:$F$301,'répartition colonne F'!$B$169,results!$M$5:$M$301,'répartition colonne F'!Q148,results!$AE$5:$AE$301,1)</f>
        <v>0</v>
      </c>
      <c r="R169" s="69">
        <f>+COUNTIFS(results!$F$5:$F$301,'répartition colonne F'!$B$169,results!$M$5:$M$301,'répartition colonne F'!R148,results!$AE$5:$AE$301,1)</f>
        <v>0</v>
      </c>
      <c r="S169" s="69">
        <f>+COUNTIFS(results!$F$5:$F$301,'répartition colonne F'!$B$169,results!$M$5:$M$301,'répartition colonne F'!S148,results!$AE$5:$AE$301,1)</f>
        <v>0</v>
      </c>
      <c r="T169" s="69">
        <f>+COUNTIFS(results!$F$5:$F$301,'répartition colonne F'!$B$169,results!$M$5:$M$301,'répartition colonne F'!T148,results!$AE$5:$AE$301,1)</f>
        <v>0</v>
      </c>
      <c r="U169" s="69">
        <f>+COUNTIFS(results!$F$5:$F$301,'répartition colonne F'!$B$169,results!$M$5:$M$301,'répartition colonne F'!U148,results!$AE$5:$AE$301,1)</f>
        <v>0</v>
      </c>
      <c r="V169" s="69">
        <f>+COUNTIFS(results!$F$5:$F$301,'répartition colonne F'!$B$169,results!$M$5:$M$301,'répartition colonne F'!V148,results!$AE$5:$AE$301,1)</f>
        <v>0</v>
      </c>
      <c r="W169" s="69">
        <f>+COUNTIFS(results!$F$5:$F$301,'répartition colonne F'!$B$169,results!$M$5:$M$301,'répartition colonne F'!W148,results!$AE$5:$AE$301,1)</f>
        <v>0</v>
      </c>
      <c r="X169" s="69">
        <f>+COUNTIFS(results!$F$5:$F$301,'répartition colonne F'!$B$169,results!$M$5:$M$301,'répartition colonne F'!X148,results!$AE$5:$AE$301,1)</f>
        <v>0</v>
      </c>
      <c r="Y169" s="69">
        <f>+COUNTIFS(results!$F$5:$F$301,'répartition colonne F'!$B$169,results!$M$5:$M$301,'répartition colonne F'!Y148,results!$AE$5:$AE$301,1)</f>
        <v>0</v>
      </c>
      <c r="Z169" s="69">
        <f>+COUNTIFS(results!$F$5:$F$301,'répartition colonne F'!$B$169,results!$M$5:$M$301,'répartition colonne F'!Z148,results!$AE$5:$AE$301,1)</f>
        <v>0</v>
      </c>
      <c r="AA169" s="69">
        <f>+COUNTIFS(results!$F$5:$F$301,'répartition colonne F'!$B$169,results!$M$5:$M$301,'répartition colonne F'!AA148,results!$AE$5:$AE$301,1)</f>
        <v>0</v>
      </c>
      <c r="AB169" s="69">
        <f>+COUNTIFS(results!$F$5:$F$301,'répartition colonne F'!$B$169,results!$M$5:$M$301,'répartition colonne F'!AB148,results!$AE$5:$AE$301,1)</f>
        <v>0</v>
      </c>
      <c r="AC169" s="69">
        <f>+COUNTIFS(results!$F$5:$F$301,'répartition colonne F'!$B$169,results!$M$5:$M$301,'répartition colonne F'!AC148,results!$AE$5:$AE$301,1)</f>
        <v>0</v>
      </c>
      <c r="AD169" s="69">
        <f>+COUNTIFS(results!$F$5:$F$301,'répartition colonne F'!$B$169,results!$M$5:$M$301,'répartition colonne F'!AD148,results!$AE$5:$AE$301,1)</f>
        <v>0</v>
      </c>
      <c r="AE169" s="69">
        <f>+COUNTIFS(results!$F$5:$F$301,'répartition colonne F'!$B$169,results!$M$5:$M$301,'répartition colonne F'!AE148,results!$AE$5:$AE$301,1)</f>
        <v>0</v>
      </c>
      <c r="AF169" s="69">
        <f>+COUNTIFS(results!$F$5:$F$301,'répartition colonne F'!$B$169,results!$M$5:$M$301,'répartition colonne F'!AF148,results!$AE$5:$AE$301,1)</f>
        <v>0</v>
      </c>
      <c r="AG169" s="68">
        <f>+COUNTIFS(Feuil2!$A$4:$A$300,B169,Feuil2!$H$4:$H$300,$AJ$4)</f>
        <v>0</v>
      </c>
      <c r="AP169" s="173"/>
      <c r="AQ169" s="196"/>
      <c r="AR169" s="199"/>
      <c r="AS169" s="80"/>
      <c r="AT169" s="80"/>
      <c r="AU169" s="80"/>
      <c r="AV169" s="80"/>
      <c r="AW169" s="80"/>
      <c r="AX169" s="80"/>
      <c r="AY169" s="80"/>
      <c r="AZ169" s="80"/>
      <c r="BA169" s="80"/>
      <c r="BB169" s="80"/>
      <c r="BC169" s="80"/>
      <c r="BD169" s="80"/>
      <c r="BE169" s="80"/>
      <c r="BF169" s="80"/>
      <c r="BG169" s="199"/>
    </row>
    <row r="170" spans="1:59" ht="15.75" x14ac:dyDescent="0.25">
      <c r="A170" s="274"/>
      <c r="B170" s="160" t="str">
        <f>IF($AI$3=1024,1,IF($AI$3=256,"0,25",IF($AI$3=64,"0,064","0,032")))</f>
        <v>0,25</v>
      </c>
      <c r="C170" s="68">
        <f>+COUNTIFS(Feuil2!$A$4:$A$300,B170,Feuil2!$H$4:$H$300,0.01)</f>
        <v>0</v>
      </c>
      <c r="D170" s="69">
        <f>+COUNTIFS(results!$F$5:$F$301,'répartition colonne F'!$B$170,results!$M$5:$M$301,'répartition colonne F'!D148,results!$AE$5:$AE$301,1)</f>
        <v>0</v>
      </c>
      <c r="E170" s="69">
        <f>+COUNTIFS(results!$F$5:$F$301,'répartition colonne F'!$B$170,results!$M$5:$M$301,'répartition colonne F'!E148,results!$AE$5:$AE$301,1)</f>
        <v>0</v>
      </c>
      <c r="F170" s="69">
        <f>+COUNTIFS(results!$F$5:$F$301,'répartition colonne F'!$B$170,results!$M$5:$M$301,'répartition colonne F'!F148,results!$AE$5:$AE$301,1)</f>
        <v>0</v>
      </c>
      <c r="G170" s="69">
        <f>+COUNTIFS(results!$F$5:$F$301,'répartition colonne F'!$B$170,results!$M$5:$M$301,'répartition colonne F'!G148,results!$AE$5:$AE$301,1)</f>
        <v>0</v>
      </c>
      <c r="H170" s="69">
        <f>+COUNTIFS(results!$F$5:$F$301,'répartition colonne F'!$B$170,results!$M$5:$M$301,'répartition colonne F'!H148,results!$AE$5:$AE$301,1)</f>
        <v>0</v>
      </c>
      <c r="I170" s="69">
        <f>+COUNTIFS(results!$F$5:$F$301,'répartition colonne F'!$B$170,results!$M$5:$M$301,'répartition colonne F'!I148,results!$AE$5:$AE$301,1)</f>
        <v>0</v>
      </c>
      <c r="J170" s="70">
        <f>+COUNTIFS(results!$F$5:$F$301,'répartition colonne F'!$B$170,results!$M$5:$M$301,'répartition colonne F'!J148,results!$AE$5:$AE$301,1)</f>
        <v>0</v>
      </c>
      <c r="K170" s="70">
        <f>+COUNTIFS(results!$F$5:$F$301,'répartition colonne F'!$B$170,results!$M$5:$M$301,'répartition colonne F'!K148,results!$AE$5:$AE$301,1)</f>
        <v>0</v>
      </c>
      <c r="L170" s="71">
        <f>+COUNTIFS(results!$F$5:$F$301,'répartition colonne F'!$B$170,results!$M$5:$M$301,'répartition colonne F'!L148,results!$AE$5:$AE$301,1)</f>
        <v>0</v>
      </c>
      <c r="M170" s="70">
        <f>+COUNTIFS(results!$F$5:$F$301,'répartition colonne F'!$B$170,results!$M$5:$M$301,'répartition colonne F'!M148,results!$AE$5:$AE$301,1)</f>
        <v>0</v>
      </c>
      <c r="N170" s="70">
        <f>+COUNTIFS(results!$F$5:$F$301,'répartition colonne F'!$B$170,results!$M$5:$M$301,'répartition colonne F'!N148,results!$AE$5:$AE$301,1)</f>
        <v>0</v>
      </c>
      <c r="O170" s="69">
        <f>+COUNTIFS(results!$F$5:$F$301,'répartition colonne F'!$B$170,results!$M$5:$M$301,'répartition colonne F'!O148,results!$AE$5:$AE$301,1)</f>
        <v>0</v>
      </c>
      <c r="P170" s="69">
        <f>+COUNTIFS(results!$F$5:$F$301,'répartition colonne F'!$B$170,results!$M$5:$M$301,'répartition colonne F'!P148,results!$AE$5:$AE$301,1)</f>
        <v>0</v>
      </c>
      <c r="Q170" s="69">
        <f>+COUNTIFS(results!$F$5:$F$301,'répartition colonne F'!$B$170,results!$M$5:$M$301,'répartition colonne F'!Q148,results!$AE$5:$AE$301,1)</f>
        <v>0</v>
      </c>
      <c r="R170" s="69">
        <f>+COUNTIFS(results!$F$5:$F$301,'répartition colonne F'!$B$170,results!$M$5:$M$301,'répartition colonne F'!R148,results!$AE$5:$AE$301,1)</f>
        <v>0</v>
      </c>
      <c r="S170" s="69">
        <f>+COUNTIFS(results!$F$5:$F$301,'répartition colonne F'!$B$170,results!$M$5:$M$301,'répartition colonne F'!S148,results!$AE$5:$AE$301,1)</f>
        <v>0</v>
      </c>
      <c r="T170" s="69">
        <f>+COUNTIFS(results!$F$5:$F$301,'répartition colonne F'!$B$170,results!$M$5:$M$301,'répartition colonne F'!T148,results!$AE$5:$AE$301,1)</f>
        <v>0</v>
      </c>
      <c r="U170" s="69">
        <f>+COUNTIFS(results!$F$5:$F$301,'répartition colonne F'!$B$170,results!$M$5:$M$301,'répartition colonne F'!U148,results!$AE$5:$AE$301,1)</f>
        <v>0</v>
      </c>
      <c r="V170" s="69">
        <f>+COUNTIFS(results!$F$5:$F$301,'répartition colonne F'!$B$170,results!$M$5:$M$301,'répartition colonne F'!V148,results!$AE$5:$AE$301,1)</f>
        <v>0</v>
      </c>
      <c r="W170" s="69">
        <f>+COUNTIFS(results!$F$5:$F$301,'répartition colonne F'!$B$170,results!$M$5:$M$301,'répartition colonne F'!W148,results!$AE$5:$AE$301,1)</f>
        <v>0</v>
      </c>
      <c r="X170" s="69">
        <f>+COUNTIFS(results!$F$5:$F$301,'répartition colonne F'!$B$170,results!$M$5:$M$301,'répartition colonne F'!X148,results!$AE$5:$AE$301,1)</f>
        <v>0</v>
      </c>
      <c r="Y170" s="69">
        <f>+COUNTIFS(results!$F$5:$F$301,'répartition colonne F'!$B$170,results!$M$5:$M$301,'répartition colonne F'!Y148,results!$AE$5:$AE$301,1)</f>
        <v>0</v>
      </c>
      <c r="Z170" s="69">
        <f>+COUNTIFS(results!$F$5:$F$301,'répartition colonne F'!$B$170,results!$M$5:$M$301,'répartition colonne F'!Z148,results!$AE$5:$AE$301,1)</f>
        <v>0</v>
      </c>
      <c r="AA170" s="69">
        <f>+COUNTIFS(results!$F$5:$F$301,'répartition colonne F'!$B$170,results!$M$5:$M$301,'répartition colonne F'!AA148,results!$AE$5:$AE$301,1)</f>
        <v>0</v>
      </c>
      <c r="AB170" s="69">
        <f>+COUNTIFS(results!$F$5:$F$301,'répartition colonne F'!$B$170,results!$M$5:$M$301,'répartition colonne F'!AB148,results!$AE$5:$AE$301,1)</f>
        <v>0</v>
      </c>
      <c r="AC170" s="69">
        <f>+COUNTIFS(results!$F$5:$F$301,'répartition colonne F'!$B$170,results!$M$5:$M$301,'répartition colonne F'!AC148,results!$AE$5:$AE$301,1)</f>
        <v>0</v>
      </c>
      <c r="AD170" s="69">
        <f>+COUNTIFS(results!$F$5:$F$301,'répartition colonne F'!$B$170,results!$M$5:$M$301,'répartition colonne F'!AD148,results!$AE$5:$AE$301,1)</f>
        <v>0</v>
      </c>
      <c r="AE170" s="69">
        <f>+COUNTIFS(results!$F$5:$F$301,'répartition colonne F'!$B$170,results!$M$5:$M$301,'répartition colonne F'!AE148,results!$AE$5:$AE$301,1)</f>
        <v>0</v>
      </c>
      <c r="AF170" s="69">
        <f>+COUNTIFS(results!$F$5:$F$301,'répartition colonne F'!$B$170,results!$M$5:$M$301,'répartition colonne F'!AF148,results!$AE$5:$AE$301,1)</f>
        <v>0</v>
      </c>
      <c r="AG170" s="68">
        <f>+COUNTIFS(Feuil2!$A$4:$A$300,B170,Feuil2!$H$4:$H$300,$AJ$4)</f>
        <v>0</v>
      </c>
      <c r="AL170" t="str">
        <f>IF(results!$M$3="Etest",IF(L173=0,1),"BMD")</f>
        <v>BMD</v>
      </c>
      <c r="AM170">
        <v>2.3E-2</v>
      </c>
      <c r="AP170" s="173"/>
      <c r="AQ170" s="196"/>
      <c r="AR170" s="199"/>
      <c r="AS170" s="80"/>
      <c r="AT170" s="80"/>
      <c r="AU170" s="80"/>
      <c r="AV170" s="80"/>
      <c r="AW170" s="80"/>
      <c r="AX170" s="80"/>
      <c r="AY170" s="80"/>
      <c r="AZ170" s="80"/>
      <c r="BA170" s="80"/>
      <c r="BB170" s="80"/>
      <c r="BC170" s="80"/>
      <c r="BD170" s="80"/>
      <c r="BE170" s="80"/>
      <c r="BF170" s="80"/>
      <c r="BG170" s="199"/>
    </row>
    <row r="171" spans="1:59" ht="15.75" x14ac:dyDescent="0.25">
      <c r="A171" s="274"/>
      <c r="B171" s="160" t="str">
        <f>IF($AI$3=1024,0.75,IF($AI$3=256,"0,19",IF($AI$3=64,"0,047","0,023")))</f>
        <v>0,19</v>
      </c>
      <c r="C171" s="68">
        <f>+COUNTIFS(Feuil2!$A$4:$A$300,B171,Feuil2!$H$4:$H$300,0.01)</f>
        <v>0</v>
      </c>
      <c r="D171" s="69">
        <f>+COUNTIFS(results!$F$5:$F$301,'répartition colonne F'!$B$171,results!$M$5:$M$301,'répartition colonne F'!D148,results!$AE$5:$AE$301,1)</f>
        <v>0</v>
      </c>
      <c r="E171" s="69">
        <f>+COUNTIFS(results!$F$5:$F$301,'répartition colonne F'!$B$171,results!$M$5:$M$301,'répartition colonne F'!E148,results!$AE$5:$AE$301,1)</f>
        <v>0</v>
      </c>
      <c r="F171" s="69">
        <f>+COUNTIFS(results!$F$5:$F$301,'répartition colonne F'!$B$171,results!$M$5:$M$301,'répartition colonne F'!F148,results!$AE$5:$AE$301,1)</f>
        <v>0</v>
      </c>
      <c r="G171" s="69">
        <f>+COUNTIFS(results!$F$5:$F$301,'répartition colonne F'!$B$171,results!$M$5:$M$301,'répartition colonne F'!G148,results!$AE$5:$AE$301,1)</f>
        <v>0</v>
      </c>
      <c r="H171" s="69">
        <f>+COUNTIFS(results!$F$5:$F$301,'répartition colonne F'!$B$171,results!$M$5:$M$301,'répartition colonne F'!H148,results!$AE$5:$AE$301,1)</f>
        <v>0</v>
      </c>
      <c r="I171" s="70">
        <f>+COUNTIFS(results!$F$5:$F$301,'répartition colonne F'!$B$171,results!$M$5:$M$301,'répartition colonne F'!I148,results!$AE$5:$AE$301,1)</f>
        <v>0</v>
      </c>
      <c r="J171" s="70">
        <f>+COUNTIFS(results!$F$5:$F$301,'répartition colonne F'!$B$171,results!$M$5:$M$301,'répartition colonne F'!J148,results!$AE$5:$AE$301,1)</f>
        <v>0</v>
      </c>
      <c r="K171" s="71">
        <f>+COUNTIFS(results!$F$5:$F$301,'répartition colonne F'!$B$171,results!$M$5:$M$301,'répartition colonne F'!K148,results!$AE$5:$AE$301,1)</f>
        <v>0</v>
      </c>
      <c r="L171" s="70">
        <f>+COUNTIFS(results!$F$5:$F$301,'répartition colonne F'!$B$171,results!$M$5:$M$301,'répartition colonne F'!L148,results!$AE$5:$AE$301,1)</f>
        <v>0</v>
      </c>
      <c r="M171" s="70">
        <f>+COUNTIFS(results!$F$5:$F$301,'répartition colonne F'!$B$171,results!$M$5:$M$301,'répartition colonne F'!M148,results!$AE$5:$AE$301,1)</f>
        <v>0</v>
      </c>
      <c r="N171" s="205">
        <f>+COUNTIFS(results!$F$5:$F$301,'répartition colonne F'!$B$171,results!$M$5:$M$301,'répartition colonne F'!N148,results!$AE$5:$AE$301,1)</f>
        <v>0</v>
      </c>
      <c r="O171" s="69">
        <f>+COUNTIFS(results!$F$5:$F$301,'répartition colonne F'!$B$171,results!$M$5:$M$301,'répartition colonne F'!O148,results!$AE$5:$AE$301,1)</f>
        <v>0</v>
      </c>
      <c r="P171" s="69">
        <f>+COUNTIFS(results!$F$5:$F$301,'répartition colonne F'!$B$171,results!$M$5:$M$301,'répartition colonne F'!P148,results!$AE$5:$AE$301,1)</f>
        <v>0</v>
      </c>
      <c r="Q171" s="69">
        <f>+COUNTIFS(results!$F$5:$F$301,'répartition colonne F'!$B$171,results!$M$5:$M$301,'répartition colonne F'!Q148,results!$AE$5:$AE$301,1)</f>
        <v>0</v>
      </c>
      <c r="R171" s="69">
        <f>+COUNTIFS(results!$F$5:$F$301,'répartition colonne F'!$B$171,results!$M$5:$M$301,'répartition colonne F'!R148,results!$AE$5:$AE$301,1)</f>
        <v>0</v>
      </c>
      <c r="S171" s="69">
        <f>+COUNTIFS(results!$F$5:$F$301,'répartition colonne F'!$B$171,results!$M$5:$M$301,'répartition colonne F'!S148,results!$AE$5:$AE$301,1)</f>
        <v>0</v>
      </c>
      <c r="T171" s="69">
        <f>+COUNTIFS(results!$F$5:$F$301,'répartition colonne F'!$B$171,results!$M$5:$M$301,'répartition colonne F'!T148,results!$AE$5:$AE$301,1)</f>
        <v>0</v>
      </c>
      <c r="U171" s="69">
        <f>+COUNTIFS(results!$F$5:$F$301,'répartition colonne F'!$B$171,results!$M$5:$M$301,'répartition colonne F'!U148,results!$AE$5:$AE$301,1)</f>
        <v>0</v>
      </c>
      <c r="V171" s="69">
        <f>+COUNTIFS(results!$F$5:$F$301,'répartition colonne F'!$B$171,results!$M$5:$M$301,'répartition colonne F'!V148,results!$AE$5:$AE$301,1)</f>
        <v>0</v>
      </c>
      <c r="W171" s="69">
        <f>+COUNTIFS(results!$F$5:$F$301,'répartition colonne F'!$B$171,results!$M$5:$M$301,'répartition colonne F'!W148,results!$AE$5:$AE$301,1)</f>
        <v>0</v>
      </c>
      <c r="X171" s="69">
        <f>+COUNTIFS(results!$F$5:$F$301,'répartition colonne F'!$B$171,results!$M$5:$M$301,'répartition colonne F'!X148,results!$AE$5:$AE$301,1)</f>
        <v>0</v>
      </c>
      <c r="Y171" s="69">
        <f>+COUNTIFS(results!$F$5:$F$301,'répartition colonne F'!$B$171,results!$M$5:$M$301,'répartition colonne F'!Y148,results!$AE$5:$AE$301,1)</f>
        <v>0</v>
      </c>
      <c r="Z171" s="69">
        <f>+COUNTIFS(results!$F$5:$F$301,'répartition colonne F'!$B$171,results!$M$5:$M$301,'répartition colonne F'!Z148,results!$AE$5:$AE$301,1)</f>
        <v>0</v>
      </c>
      <c r="AA171" s="69">
        <f>+COUNTIFS(results!$F$5:$F$301,'répartition colonne F'!$B$171,results!$M$5:$M$301,'répartition colonne F'!AA148,results!$AE$5:$AE$301,1)</f>
        <v>0</v>
      </c>
      <c r="AB171" s="69">
        <f>+COUNTIFS(results!$F$5:$F$301,'répartition colonne F'!$B$171,results!$M$5:$M$301,'répartition colonne F'!AB148,results!$AE$5:$AE$301,1)</f>
        <v>0</v>
      </c>
      <c r="AC171" s="69">
        <f>+COUNTIFS(results!$F$5:$F$301,'répartition colonne F'!$B$171,results!$M$5:$M$301,'répartition colonne F'!AC148,results!$AE$5:$AE$301,1)</f>
        <v>0</v>
      </c>
      <c r="AD171" s="69">
        <f>+COUNTIFS(results!$F$5:$F$301,'répartition colonne F'!$B$171,results!$M$5:$M$301,'répartition colonne F'!AD148,results!$AE$5:$AE$301,1)</f>
        <v>0</v>
      </c>
      <c r="AE171" s="69">
        <f>+COUNTIFS(results!$F$5:$F$301,'répartition colonne F'!$B$171,results!$M$5:$M$301,'répartition colonne F'!AE148,results!$AE$5:$AE$301,1)</f>
        <v>0</v>
      </c>
      <c r="AF171" s="69">
        <f>+COUNTIFS(results!$F$5:$F$301,'répartition colonne F'!$B$171,results!$M$5:$M$301,'répartition colonne F'!AF148,results!$AE$5:$AE$301,1)</f>
        <v>0</v>
      </c>
      <c r="AG171" s="68">
        <f>+COUNTIFS(Feuil2!$A$4:$A$300,B171,Feuil2!$H$4:$H$300,$AJ$4)</f>
        <v>0</v>
      </c>
      <c r="AP171" s="173"/>
      <c r="AQ171" s="196"/>
      <c r="AR171" s="199"/>
      <c r="AS171" s="80"/>
      <c r="AT171" s="80"/>
      <c r="AU171" s="80"/>
      <c r="AV171" s="80"/>
      <c r="AW171" s="80"/>
      <c r="AX171" s="80"/>
      <c r="AY171" s="80"/>
      <c r="AZ171" s="80"/>
      <c r="BA171" s="80"/>
      <c r="BB171" s="80"/>
      <c r="BC171" s="80"/>
      <c r="BD171" s="80"/>
      <c r="BE171" s="80"/>
      <c r="BF171" s="80"/>
      <c r="BG171" s="199"/>
    </row>
    <row r="172" spans="1:59" ht="15.75" x14ac:dyDescent="0.25">
      <c r="A172" s="274"/>
      <c r="B172" s="160" t="str">
        <f>IF($AI$3=1024,0.5,IF($AI$3=256,"0,125",IF($AI$3=64,"0,032","0,016")))</f>
        <v>0,125</v>
      </c>
      <c r="C172" s="68">
        <f>+COUNTIFS(Feuil2!$A$4:$A$300,B172,Feuil2!$H$4:$H$300,0.01)</f>
        <v>0</v>
      </c>
      <c r="D172" s="69">
        <f>+COUNTIFS(results!$F$5:$F$301,'répartition colonne F'!$B$172,results!$M$5:$M$301,'répartition colonne F'!D148,results!$AE$5:$AE$301,1)</f>
        <v>0</v>
      </c>
      <c r="E172" s="69">
        <f>+COUNTIFS(results!$F$5:$F$301,'répartition colonne F'!$B$172,results!$M$5:$M$301,'répartition colonne F'!E148,results!$AE$5:$AE$301,1)</f>
        <v>0</v>
      </c>
      <c r="F172" s="69">
        <f>+COUNTIFS(results!$F$5:$F$301,'répartition colonne F'!$B$172,results!$M$5:$M$301,'répartition colonne F'!F148,results!$AE$5:$AE$301,1)</f>
        <v>0</v>
      </c>
      <c r="G172" s="69">
        <f>+COUNTIFS(results!$F$5:$F$301,'répartition colonne F'!$B$172,results!$M$5:$M$301,'répartition colonne F'!G148,results!$AE$5:$AE$301,1)</f>
        <v>0</v>
      </c>
      <c r="H172" s="70">
        <f>+COUNTIFS(results!$F$5:$F$301,'répartition colonne F'!$B$172,results!$M$5:$M$301,'répartition colonne F'!H148,results!$AE$5:$AE$301,1)</f>
        <v>0</v>
      </c>
      <c r="I172" s="70">
        <f>+COUNTIFS(results!$F$5:$F$301,'répartition colonne F'!$B$172,results!$M$5:$M$301,'répartition colonne F'!I148,results!$AE$5:$AE$301,1)</f>
        <v>0</v>
      </c>
      <c r="J172" s="71">
        <f>+COUNTIFS(results!$F$5:$F$301,'répartition colonne F'!$B$172,results!$M$5:$M$301,'répartition colonne F'!J148,results!$AE$5:$AE$301,1)</f>
        <v>0</v>
      </c>
      <c r="K172" s="70">
        <f>+COUNTIFS(results!$F$5:$F$301,'répartition colonne F'!$B$172,results!$M$5:$M$301,'répartition colonne F'!K148,results!$AE$5:$AE$301,1)</f>
        <v>0</v>
      </c>
      <c r="L172" s="70">
        <f>+COUNTIFS(results!$F$5:$F$301,'répartition colonne F'!$B$172,results!$M$5:$M$301,'répartition colonne F'!L148,results!$AE$5:$AE$301,1)</f>
        <v>0</v>
      </c>
      <c r="M172" s="69">
        <f>+COUNTIFS(results!$F$5:$F$301,'répartition colonne F'!$B$172,results!$M$5:$M$301,'répartition colonne F'!M148,results!$AE$5:$AE$301,1)</f>
        <v>0</v>
      </c>
      <c r="N172" s="69">
        <f>+COUNTIFS(results!$F$5:$F$301,'répartition colonne F'!$B$172,results!$M$5:$M$301,'répartition colonne F'!N148,results!$AE$5:$AE$301,1)</f>
        <v>0</v>
      </c>
      <c r="O172" s="69">
        <f>+COUNTIFS(results!$F$5:$F$301,'répartition colonne F'!$B$172,results!$M$5:$M$301,'répartition colonne F'!O148,results!$AE$5:$AE$301,1)</f>
        <v>0</v>
      </c>
      <c r="P172" s="69">
        <f>+COUNTIFS(results!$F$5:$F$301,'répartition colonne F'!$B$172,results!$M$5:$M$301,'répartition colonne F'!P148,results!$AE$5:$AE$301,1)</f>
        <v>0</v>
      </c>
      <c r="Q172" s="69">
        <f>+COUNTIFS(results!$F$5:$F$301,'répartition colonne F'!$B$172,results!$M$5:$M$301,'répartition colonne F'!Q148,results!$AE$5:$AE$301,1)</f>
        <v>0</v>
      </c>
      <c r="R172" s="69">
        <f>+COUNTIFS(results!$F$5:$F$301,'répartition colonne F'!$B$172,results!$M$5:$M$301,'répartition colonne F'!R148,results!$AE$5:$AE$301,1)</f>
        <v>0</v>
      </c>
      <c r="S172" s="69">
        <f>+COUNTIFS(results!$F$5:$F$301,'répartition colonne F'!$B$172,results!$M$5:$M$301,'répartition colonne F'!S148,results!$AE$5:$AE$301,1)</f>
        <v>0</v>
      </c>
      <c r="T172" s="69">
        <f>+COUNTIFS(results!$F$5:$F$301,'répartition colonne F'!$B$172,results!$M$5:$M$301,'répartition colonne F'!T148,results!$AE$5:$AE$301,1)</f>
        <v>0</v>
      </c>
      <c r="U172" s="69">
        <f>+COUNTIFS(results!$F$5:$F$301,'répartition colonne F'!$B$172,results!$M$5:$M$301,'répartition colonne F'!U148,results!$AE$5:$AE$301,1)</f>
        <v>0</v>
      </c>
      <c r="V172" s="69">
        <f>+COUNTIFS(results!$F$5:$F$301,'répartition colonne F'!$B$172,results!$M$5:$M$301,'répartition colonne F'!V148,results!$AE$5:$AE$301,1)</f>
        <v>0</v>
      </c>
      <c r="W172" s="69">
        <f>+COUNTIFS(results!$F$5:$F$301,'répartition colonne F'!$B$172,results!$M$5:$M$301,'répartition colonne F'!W148,results!$AE$5:$AE$301,1)</f>
        <v>0</v>
      </c>
      <c r="X172" s="69">
        <f>+COUNTIFS(results!$F$5:$F$301,'répartition colonne F'!$B$172,results!$M$5:$M$301,'répartition colonne F'!X148,results!$AE$5:$AE$301,1)</f>
        <v>0</v>
      </c>
      <c r="Y172" s="69">
        <f>+COUNTIFS(results!$F$5:$F$301,'répartition colonne F'!$B$172,results!$M$5:$M$301,'répartition colonne F'!Y148,results!$AE$5:$AE$301,1)</f>
        <v>0</v>
      </c>
      <c r="Z172" s="69">
        <f>+COUNTIFS(results!$F$5:$F$301,'répartition colonne F'!$B$172,results!$M$5:$M$301,'répartition colonne F'!Z148,results!$AE$5:$AE$301,1)</f>
        <v>0</v>
      </c>
      <c r="AA172" s="69">
        <f>+COUNTIFS(results!$F$5:$F$301,'répartition colonne F'!$B$172,results!$M$5:$M$301,'répartition colonne F'!AA148,results!$AE$5:$AE$301,1)</f>
        <v>0</v>
      </c>
      <c r="AB172" s="69">
        <f>+COUNTIFS(results!$F$5:$F$301,'répartition colonne F'!$B$172,results!$M$5:$M$301,'répartition colonne F'!AB148,results!$AE$5:$AE$301,1)</f>
        <v>0</v>
      </c>
      <c r="AC172" s="69">
        <f>+COUNTIFS(results!$F$5:$F$301,'répartition colonne F'!$B$172,results!$M$5:$M$301,'répartition colonne F'!AC148,results!$AE$5:$AE$301,1)</f>
        <v>0</v>
      </c>
      <c r="AD172" s="69">
        <f>+COUNTIFS(results!$F$5:$F$301,'répartition colonne F'!$B$172,results!$M$5:$M$301,'répartition colonne F'!AD148,results!$AE$5:$AE$301,1)</f>
        <v>0</v>
      </c>
      <c r="AE172" s="69">
        <f>+COUNTIFS(results!$F$5:$F$301,'répartition colonne F'!$B$172,results!$M$5:$M$301,'répartition colonne F'!AE148,results!$AE$5:$AE$301,1)</f>
        <v>0</v>
      </c>
      <c r="AF172" s="69">
        <f>+COUNTIFS(results!$F$5:$F$301,'répartition colonne F'!$B$172,results!$M$5:$M$301,'répartition colonne F'!AF148,results!$AE$5:$AE$301,1)</f>
        <v>0</v>
      </c>
      <c r="AG172" s="68">
        <f>+COUNTIFS(Feuil2!$A$4:$A$300,B172,Feuil2!$H$4:$H$300,$AJ$4)</f>
        <v>0</v>
      </c>
      <c r="AL172" t="str">
        <f>IF(results!$M$3="Etest",IF(J175=0,1),"BMD")</f>
        <v>BMD</v>
      </c>
      <c r="AM172">
        <v>1.2E-2</v>
      </c>
      <c r="AP172" s="173"/>
      <c r="AQ172" s="196"/>
      <c r="AR172" s="199"/>
      <c r="AS172" s="80"/>
      <c r="AT172" s="80"/>
      <c r="AU172" s="80"/>
      <c r="AV172" s="80"/>
      <c r="AW172" s="80"/>
      <c r="AX172" s="80"/>
      <c r="AY172" s="80"/>
      <c r="AZ172" s="80"/>
      <c r="BA172" s="80"/>
      <c r="BB172" s="80"/>
      <c r="BC172" s="80"/>
      <c r="BD172" s="80"/>
      <c r="BE172" s="80"/>
      <c r="BF172" s="80"/>
      <c r="BG172" s="199"/>
    </row>
    <row r="173" spans="1:59" ht="15.75" x14ac:dyDescent="0.25">
      <c r="A173" s="274"/>
      <c r="B173" s="160" t="str">
        <f>IF($AI$3=1024,0.38,IF($AI$3=256,"0,094",IF($AI$3=64,"0,023","0,012")))</f>
        <v>0,094</v>
      </c>
      <c r="C173" s="68">
        <f>+COUNTIFS(Feuil2!$A$4:$A$300,B173,Feuil2!$H$4:$H$300,0.01)</f>
        <v>0</v>
      </c>
      <c r="D173" s="69">
        <f>+COUNTIFS(results!$F$5:$F$301,'répartition colonne F'!$B$173,results!$M$5:$M$301,'répartition colonne F'!D148,results!$AE$5:$AE$301,1)</f>
        <v>0</v>
      </c>
      <c r="E173" s="69">
        <f>+COUNTIFS(results!$F$5:$F$301,'répartition colonne F'!$B$173,results!$M$5:$M$301,'répartition colonne F'!E148,results!$AE$5:$AE$301,1)</f>
        <v>0</v>
      </c>
      <c r="F173" s="69">
        <f>+COUNTIFS(results!$F$5:$F$301,'répartition colonne F'!$B$173,results!$M$5:$M$301,'répartition colonne F'!F148,results!$AE$5:$AE$301,1)</f>
        <v>0</v>
      </c>
      <c r="G173" s="70">
        <f>+COUNTIFS(results!$F$5:$F$301,'répartition colonne F'!$B$173,results!$M$5:$M$301,'répartition colonne F'!G148,results!$AE$5:$AE$301,1)</f>
        <v>0</v>
      </c>
      <c r="H173" s="70">
        <f>+COUNTIFS(results!$F$5:$F$301,'répartition colonne F'!$B$173,results!$M$5:$M$301,'répartition colonne F'!H148,results!$AE$5:$AE$301,1)</f>
        <v>0</v>
      </c>
      <c r="I173" s="71">
        <f>+COUNTIFS(results!$F$5:$F$301,'répartition colonne F'!$B$173,results!$M$5:$M$301,'répartition colonne F'!I148,results!$AE$5:$AE$301,1)</f>
        <v>0</v>
      </c>
      <c r="J173" s="70">
        <f>+COUNTIFS(results!$F$5:$F$301,'répartition colonne F'!$B$173,results!$M$5:$M$301,'répartition colonne F'!J148,results!$AE$5:$AE$301,1)</f>
        <v>0</v>
      </c>
      <c r="K173" s="70">
        <f>+COUNTIFS(results!$F$5:$F$301,'répartition colonne F'!$B$173,results!$M$5:$M$301,'répartition colonne F'!K148,results!$AE$5:$AE$301,1)</f>
        <v>0</v>
      </c>
      <c r="L173" s="205">
        <f>+COUNTIFS(results!$F$5:$F$301,'répartition colonne F'!$B$173,results!$M$5:$M$301,'répartition colonne F'!L148,results!$AE$5:$AE$301,1)</f>
        <v>0</v>
      </c>
      <c r="M173" s="69">
        <f>+COUNTIFS(results!$F$5:$F$301,'répartition colonne F'!$B$173,results!$M$5:$M$301,'répartition colonne F'!M148,results!$AE$5:$AE$301,1)</f>
        <v>0</v>
      </c>
      <c r="N173" s="69">
        <f>+COUNTIFS(results!$F$5:$F$301,'répartition colonne F'!$B$173,results!$M$5:$M$301,'répartition colonne F'!N148,results!$AE$5:$AE$301,1)</f>
        <v>0</v>
      </c>
      <c r="O173" s="69">
        <f>+COUNTIFS(results!$F$5:$F$301,'répartition colonne F'!$B$173,results!$M$5:$M$301,'répartition colonne F'!O148,results!$AE$5:$AE$301,1)</f>
        <v>0</v>
      </c>
      <c r="P173" s="69">
        <f>+COUNTIFS(results!$F$5:$F$301,'répartition colonne F'!$B$173,results!$M$5:$M$301,'répartition colonne F'!P148,results!$AE$5:$AE$301,1)</f>
        <v>0</v>
      </c>
      <c r="Q173" s="69">
        <f>+COUNTIFS(results!$F$5:$F$301,'répartition colonne F'!$B$173,results!$M$5:$M$301,'répartition colonne F'!Q148,results!$AE$5:$AE$301,1)</f>
        <v>0</v>
      </c>
      <c r="R173" s="69">
        <f>+COUNTIFS(results!$F$5:$F$301,'répartition colonne F'!$B$173,results!$M$5:$M$301,'répartition colonne F'!R148,results!$AE$5:$AE$301,1)</f>
        <v>0</v>
      </c>
      <c r="S173" s="69">
        <f>+COUNTIFS(results!$F$5:$F$301,'répartition colonne F'!$B$173,results!$M$5:$M$301,'répartition colonne F'!S148,results!$AE$5:$AE$301,1)</f>
        <v>0</v>
      </c>
      <c r="T173" s="69">
        <f>+COUNTIFS(results!$F$5:$F$301,'répartition colonne F'!$B$173,results!$M$5:$M$301,'répartition colonne F'!T148,results!$AE$5:$AE$301,1)</f>
        <v>0</v>
      </c>
      <c r="U173" s="69">
        <f>+COUNTIFS(results!$F$5:$F$301,'répartition colonne F'!$B$173,results!$M$5:$M$301,'répartition colonne F'!U148,results!$AE$5:$AE$301,1)</f>
        <v>0</v>
      </c>
      <c r="V173" s="69">
        <f>+COUNTIFS(results!$F$5:$F$301,'répartition colonne F'!$B$173,results!$M$5:$M$301,'répartition colonne F'!V148,results!$AE$5:$AE$301,1)</f>
        <v>0</v>
      </c>
      <c r="W173" s="69">
        <f>+COUNTIFS(results!$F$5:$F$301,'répartition colonne F'!$B$173,results!$M$5:$M$301,'répartition colonne F'!W148,results!$AE$5:$AE$301,1)</f>
        <v>0</v>
      </c>
      <c r="X173" s="69">
        <f>+COUNTIFS(results!$F$5:$F$301,'répartition colonne F'!$B$173,results!$M$5:$M$301,'répartition colonne F'!X148,results!$AE$5:$AE$301,1)</f>
        <v>0</v>
      </c>
      <c r="Y173" s="69">
        <f>+COUNTIFS(results!$F$5:$F$301,'répartition colonne F'!$B$173,results!$M$5:$M$301,'répartition colonne F'!Y148,results!$AE$5:$AE$301,1)</f>
        <v>0</v>
      </c>
      <c r="Z173" s="69">
        <f>+COUNTIFS(results!$F$5:$F$301,'répartition colonne F'!$B$173,results!$M$5:$M$301,'répartition colonne F'!Z148,results!$AE$5:$AE$301,1)</f>
        <v>0</v>
      </c>
      <c r="AA173" s="69">
        <f>+COUNTIFS(results!$F$5:$F$301,'répartition colonne F'!$B$173,results!$M$5:$M$301,'répartition colonne F'!AA148,results!$AE$5:$AE$301,1)</f>
        <v>0</v>
      </c>
      <c r="AB173" s="69">
        <f>+COUNTIFS(results!$F$5:$F$301,'répartition colonne F'!$B$173,results!$M$5:$M$301,'répartition colonne F'!AB148,results!$AE$5:$AE$301,1)</f>
        <v>0</v>
      </c>
      <c r="AC173" s="69">
        <f>+COUNTIFS(results!$F$5:$F$301,'répartition colonne F'!$B$173,results!$M$5:$M$301,'répartition colonne F'!AC148,results!$AE$5:$AE$301,1)</f>
        <v>0</v>
      </c>
      <c r="AD173" s="69">
        <f>+COUNTIFS(results!$F$5:$F$301,'répartition colonne F'!$B$173,results!$M$5:$M$301,'répartition colonne F'!AD148,results!$AE$5:$AE$301,1)</f>
        <v>0</v>
      </c>
      <c r="AE173" s="69">
        <f>+COUNTIFS(results!$F$5:$F$301,'répartition colonne F'!$B$173,results!$M$5:$M$301,'répartition colonne F'!AE148,results!$AE$5:$AE$301,1)</f>
        <v>0</v>
      </c>
      <c r="AF173" s="69">
        <f>+COUNTIFS(results!$F$5:$F$301,'répartition colonne F'!$B$173,results!$M$5:$M$301,'répartition colonne F'!AF148,results!$AE$5:$AE$301,1)</f>
        <v>0</v>
      </c>
      <c r="AG173" s="68">
        <f>+COUNTIFS(Feuil2!$A$4:$A$300,B173,Feuil2!$H$4:$H$300,$AJ$4)</f>
        <v>0</v>
      </c>
      <c r="AP173" s="173"/>
      <c r="AQ173" s="196"/>
      <c r="AR173" s="199"/>
      <c r="AS173" s="80"/>
      <c r="AT173" s="80"/>
      <c r="AU173" s="80"/>
      <c r="AV173" s="80"/>
      <c r="AW173" s="80"/>
      <c r="AX173" s="80"/>
      <c r="AY173" s="80"/>
      <c r="AZ173" s="80"/>
      <c r="BA173" s="80"/>
      <c r="BB173" s="80"/>
      <c r="BC173" s="80"/>
      <c r="BD173" s="80"/>
      <c r="BE173" s="80"/>
      <c r="BF173" s="80"/>
      <c r="BG173" s="199"/>
    </row>
    <row r="174" spans="1:59" ht="15.75" x14ac:dyDescent="0.25">
      <c r="A174" s="274"/>
      <c r="B174" s="160" t="str">
        <f>IF($AI$3=1024,0.25,IF($AI$3=256,"0,064",IF($AI$3=64,"0,016","0,008")))</f>
        <v>0,064</v>
      </c>
      <c r="C174" s="68">
        <f>+COUNTIFS(Feuil2!$A$4:$A$300,B174,Feuil2!$H$4:$H$300,0.01)</f>
        <v>0</v>
      </c>
      <c r="D174" s="69">
        <f>+COUNTIFS(results!$F$5:$F$301,'répartition colonne F'!$B$174,results!$M$5:$M$301,'répartition colonne F'!D148,results!$AE$5:$AE$301,1)</f>
        <v>0</v>
      </c>
      <c r="E174" s="69">
        <f>+COUNTIFS(results!$F$5:$F$301,'répartition colonne F'!$B$174,results!$M$5:$M$301,'répartition colonne F'!E148,results!$AE$5:$AE$301,1)</f>
        <v>0</v>
      </c>
      <c r="F174" s="70">
        <f>+COUNTIFS(results!$F$5:$F$301,'répartition colonne F'!$B$174,results!$M$5:$M$301,'répartition colonne F'!F148,results!$AE$5:$AE$301,1)</f>
        <v>0</v>
      </c>
      <c r="G174" s="70">
        <f>+COUNTIFS(results!$F$5:$F$301,'répartition colonne F'!$B$174,results!$M$5:$M$301,'répartition colonne F'!G148,results!$AE$5:$AE$301,1)</f>
        <v>0</v>
      </c>
      <c r="H174" s="71">
        <f>+COUNTIFS(results!$F$5:$F$301,'répartition colonne F'!$B$174,results!$M$5:$M$301,'répartition colonne F'!H148,results!$AE$5:$AE$301,1)</f>
        <v>0</v>
      </c>
      <c r="I174" s="70">
        <f>+COUNTIFS(results!$F$5:$F$301,'répartition colonne F'!$B$174,results!$M$5:$M$301,'répartition colonne F'!I148,results!$AE$5:$AE$301,1)</f>
        <v>0</v>
      </c>
      <c r="J174" s="70">
        <f>+COUNTIFS(results!$F$5:$F$301,'répartition colonne F'!$B$174,results!$M$5:$M$301,'répartition colonne F'!J148,results!$AE$5:$AE$301,1)</f>
        <v>0</v>
      </c>
      <c r="K174" s="69">
        <f>+COUNTIFS(results!$F$5:$F$301,'répartition colonne F'!$B$174,results!$M$5:$M$301,'répartition colonne F'!K148,results!$AE$5:$AE$301,1)</f>
        <v>0</v>
      </c>
      <c r="L174" s="69">
        <f>+COUNTIFS(results!$F$5:$F$301,'répartition colonne F'!$B$174,results!$M$5:$M$301,'répartition colonne F'!L148,results!$AE$5:$AE$301,1)</f>
        <v>0</v>
      </c>
      <c r="M174" s="69">
        <f>+COUNTIFS(results!$F$5:$F$301,'répartition colonne F'!$B$174,results!$M$5:$M$301,'répartition colonne F'!M148,results!$AE$5:$AE$301,1)</f>
        <v>0</v>
      </c>
      <c r="N174" s="69">
        <f>+COUNTIFS(results!$F$5:$F$301,'répartition colonne F'!$B$174,results!$M$5:$M$301,'répartition colonne F'!N148,results!$AE$5:$AE$301,1)</f>
        <v>0</v>
      </c>
      <c r="O174" s="69">
        <f>+COUNTIFS(results!$F$5:$F$301,'répartition colonne F'!$B$174,results!$M$5:$M$301,'répartition colonne F'!O148,results!$AE$5:$AE$301,1)</f>
        <v>0</v>
      </c>
      <c r="P174" s="69">
        <f>+COUNTIFS(results!$F$5:$F$301,'répartition colonne F'!$B$174,results!$M$5:$M$301,'répartition colonne F'!P148,results!$AE$5:$AE$301,1)</f>
        <v>0</v>
      </c>
      <c r="Q174" s="69">
        <f>+COUNTIFS(results!$F$5:$F$301,'répartition colonne F'!$B$174,results!$M$5:$M$301,'répartition colonne F'!Q148,results!$AE$5:$AE$301,1)</f>
        <v>0</v>
      </c>
      <c r="R174" s="69">
        <f>+COUNTIFS(results!$F$5:$F$301,'répartition colonne F'!$B$174,results!$M$5:$M$301,'répartition colonne F'!R148,results!$AE$5:$AE$301,1)</f>
        <v>0</v>
      </c>
      <c r="S174" s="69">
        <f>+COUNTIFS(results!$F$5:$F$301,'répartition colonne F'!$B$174,results!$M$5:$M$301,'répartition colonne F'!S148,results!$AE$5:$AE$301,1)</f>
        <v>0</v>
      </c>
      <c r="T174" s="69">
        <f>+COUNTIFS(results!$F$5:$F$301,'répartition colonne F'!$B$174,results!$M$5:$M$301,'répartition colonne F'!T148,results!$AE$5:$AE$301,1)</f>
        <v>0</v>
      </c>
      <c r="U174" s="69">
        <f>+COUNTIFS(results!$F$5:$F$301,'répartition colonne F'!$B$174,results!$M$5:$M$301,'répartition colonne F'!U148,results!$AE$5:$AE$301,1)</f>
        <v>0</v>
      </c>
      <c r="V174" s="69">
        <f>+COUNTIFS(results!$F$5:$F$301,'répartition colonne F'!$B$174,results!$M$5:$M$301,'répartition colonne F'!V148,results!$AE$5:$AE$301,1)</f>
        <v>0</v>
      </c>
      <c r="W174" s="69">
        <f>+COUNTIFS(results!$F$5:$F$301,'répartition colonne F'!$B$174,results!$M$5:$M$301,'répartition colonne F'!W148,results!$AE$5:$AE$301,1)</f>
        <v>0</v>
      </c>
      <c r="X174" s="69">
        <f>+COUNTIFS(results!$F$5:$F$301,'répartition colonne F'!$B$174,results!$M$5:$M$301,'répartition colonne F'!X148,results!$AE$5:$AE$301,1)</f>
        <v>0</v>
      </c>
      <c r="Y174" s="69">
        <f>+COUNTIFS(results!$F$5:$F$301,'répartition colonne F'!$B$174,results!$M$5:$M$301,'répartition colonne F'!Y148,results!$AE$5:$AE$301,1)</f>
        <v>0</v>
      </c>
      <c r="Z174" s="69">
        <f>+COUNTIFS(results!$F$5:$F$301,'répartition colonne F'!$B$174,results!$M$5:$M$301,'répartition colonne F'!Z148,results!$AE$5:$AE$301,1)</f>
        <v>0</v>
      </c>
      <c r="AA174" s="69">
        <f>+COUNTIFS(results!$F$5:$F$301,'répartition colonne F'!$B$174,results!$M$5:$M$301,'répartition colonne F'!AA148,results!$AE$5:$AE$301,1)</f>
        <v>0</v>
      </c>
      <c r="AB174" s="69">
        <f>+COUNTIFS(results!$F$5:$F$301,'répartition colonne F'!$B$174,results!$M$5:$M$301,'répartition colonne F'!AB148,results!$AE$5:$AE$301,1)</f>
        <v>0</v>
      </c>
      <c r="AC174" s="69">
        <f>+COUNTIFS(results!$F$5:$F$301,'répartition colonne F'!$B$174,results!$M$5:$M$301,'répartition colonne F'!AC148,results!$AE$5:$AE$301,1)</f>
        <v>0</v>
      </c>
      <c r="AD174" s="69">
        <f>+COUNTIFS(results!$F$5:$F$301,'répartition colonne F'!$B$174,results!$M$5:$M$301,'répartition colonne F'!AD148,results!$AE$5:$AE$301,1)</f>
        <v>0</v>
      </c>
      <c r="AE174" s="69">
        <f>+COUNTIFS(results!$F$5:$F$301,'répartition colonne F'!$B$174,results!$M$5:$M$301,'répartition colonne F'!AE148,results!$AE$5:$AE$301,1)</f>
        <v>0</v>
      </c>
      <c r="AF174" s="69">
        <f>+COUNTIFS(results!$F$5:$F$301,'répartition colonne F'!$B$174,results!$M$5:$M$301,'répartition colonne F'!AF148,results!$AE$5:$AE$301,1)</f>
        <v>0</v>
      </c>
      <c r="AG174" s="68">
        <f>+COUNTIFS(Feuil2!$A$4:$A$300,B174,Feuil2!$H$4:$H$300,$AJ$4)</f>
        <v>0</v>
      </c>
      <c r="AL174" t="str">
        <f>IF(results!$M$3="Etest",IF(H177=0,1),"BMD")</f>
        <v>BMD</v>
      </c>
      <c r="AM174">
        <v>6.0000000000000001E-3</v>
      </c>
      <c r="AP174" s="173"/>
      <c r="AQ174" s="196"/>
      <c r="AR174" s="199"/>
      <c r="AS174" s="80"/>
      <c r="AT174" s="80"/>
      <c r="AU174" s="80"/>
      <c r="AV174" s="80"/>
      <c r="AW174" s="80"/>
      <c r="AX174" s="80"/>
      <c r="AY174" s="80"/>
      <c r="AZ174" s="80"/>
      <c r="BA174" s="80"/>
      <c r="BB174" s="80"/>
      <c r="BC174" s="80"/>
      <c r="BD174" s="80"/>
      <c r="BE174" s="80"/>
      <c r="BF174" s="80"/>
      <c r="BG174" s="199"/>
    </row>
    <row r="175" spans="1:59" ht="15.75" x14ac:dyDescent="0.25">
      <c r="A175" s="274"/>
      <c r="B175" s="160" t="str">
        <f>IF($AI$3=1024,0.19,IF($AI$3=256,"0,047",IF($AI$3=64,"0,012","0,006")))</f>
        <v>0,047</v>
      </c>
      <c r="C175" s="68">
        <f>+COUNTIFS(Feuil2!$A$4:$A$300,B175,Feuil2!$H$4:$H$300,0.01)</f>
        <v>0</v>
      </c>
      <c r="D175" s="69">
        <f>+COUNTIFS(results!$F$5:$F$301,'répartition colonne F'!$B$175,results!$M$5:$M$301,'répartition colonne F'!D148,results!$AE$5:$AE$301,1)</f>
        <v>0</v>
      </c>
      <c r="E175" s="70">
        <f>+COUNTIFS(results!$F$5:$F$301,'répartition colonne F'!$B$175,results!$M$5:$M$301,'répartition colonne F'!E148,results!$AE$5:$AE$301,1)</f>
        <v>0</v>
      </c>
      <c r="F175" s="70">
        <f>+COUNTIFS(results!$F$5:$F$301,'répartition colonne F'!$B$175,results!$M$5:$M$301,'répartition colonne F'!F148,results!$AE$5:$AE$301,1)</f>
        <v>0</v>
      </c>
      <c r="G175" s="71">
        <f>+COUNTIFS(results!$F$5:$F$301,'répartition colonne F'!$B$175,results!$M$5:$M$301,'répartition colonne F'!G148,results!$AE$5:$AE$301,1)</f>
        <v>0</v>
      </c>
      <c r="H175" s="70">
        <f>+COUNTIFS(results!$F$5:$F$301,'répartition colonne F'!$B$175,results!$M$5:$M$301,'répartition colonne F'!H148,results!$AE$5:$AE$301,1)</f>
        <v>0</v>
      </c>
      <c r="I175" s="70">
        <f>+COUNTIFS(results!$F$5:$F$301,'répartition colonne F'!$B$175,results!$M$5:$M$301,'répartition colonne F'!I148,results!$AE$5:$AE$301,1)</f>
        <v>0</v>
      </c>
      <c r="J175" s="205">
        <f>+COUNTIFS(results!$F$5:$F$301,'répartition colonne F'!$B$175,results!$M$5:$M$301,'répartition colonne F'!J148,results!$AE$5:$AE$301,1)</f>
        <v>0</v>
      </c>
      <c r="K175" s="69">
        <f>+COUNTIFS(results!$F$5:$F$301,'répartition colonne F'!$B$175,results!$M$5:$M$301,'répartition colonne F'!K148,results!$AE$5:$AE$301,1)</f>
        <v>0</v>
      </c>
      <c r="L175" s="69">
        <f>+COUNTIFS(results!$F$5:$F$301,'répartition colonne F'!$B$175,results!$M$5:$M$301,'répartition colonne F'!L148,results!$AE$5:$AE$301,1)</f>
        <v>0</v>
      </c>
      <c r="M175" s="69">
        <f>+COUNTIFS(results!$F$5:$F$301,'répartition colonne F'!$B$175,results!$M$5:$M$301,'répartition colonne F'!M148,results!$AE$5:$AE$301,1)</f>
        <v>0</v>
      </c>
      <c r="N175" s="69">
        <f>+COUNTIFS(results!$F$5:$F$301,'répartition colonne F'!$B$175,results!$M$5:$M$301,'répartition colonne F'!N148,results!$AE$5:$AE$301,1)</f>
        <v>0</v>
      </c>
      <c r="O175" s="69">
        <f>+COUNTIFS(results!$F$5:$F$301,'répartition colonne F'!$B$175,results!$M$5:$M$301,'répartition colonne F'!O148,results!$AE$5:$AE$301,1)</f>
        <v>0</v>
      </c>
      <c r="P175" s="69">
        <f>+COUNTIFS(results!$F$5:$F$301,'répartition colonne F'!$B$175,results!$M$5:$M$301,'répartition colonne F'!P148,results!$AE$5:$AE$301,1)</f>
        <v>0</v>
      </c>
      <c r="Q175" s="69">
        <f>+COUNTIFS(results!$F$5:$F$301,'répartition colonne F'!$B$175,results!$M$5:$M$301,'répartition colonne F'!Q148,results!$AE$5:$AE$301,1)</f>
        <v>0</v>
      </c>
      <c r="R175" s="69">
        <f>+COUNTIFS(results!$F$5:$F$301,'répartition colonne F'!$B$175,results!$M$5:$M$301,'répartition colonne F'!R148,results!$AE$5:$AE$301,1)</f>
        <v>0</v>
      </c>
      <c r="S175" s="69">
        <f>+COUNTIFS(results!$F$5:$F$301,'répartition colonne F'!$B$175,results!$M$5:$M$301,'répartition colonne F'!S148,results!$AE$5:$AE$301,1)</f>
        <v>0</v>
      </c>
      <c r="T175" s="69">
        <f>+COUNTIFS(results!$F$5:$F$301,'répartition colonne F'!$B$175,results!$M$5:$M$301,'répartition colonne F'!T148,results!$AE$5:$AE$301,1)</f>
        <v>0</v>
      </c>
      <c r="U175" s="69">
        <f>+COUNTIFS(results!$F$5:$F$301,'répartition colonne F'!$B$175,results!$M$5:$M$301,'répartition colonne F'!U148,results!$AE$5:$AE$301,1)</f>
        <v>0</v>
      </c>
      <c r="V175" s="69">
        <f>+COUNTIFS(results!$F$5:$F$301,'répartition colonne F'!$B$175,results!$M$5:$M$301,'répartition colonne F'!V148,results!$AE$5:$AE$301,1)</f>
        <v>0</v>
      </c>
      <c r="W175" s="69">
        <f>+COUNTIFS(results!$F$5:$F$301,'répartition colonne F'!$B$175,results!$M$5:$M$301,'répartition colonne F'!W148,results!$AE$5:$AE$301,1)</f>
        <v>0</v>
      </c>
      <c r="X175" s="69">
        <f>+COUNTIFS(results!$F$5:$F$301,'répartition colonne F'!$B$175,results!$M$5:$M$301,'répartition colonne F'!X148,results!$AE$5:$AE$301,1)</f>
        <v>0</v>
      </c>
      <c r="Y175" s="69">
        <f>+COUNTIFS(results!$F$5:$F$301,'répartition colonne F'!$B$175,results!$M$5:$M$301,'répartition colonne F'!Y148,results!$AE$5:$AE$301,1)</f>
        <v>0</v>
      </c>
      <c r="Z175" s="69">
        <f>+COUNTIFS(results!$F$5:$F$301,'répartition colonne F'!$B$175,results!$M$5:$M$301,'répartition colonne F'!Z148,results!$AE$5:$AE$301,1)</f>
        <v>0</v>
      </c>
      <c r="AA175" s="69">
        <f>+COUNTIFS(results!$F$5:$F$301,'répartition colonne F'!$B$175,results!$M$5:$M$301,'répartition colonne F'!AA148,results!$AE$5:$AE$301,1)</f>
        <v>0</v>
      </c>
      <c r="AB175" s="69">
        <f>+COUNTIFS(results!$F$5:$F$301,'répartition colonne F'!$B$175,results!$M$5:$M$301,'répartition colonne F'!AB148,results!$AE$5:$AE$301,1)</f>
        <v>0</v>
      </c>
      <c r="AC175" s="69">
        <f>+COUNTIFS(results!$F$5:$F$301,'répartition colonne F'!$B$175,results!$M$5:$M$301,'répartition colonne F'!AC148,results!$AE$5:$AE$301,1)</f>
        <v>0</v>
      </c>
      <c r="AD175" s="69">
        <f>+COUNTIFS(results!$F$5:$F$301,'répartition colonne F'!$B$175,results!$M$5:$M$301,'répartition colonne F'!AD148,results!$AE$5:$AE$301,1)</f>
        <v>0</v>
      </c>
      <c r="AE175" s="69">
        <f>+COUNTIFS(results!$F$5:$F$301,'répartition colonne F'!$B$175,results!$M$5:$M$301,'répartition colonne F'!AE148,results!$AE$5:$AE$301,1)</f>
        <v>0</v>
      </c>
      <c r="AF175" s="69">
        <f>+COUNTIFS(results!$F$5:$F$301,'répartition colonne F'!$B$175,results!$M$5:$M$301,'répartition colonne F'!AF148,results!$AE$5:$AE$301,1)</f>
        <v>0</v>
      </c>
      <c r="AG175" s="68">
        <f>+COUNTIFS(Feuil2!$A$4:$A$300,B175,Feuil2!$H$4:$H$300,$AJ$4)</f>
        <v>0</v>
      </c>
      <c r="AP175" s="173"/>
      <c r="AQ175" s="196"/>
      <c r="AR175" s="199"/>
      <c r="AS175" s="80"/>
      <c r="AT175" s="80"/>
      <c r="AU175" s="80"/>
      <c r="AV175" s="80"/>
      <c r="AW175" s="80"/>
      <c r="AX175" s="80"/>
      <c r="AY175" s="80"/>
      <c r="AZ175" s="80"/>
      <c r="BA175" s="80"/>
      <c r="BB175" s="80"/>
      <c r="BC175" s="80"/>
      <c r="BD175" s="80"/>
      <c r="BE175" s="80"/>
      <c r="BF175" s="80"/>
      <c r="BG175" s="199"/>
    </row>
    <row r="176" spans="1:59" ht="15.75" x14ac:dyDescent="0.25">
      <c r="A176" s="274"/>
      <c r="B176" s="160" t="str">
        <f>IF($AI$3=1024,0.125,IF($AI$3=256,"0,032",IF($AI$3=64,"0,008","0,004")))</f>
        <v>0,032</v>
      </c>
      <c r="C176" s="70">
        <f>+COUNTIFS(Feuil2!$A$4:$A$300,B176,Feuil2!$H$4:$H$300,0.01)</f>
        <v>0</v>
      </c>
      <c r="D176" s="70">
        <f>+COUNTIFS(results!$F$5:$F$301,'répartition colonne F'!$B$176,results!$M$5:$M$301,'répartition colonne F'!D148,results!$AE$5:$AE$301,1)</f>
        <v>0</v>
      </c>
      <c r="E176" s="70">
        <f>+COUNTIFS(results!$F$5:$F$301,'répartition colonne F'!$B$176,results!$M$5:$M$301,'répartition colonne F'!E148,results!$AE$5:$AE$301,1)</f>
        <v>0</v>
      </c>
      <c r="F176" s="71">
        <f>+COUNTIFS(results!$F$5:$F$301,'répartition colonne F'!$B$176,results!$M$5:$M$301,'répartition colonne F'!F148,results!$AE$5:$AE$301,1)</f>
        <v>0</v>
      </c>
      <c r="G176" s="70">
        <f>+COUNTIFS(results!$F$5:$F$301,'répartition colonne F'!$B$176,results!$M$5:$M$301,'répartition colonne F'!G148,results!$AE$5:$AE$301,1)</f>
        <v>0</v>
      </c>
      <c r="H176" s="70">
        <f>+COUNTIFS(results!$F$5:$F$301,'répartition colonne F'!$B$176,results!$M$5:$M$301,'répartition colonne F'!H148,results!$AE$5:$AE$301,1)</f>
        <v>0</v>
      </c>
      <c r="I176" s="69">
        <f>+COUNTIFS(results!$F$5:$F$301,'répartition colonne F'!$B$176,results!$M$5:$M$301,'répartition colonne F'!I148,results!$AE$5:$AE$301,1)</f>
        <v>0</v>
      </c>
      <c r="J176" s="69">
        <f>+COUNTIFS(results!$F$5:$F$301,'répartition colonne F'!$B$176,results!$M$5:$M$301,'répartition colonne F'!J148,results!$AE$5:$AE$301,1)</f>
        <v>0</v>
      </c>
      <c r="K176" s="69">
        <f>+COUNTIFS(results!$F$5:$F$301,'répartition colonne F'!$B$176,results!$M$5:$M$301,'répartition colonne F'!K148,results!$AE$5:$AE$301,1)</f>
        <v>0</v>
      </c>
      <c r="L176" s="69">
        <f>+COUNTIFS(results!$F$5:$F$301,'répartition colonne F'!$B$176,results!$M$5:$M$301,'répartition colonne F'!L148,results!$AE$5:$AE$301,1)</f>
        <v>0</v>
      </c>
      <c r="M176" s="69">
        <f>+COUNTIFS(results!$F$5:$F$301,'répartition colonne F'!$B$176,results!$M$5:$M$301,'répartition colonne F'!M148,results!$AE$5:$AE$301,1)</f>
        <v>0</v>
      </c>
      <c r="N176" s="69">
        <f>+COUNTIFS(results!$F$5:$F$301,'répartition colonne F'!$B$176,results!$M$5:$M$301,'répartition colonne F'!N148,results!$AE$5:$AE$301,1)</f>
        <v>0</v>
      </c>
      <c r="O176" s="69">
        <f>+COUNTIFS(results!$F$5:$F$301,'répartition colonne F'!$B$176,results!$M$5:$M$301,'répartition colonne F'!O148,results!$AE$5:$AE$301,1)</f>
        <v>0</v>
      </c>
      <c r="P176" s="69">
        <f>+COUNTIFS(results!$F$5:$F$301,'répartition colonne F'!$B$176,results!$M$5:$M$301,'répartition colonne F'!P148,results!$AE$5:$AE$301,1)</f>
        <v>0</v>
      </c>
      <c r="Q176" s="69">
        <f>+COUNTIFS(results!$F$5:$F$301,'répartition colonne F'!$B$176,results!$M$5:$M$301,'répartition colonne F'!Q148,results!$AE$5:$AE$301,1)</f>
        <v>0</v>
      </c>
      <c r="R176" s="69">
        <f>+COUNTIFS(results!$F$5:$F$301,'répartition colonne F'!$B$176,results!$M$5:$M$301,'répartition colonne F'!R148,results!$AE$5:$AE$301,1)</f>
        <v>0</v>
      </c>
      <c r="S176" s="69">
        <f>+COUNTIFS(results!$F$5:$F$301,'répartition colonne F'!$B$176,results!$M$5:$M$301,'répartition colonne F'!S148,results!$AE$5:$AE$301,1)</f>
        <v>0</v>
      </c>
      <c r="T176" s="69">
        <f>+COUNTIFS(results!$F$5:$F$301,'répartition colonne F'!$B$176,results!$M$5:$M$301,'répartition colonne F'!T148,results!$AE$5:$AE$301,1)</f>
        <v>0</v>
      </c>
      <c r="U176" s="69">
        <f>+COUNTIFS(results!$F$5:$F$301,'répartition colonne F'!$B$176,results!$M$5:$M$301,'répartition colonne F'!U148,results!$AE$5:$AE$301,1)</f>
        <v>0</v>
      </c>
      <c r="V176" s="69">
        <f>+COUNTIFS(results!$F$5:$F$301,'répartition colonne F'!$B$176,results!$M$5:$M$301,'répartition colonne F'!V148,results!$AE$5:$AE$301,1)</f>
        <v>0</v>
      </c>
      <c r="W176" s="69">
        <f>+COUNTIFS(results!$F$5:$F$301,'répartition colonne F'!$B$176,results!$M$5:$M$301,'répartition colonne F'!W148,results!$AE$5:$AE$301,1)</f>
        <v>0</v>
      </c>
      <c r="X176" s="69">
        <f>+COUNTIFS(results!$F$5:$F$301,'répartition colonne F'!$B$176,results!$M$5:$M$301,'répartition colonne F'!X148,results!$AE$5:$AE$301,1)</f>
        <v>0</v>
      </c>
      <c r="Y176" s="69">
        <f>+COUNTIFS(results!$F$5:$F$301,'répartition colonne F'!$B$176,results!$M$5:$M$301,'répartition colonne F'!Y148,results!$AE$5:$AE$301,1)</f>
        <v>0</v>
      </c>
      <c r="Z176" s="69">
        <f>+COUNTIFS(results!$F$5:$F$301,'répartition colonne F'!$B$176,results!$M$5:$M$301,'répartition colonne F'!Z148,results!$AE$5:$AE$301,1)</f>
        <v>0</v>
      </c>
      <c r="AA176" s="69">
        <f>+COUNTIFS(results!$F$5:$F$301,'répartition colonne F'!$B$176,results!$M$5:$M$301,'répartition colonne F'!AA148,results!$AE$5:$AE$301,1)</f>
        <v>0</v>
      </c>
      <c r="AB176" s="69">
        <f>+COUNTIFS(results!$F$5:$F$301,'répartition colonne F'!$B$176,results!$M$5:$M$301,'répartition colonne F'!AB148,results!$AE$5:$AE$301,1)</f>
        <v>0</v>
      </c>
      <c r="AC176" s="69">
        <f>+COUNTIFS(results!$F$5:$F$301,'répartition colonne F'!$B$176,results!$M$5:$M$301,'répartition colonne F'!AC148,results!$AE$5:$AE$301,1)</f>
        <v>0</v>
      </c>
      <c r="AD176" s="69">
        <f>+COUNTIFS(results!$F$5:$F$301,'répartition colonne F'!$B$176,results!$M$5:$M$301,'répartition colonne F'!AD148,results!$AE$5:$AE$301,1)</f>
        <v>0</v>
      </c>
      <c r="AE176" s="69">
        <f>+COUNTIFS(results!$F$5:$F$301,'répartition colonne F'!$B$176,results!$M$5:$M$301,'répartition colonne F'!AE148,results!$AE$5:$AE$301,1)</f>
        <v>0</v>
      </c>
      <c r="AF176" s="69">
        <f>+COUNTIFS(results!$F$5:$F$301,'répartition colonne F'!$B$176,results!$M$5:$M$301,'répartition colonne F'!AF148,results!$AE$5:$AE$301,1)</f>
        <v>0</v>
      </c>
      <c r="AG176" s="68">
        <f>+COUNTIFS(Feuil2!$A$4:$A$300,B176,Feuil2!$H$4:$H$300,$AJ$4)</f>
        <v>0</v>
      </c>
      <c r="AP176" s="173"/>
      <c r="AQ176" s="196"/>
      <c r="AR176" s="80"/>
      <c r="AS176" s="80"/>
      <c r="AT176" s="80"/>
      <c r="AU176" s="80"/>
      <c r="AV176" s="80"/>
      <c r="AW176" s="80"/>
      <c r="AX176" s="80"/>
      <c r="AY176" s="80"/>
      <c r="AZ176" s="80"/>
      <c r="BA176" s="80"/>
      <c r="BB176" s="80"/>
      <c r="BC176" s="80"/>
      <c r="BD176" s="80"/>
      <c r="BE176" s="80"/>
      <c r="BF176" s="80"/>
      <c r="BG176" s="199"/>
    </row>
    <row r="177" spans="1:59" ht="15.75" x14ac:dyDescent="0.25">
      <c r="A177" s="274"/>
      <c r="B177" s="160" t="str">
        <f>IF($AI$3=1024,0.094,IF($AI$3=256,"0,023",IF($AI$3=64,"0,006","0,003")))</f>
        <v>0,023</v>
      </c>
      <c r="C177" s="70">
        <f>+COUNTIFS(Feuil2!$A$4:$A$300,B177,Feuil2!$H$4:$H$300,0.01)</f>
        <v>0</v>
      </c>
      <c r="D177" s="204">
        <f>+COUNTIFS(results!$F$5:$F$301,'répartition colonne F'!$B$177,results!$M$5:$M$301,'répartition colonne F'!D148,results!$AE$5:$AE$301,1)</f>
        <v>0</v>
      </c>
      <c r="E177" s="194">
        <f>+COUNTIFS(results!$F$5:$F$301,'répartition colonne F'!$B$177,results!$M$5:$M$301,'répartition colonne F'!E148,results!$AE$5:$AE$301,1)</f>
        <v>0</v>
      </c>
      <c r="F177" s="70">
        <f>+COUNTIFS(results!$F$5:$F$301,'répartition colonne F'!$B$177,results!$M$5:$M$301,'répartition colonne F'!F148,results!$AE$5:$AE$301,1)</f>
        <v>0</v>
      </c>
      <c r="G177" s="70">
        <f>+COUNTIFS(results!$F$5:$F$301,'répartition colonne F'!$B$177,results!$M$5:$M$301,'répartition colonne F'!G148,results!$AE$5:$AE$301,1)</f>
        <v>0</v>
      </c>
      <c r="H177" s="205">
        <f>+COUNTIFS(results!$F$5:$F$301,'répartition colonne F'!$B$177,results!$M$5:$M$301,'répartition colonne F'!H148,results!$AE$5:$AE$301,1)</f>
        <v>0</v>
      </c>
      <c r="I177" s="69">
        <f>+COUNTIFS(results!$F$5:$F$301,'répartition colonne F'!$B$177,results!$M$5:$M$301,'répartition colonne F'!I148,results!$AE$5:$AE$301,1)</f>
        <v>0</v>
      </c>
      <c r="J177" s="69">
        <f>+COUNTIFS(results!$F$5:$F$301,'répartition colonne F'!$B$177,results!$M$5:$M$301,'répartition colonne F'!J148,results!$AE$5:$AE$301,1)</f>
        <v>0</v>
      </c>
      <c r="K177" s="69">
        <f>+COUNTIFS(results!$F$5:$F$301,'répartition colonne F'!$B$177,results!$M$5:$M$301,'répartition colonne F'!K148,results!$AE$5:$AE$301,1)</f>
        <v>0</v>
      </c>
      <c r="L177" s="69">
        <f>+COUNTIFS(results!$F$5:$F$301,'répartition colonne F'!$B$177,results!$M$5:$M$301,'répartition colonne F'!L148,results!$AE$5:$AE$301,1)</f>
        <v>0</v>
      </c>
      <c r="M177" s="69">
        <f>+COUNTIFS(results!$F$5:$F$301,'répartition colonne F'!$B$177,results!$M$5:$M$301,'répartition colonne F'!M148,results!$AE$5:$AE$301,1)</f>
        <v>0</v>
      </c>
      <c r="N177" s="69">
        <f>+COUNTIFS(results!$F$5:$F$301,'répartition colonne F'!$B$177,results!$M$5:$M$301,'répartition colonne F'!N148,results!$AE$5:$AE$301,1)</f>
        <v>0</v>
      </c>
      <c r="O177" s="69">
        <f>+COUNTIFS(results!$F$5:$F$301,'répartition colonne F'!$B$177,results!$M$5:$M$301,'répartition colonne F'!O148,results!$AE$5:$AE$301,1)</f>
        <v>0</v>
      </c>
      <c r="P177" s="69">
        <f>+COUNTIFS(results!$F$5:$F$301,'répartition colonne F'!$B$177,results!$M$5:$M$301,'répartition colonne F'!P148,results!$AE$5:$AE$301,1)</f>
        <v>0</v>
      </c>
      <c r="Q177" s="69">
        <f>+COUNTIFS(results!$F$5:$F$301,'répartition colonne F'!$B$177,results!$M$5:$M$301,'répartition colonne F'!Q148,results!$AE$5:$AE$301,1)</f>
        <v>0</v>
      </c>
      <c r="R177" s="69">
        <f>+COUNTIFS(results!$F$5:$F$301,'répartition colonne F'!$B$177,results!$M$5:$M$301,'répartition colonne F'!R148,results!$AE$5:$AE$301,1)</f>
        <v>0</v>
      </c>
      <c r="S177" s="69">
        <f>+COUNTIFS(results!$F$5:$F$301,'répartition colonne F'!$B$177,results!$M$5:$M$301,'répartition colonne F'!S148,results!$AE$5:$AE$301,1)</f>
        <v>0</v>
      </c>
      <c r="T177" s="69">
        <f>+COUNTIFS(results!$F$5:$F$301,'répartition colonne F'!$B$177,results!$M$5:$M$301,'répartition colonne F'!T148,results!$AE$5:$AE$301,1)</f>
        <v>0</v>
      </c>
      <c r="U177" s="69">
        <f>+COUNTIFS(results!$F$5:$F$301,'répartition colonne F'!$B$177,results!$M$5:$M$301,'répartition colonne F'!U148,results!$AE$5:$AE$301,1)</f>
        <v>0</v>
      </c>
      <c r="V177" s="69">
        <f>+COUNTIFS(results!$F$5:$F$301,'répartition colonne F'!$B$177,results!$M$5:$M$301,'répartition colonne F'!V148,results!$AE$5:$AE$301,1)</f>
        <v>0</v>
      </c>
      <c r="W177" s="69">
        <f>+COUNTIFS(results!$F$5:$F$301,'répartition colonne F'!$B$177,results!$M$5:$M$301,'répartition colonne F'!W148,results!$AE$5:$AE$301,1)</f>
        <v>0</v>
      </c>
      <c r="X177" s="69">
        <f>+COUNTIFS(results!$F$5:$F$301,'répartition colonne F'!$B$177,results!$M$5:$M$301,'répartition colonne F'!X148,results!$AE$5:$AE$301,1)</f>
        <v>0</v>
      </c>
      <c r="Y177" s="69">
        <f>+COUNTIFS(results!$F$5:$F$301,'répartition colonne F'!$B$177,results!$M$5:$M$301,'répartition colonne F'!Y148,results!$AE$5:$AE$301,1)</f>
        <v>0</v>
      </c>
      <c r="Z177" s="69">
        <f>+COUNTIFS(results!$F$5:$F$301,'répartition colonne F'!$B$177,results!$M$5:$M$301,'répartition colonne F'!Z148,results!$AE$5:$AE$301,1)</f>
        <v>0</v>
      </c>
      <c r="AA177" s="69">
        <f>+COUNTIFS(results!$F$5:$F$301,'répartition colonne F'!$B$177,results!$M$5:$M$301,'répartition colonne F'!AA148,results!$AE$5:$AE$301,1)</f>
        <v>0</v>
      </c>
      <c r="AB177" s="69">
        <f>+COUNTIFS(results!$F$5:$F$301,'répartition colonne F'!$B$177,results!$M$5:$M$301,'répartition colonne F'!AB148,results!$AE$5:$AE$301,1)</f>
        <v>0</v>
      </c>
      <c r="AC177" s="69">
        <f>+COUNTIFS(results!$F$5:$F$301,'répartition colonne F'!$B$177,results!$M$5:$M$301,'répartition colonne F'!AC148,results!$AE$5:$AE$301,1)</f>
        <v>0</v>
      </c>
      <c r="AD177" s="69">
        <f>+COUNTIFS(results!$F$5:$F$301,'répartition colonne F'!$B$177,results!$M$5:$M$301,'répartition colonne F'!AD148,results!$AE$5:$AE$301,1)</f>
        <v>0</v>
      </c>
      <c r="AE177" s="69">
        <f>+COUNTIFS(results!$F$5:$F$301,'répartition colonne F'!$B$177,results!$M$5:$M$301,'répartition colonne F'!AE148,results!$AE$5:$AE$301,1)</f>
        <v>0</v>
      </c>
      <c r="AF177" s="69">
        <f>+COUNTIFS(results!$F$5:$F$301,'répartition colonne F'!$B$177,results!$M$5:$M$301,'répartition colonne F'!AF148,results!$AE$5:$AE$301,1)</f>
        <v>0</v>
      </c>
      <c r="AG177" s="68">
        <f>+COUNTIFS(Feuil2!$A$4:$A$300,B177,Feuil2!$H$4:$H$300,$AJ$4)</f>
        <v>0</v>
      </c>
      <c r="AP177" s="173"/>
      <c r="AQ177" s="196"/>
      <c r="AR177" s="80"/>
      <c r="AS177" s="80"/>
      <c r="AT177" s="80"/>
      <c r="AU177" s="80"/>
      <c r="AV177" s="80"/>
      <c r="AW177" s="80"/>
      <c r="AX177" s="80"/>
      <c r="AY177" s="80"/>
      <c r="AZ177" s="80"/>
      <c r="BA177" s="80"/>
      <c r="BB177" s="80"/>
      <c r="BC177" s="80"/>
      <c r="BD177" s="80"/>
      <c r="BE177" s="80"/>
      <c r="BF177" s="80"/>
      <c r="BG177" s="199"/>
    </row>
    <row r="178" spans="1:59" ht="15.75" x14ac:dyDescent="0.25">
      <c r="A178" s="280"/>
      <c r="B178" s="160" t="str">
        <f>IF($AI$3=1024,0.064,IF($AI$3=256,"0,016",IF($AI$3=64,"0,004","0,002")))</f>
        <v>0,016</v>
      </c>
      <c r="C178" s="71">
        <f>+COUNTIFS(Feuil2!$A$4:$A$300,B178,Feuil2!$H$4:$H$300,0.01)</f>
        <v>0</v>
      </c>
      <c r="D178" s="71">
        <f>+COUNTIFS(results!$F$5:$F$301,'répartition colonne F'!$B$178,results!$M$5:$M$301,'répartition colonne F'!D148,results!$AE$5:$AE$301,1)</f>
        <v>0</v>
      </c>
      <c r="E178" s="70">
        <f>+COUNTIFS(results!$F$5:$F$301,'répartition colonne F'!$B$178,results!$M$5:$M$301,'répartition colonne F'!E148,results!$AE$5:$AE$301,1)</f>
        <v>0</v>
      </c>
      <c r="F178" s="70">
        <f>+COUNTIFS(results!$F$5:$F$301,'répartition colonne F'!$B$178,results!$M$5:$M$301,'répartition colonne F'!F148,results!$AE$5:$AE$301,1)</f>
        <v>0</v>
      </c>
      <c r="G178" s="69">
        <f>+COUNTIFS(results!$F$5:$F$301,'répartition colonne F'!$B$178,results!$M$5:$M$301,'répartition colonne F'!G148,results!$AE$5:$AE$301,1)</f>
        <v>0</v>
      </c>
      <c r="H178" s="69">
        <f>+COUNTIFS(results!$F$5:$F$301,'répartition colonne F'!$B$178,results!$M$5:$M$301,'répartition colonne F'!H148,results!$AE$5:$AE$301,1)</f>
        <v>0</v>
      </c>
      <c r="I178" s="69">
        <f>+COUNTIFS(results!$F$5:$F$301,'répartition colonne F'!$B$178,results!$M$5:$M$301,'répartition colonne F'!I148,results!$AE$5:$AE$301,1)</f>
        <v>0</v>
      </c>
      <c r="J178" s="69">
        <f>+COUNTIFS(results!$F$5:$F$301,'répartition colonne F'!$B$178,results!$M$5:$M$301,'répartition colonne F'!J148,results!$AE$5:$AE$301,1)</f>
        <v>0</v>
      </c>
      <c r="K178" s="69">
        <f>+COUNTIFS(results!$F$5:$F$301,'répartition colonne F'!$B$178,results!$M$5:$M$301,'répartition colonne F'!K148,results!$AE$5:$AE$301,1)</f>
        <v>0</v>
      </c>
      <c r="L178" s="69">
        <f>+COUNTIFS(results!$F$5:$F$301,'répartition colonne F'!$B$178,results!$M$5:$M$301,'répartition colonne F'!L148,results!$AE$5:$AE$301,1)</f>
        <v>0</v>
      </c>
      <c r="M178" s="69">
        <f>+COUNTIFS(results!$F$5:$F$301,'répartition colonne F'!$B$178,results!$M$5:$M$301,'répartition colonne F'!M148,results!$AE$5:$AE$301,1)</f>
        <v>0</v>
      </c>
      <c r="N178" s="69">
        <f>+COUNTIFS(results!$F$5:$F$301,'répartition colonne F'!$B$178,results!$M$5:$M$301,'répartition colonne F'!N148,results!$AE$5:$AE$301,1)</f>
        <v>0</v>
      </c>
      <c r="O178" s="69">
        <f>+COUNTIFS(results!$F$5:$F$301,'répartition colonne F'!$B$178,results!$M$5:$M$301,'répartition colonne F'!O148,results!$AE$5:$AE$301,1)</f>
        <v>0</v>
      </c>
      <c r="P178" s="69">
        <f>+COUNTIFS(results!$F$5:$F$301,'répartition colonne F'!$B$178,results!$M$5:$M$301,'répartition colonne F'!P148,results!$AE$5:$AE$301,1)</f>
        <v>0</v>
      </c>
      <c r="Q178" s="69">
        <f>+COUNTIFS(results!$F$5:$F$301,'répartition colonne F'!$B$178,results!$M$5:$M$301,'répartition colonne F'!Q148,results!$AE$5:$AE$301,1)</f>
        <v>0</v>
      </c>
      <c r="R178" s="69">
        <f>+COUNTIFS(results!$F$5:$F$301,'répartition colonne F'!$B$178,results!$M$5:$M$301,'répartition colonne F'!R148,results!$AE$5:$AE$301,1)</f>
        <v>0</v>
      </c>
      <c r="S178" s="69">
        <f>+COUNTIFS(results!$F$5:$F$301,'répartition colonne F'!$B$178,results!$M$5:$M$301,'répartition colonne F'!S148,results!$AE$5:$AE$301,1)</f>
        <v>0</v>
      </c>
      <c r="T178" s="69">
        <f>+COUNTIFS(results!$F$5:$F$301,'répartition colonne F'!$B$178,results!$M$5:$M$301,'répartition colonne F'!T148,results!$AE$5:$AE$301,1)</f>
        <v>0</v>
      </c>
      <c r="U178" s="69">
        <f>+COUNTIFS(results!$F$5:$F$301,'répartition colonne F'!$B$178,results!$M$5:$M$301,'répartition colonne F'!U148,results!$AE$5:$AE$301,1)</f>
        <v>0</v>
      </c>
      <c r="V178" s="69">
        <f>+COUNTIFS(results!$F$5:$F$301,'répartition colonne F'!$B$178,results!$M$5:$M$301,'répartition colonne F'!V148,results!$AE$5:$AE$301,1)</f>
        <v>0</v>
      </c>
      <c r="W178" s="69">
        <f>+COUNTIFS(results!$F$5:$F$301,'répartition colonne F'!$B$178,results!$M$5:$M$301,'répartition colonne F'!W148,results!$AE$5:$AE$301,1)</f>
        <v>0</v>
      </c>
      <c r="X178" s="69">
        <f>+COUNTIFS(results!$F$5:$F$301,'répartition colonne F'!$B$178,results!$M$5:$M$301,'répartition colonne F'!X148,results!$AE$5:$AE$301,1)</f>
        <v>0</v>
      </c>
      <c r="Y178" s="69">
        <f>+COUNTIFS(results!$F$5:$F$301,'répartition colonne F'!$B$178,results!$M$5:$M$301,'répartition colonne F'!Y148,results!$AE$5:$AE$301,1)</f>
        <v>0</v>
      </c>
      <c r="Z178" s="69">
        <f>+COUNTIFS(results!$F$5:$F$301,'répartition colonne F'!$B$178,results!$M$5:$M$301,'répartition colonne F'!Z148,results!$AE$5:$AE$301,1)</f>
        <v>0</v>
      </c>
      <c r="AA178" s="69">
        <f>+COUNTIFS(results!$F$5:$F$301,'répartition colonne F'!$B$178,results!$M$5:$M$301,'répartition colonne F'!AA148,results!$AE$5:$AE$301,1)</f>
        <v>0</v>
      </c>
      <c r="AB178" s="69">
        <f>+COUNTIFS(results!$F$5:$F$301,'répartition colonne F'!$B$178,results!$M$5:$M$301,'répartition colonne F'!AB148,results!$AE$5:$AE$301,1)</f>
        <v>0</v>
      </c>
      <c r="AC178" s="69">
        <f>+COUNTIFS(results!$F$5:$F$301,'répartition colonne F'!$B$178,results!$M$5:$M$301,'répartition colonne F'!AC148,results!$AE$5:$AE$301,1)</f>
        <v>0</v>
      </c>
      <c r="AD178" s="69">
        <f>+COUNTIFS(results!$F$5:$F$301,'répartition colonne F'!$B$178,results!$M$5:$M$301,'répartition colonne F'!AD148,results!$AE$5:$AE$301,1)</f>
        <v>0</v>
      </c>
      <c r="AE178" s="69">
        <f>+COUNTIFS(results!$F$5:$F$301,'répartition colonne F'!$B$178,results!$M$5:$M$301,'répartition colonne F'!AE148,results!$AE$5:$AE$301,1)</f>
        <v>0</v>
      </c>
      <c r="AF178" s="69">
        <f>+COUNTIFS(results!$F$5:$F$301,'répartition colonne F'!$B$178,results!$M$5:$M$301,'répartition colonne F'!AF148,results!$AE$5:$AE$301,1)</f>
        <v>0</v>
      </c>
      <c r="AG178" s="68">
        <f>+COUNTIFS(Feuil2!$A$4:$A$300,B178,Feuil2!$H$4:$H$300,$AJ$4)</f>
        <v>0</v>
      </c>
      <c r="AH178" s="72"/>
      <c r="AP178" s="173"/>
      <c r="AQ178" s="196"/>
      <c r="AR178" s="80"/>
      <c r="AS178" s="80"/>
      <c r="AT178" s="80"/>
      <c r="AU178" s="80"/>
      <c r="AV178" s="80"/>
      <c r="AW178" s="80"/>
      <c r="AX178" s="80"/>
      <c r="AY178" s="80"/>
      <c r="AZ178" s="80"/>
      <c r="BA178" s="80"/>
      <c r="BB178" s="80"/>
      <c r="BC178" s="80"/>
      <c r="BD178" s="80"/>
      <c r="BE178" s="80"/>
      <c r="BF178" s="80"/>
      <c r="BG178" s="199"/>
    </row>
    <row r="179" spans="1:59" ht="15.75" x14ac:dyDescent="0.25">
      <c r="B179" s="160" t="str">
        <f>IF($AI$3=1024,"&lt;0,064",IF($AI$3=256,"&lt;0,016",IF($AI$3=64,"&lt;0,004","&gt;=0,002")))</f>
        <v>&lt;0,016</v>
      </c>
      <c r="C179" s="71">
        <f>+COUNTIFS(Feuil2!$A$4:$A$300,0.01,Feuil2!$H$4:$H$300,0.01)</f>
        <v>0</v>
      </c>
      <c r="D179" s="68">
        <f>+COUNTIFS(Feuil2!$A$4:$A$300,0.01,Feuil2!$H$4:$H$300,D$2)</f>
        <v>0</v>
      </c>
      <c r="E179" s="68">
        <f>+COUNTIFS(Feuil2!$A$4:$A$300,0.01,Feuil2!$H$4:$H$300,E$2)</f>
        <v>0</v>
      </c>
      <c r="F179" s="68">
        <f>+COUNTIFS(Feuil2!$A$4:$A$300,0.01,Feuil2!$H$4:$H$300,F$2)</f>
        <v>0</v>
      </c>
      <c r="G179" s="68">
        <f>+COUNTIFS(Feuil2!$A$4:$A$300,0.01,Feuil2!$H$4:$H$300,G$2)</f>
        <v>0</v>
      </c>
      <c r="H179" s="68">
        <f>+COUNTIFS(Feuil2!$A$4:$A$300,0.01,Feuil2!$H$4:$H$300,H$2)</f>
        <v>0</v>
      </c>
      <c r="I179" s="68">
        <f>+COUNTIFS(Feuil2!$A$4:$A$300,0.01,Feuil2!$H$4:$H$300,I$2)</f>
        <v>0</v>
      </c>
      <c r="J179" s="68">
        <f>+COUNTIFS(Feuil2!$A$4:$A$300,0.01,Feuil2!$H$4:$H$300,J$2)</f>
        <v>0</v>
      </c>
      <c r="K179" s="68">
        <f>+COUNTIFS(Feuil2!$A$4:$A$300,0.01,Feuil2!$H$4:$H$300,K$2)</f>
        <v>0</v>
      </c>
      <c r="L179" s="68">
        <f>+COUNTIFS(Feuil2!$A$4:$A$300,0.01,Feuil2!$H$4:$H$300,L$2)</f>
        <v>0</v>
      </c>
      <c r="M179" s="68">
        <f>+COUNTIFS(Feuil2!$A$4:$A$300,0.01,Feuil2!$H$4:$H$300,M$2)</f>
        <v>0</v>
      </c>
      <c r="N179" s="68">
        <f>+COUNTIFS(Feuil2!$A$4:$A$300,0.01,Feuil2!$H$4:$H$300,N$2)</f>
        <v>0</v>
      </c>
      <c r="O179" s="68">
        <f>+COUNTIFS(Feuil2!$A$4:$A$300,0.01,Feuil2!$H$4:$H$300,O$2)</f>
        <v>0</v>
      </c>
      <c r="P179" s="68">
        <f>+COUNTIFS(Feuil2!$A$4:$A$300,0.01,Feuil2!$H$4:$H$300,P$2)</f>
        <v>0</v>
      </c>
      <c r="Q179" s="68">
        <f>+COUNTIFS(Feuil2!$A$4:$A$300,0.01,Feuil2!$H$4:$H$300,Q$2)</f>
        <v>0</v>
      </c>
      <c r="R179" s="68">
        <f>+COUNTIFS(Feuil2!$A$4:$A$300,0.01,Feuil2!$H$4:$H$300,R$2)</f>
        <v>0</v>
      </c>
      <c r="S179" s="68">
        <f>+COUNTIFS(Feuil2!$A$4:$A$300,0.01,Feuil2!$H$4:$H$300,S$2)</f>
        <v>0</v>
      </c>
      <c r="T179" s="68">
        <f>+COUNTIFS(Feuil2!$A$4:$A$300,0.01,Feuil2!$H$4:$H$300,T$2)</f>
        <v>0</v>
      </c>
      <c r="U179" s="68">
        <f>+COUNTIFS(Feuil2!$A$4:$A$300,0.01,Feuil2!$H$4:$H$300,U$2)</f>
        <v>0</v>
      </c>
      <c r="V179" s="68">
        <f>+COUNTIFS(Feuil2!$A$4:$A$300,0.01,Feuil2!$H$4:$H$300,V$2)</f>
        <v>0</v>
      </c>
      <c r="W179" s="68">
        <f>+COUNTIFS(Feuil2!$A$4:$A$300,0.01,Feuil2!$H$4:$H$300,W$2)</f>
        <v>0</v>
      </c>
      <c r="X179" s="68">
        <f>+COUNTIFS(Feuil2!$A$4:$A$300,0.01,Feuil2!$H$4:$H$300,X$2)</f>
        <v>0</v>
      </c>
      <c r="Y179" s="68">
        <f>+COUNTIFS(Feuil2!$A$4:$A$300,0.01,Feuil2!$H$4:$H$300,Y$2)</f>
        <v>0</v>
      </c>
      <c r="Z179" s="68">
        <f>+COUNTIFS(Feuil2!$A$4:$A$300,0.01,Feuil2!$H$4:$H$300,Z$2)</f>
        <v>0</v>
      </c>
      <c r="AA179" s="68">
        <f>+COUNTIFS(Feuil2!$A$4:$A$300,0.01,Feuil2!$H$4:$H$300,AA$2)</f>
        <v>0</v>
      </c>
      <c r="AB179" s="68">
        <f>+COUNTIFS(Feuil2!$A$4:$A$300,0.01,Feuil2!$H$4:$H$300,AB$2)</f>
        <v>0</v>
      </c>
      <c r="AC179" s="68">
        <f>+COUNTIFS(Feuil2!$A$4:$A$300,0.01,Feuil2!$H$4:$H$300,AC$2)</f>
        <v>0</v>
      </c>
      <c r="AD179" s="68">
        <f>+COUNTIFS(Feuil2!$A$4:$A$300,0.01,Feuil2!$H$4:$H$300,AD$2)</f>
        <v>0</v>
      </c>
      <c r="AE179" s="68">
        <f>+COUNTIFS(Feuil2!$A$4:$A$300,0.01,Feuil2!$H$4:$H$300,AE$2)</f>
        <v>0</v>
      </c>
      <c r="AF179" s="68">
        <f>+COUNTIFS(Feuil2!$A$4:$A$300,0.01,Feuil2!$H$4:$H$300,AF$2)</f>
        <v>0</v>
      </c>
      <c r="AG179" s="68">
        <f>+COUNTIFS(Feuil2!$A$4:$A$300,B179,Feuil2!$H$4:$H$300,$AJ$4)</f>
        <v>0</v>
      </c>
      <c r="AP179" s="209"/>
      <c r="AQ179" s="90"/>
      <c r="AR179" s="80"/>
      <c r="AS179" s="199"/>
      <c r="AT179" s="199"/>
      <c r="AU179" s="199"/>
      <c r="AV179" s="199"/>
      <c r="AW179" s="199"/>
      <c r="AX179" s="199"/>
      <c r="AY179" s="199"/>
      <c r="AZ179" s="199"/>
      <c r="BA179" s="199"/>
      <c r="BB179" s="199"/>
      <c r="BC179" s="199"/>
      <c r="BD179" s="199"/>
      <c r="BE179" s="199"/>
      <c r="BF179" s="199"/>
      <c r="BG179" s="199"/>
    </row>
    <row r="180" spans="1:59" ht="15.75" x14ac:dyDescent="0.25">
      <c r="B180" s="73" t="s">
        <v>54</v>
      </c>
      <c r="C180" s="74">
        <f>SUM(C149:C179)</f>
        <v>0</v>
      </c>
      <c r="D180" s="74">
        <f t="shared" ref="D180:E180" si="11">SUM(D149:D179)</f>
        <v>0</v>
      </c>
      <c r="E180" s="74">
        <f t="shared" si="11"/>
        <v>0</v>
      </c>
      <c r="F180" s="74">
        <f t="shared" ref="F180:H180" si="12">SUM(F149:F179)</f>
        <v>0</v>
      </c>
      <c r="G180" s="74">
        <f t="shared" si="12"/>
        <v>0</v>
      </c>
      <c r="H180" s="74">
        <f t="shared" si="12"/>
        <v>0</v>
      </c>
      <c r="I180" s="74">
        <f t="shared" ref="I180:AF180" si="13">SUM(I149:I179)</f>
        <v>0</v>
      </c>
      <c r="J180" s="74">
        <f t="shared" si="13"/>
        <v>0</v>
      </c>
      <c r="K180" s="74">
        <f t="shared" si="13"/>
        <v>0</v>
      </c>
      <c r="L180" s="74">
        <f t="shared" si="13"/>
        <v>0</v>
      </c>
      <c r="M180" s="74">
        <f t="shared" si="13"/>
        <v>0</v>
      </c>
      <c r="N180" s="74">
        <f t="shared" si="13"/>
        <v>0</v>
      </c>
      <c r="O180" s="74">
        <f t="shared" si="13"/>
        <v>0</v>
      </c>
      <c r="P180" s="74">
        <f t="shared" si="13"/>
        <v>0</v>
      </c>
      <c r="Q180" s="74">
        <f t="shared" si="13"/>
        <v>0</v>
      </c>
      <c r="R180" s="74">
        <f t="shared" si="13"/>
        <v>0</v>
      </c>
      <c r="S180" s="74">
        <f t="shared" si="13"/>
        <v>0</v>
      </c>
      <c r="T180" s="74">
        <f t="shared" si="13"/>
        <v>0</v>
      </c>
      <c r="U180" s="74">
        <f t="shared" si="13"/>
        <v>0</v>
      </c>
      <c r="V180" s="74">
        <f t="shared" si="13"/>
        <v>0</v>
      </c>
      <c r="W180" s="74">
        <f t="shared" si="13"/>
        <v>0</v>
      </c>
      <c r="X180" s="74">
        <f t="shared" si="13"/>
        <v>0</v>
      </c>
      <c r="Y180" s="74">
        <f t="shared" si="13"/>
        <v>0</v>
      </c>
      <c r="Z180" s="74">
        <f t="shared" si="13"/>
        <v>0</v>
      </c>
      <c r="AA180" s="74">
        <f t="shared" si="13"/>
        <v>0</v>
      </c>
      <c r="AB180" s="74">
        <f t="shared" si="13"/>
        <v>0</v>
      </c>
      <c r="AC180" s="74">
        <f t="shared" si="13"/>
        <v>0</v>
      </c>
      <c r="AD180" s="74">
        <f t="shared" si="13"/>
        <v>0</v>
      </c>
      <c r="AE180" s="74">
        <f t="shared" si="13"/>
        <v>0</v>
      </c>
      <c r="AF180" s="74">
        <f t="shared" si="13"/>
        <v>0</v>
      </c>
      <c r="AG180" s="74">
        <f t="shared" ref="AG180" si="14">SUM(AG149:AG179)</f>
        <v>0</v>
      </c>
      <c r="AH180" s="75">
        <f>SUM(C180:AG180)</f>
        <v>0</v>
      </c>
      <c r="AP180" s="209"/>
      <c r="AQ180" s="79"/>
      <c r="AR180" s="80"/>
      <c r="AS180" s="80"/>
      <c r="AT180" s="80"/>
      <c r="AU180" s="80"/>
      <c r="AV180" s="80"/>
      <c r="AW180" s="80"/>
      <c r="AX180" s="80"/>
      <c r="AY180" s="80"/>
      <c r="AZ180" s="80"/>
      <c r="BA180" s="80"/>
      <c r="BB180" s="80"/>
      <c r="BC180" s="80"/>
      <c r="BD180" s="80"/>
      <c r="BE180" s="80"/>
      <c r="BF180" s="80"/>
      <c r="BG180" s="80"/>
    </row>
    <row r="181" spans="1:59" x14ac:dyDescent="0.25">
      <c r="AP181" s="209"/>
    </row>
    <row r="182" spans="1:59" x14ac:dyDescent="0.25">
      <c r="AP182" s="209"/>
    </row>
    <row r="183" spans="1:59" x14ac:dyDescent="0.25">
      <c r="AP183" s="209"/>
    </row>
  </sheetData>
  <sheetProtection formatCells="0" formatColumns="0" formatRows="0" sort="0" autoFilter="0" pivotTables="0"/>
  <sortState ref="AJ6:AK9">
    <sortCondition ref="AJ6:AJ9"/>
  </sortState>
  <dataConsolidate/>
  <mergeCells count="13">
    <mergeCell ref="AR1:BG1"/>
    <mergeCell ref="AQ3:AQ18"/>
    <mergeCell ref="AR22:BG22"/>
    <mergeCell ref="B1:AG1"/>
    <mergeCell ref="B37:AG37"/>
    <mergeCell ref="A148:A178"/>
    <mergeCell ref="B107:AG107"/>
    <mergeCell ref="A108:A138"/>
    <mergeCell ref="A73:A103"/>
    <mergeCell ref="A3:A33"/>
    <mergeCell ref="A38:A68"/>
    <mergeCell ref="B72:AG72"/>
    <mergeCell ref="B147:AG147"/>
  </mergeCells>
  <conditionalFormatting sqref="AH180 AR180:BG180 AH34">
    <cfRule type="cellIs" dxfId="2821" priority="9246" operator="equal">
      <formula>$AH$3</formula>
    </cfRule>
  </conditionalFormatting>
  <conditionalFormatting sqref="AH70">
    <cfRule type="cellIs" dxfId="2820" priority="9143" operator="equal">
      <formula>$AH$3</formula>
    </cfRule>
  </conditionalFormatting>
  <conditionalFormatting sqref="AH105">
    <cfRule type="cellIs" dxfId="2819" priority="9142" operator="equal">
      <formula>$AH$3</formula>
    </cfRule>
  </conditionalFormatting>
  <conditionalFormatting sqref="AH140">
    <cfRule type="cellIs" dxfId="2818" priority="9039" operator="equal">
      <formula>$AH$3</formula>
    </cfRule>
  </conditionalFormatting>
  <conditionalFormatting sqref="BG40:BG42 BG82:BG87 AS109:BG109 BG110:BG138 AS139:BF139 AR150:AR175 AS179:BF179 BG150:BG179 BG61:BG63 AR61:AR63">
    <cfRule type="cellIs" dxfId="2817" priority="8668" operator="equal">
      <formula>$AH$3</formula>
    </cfRule>
  </conditionalFormatting>
  <conditionalFormatting sqref="BA19:BF19 AS152:BC153 AS154:BB155 AS156:BA157 AS158:AZ159 AS160:AY161 AS162:AX163 AS164:AW165 AS166:AV167 AS168:AU169 AS170:AT171 AS172:AS173 AT178:BF178 AU176:BF177 AV174:BF175 AW172:BF173 AY168:BF169 AZ166:BF167 BA164:BF165 BB162:BF163 BC160:BF161 BD158:BF159 BE156:BF157 BF154:BF155 AX170:BF171 AU42:AX42 AX61:AZ61 AW63:BA63 BD61:BF61 BE62:BF63 AT41:AX41 AX62:BA62 AS61:AT62 BC40 BD40:BF42 AT87:AV87 AW82:AX82 AX83:AX84 AS82 AT83:AT84 AT85:AU86 AZ87:BF87 BD82:BF86 AS124:AW125 AW138:BD138 AU112:AX113 AS122:AV123 BA124:BF125 AY128:AY129 AX130:AZ131 AW133:BA133 AW134:BB135 AW136:BC137 AV114:AX115 AW116:AX117 AX118:AX119 BB126:BF127 BC128:BF129 BD130:BF131 BE132:BF133 BF134:BF135 AS116:AS117 AS118:AT119 AS120:AU121 AT111:AX111 AX132:BA132 AS126:AT132 AZ122:BF123 BC110 BD110:BF121 AT27 AT28:AU28 AT29:AV29 AT30:AW30 AT31:AX31 AT32:AY32 AT33:AZ33 AT34:BA34 AT35:BB35 AT36:BC36 AW26:BF26 AX27:BF27 AY28:BF28 AZ29:BF29 BA30:BF30 BB31:BF31 BC32:BF32 BD33:BF33 BE34:BF34 BF35 AT48:AT57 AW47:BF47 AX48:BF48 AY49:BF49 AZ50:BF50 BA51:BF51 BB52:BF52 BC53:BF53 BD54:BF54 BE55:BF55 BF56 AV57:BC57 AV56:BB56 AV55:BA55 AV54:AZ54 AV53:AY53 AV52:AX52 AV51:AW51 AV50 AV58:BD58 AT69:AT78 AW68:BF68 AX69:BF69 AY70:BF70 AZ71:BF71 BA72:BF72 BB73:BF73 BC74:BF74 BD75:BF75 BE76:BF76 BF77 AV78:BC78 AV77:BB77 AV76:BA76 AV75:AZ75 AV74:AY74 AV73:AX73 AV72:AW72 AV71 AV79:BD79 AT92:AT101 AW91:BF91 AX92:BF92 AY93:BF93 AZ94:BF94 BA95:BF95 BB96:BF96 BC97:BF97 BD98:BF98 BE99:BF99 BF100 AV101:BC101 AV100:BB100 AV99:BA99 AV98:AZ98 AV97:AY97 AV96:AX96 AV95:AW95 AV94 AV102:BD102">
    <cfRule type="cellIs" dxfId="2816" priority="8667" operator="equal">
      <formula>$AH$3</formula>
    </cfRule>
  </conditionalFormatting>
  <conditionalFormatting sqref="BD42 BE41 BF41:BF42 BA87 BD82 AY125:AY127 AZ123:AZ125 BA122:BA123 BD112:BD113 BD115:BD117 BE111 BE113:BE115 BF111:BF113 AS174:AS175 AS177:AS178 AT172:AT173 AT175:AT177 AU170:AU171 AU173:AU175 AV168:AV169 AV171:AV173 AW166:AW167 AW169:AW171 AX164:AX165 AX167:AX169 AY162:AY163 AY165:AY167 AZ160:AZ161 AZ163:AZ165 BA158:BA159 BA161:BA163 BB156:BB157 BB159:BB161 BC154:BC155 BC157:BC159 BD152:BD153 BD155:BD157 BE150:BE151 BE153:BE155 BF151:BF153 AU48 AU69 AU92">
    <cfRule type="cellIs" dxfId="2815" priority="8666" operator="equal">
      <formula>$AH$3</formula>
    </cfRule>
  </conditionalFormatting>
  <conditionalFormatting sqref="BE42 AZ87 AZ122 BD114 BE112 AS176 AT174 AU172 AV170 AW168 AX166 AY164 AZ162 BA160 BB158 BC156 BD154 BE152 BF150">
    <cfRule type="cellIs" dxfId="2814" priority="8665" operator="equal">
      <formula>$AH$3</formula>
    </cfRule>
  </conditionalFormatting>
  <conditionalFormatting sqref="BA19:BG19 AU42:AX42 AW63:BA63 BD61:BF61 BE62:BF63 AT41:AX41 AX62:BA62 AS61:AT62 AT40:BD40 BD40:BG42 BG82:BG87 AT87:AV87 AW82:AX82 AX83:AX84 AS82 AT83:AT84 AT85:AU86 AZ87:BF87 BD82:BF86 AS109:BG109 BG110:BG138 AS139:BF139 AW138:BD138 AX130:AZ130 AU112:AX113 AS122:AV123 BA124:BF125 AY128:AY129 AW133:BA133 AW134:BB135 AW136:BC137 AV114:AX115 AW116:AX117 AX118:AX119 BB126:BF127 BC128:BF129 BD130:BF131 BE132:BF133 BF134:BF135 AS116:AS117 AS118:AT119 AS120:AU121 AT111:AX111 AX132:BA132 AS126:AT132 AZ122:BF123 AT110:BD110 BD110:BF121 AR150:BD151 AR152:BC153 AR154:BB155 AR156:BA157 AR158:AZ159 AR160:AY161 AR162:AX163 AR164:AW165 AR166:AV167 AR168:AU169 AR170:AT171 AR172:AS173 AR174:AR175 AS179:BG179 AT178:BG178 AU176:BG177 AV174:BG175 AW172:BG173 AX170:BG170 AY168:BG169 AZ166:BG167 BA164:BG165 BB162:BG163 BC160:BG161 BD158:BG159 BE156:BG157 BF154:BG155 BG150:BG153 BG171 BG61:BG63 AR61:AR63 AT27 AT28:AU28 AT29:AV29 AT30:AW30 AT31:AX31 AT32:AY32 AT33:AZ33 AT34:BA34 AT35:BB35 AT36:BC36 AW26:BF26 AX27:BF27 AY28:BF28 AZ29:BF29 BA30:BF30 BB31:BF31 BC32:BF32 BD33:BF33 BE34:BF34 BF35 AT48:AT57 AW47:BF47 AX48:BF48 AY49:BF49 AZ50:BF50 BA51:BF51 BB52:BF52 BC53:BF53 BD54:BF54 BE55:BF55 BF56 AV57:BC57 AV56:BB56 AV55:BA55 AV54:AZ54 AV53:AY53 AV52:AX52 AV51:AW51 AV50 AV58:BD58 AT69:AT78 AW68:BF68 AX69:BF69 AY70:BF70 AZ71:BF71 BA72:BF72 BB73:BF73 BC74:BF74 BD75:BF75 BE76:BF76 BF77 AV78:BC78 AV77:BB77 AV76:BA76 AV75:AZ75 AV74:AY74 AV73:AX73 AV72:AW72 AV71 AV79:BD79 AT92:AT101 AW91:BF91 AX92:BF92 AY93:BF93 AZ94:BF94 BA95:BF95 BB96:BF96 BC97:BF97 BD98:BF98 BE99:BF99 BF100 AV101:BC101 AV100:BB100 AV99:BA99 AV98:AZ98 AV97:AY97 AV96:AX96 AV95:AW95 AV94 AV102:BD102">
    <cfRule type="cellIs" dxfId="2813" priority="8664" operator="greaterThan">
      <formula>$AH$3</formula>
    </cfRule>
  </conditionalFormatting>
  <conditionalFormatting sqref="F145:G145">
    <cfRule type="cellIs" dxfId="2812" priority="8634" operator="equal">
      <formula>$AH$3</formula>
    </cfRule>
  </conditionalFormatting>
  <conditionalFormatting sqref="F145:G145">
    <cfRule type="cellIs" dxfId="2811" priority="8633" operator="greaterThan">
      <formula>$AH$3</formula>
    </cfRule>
  </conditionalFormatting>
  <conditionalFormatting sqref="BG19">
    <cfRule type="cellIs" dxfId="2810" priority="8631" operator="equal">
      <formula>$AH$3</formula>
    </cfRule>
  </conditionalFormatting>
  <conditionalFormatting sqref="AS19:AW19">
    <cfRule type="cellIs" dxfId="2809" priority="8630" operator="equal">
      <formula>$AH$3</formula>
    </cfRule>
  </conditionalFormatting>
  <conditionalFormatting sqref="AY19:AZ19">
    <cfRule type="cellIs" dxfId="2808" priority="8629" operator="equal">
      <formula>$AH$3</formula>
    </cfRule>
  </conditionalFormatting>
  <conditionalFormatting sqref="AS19:AW19">
    <cfRule type="cellIs" dxfId="2807" priority="8627" operator="greaterThan">
      <formula>$AH$3</formula>
    </cfRule>
  </conditionalFormatting>
  <conditionalFormatting sqref="AR19">
    <cfRule type="cellIs" dxfId="2806" priority="8625" operator="equal">
      <formula>$AH$3</formula>
    </cfRule>
  </conditionalFormatting>
  <conditionalFormatting sqref="AR19">
    <cfRule type="cellIs" dxfId="2805" priority="8624" operator="greaterThan">
      <formula>$AH$3</formula>
    </cfRule>
  </conditionalFormatting>
  <conditionalFormatting sqref="AX19">
    <cfRule type="cellIs" dxfId="2804" priority="8586" operator="equal">
      <formula>$AH$3</formula>
    </cfRule>
  </conditionalFormatting>
  <conditionalFormatting sqref="AR40:AR42">
    <cfRule type="cellIs" dxfId="2803" priority="8558" operator="equal">
      <formula>$AH$3</formula>
    </cfRule>
  </conditionalFormatting>
  <conditionalFormatting sqref="AS150:BD151">
    <cfRule type="cellIs" dxfId="2802" priority="8338" operator="equal">
      <formula>$AH$3</formula>
    </cfRule>
  </conditionalFormatting>
  <conditionalFormatting sqref="AV118">
    <cfRule type="cellIs" dxfId="2801" priority="8400" operator="equal">
      <formula>$AH$3</formula>
    </cfRule>
  </conditionalFormatting>
  <conditionalFormatting sqref="AR40:AR42">
    <cfRule type="cellIs" dxfId="2800" priority="8554" operator="greaterThan">
      <formula>$AH$3</formula>
    </cfRule>
  </conditionalFormatting>
  <conditionalFormatting sqref="AX171:BF171">
    <cfRule type="cellIs" dxfId="2799" priority="8334" operator="greaterThan">
      <formula>$AH$3</formula>
    </cfRule>
  </conditionalFormatting>
  <conditionalFormatting sqref="AX61:AZ61">
    <cfRule type="cellIs" dxfId="2798" priority="8548" operator="greaterThan">
      <formula>$AH$3</formula>
    </cfRule>
  </conditionalFormatting>
  <conditionalFormatting sqref="AT40:BD40">
    <cfRule type="cellIs" dxfId="2797" priority="8552" operator="equal">
      <formula>$AH$3</formula>
    </cfRule>
  </conditionalFormatting>
  <conditionalFormatting sqref="AS42">
    <cfRule type="cellIs" dxfId="2796" priority="8547" operator="equal">
      <formula>$AH$3</formula>
    </cfRule>
  </conditionalFormatting>
  <conditionalFormatting sqref="BC62">
    <cfRule type="cellIs" dxfId="2795" priority="8538" operator="equal">
      <formula>$AH$3</formula>
    </cfRule>
  </conditionalFormatting>
  <conditionalFormatting sqref="AS40:AS41">
    <cfRule type="cellIs" dxfId="2794" priority="8534" operator="equal">
      <formula>$AH$3</formula>
    </cfRule>
  </conditionalFormatting>
  <conditionalFormatting sqref="AT42">
    <cfRule type="cellIs" dxfId="2793" priority="8531" operator="equal">
      <formula>$AH$3</formula>
    </cfRule>
  </conditionalFormatting>
  <conditionalFormatting sqref="BC61">
    <cfRule type="cellIs" dxfId="2792" priority="8524" operator="equal">
      <formula>$AH$3</formula>
    </cfRule>
  </conditionalFormatting>
  <conditionalFormatting sqref="BD62:BD63">
    <cfRule type="cellIs" dxfId="2791" priority="8523" operator="equal">
      <formula>$AH$3</formula>
    </cfRule>
  </conditionalFormatting>
  <conditionalFormatting sqref="BA61">
    <cfRule type="cellIs" dxfId="2790" priority="8507" operator="equal">
      <formula>$AH$3</formula>
    </cfRule>
  </conditionalFormatting>
  <conditionalFormatting sqref="BB61:BB62">
    <cfRule type="cellIs" dxfId="2789" priority="8506" operator="equal">
      <formula>$AH$3</formula>
    </cfRule>
  </conditionalFormatting>
  <conditionalFormatting sqref="BB63">
    <cfRule type="cellIs" dxfId="2788" priority="8505" operator="equal">
      <formula>$AH$3</formula>
    </cfRule>
  </conditionalFormatting>
  <conditionalFormatting sqref="BC63">
    <cfRule type="cellIs" dxfId="2787" priority="8504" operator="equal">
      <formula>$AH$3</formula>
    </cfRule>
  </conditionalFormatting>
  <conditionalFormatting sqref="BE40:BF40">
    <cfRule type="cellIs" dxfId="2786" priority="8499" operator="equal">
      <formula>$AH$3</formula>
    </cfRule>
  </conditionalFormatting>
  <conditionalFormatting sqref="BE40:BF40">
    <cfRule type="cellIs" dxfId="2785" priority="8498" operator="greaterThan">
      <formula>$AH$3</formula>
    </cfRule>
  </conditionalFormatting>
  <conditionalFormatting sqref="AS63:AV63">
    <cfRule type="cellIs" dxfId="2784" priority="8497" operator="equal">
      <formula>$AH$3</formula>
    </cfRule>
  </conditionalFormatting>
  <conditionalFormatting sqref="AS63:AV63">
    <cfRule type="cellIs" dxfId="2783" priority="8496" operator="greaterThan">
      <formula>$AH$3</formula>
    </cfRule>
  </conditionalFormatting>
  <conditionalFormatting sqref="AY41:BC42">
    <cfRule type="cellIs" dxfId="2782" priority="8495" operator="equal">
      <formula>$AH$3</formula>
    </cfRule>
  </conditionalFormatting>
  <conditionalFormatting sqref="AY41:BC42">
    <cfRule type="cellIs" dxfId="2781" priority="8494" operator="greaterThan">
      <formula>$AH$3</formula>
    </cfRule>
  </conditionalFormatting>
  <conditionalFormatting sqref="AU61:AW62">
    <cfRule type="cellIs" dxfId="2780" priority="8493" operator="equal">
      <formula>$AH$3</formula>
    </cfRule>
  </conditionalFormatting>
  <conditionalFormatting sqref="AU61:AW62">
    <cfRule type="cellIs" dxfId="2779" priority="8492" operator="greaterThan">
      <formula>$AH$3</formula>
    </cfRule>
  </conditionalFormatting>
  <conditionalFormatting sqref="AR105:BG105">
    <cfRule type="cellIs" dxfId="2778" priority="8483" operator="equal">
      <formula>$AH$3</formula>
    </cfRule>
  </conditionalFormatting>
  <conditionalFormatting sqref="AR82">
    <cfRule type="cellIs" dxfId="2777" priority="8482" operator="equal">
      <formula>$AH$3</formula>
    </cfRule>
  </conditionalFormatting>
  <conditionalFormatting sqref="AR82">
    <cfRule type="cellIs" dxfId="2776" priority="8481" operator="greaterThan">
      <formula>$AH$3</formula>
    </cfRule>
  </conditionalFormatting>
  <conditionalFormatting sqref="AY87">
    <cfRule type="cellIs" dxfId="2775" priority="8479" operator="equal">
      <formula>$AH$3</formula>
    </cfRule>
  </conditionalFormatting>
  <conditionalFormatting sqref="AV83">
    <cfRule type="cellIs" dxfId="2774" priority="8472" operator="equal">
      <formula>$AH$3</formula>
    </cfRule>
  </conditionalFormatting>
  <conditionalFormatting sqref="AW85">
    <cfRule type="cellIs" dxfId="2773" priority="8471" operator="equal">
      <formula>$AH$3</formula>
    </cfRule>
  </conditionalFormatting>
  <conditionalFormatting sqref="AX87">
    <cfRule type="cellIs" dxfId="2772" priority="8470" operator="equal">
      <formula>$AH$3</formula>
    </cfRule>
  </conditionalFormatting>
  <conditionalFormatting sqref="AV82">
    <cfRule type="cellIs" dxfId="2771" priority="8457" operator="equal">
      <formula>$AH$3</formula>
    </cfRule>
  </conditionalFormatting>
  <conditionalFormatting sqref="AW83:AW84">
    <cfRule type="cellIs" dxfId="2770" priority="8456" operator="equal">
      <formula>$AH$3</formula>
    </cfRule>
  </conditionalFormatting>
  <conditionalFormatting sqref="AX85:AX86">
    <cfRule type="cellIs" dxfId="2769" priority="8455" operator="equal">
      <formula>$AH$3</formula>
    </cfRule>
  </conditionalFormatting>
  <conditionalFormatting sqref="AT82">
    <cfRule type="cellIs" dxfId="2768" priority="8447" operator="equal">
      <formula>$AH$3</formula>
    </cfRule>
  </conditionalFormatting>
  <conditionalFormatting sqref="AU82:AU83">
    <cfRule type="cellIs" dxfId="2767" priority="8446" operator="equal">
      <formula>$AH$3</formula>
    </cfRule>
  </conditionalFormatting>
  <conditionalFormatting sqref="AU84">
    <cfRule type="cellIs" dxfId="2766" priority="8445" operator="equal">
      <formula>$AH$3</formula>
    </cfRule>
  </conditionalFormatting>
  <conditionalFormatting sqref="AV84:AV85">
    <cfRule type="cellIs" dxfId="2765" priority="8444" operator="equal">
      <formula>$AH$3</formula>
    </cfRule>
  </conditionalFormatting>
  <conditionalFormatting sqref="AV86">
    <cfRule type="cellIs" dxfId="2764" priority="8443" operator="equal">
      <formula>$AH$3</formula>
    </cfRule>
  </conditionalFormatting>
  <conditionalFormatting sqref="AW86:AW87">
    <cfRule type="cellIs" dxfId="2763" priority="8442" operator="equal">
      <formula>$AH$3</formula>
    </cfRule>
  </conditionalFormatting>
  <conditionalFormatting sqref="AY82:BC86">
    <cfRule type="cellIs" dxfId="2762" priority="8423" operator="equal">
      <formula>$AH$3</formula>
    </cfRule>
  </conditionalFormatting>
  <conditionalFormatting sqref="AY82:BC86">
    <cfRule type="cellIs" dxfId="2761" priority="8422" operator="greaterThan">
      <formula>$AH$3</formula>
    </cfRule>
  </conditionalFormatting>
  <conditionalFormatting sqref="AR140:BG140">
    <cfRule type="cellIs" dxfId="2760" priority="8411" operator="equal">
      <formula>$AH$3</formula>
    </cfRule>
  </conditionalFormatting>
  <conditionalFormatting sqref="AR110:AR138">
    <cfRule type="cellIs" dxfId="2759" priority="8410" operator="equal">
      <formula>$AH$3</formula>
    </cfRule>
  </conditionalFormatting>
  <conditionalFormatting sqref="AR110:AR138">
    <cfRule type="cellIs" dxfId="2758" priority="8409" operator="greaterThan">
      <formula>$AH$3</formula>
    </cfRule>
  </conditionalFormatting>
  <conditionalFormatting sqref="AX131:AZ131">
    <cfRule type="cellIs" dxfId="2757" priority="8404" operator="greaterThan">
      <formula>$AH$3</formula>
    </cfRule>
  </conditionalFormatting>
  <conditionalFormatting sqref="AT110:BD110">
    <cfRule type="cellIs" dxfId="2756" priority="8408" operator="equal">
      <formula>$AH$3</formula>
    </cfRule>
  </conditionalFormatting>
  <conditionalFormatting sqref="AY122:AY123">
    <cfRule type="cellIs" dxfId="2755" priority="8407" operator="equal">
      <formula>$AH$3</formula>
    </cfRule>
  </conditionalFormatting>
  <conditionalFormatting sqref="AY124">
    <cfRule type="cellIs" dxfId="2754" priority="8406" operator="equal">
      <formula>$AH$3</formula>
    </cfRule>
  </conditionalFormatting>
  <conditionalFormatting sqref="AS124:AW125">
    <cfRule type="cellIs" dxfId="2753" priority="8405" operator="greaterThan">
      <formula>$AH$3</formula>
    </cfRule>
  </conditionalFormatting>
  <conditionalFormatting sqref="AS112">
    <cfRule type="cellIs" dxfId="2752" priority="8403" operator="equal">
      <formula>$AH$3</formula>
    </cfRule>
  </conditionalFormatting>
  <conditionalFormatting sqref="AT114">
    <cfRule type="cellIs" dxfId="2751" priority="8402" operator="equal">
      <formula>$AH$3</formula>
    </cfRule>
  </conditionalFormatting>
  <conditionalFormatting sqref="AU116">
    <cfRule type="cellIs" dxfId="2750" priority="8401" operator="equal">
      <formula>$AH$3</formula>
    </cfRule>
  </conditionalFormatting>
  <conditionalFormatting sqref="AW120">
    <cfRule type="cellIs" dxfId="2749" priority="8399" operator="equal">
      <formula>$AH$3</formula>
    </cfRule>
  </conditionalFormatting>
  <conditionalFormatting sqref="AX122">
    <cfRule type="cellIs" dxfId="2748" priority="8398" operator="equal">
      <formula>$AH$3</formula>
    </cfRule>
  </conditionalFormatting>
  <conditionalFormatting sqref="AZ126">
    <cfRule type="cellIs" dxfId="2747" priority="8397" operator="equal">
      <formula>$AH$3</formula>
    </cfRule>
  </conditionalFormatting>
  <conditionalFormatting sqref="BA128">
    <cfRule type="cellIs" dxfId="2746" priority="8396" operator="equal">
      <formula>$AH$3</formula>
    </cfRule>
  </conditionalFormatting>
  <conditionalFormatting sqref="BB130">
    <cfRule type="cellIs" dxfId="2745" priority="8395" operator="equal">
      <formula>$AH$3</formula>
    </cfRule>
  </conditionalFormatting>
  <conditionalFormatting sqref="BC132">
    <cfRule type="cellIs" dxfId="2744" priority="8394" operator="equal">
      <formula>$AH$3</formula>
    </cfRule>
  </conditionalFormatting>
  <conditionalFormatting sqref="BD134">
    <cfRule type="cellIs" dxfId="2743" priority="8393" operator="equal">
      <formula>$AH$3</formula>
    </cfRule>
  </conditionalFormatting>
  <conditionalFormatting sqref="BE136">
    <cfRule type="cellIs" dxfId="2742" priority="8392" operator="equal">
      <formula>$AH$3</formula>
    </cfRule>
  </conditionalFormatting>
  <conditionalFormatting sqref="BF138">
    <cfRule type="cellIs" dxfId="2741" priority="8391" operator="equal">
      <formula>$AH$3</formula>
    </cfRule>
  </conditionalFormatting>
  <conditionalFormatting sqref="AS110:AS111">
    <cfRule type="cellIs" dxfId="2740" priority="8390" operator="equal">
      <formula>$AH$3</formula>
    </cfRule>
  </conditionalFormatting>
  <conditionalFormatting sqref="AS113:AS114">
    <cfRule type="cellIs" dxfId="2739" priority="8389" operator="equal">
      <formula>$AH$3</formula>
    </cfRule>
  </conditionalFormatting>
  <conditionalFormatting sqref="AS115">
    <cfRule type="cellIs" dxfId="2738" priority="8388" operator="equal">
      <formula>$AH$3</formula>
    </cfRule>
  </conditionalFormatting>
  <conditionalFormatting sqref="AT112:AT113">
    <cfRule type="cellIs" dxfId="2737" priority="8387" operator="equal">
      <formula>$AH$3</formula>
    </cfRule>
  </conditionalFormatting>
  <conditionalFormatting sqref="AU114:AU115">
    <cfRule type="cellIs" dxfId="2736" priority="8386" operator="equal">
      <formula>$AH$3</formula>
    </cfRule>
  </conditionalFormatting>
  <conditionalFormatting sqref="AV116:AV117">
    <cfRule type="cellIs" dxfId="2735" priority="8385" operator="equal">
      <formula>$AH$3</formula>
    </cfRule>
  </conditionalFormatting>
  <conditionalFormatting sqref="AW118:AW119">
    <cfRule type="cellIs" dxfId="2734" priority="8384" operator="equal">
      <formula>$AH$3</formula>
    </cfRule>
  </conditionalFormatting>
  <conditionalFormatting sqref="AX120:AX121">
    <cfRule type="cellIs" dxfId="2733" priority="8383" operator="equal">
      <formula>$AH$3</formula>
    </cfRule>
  </conditionalFormatting>
  <conditionalFormatting sqref="BA126:BA127">
    <cfRule type="cellIs" dxfId="2732" priority="8382" operator="equal">
      <formula>$AH$3</formula>
    </cfRule>
  </conditionalFormatting>
  <conditionalFormatting sqref="BB128:BB129">
    <cfRule type="cellIs" dxfId="2731" priority="8381" operator="equal">
      <formula>$AH$3</formula>
    </cfRule>
  </conditionalFormatting>
  <conditionalFormatting sqref="BC130:BC131">
    <cfRule type="cellIs" dxfId="2730" priority="8380" operator="equal">
      <formula>$AH$3</formula>
    </cfRule>
  </conditionalFormatting>
  <conditionalFormatting sqref="BD132:BD133">
    <cfRule type="cellIs" dxfId="2729" priority="8379" operator="equal">
      <formula>$AH$3</formula>
    </cfRule>
  </conditionalFormatting>
  <conditionalFormatting sqref="BE134:BE135">
    <cfRule type="cellIs" dxfId="2728" priority="8378" operator="equal">
      <formula>$AH$3</formula>
    </cfRule>
  </conditionalFormatting>
  <conditionalFormatting sqref="BF136:BF137">
    <cfRule type="cellIs" dxfId="2727" priority="8377" operator="equal">
      <formula>$AH$3</formula>
    </cfRule>
  </conditionalFormatting>
  <conditionalFormatting sqref="AT115:AT116">
    <cfRule type="cellIs" dxfId="2726" priority="8376" operator="equal">
      <formula>$AH$3</formula>
    </cfRule>
  </conditionalFormatting>
  <conditionalFormatting sqref="AT117">
    <cfRule type="cellIs" dxfId="2725" priority="8375" operator="equal">
      <formula>$AH$3</formula>
    </cfRule>
  </conditionalFormatting>
  <conditionalFormatting sqref="AU117:AU118">
    <cfRule type="cellIs" dxfId="2724" priority="8374" operator="equal">
      <formula>$AH$3</formula>
    </cfRule>
  </conditionalFormatting>
  <conditionalFormatting sqref="AU119">
    <cfRule type="cellIs" dxfId="2723" priority="8373" operator="equal">
      <formula>$AH$3</formula>
    </cfRule>
  </conditionalFormatting>
  <conditionalFormatting sqref="AV119:AV120">
    <cfRule type="cellIs" dxfId="2722" priority="8372" operator="equal">
      <formula>$AH$3</formula>
    </cfRule>
  </conditionalFormatting>
  <conditionalFormatting sqref="AV121">
    <cfRule type="cellIs" dxfId="2721" priority="8371" operator="equal">
      <formula>$AH$3</formula>
    </cfRule>
  </conditionalFormatting>
  <conditionalFormatting sqref="AW121:AW122">
    <cfRule type="cellIs" dxfId="2720" priority="8370" operator="equal">
      <formula>$AH$3</formula>
    </cfRule>
  </conditionalFormatting>
  <conditionalFormatting sqref="AW123">
    <cfRule type="cellIs" dxfId="2719" priority="8369" operator="equal">
      <formula>$AH$3</formula>
    </cfRule>
  </conditionalFormatting>
  <conditionalFormatting sqref="AX123:AX124">
    <cfRule type="cellIs" dxfId="2718" priority="8368" operator="equal">
      <formula>$AH$3</formula>
    </cfRule>
  </conditionalFormatting>
  <conditionalFormatting sqref="AX125">
    <cfRule type="cellIs" dxfId="2717" priority="8367" operator="equal">
      <formula>$AH$3</formula>
    </cfRule>
  </conditionalFormatting>
  <conditionalFormatting sqref="AZ127:AZ128">
    <cfRule type="cellIs" dxfId="2716" priority="8366" operator="equal">
      <formula>$AH$3</formula>
    </cfRule>
  </conditionalFormatting>
  <conditionalFormatting sqref="AZ129">
    <cfRule type="cellIs" dxfId="2715" priority="8365" operator="equal">
      <formula>$AH$3</formula>
    </cfRule>
  </conditionalFormatting>
  <conditionalFormatting sqref="BA129:BA130">
    <cfRule type="cellIs" dxfId="2714" priority="8364" operator="equal">
      <formula>$AH$3</formula>
    </cfRule>
  </conditionalFormatting>
  <conditionalFormatting sqref="BA131">
    <cfRule type="cellIs" dxfId="2713" priority="8363" operator="equal">
      <formula>$AH$3</formula>
    </cfRule>
  </conditionalFormatting>
  <conditionalFormatting sqref="BB131:BB132">
    <cfRule type="cellIs" dxfId="2712" priority="8362" operator="equal">
      <formula>$AH$3</formula>
    </cfRule>
  </conditionalFormatting>
  <conditionalFormatting sqref="BB133">
    <cfRule type="cellIs" dxfId="2711" priority="8361" operator="equal">
      <formula>$AH$3</formula>
    </cfRule>
  </conditionalFormatting>
  <conditionalFormatting sqref="BC133:BC134">
    <cfRule type="cellIs" dxfId="2710" priority="8360" operator="equal">
      <formula>$AH$3</formula>
    </cfRule>
  </conditionalFormatting>
  <conditionalFormatting sqref="BC135">
    <cfRule type="cellIs" dxfId="2709" priority="8359" operator="equal">
      <formula>$AH$3</formula>
    </cfRule>
  </conditionalFormatting>
  <conditionalFormatting sqref="BD135:BD136">
    <cfRule type="cellIs" dxfId="2708" priority="8358" operator="equal">
      <formula>$AH$3</formula>
    </cfRule>
  </conditionalFormatting>
  <conditionalFormatting sqref="BD137">
    <cfRule type="cellIs" dxfId="2707" priority="8357" operator="equal">
      <formula>$AH$3</formula>
    </cfRule>
  </conditionalFormatting>
  <conditionalFormatting sqref="BE137:BE138">
    <cfRule type="cellIs" dxfId="2706" priority="8356" operator="equal">
      <formula>$AH$3</formula>
    </cfRule>
  </conditionalFormatting>
  <conditionalFormatting sqref="BE110:BF110">
    <cfRule type="cellIs" dxfId="2705" priority="8355" operator="equal">
      <formula>$AH$3</formula>
    </cfRule>
  </conditionalFormatting>
  <conditionalFormatting sqref="BE110:BF110">
    <cfRule type="cellIs" dxfId="2704" priority="8354" operator="greaterThan">
      <formula>$AH$3</formula>
    </cfRule>
  </conditionalFormatting>
  <conditionalFormatting sqref="AS133:AV138">
    <cfRule type="cellIs" dxfId="2703" priority="8353" operator="equal">
      <formula>$AH$3</formula>
    </cfRule>
  </conditionalFormatting>
  <conditionalFormatting sqref="AS133:AV138">
    <cfRule type="cellIs" dxfId="2702" priority="8352" operator="greaterThan">
      <formula>$AH$3</formula>
    </cfRule>
  </conditionalFormatting>
  <conditionalFormatting sqref="AY111:BC121">
    <cfRule type="cellIs" dxfId="2701" priority="8351" operator="equal">
      <formula>$AH$3</formula>
    </cfRule>
  </conditionalFormatting>
  <conditionalFormatting sqref="AY111:BC121">
    <cfRule type="cellIs" dxfId="2700" priority="8350" operator="greaterThan">
      <formula>$AH$3</formula>
    </cfRule>
  </conditionalFormatting>
  <conditionalFormatting sqref="AU126:AW132">
    <cfRule type="cellIs" dxfId="2699" priority="8349" operator="equal">
      <formula>$AH$3</formula>
    </cfRule>
  </conditionalFormatting>
  <conditionalFormatting sqref="AU126:AW132">
    <cfRule type="cellIs" dxfId="2698" priority="8348" operator="greaterThan">
      <formula>$AH$3</formula>
    </cfRule>
  </conditionalFormatting>
  <conditionalFormatting sqref="AX127:AX129">
    <cfRule type="cellIs" dxfId="2697" priority="8347" operator="equal">
      <formula>$AH$3</formula>
    </cfRule>
  </conditionalFormatting>
  <conditionalFormatting sqref="AX127:AX129">
    <cfRule type="cellIs" dxfId="2696" priority="8346" operator="greaterThan">
      <formula>$AH$3</formula>
    </cfRule>
  </conditionalFormatting>
  <conditionalFormatting sqref="AX126">
    <cfRule type="cellIs" dxfId="2695" priority="8345" operator="equal">
      <formula>$AH$3</formula>
    </cfRule>
  </conditionalFormatting>
  <conditionalFormatting sqref="AR139">
    <cfRule type="cellIs" dxfId="2694" priority="8344" operator="equal">
      <formula>$AH$3</formula>
    </cfRule>
  </conditionalFormatting>
  <conditionalFormatting sqref="AR139">
    <cfRule type="cellIs" dxfId="2693" priority="8343" operator="greaterThan">
      <formula>$AH$3</formula>
    </cfRule>
  </conditionalFormatting>
  <conditionalFormatting sqref="AR109">
    <cfRule type="cellIs" dxfId="2692" priority="8342" operator="equal">
      <formula>$AH$3</formula>
    </cfRule>
  </conditionalFormatting>
  <conditionalFormatting sqref="BG139">
    <cfRule type="cellIs" dxfId="2691" priority="8341" operator="equal">
      <formula>$AH$3</formula>
    </cfRule>
  </conditionalFormatting>
  <conditionalFormatting sqref="AR149:BG149">
    <cfRule type="cellIs" dxfId="2690" priority="8339" operator="equal">
      <formula>$AH$3</formula>
    </cfRule>
  </conditionalFormatting>
  <conditionalFormatting sqref="AR176:AR177">
    <cfRule type="cellIs" dxfId="2689" priority="8337" operator="equal">
      <formula>$AH$3</formula>
    </cfRule>
  </conditionalFormatting>
  <conditionalFormatting sqref="AR178:AR179">
    <cfRule type="cellIs" dxfId="2688" priority="8336" operator="equal">
      <formula>$AH$3</formula>
    </cfRule>
  </conditionalFormatting>
  <conditionalFormatting sqref="AR149:BG149">
    <cfRule type="cellIs" dxfId="2687" priority="8335" operator="greaterThan">
      <formula>$AH$3</formula>
    </cfRule>
  </conditionalFormatting>
  <conditionalFormatting sqref="BG18:BH18">
    <cfRule type="cellIs" dxfId="2686" priority="8333" operator="equal">
      <formula>$AG$3</formula>
    </cfRule>
  </conditionalFormatting>
  <conditionalFormatting sqref="AS21:BG21">
    <cfRule type="cellIs" dxfId="2685" priority="8311" operator="equal">
      <formula>$AH$3</formula>
    </cfRule>
  </conditionalFormatting>
  <conditionalFormatting sqref="AS21:BG21">
    <cfRule type="cellIs" dxfId="2684" priority="8310" operator="greaterThan">
      <formula>$AH$3</formula>
    </cfRule>
  </conditionalFormatting>
  <conditionalFormatting sqref="AS4">
    <cfRule type="cellIs" dxfId="2683" priority="8301" operator="equal">
      <formula>$AH$3</formula>
    </cfRule>
  </conditionalFormatting>
  <conditionalFormatting sqref="AS4">
    <cfRule type="cellIs" dxfId="2682" priority="8300" operator="greaterThan">
      <formula>$AH$3</formula>
    </cfRule>
  </conditionalFormatting>
  <conditionalFormatting sqref="AS5">
    <cfRule type="cellIs" dxfId="2681" priority="8299" operator="equal">
      <formula>$AH$3</formula>
    </cfRule>
  </conditionalFormatting>
  <conditionalFormatting sqref="AS5">
    <cfRule type="cellIs" dxfId="2680" priority="8298" operator="greaterThan">
      <formula>$AH$3</formula>
    </cfRule>
  </conditionalFormatting>
  <conditionalFormatting sqref="AS6">
    <cfRule type="cellIs" dxfId="2679" priority="8297" operator="equal">
      <formula>$AH$3</formula>
    </cfRule>
  </conditionalFormatting>
  <conditionalFormatting sqref="AS6">
    <cfRule type="cellIs" dxfId="2678" priority="8296" operator="greaterThan">
      <formula>$AH$3</formula>
    </cfRule>
  </conditionalFormatting>
  <conditionalFormatting sqref="AS7">
    <cfRule type="cellIs" dxfId="2677" priority="8295" operator="equal">
      <formula>$AH$3</formula>
    </cfRule>
  </conditionalFormatting>
  <conditionalFormatting sqref="AS7">
    <cfRule type="cellIs" dxfId="2676" priority="8294" operator="greaterThan">
      <formula>$AH$3</formula>
    </cfRule>
  </conditionalFormatting>
  <conditionalFormatting sqref="AS8">
    <cfRule type="cellIs" dxfId="2675" priority="8293" operator="equal">
      <formula>$AH$3</formula>
    </cfRule>
  </conditionalFormatting>
  <conditionalFormatting sqref="AS8">
    <cfRule type="cellIs" dxfId="2674" priority="8292" operator="greaterThan">
      <formula>$AH$3</formula>
    </cfRule>
  </conditionalFormatting>
  <conditionalFormatting sqref="AS9">
    <cfRule type="cellIs" dxfId="2673" priority="8291" operator="equal">
      <formula>$AH$3</formula>
    </cfRule>
  </conditionalFormatting>
  <conditionalFormatting sqref="AS9">
    <cfRule type="cellIs" dxfId="2672" priority="8290" operator="greaterThan">
      <formula>$AH$3</formula>
    </cfRule>
  </conditionalFormatting>
  <conditionalFormatting sqref="AS10">
    <cfRule type="cellIs" dxfId="2671" priority="8289" operator="equal">
      <formula>$AH$3</formula>
    </cfRule>
  </conditionalFormatting>
  <conditionalFormatting sqref="AS10">
    <cfRule type="cellIs" dxfId="2670" priority="8288" operator="greaterThan">
      <formula>$AH$3</formula>
    </cfRule>
  </conditionalFormatting>
  <conditionalFormatting sqref="AS11">
    <cfRule type="cellIs" dxfId="2669" priority="8287" operator="equal">
      <formula>$AH$3</formula>
    </cfRule>
  </conditionalFormatting>
  <conditionalFormatting sqref="AS11">
    <cfRule type="cellIs" dxfId="2668" priority="8286" operator="greaterThan">
      <formula>$AH$3</formula>
    </cfRule>
  </conditionalFormatting>
  <conditionalFormatting sqref="AS12">
    <cfRule type="cellIs" dxfId="2667" priority="8285" operator="equal">
      <formula>$AH$3</formula>
    </cfRule>
  </conditionalFormatting>
  <conditionalFormatting sqref="AS12">
    <cfRule type="cellIs" dxfId="2666" priority="8284" operator="greaterThan">
      <formula>$AH$3</formula>
    </cfRule>
  </conditionalFormatting>
  <conditionalFormatting sqref="AS13">
    <cfRule type="cellIs" dxfId="2665" priority="8283" operator="equal">
      <formula>$AH$3</formula>
    </cfRule>
  </conditionalFormatting>
  <conditionalFormatting sqref="AS13">
    <cfRule type="cellIs" dxfId="2664" priority="8282" operator="greaterThan">
      <formula>$AH$3</formula>
    </cfRule>
  </conditionalFormatting>
  <conditionalFormatting sqref="AS14">
    <cfRule type="cellIs" dxfId="2663" priority="8281" operator="equal">
      <formula>$AH$3</formula>
    </cfRule>
  </conditionalFormatting>
  <conditionalFormatting sqref="AS14">
    <cfRule type="cellIs" dxfId="2662" priority="8280" operator="greaterThan">
      <formula>$AH$3</formula>
    </cfRule>
  </conditionalFormatting>
  <conditionalFormatting sqref="AS15">
    <cfRule type="cellIs" dxfId="2661" priority="8279" operator="equal">
      <formula>$AH$3</formula>
    </cfRule>
  </conditionalFormatting>
  <conditionalFormatting sqref="AS15">
    <cfRule type="cellIs" dxfId="2660" priority="8278" operator="greaterThan">
      <formula>$AH$3</formula>
    </cfRule>
  </conditionalFormatting>
  <conditionalFormatting sqref="AS16">
    <cfRule type="cellIs" dxfId="2659" priority="8277" operator="equal">
      <formula>$AH$3</formula>
    </cfRule>
  </conditionalFormatting>
  <conditionalFormatting sqref="AS16">
    <cfRule type="cellIs" dxfId="2658" priority="8276" operator="greaterThan">
      <formula>$AH$3</formula>
    </cfRule>
  </conditionalFormatting>
  <conditionalFormatting sqref="AS17">
    <cfRule type="cellIs" dxfId="2657" priority="8275" operator="equal">
      <formula>$AH$3</formula>
    </cfRule>
  </conditionalFormatting>
  <conditionalFormatting sqref="AS17">
    <cfRule type="cellIs" dxfId="2656" priority="8274" operator="greaterThan">
      <formula>$AH$3</formula>
    </cfRule>
  </conditionalFormatting>
  <conditionalFormatting sqref="AT17">
    <cfRule type="cellIs" dxfId="2655" priority="8273" operator="equal">
      <formula>$AH$3</formula>
    </cfRule>
  </conditionalFormatting>
  <conditionalFormatting sqref="AT17">
    <cfRule type="cellIs" dxfId="2654" priority="8272" operator="greaterThan">
      <formula>$AH$3</formula>
    </cfRule>
  </conditionalFormatting>
  <conditionalFormatting sqref="AU17">
    <cfRule type="cellIs" dxfId="2653" priority="8271" operator="equal">
      <formula>$AH$3</formula>
    </cfRule>
  </conditionalFormatting>
  <conditionalFormatting sqref="AU17">
    <cfRule type="cellIs" dxfId="2652" priority="8270" operator="greaterThan">
      <formula>$AH$3</formula>
    </cfRule>
  </conditionalFormatting>
  <conditionalFormatting sqref="AV17:BF17">
    <cfRule type="cellIs" dxfId="2651" priority="8269" operator="equal">
      <formula>$AH$3</formula>
    </cfRule>
  </conditionalFormatting>
  <conditionalFormatting sqref="AV17:BF17">
    <cfRule type="cellIs" dxfId="2650" priority="8268" operator="greaterThan">
      <formula>$AH$3</formula>
    </cfRule>
  </conditionalFormatting>
  <conditionalFormatting sqref="BG3">
    <cfRule type="cellIs" dxfId="2649" priority="8267" operator="equal">
      <formula>$AH$3</formula>
    </cfRule>
  </conditionalFormatting>
  <conditionalFormatting sqref="BG3">
    <cfRule type="cellIs" dxfId="2648" priority="8266" operator="greaterThan">
      <formula>$AH$3</formula>
    </cfRule>
  </conditionalFormatting>
  <conditionalFormatting sqref="AT3:BF3">
    <cfRule type="cellIs" dxfId="2647" priority="8265" operator="equal">
      <formula>$AH$3</formula>
    </cfRule>
  </conditionalFormatting>
  <conditionalFormatting sqref="AT3:BF3">
    <cfRule type="cellIs" dxfId="2646" priority="8264" operator="greaterThan">
      <formula>$AH$3</formula>
    </cfRule>
  </conditionalFormatting>
  <conditionalFormatting sqref="BG4">
    <cfRule type="cellIs" dxfId="2645" priority="8263" operator="equal">
      <formula>$AH$3</formula>
    </cfRule>
  </conditionalFormatting>
  <conditionalFormatting sqref="BG4">
    <cfRule type="cellIs" dxfId="2644" priority="8262" operator="greaterThan">
      <formula>$AH$3</formula>
    </cfRule>
  </conditionalFormatting>
  <conditionalFormatting sqref="BG5">
    <cfRule type="cellIs" dxfId="2643" priority="8261" operator="equal">
      <formula>$AH$3</formula>
    </cfRule>
  </conditionalFormatting>
  <conditionalFormatting sqref="BG5">
    <cfRule type="cellIs" dxfId="2642" priority="8260" operator="greaterThan">
      <formula>$AH$3</formula>
    </cfRule>
  </conditionalFormatting>
  <conditionalFormatting sqref="BG6">
    <cfRule type="cellIs" dxfId="2641" priority="8259" operator="equal">
      <formula>$AH$3</formula>
    </cfRule>
  </conditionalFormatting>
  <conditionalFormatting sqref="BG6">
    <cfRule type="cellIs" dxfId="2640" priority="8258" operator="greaterThan">
      <formula>$AH$3</formula>
    </cfRule>
  </conditionalFormatting>
  <conditionalFormatting sqref="BG7">
    <cfRule type="cellIs" dxfId="2639" priority="8257" operator="equal">
      <formula>$AH$3</formula>
    </cfRule>
  </conditionalFormatting>
  <conditionalFormatting sqref="BG7">
    <cfRule type="cellIs" dxfId="2638" priority="8256" operator="greaterThan">
      <formula>$AH$3</formula>
    </cfRule>
  </conditionalFormatting>
  <conditionalFormatting sqref="BG8">
    <cfRule type="cellIs" dxfId="2637" priority="8255" operator="equal">
      <formula>$AH$3</formula>
    </cfRule>
  </conditionalFormatting>
  <conditionalFormatting sqref="BG8">
    <cfRule type="cellIs" dxfId="2636" priority="8254" operator="greaterThan">
      <formula>$AH$3</formula>
    </cfRule>
  </conditionalFormatting>
  <conditionalFormatting sqref="BG9">
    <cfRule type="cellIs" dxfId="2635" priority="8253" operator="equal">
      <formula>$AH$3</formula>
    </cfRule>
  </conditionalFormatting>
  <conditionalFormatting sqref="BG9">
    <cfRule type="cellIs" dxfId="2634" priority="8252" operator="greaterThan">
      <formula>$AH$3</formula>
    </cfRule>
  </conditionalFormatting>
  <conditionalFormatting sqref="BG10">
    <cfRule type="cellIs" dxfId="2633" priority="8251" operator="equal">
      <formula>$AH$3</formula>
    </cfRule>
  </conditionalFormatting>
  <conditionalFormatting sqref="BG10">
    <cfRule type="cellIs" dxfId="2632" priority="8250" operator="greaterThan">
      <formula>$AH$3</formula>
    </cfRule>
  </conditionalFormatting>
  <conditionalFormatting sqref="BG11">
    <cfRule type="cellIs" dxfId="2631" priority="8249" operator="equal">
      <formula>$AH$3</formula>
    </cfRule>
  </conditionalFormatting>
  <conditionalFormatting sqref="BG11">
    <cfRule type="cellIs" dxfId="2630" priority="8248" operator="greaterThan">
      <formula>$AH$3</formula>
    </cfRule>
  </conditionalFormatting>
  <conditionalFormatting sqref="BG12">
    <cfRule type="cellIs" dxfId="2629" priority="8247" operator="equal">
      <formula>$AH$3</formula>
    </cfRule>
  </conditionalFormatting>
  <conditionalFormatting sqref="BG12">
    <cfRule type="cellIs" dxfId="2628" priority="8246" operator="greaterThan">
      <formula>$AH$3</formula>
    </cfRule>
  </conditionalFormatting>
  <conditionalFormatting sqref="BG13">
    <cfRule type="cellIs" dxfId="2627" priority="8245" operator="equal">
      <formula>$AH$3</formula>
    </cfRule>
  </conditionalFormatting>
  <conditionalFormatting sqref="BG13">
    <cfRule type="cellIs" dxfId="2626" priority="8244" operator="greaterThan">
      <formula>$AH$3</formula>
    </cfRule>
  </conditionalFormatting>
  <conditionalFormatting sqref="BG14">
    <cfRule type="cellIs" dxfId="2625" priority="8243" operator="equal">
      <formula>$AH$3</formula>
    </cfRule>
  </conditionalFormatting>
  <conditionalFormatting sqref="BG14">
    <cfRule type="cellIs" dxfId="2624" priority="8242" operator="greaterThan">
      <formula>$AH$3</formula>
    </cfRule>
  </conditionalFormatting>
  <conditionalFormatting sqref="BG15">
    <cfRule type="cellIs" dxfId="2623" priority="8241" operator="equal">
      <formula>$AH$3</formula>
    </cfRule>
  </conditionalFormatting>
  <conditionalFormatting sqref="BG15">
    <cfRule type="cellIs" dxfId="2622" priority="8240" operator="greaterThan">
      <formula>$AH$3</formula>
    </cfRule>
  </conditionalFormatting>
  <conditionalFormatting sqref="BG16">
    <cfRule type="cellIs" dxfId="2621" priority="8239" operator="equal">
      <formula>$AH$3</formula>
    </cfRule>
  </conditionalFormatting>
  <conditionalFormatting sqref="BG16">
    <cfRule type="cellIs" dxfId="2620" priority="8238" operator="greaterThan">
      <formula>$AH$3</formula>
    </cfRule>
  </conditionalFormatting>
  <conditionalFormatting sqref="AS18:BF18">
    <cfRule type="cellIs" dxfId="2619" priority="8231" operator="equal">
      <formula>$AH$3</formula>
    </cfRule>
  </conditionalFormatting>
  <conditionalFormatting sqref="AS3">
    <cfRule type="cellIs" dxfId="2618" priority="8219" operator="equal">
      <formula>$AH$3</formula>
    </cfRule>
  </conditionalFormatting>
  <conditionalFormatting sqref="BG17">
    <cfRule type="cellIs" dxfId="2617" priority="8215" operator="equal">
      <formula>$AH$3</formula>
    </cfRule>
  </conditionalFormatting>
  <conditionalFormatting sqref="AV25:BF25">
    <cfRule type="cellIs" dxfId="2616" priority="8168" operator="equal">
      <formula>$AH$3</formula>
    </cfRule>
  </conditionalFormatting>
  <conditionalFormatting sqref="AV25:BF25">
    <cfRule type="cellIs" dxfId="2615" priority="8167" operator="greaterThan">
      <formula>$AH$3</formula>
    </cfRule>
  </conditionalFormatting>
  <conditionalFormatting sqref="BG39:BH39">
    <cfRule type="cellIs" dxfId="2614" priority="8166" operator="equal">
      <formula>$AG$3</formula>
    </cfRule>
  </conditionalFormatting>
  <conditionalFormatting sqref="AS25">
    <cfRule type="cellIs" dxfId="2613" priority="8165" operator="equal">
      <formula>$AH$3</formula>
    </cfRule>
  </conditionalFormatting>
  <conditionalFormatting sqref="AS25">
    <cfRule type="cellIs" dxfId="2612" priority="8164" operator="greaterThan">
      <formula>$AH$3</formula>
    </cfRule>
  </conditionalFormatting>
  <conditionalFormatting sqref="AS26">
    <cfRule type="cellIs" dxfId="2611" priority="8163" operator="equal">
      <formula>$AH$3</formula>
    </cfRule>
  </conditionalFormatting>
  <conditionalFormatting sqref="AS26">
    <cfRule type="cellIs" dxfId="2610" priority="8162" operator="greaterThan">
      <formula>$AH$3</formula>
    </cfRule>
  </conditionalFormatting>
  <conditionalFormatting sqref="AS27">
    <cfRule type="cellIs" dxfId="2609" priority="8161" operator="equal">
      <formula>$AH$3</formula>
    </cfRule>
  </conditionalFormatting>
  <conditionalFormatting sqref="AS27">
    <cfRule type="cellIs" dxfId="2608" priority="8160" operator="greaterThan">
      <formula>$AH$3</formula>
    </cfRule>
  </conditionalFormatting>
  <conditionalFormatting sqref="AS28">
    <cfRule type="cellIs" dxfId="2607" priority="8159" operator="equal">
      <formula>$AH$3</formula>
    </cfRule>
  </conditionalFormatting>
  <conditionalFormatting sqref="AS28">
    <cfRule type="cellIs" dxfId="2606" priority="8158" operator="greaterThan">
      <formula>$AH$3</formula>
    </cfRule>
  </conditionalFormatting>
  <conditionalFormatting sqref="AS29">
    <cfRule type="cellIs" dxfId="2605" priority="8157" operator="equal">
      <formula>$AH$3</formula>
    </cfRule>
  </conditionalFormatting>
  <conditionalFormatting sqref="AS29">
    <cfRule type="cellIs" dxfId="2604" priority="8156" operator="greaterThan">
      <formula>$AH$3</formula>
    </cfRule>
  </conditionalFormatting>
  <conditionalFormatting sqref="AS30">
    <cfRule type="cellIs" dxfId="2603" priority="8155" operator="equal">
      <formula>$AH$3</formula>
    </cfRule>
  </conditionalFormatting>
  <conditionalFormatting sqref="AS30">
    <cfRule type="cellIs" dxfId="2602" priority="8154" operator="greaterThan">
      <formula>$AH$3</formula>
    </cfRule>
  </conditionalFormatting>
  <conditionalFormatting sqref="AS31">
    <cfRule type="cellIs" dxfId="2601" priority="8153" operator="equal">
      <formula>$AH$3</formula>
    </cfRule>
  </conditionalFormatting>
  <conditionalFormatting sqref="AS31">
    <cfRule type="cellIs" dxfId="2600" priority="8152" operator="greaterThan">
      <formula>$AH$3</formula>
    </cfRule>
  </conditionalFormatting>
  <conditionalFormatting sqref="AS32">
    <cfRule type="cellIs" dxfId="2599" priority="8151" operator="equal">
      <formula>$AH$3</formula>
    </cfRule>
  </conditionalFormatting>
  <conditionalFormatting sqref="AS32">
    <cfRule type="cellIs" dxfId="2598" priority="8150" operator="greaterThan">
      <formula>$AH$3</formula>
    </cfRule>
  </conditionalFormatting>
  <conditionalFormatting sqref="AS33">
    <cfRule type="cellIs" dxfId="2597" priority="8149" operator="equal">
      <formula>$AH$3</formula>
    </cfRule>
  </conditionalFormatting>
  <conditionalFormatting sqref="AS33">
    <cfRule type="cellIs" dxfId="2596" priority="8148" operator="greaterThan">
      <formula>$AH$3</formula>
    </cfRule>
  </conditionalFormatting>
  <conditionalFormatting sqref="AS34">
    <cfRule type="cellIs" dxfId="2595" priority="8147" operator="equal">
      <formula>$AH$3</formula>
    </cfRule>
  </conditionalFormatting>
  <conditionalFormatting sqref="AS34">
    <cfRule type="cellIs" dxfId="2594" priority="8146" operator="greaterThan">
      <formula>$AH$3</formula>
    </cfRule>
  </conditionalFormatting>
  <conditionalFormatting sqref="AS35">
    <cfRule type="cellIs" dxfId="2593" priority="8145" operator="equal">
      <formula>$AH$3</formula>
    </cfRule>
  </conditionalFormatting>
  <conditionalFormatting sqref="AS35">
    <cfRule type="cellIs" dxfId="2592" priority="8144" operator="greaterThan">
      <formula>$AH$3</formula>
    </cfRule>
  </conditionalFormatting>
  <conditionalFormatting sqref="AS36">
    <cfRule type="cellIs" dxfId="2591" priority="8143" operator="equal">
      <formula>$AH$3</formula>
    </cfRule>
  </conditionalFormatting>
  <conditionalFormatting sqref="AS36">
    <cfRule type="cellIs" dxfId="2590" priority="8142" operator="greaterThan">
      <formula>$AH$3</formula>
    </cfRule>
  </conditionalFormatting>
  <conditionalFormatting sqref="AS37">
    <cfRule type="cellIs" dxfId="2589" priority="8141" operator="equal">
      <formula>$AH$3</formula>
    </cfRule>
  </conditionalFormatting>
  <conditionalFormatting sqref="AS37">
    <cfRule type="cellIs" dxfId="2588" priority="8140" operator="greaterThan">
      <formula>$AH$3</formula>
    </cfRule>
  </conditionalFormatting>
  <conditionalFormatting sqref="AS38">
    <cfRule type="cellIs" dxfId="2587" priority="8139" operator="equal">
      <formula>$AH$3</formula>
    </cfRule>
  </conditionalFormatting>
  <conditionalFormatting sqref="AS38">
    <cfRule type="cellIs" dxfId="2586" priority="8138" operator="greaterThan">
      <formula>$AH$3</formula>
    </cfRule>
  </conditionalFormatting>
  <conditionalFormatting sqref="AT38">
    <cfRule type="cellIs" dxfId="2585" priority="8137" operator="equal">
      <formula>$AH$3</formula>
    </cfRule>
  </conditionalFormatting>
  <conditionalFormatting sqref="AT38">
    <cfRule type="cellIs" dxfId="2584" priority="8136" operator="greaterThan">
      <formula>$AH$3</formula>
    </cfRule>
  </conditionalFormatting>
  <conditionalFormatting sqref="AU38">
    <cfRule type="cellIs" dxfId="2583" priority="8135" operator="equal">
      <formula>$AH$3</formula>
    </cfRule>
  </conditionalFormatting>
  <conditionalFormatting sqref="AU38">
    <cfRule type="cellIs" dxfId="2582" priority="8134" operator="greaterThan">
      <formula>$AH$3</formula>
    </cfRule>
  </conditionalFormatting>
  <conditionalFormatting sqref="AV38:BF38">
    <cfRule type="cellIs" dxfId="2581" priority="8133" operator="equal">
      <formula>$AH$3</formula>
    </cfRule>
  </conditionalFormatting>
  <conditionalFormatting sqref="AV38:BF38">
    <cfRule type="cellIs" dxfId="2580" priority="8132" operator="greaterThan">
      <formula>$AH$3</formula>
    </cfRule>
  </conditionalFormatting>
  <conditionalFormatting sqref="BG24">
    <cfRule type="cellIs" dxfId="2579" priority="8131" operator="equal">
      <formula>$AH$3</formula>
    </cfRule>
  </conditionalFormatting>
  <conditionalFormatting sqref="BG24">
    <cfRule type="cellIs" dxfId="2578" priority="8130" operator="greaterThan">
      <formula>$AH$3</formula>
    </cfRule>
  </conditionalFormatting>
  <conditionalFormatting sqref="AT24:BF24">
    <cfRule type="cellIs" dxfId="2577" priority="8129" operator="equal">
      <formula>$AH$3</formula>
    </cfRule>
  </conditionalFormatting>
  <conditionalFormatting sqref="AT24:BF24">
    <cfRule type="cellIs" dxfId="2576" priority="8128" operator="greaterThan">
      <formula>$AH$3</formula>
    </cfRule>
  </conditionalFormatting>
  <conditionalFormatting sqref="BG25">
    <cfRule type="cellIs" dxfId="2575" priority="8127" operator="equal">
      <formula>$AH$3</formula>
    </cfRule>
  </conditionalFormatting>
  <conditionalFormatting sqref="BG25">
    <cfRule type="cellIs" dxfId="2574" priority="8126" operator="greaterThan">
      <formula>$AH$3</formula>
    </cfRule>
  </conditionalFormatting>
  <conditionalFormatting sqref="BG26">
    <cfRule type="cellIs" dxfId="2573" priority="8125" operator="equal">
      <formula>$AH$3</formula>
    </cfRule>
  </conditionalFormatting>
  <conditionalFormatting sqref="BG26">
    <cfRule type="cellIs" dxfId="2572" priority="8124" operator="greaterThan">
      <formula>$AH$3</formula>
    </cfRule>
  </conditionalFormatting>
  <conditionalFormatting sqref="BG27">
    <cfRule type="cellIs" dxfId="2571" priority="8123" operator="equal">
      <formula>$AH$3</formula>
    </cfRule>
  </conditionalFormatting>
  <conditionalFormatting sqref="BG27">
    <cfRule type="cellIs" dxfId="2570" priority="8122" operator="greaterThan">
      <formula>$AH$3</formula>
    </cfRule>
  </conditionalFormatting>
  <conditionalFormatting sqref="BG28">
    <cfRule type="cellIs" dxfId="2569" priority="8121" operator="equal">
      <formula>$AH$3</formula>
    </cfRule>
  </conditionalFormatting>
  <conditionalFormatting sqref="BG28">
    <cfRule type="cellIs" dxfId="2568" priority="8120" operator="greaterThan">
      <formula>$AH$3</formula>
    </cfRule>
  </conditionalFormatting>
  <conditionalFormatting sqref="BG29">
    <cfRule type="cellIs" dxfId="2567" priority="8119" operator="equal">
      <formula>$AH$3</formula>
    </cfRule>
  </conditionalFormatting>
  <conditionalFormatting sqref="BG29">
    <cfRule type="cellIs" dxfId="2566" priority="8118" operator="greaterThan">
      <formula>$AH$3</formula>
    </cfRule>
  </conditionalFormatting>
  <conditionalFormatting sqref="BG30">
    <cfRule type="cellIs" dxfId="2565" priority="8117" operator="equal">
      <formula>$AH$3</formula>
    </cfRule>
  </conditionalFormatting>
  <conditionalFormatting sqref="BG30">
    <cfRule type="cellIs" dxfId="2564" priority="8116" operator="greaterThan">
      <formula>$AH$3</formula>
    </cfRule>
  </conditionalFormatting>
  <conditionalFormatting sqref="BG31">
    <cfRule type="cellIs" dxfId="2563" priority="8115" operator="equal">
      <formula>$AH$3</formula>
    </cfRule>
  </conditionalFormatting>
  <conditionalFormatting sqref="BG31">
    <cfRule type="cellIs" dxfId="2562" priority="8114" operator="greaterThan">
      <formula>$AH$3</formula>
    </cfRule>
  </conditionalFormatting>
  <conditionalFormatting sqref="BG32">
    <cfRule type="cellIs" dxfId="2561" priority="8113" operator="equal">
      <formula>$AH$3</formula>
    </cfRule>
  </conditionalFormatting>
  <conditionalFormatting sqref="BG32">
    <cfRule type="cellIs" dxfId="2560" priority="8112" operator="greaterThan">
      <formula>$AH$3</formula>
    </cfRule>
  </conditionalFormatting>
  <conditionalFormatting sqref="BG33">
    <cfRule type="cellIs" dxfId="2559" priority="8111" operator="equal">
      <formula>$AH$3</formula>
    </cfRule>
  </conditionalFormatting>
  <conditionalFormatting sqref="BG33">
    <cfRule type="cellIs" dxfId="2558" priority="8110" operator="greaterThan">
      <formula>$AH$3</formula>
    </cfRule>
  </conditionalFormatting>
  <conditionalFormatting sqref="BG34">
    <cfRule type="cellIs" dxfId="2557" priority="8109" operator="equal">
      <formula>$AH$3</formula>
    </cfRule>
  </conditionalFormatting>
  <conditionalFormatting sqref="BG34">
    <cfRule type="cellIs" dxfId="2556" priority="8108" operator="greaterThan">
      <formula>$AH$3</formula>
    </cfRule>
  </conditionalFormatting>
  <conditionalFormatting sqref="BG35">
    <cfRule type="cellIs" dxfId="2555" priority="8107" operator="equal">
      <formula>$AH$3</formula>
    </cfRule>
  </conditionalFormatting>
  <conditionalFormatting sqref="BG35">
    <cfRule type="cellIs" dxfId="2554" priority="8106" operator="greaterThan">
      <formula>$AH$3</formula>
    </cfRule>
  </conditionalFormatting>
  <conditionalFormatting sqref="BG36">
    <cfRule type="cellIs" dxfId="2553" priority="8105" operator="equal">
      <formula>$AH$3</formula>
    </cfRule>
  </conditionalFormatting>
  <conditionalFormatting sqref="BG36">
    <cfRule type="cellIs" dxfId="2552" priority="8104" operator="greaterThan">
      <formula>$AH$3</formula>
    </cfRule>
  </conditionalFormatting>
  <conditionalFormatting sqref="BG37">
    <cfRule type="cellIs" dxfId="2551" priority="8103" operator="equal">
      <formula>$AH$3</formula>
    </cfRule>
  </conditionalFormatting>
  <conditionalFormatting sqref="BG37">
    <cfRule type="cellIs" dxfId="2550" priority="8102" operator="greaterThan">
      <formula>$AH$3</formula>
    </cfRule>
  </conditionalFormatting>
  <conditionalFormatting sqref="AT37:BD37">
    <cfRule type="cellIs" dxfId="2549" priority="8101" operator="equal">
      <formula>$AH$3</formula>
    </cfRule>
  </conditionalFormatting>
  <conditionalFormatting sqref="AT37:BD37">
    <cfRule type="cellIs" dxfId="2548" priority="8100" operator="greaterThan">
      <formula>$AH$3</formula>
    </cfRule>
  </conditionalFormatting>
  <conditionalFormatting sqref="AS39:BF39">
    <cfRule type="cellIs" dxfId="2547" priority="8099" operator="equal">
      <formula>$AH$3</formula>
    </cfRule>
  </conditionalFormatting>
  <conditionalFormatting sqref="AT25">
    <cfRule type="cellIs" dxfId="2546" priority="8098" operator="equal">
      <formula>$AH$3</formula>
    </cfRule>
  </conditionalFormatting>
  <conditionalFormatting sqref="AU26">
    <cfRule type="cellIs" dxfId="2545" priority="8097" operator="equal">
      <formula>$AH$3</formula>
    </cfRule>
  </conditionalFormatting>
  <conditionalFormatting sqref="AS24">
    <cfRule type="cellIs" dxfId="2544" priority="8096" operator="equal">
      <formula>$AH$3</formula>
    </cfRule>
  </conditionalFormatting>
  <conditionalFormatting sqref="BF37">
    <cfRule type="cellIs" dxfId="2543" priority="8095" operator="equal">
      <formula>$AH$3</formula>
    </cfRule>
  </conditionalFormatting>
  <conditionalFormatting sqref="BG38">
    <cfRule type="cellIs" dxfId="2542" priority="8094" operator="equal">
      <formula>$AH$3</formula>
    </cfRule>
  </conditionalFormatting>
  <conditionalFormatting sqref="AT26">
    <cfRule type="cellIs" dxfId="2541" priority="8093" operator="equal">
      <formula>$AH$3</formula>
    </cfRule>
  </conditionalFormatting>
  <conditionalFormatting sqref="AU25">
    <cfRule type="cellIs" dxfId="2540" priority="8092" operator="equal">
      <formula>$AH$3</formula>
    </cfRule>
  </conditionalFormatting>
  <conditionalFormatting sqref="AU27">
    <cfRule type="cellIs" dxfId="2539" priority="8091" operator="equal">
      <formula>$AH$3</formula>
    </cfRule>
  </conditionalFormatting>
  <conditionalFormatting sqref="AV27">
    <cfRule type="cellIs" dxfId="2538" priority="8090" operator="equal">
      <formula>$AH$3</formula>
    </cfRule>
  </conditionalFormatting>
  <conditionalFormatting sqref="AV26">
    <cfRule type="cellIs" dxfId="2537" priority="8089" operator="equal">
      <formula>$AH$3</formula>
    </cfRule>
  </conditionalFormatting>
  <conditionalFormatting sqref="AV28">
    <cfRule type="cellIs" dxfId="2536" priority="8088" operator="equal">
      <formula>$AH$3</formula>
    </cfRule>
  </conditionalFormatting>
  <conditionalFormatting sqref="AW28">
    <cfRule type="cellIs" dxfId="2535" priority="8087" operator="equal">
      <formula>$AH$3</formula>
    </cfRule>
  </conditionalFormatting>
  <conditionalFormatting sqref="AW27">
    <cfRule type="cellIs" dxfId="2534" priority="8086" operator="equal">
      <formula>$AH$3</formula>
    </cfRule>
  </conditionalFormatting>
  <conditionalFormatting sqref="AW29">
    <cfRule type="cellIs" dxfId="2533" priority="8085" operator="equal">
      <formula>$AH$3</formula>
    </cfRule>
  </conditionalFormatting>
  <conditionalFormatting sqref="AX29">
    <cfRule type="cellIs" dxfId="2532" priority="8084" operator="equal">
      <formula>$AH$3</formula>
    </cfRule>
  </conditionalFormatting>
  <conditionalFormatting sqref="AX28">
    <cfRule type="cellIs" dxfId="2531" priority="8083" operator="equal">
      <formula>$AH$3</formula>
    </cfRule>
  </conditionalFormatting>
  <conditionalFormatting sqref="AX30">
    <cfRule type="cellIs" dxfId="2530" priority="8082" operator="equal">
      <formula>$AH$3</formula>
    </cfRule>
  </conditionalFormatting>
  <conditionalFormatting sqref="AY30">
    <cfRule type="cellIs" dxfId="2529" priority="8081" operator="equal">
      <formula>$AH$3</formula>
    </cfRule>
  </conditionalFormatting>
  <conditionalFormatting sqref="AY29">
    <cfRule type="cellIs" dxfId="2528" priority="8080" operator="equal">
      <formula>$AH$3</formula>
    </cfRule>
  </conditionalFormatting>
  <conditionalFormatting sqref="AY31">
    <cfRule type="cellIs" dxfId="2527" priority="8079" operator="equal">
      <formula>$AH$3</formula>
    </cfRule>
  </conditionalFormatting>
  <conditionalFormatting sqref="AZ31">
    <cfRule type="cellIs" dxfId="2526" priority="8078" operator="equal">
      <formula>$AH$3</formula>
    </cfRule>
  </conditionalFormatting>
  <conditionalFormatting sqref="AZ30">
    <cfRule type="cellIs" dxfId="2525" priority="8077" operator="equal">
      <formula>$AH$3</formula>
    </cfRule>
  </conditionalFormatting>
  <conditionalFormatting sqref="AZ32">
    <cfRule type="cellIs" dxfId="2524" priority="8076" operator="equal">
      <formula>$AH$3</formula>
    </cfRule>
  </conditionalFormatting>
  <conditionalFormatting sqref="BA32">
    <cfRule type="cellIs" dxfId="2523" priority="8075" operator="equal">
      <formula>$AH$3</formula>
    </cfRule>
  </conditionalFormatting>
  <conditionalFormatting sqref="BA31">
    <cfRule type="cellIs" dxfId="2522" priority="8074" operator="equal">
      <formula>$AH$3</formula>
    </cfRule>
  </conditionalFormatting>
  <conditionalFormatting sqref="BA33">
    <cfRule type="cellIs" dxfId="2521" priority="8073" operator="equal">
      <formula>$AH$3</formula>
    </cfRule>
  </conditionalFormatting>
  <conditionalFormatting sqref="BB33">
    <cfRule type="cellIs" dxfId="2520" priority="8072" operator="equal">
      <formula>$AH$3</formula>
    </cfRule>
  </conditionalFormatting>
  <conditionalFormatting sqref="BB32">
    <cfRule type="cellIs" dxfId="2519" priority="8071" operator="equal">
      <formula>$AH$3</formula>
    </cfRule>
  </conditionalFormatting>
  <conditionalFormatting sqref="BB34">
    <cfRule type="cellIs" dxfId="2518" priority="8070" operator="equal">
      <formula>$AH$3</formula>
    </cfRule>
  </conditionalFormatting>
  <conditionalFormatting sqref="BC34">
    <cfRule type="cellIs" dxfId="2517" priority="8069" operator="equal">
      <formula>$AH$3</formula>
    </cfRule>
  </conditionalFormatting>
  <conditionalFormatting sqref="BC33">
    <cfRule type="cellIs" dxfId="2516" priority="8068" operator="equal">
      <formula>$AH$3</formula>
    </cfRule>
  </conditionalFormatting>
  <conditionalFormatting sqref="BC35">
    <cfRule type="cellIs" dxfId="2515" priority="8067" operator="equal">
      <formula>$AH$3</formula>
    </cfRule>
  </conditionalFormatting>
  <conditionalFormatting sqref="BD35">
    <cfRule type="cellIs" dxfId="2514" priority="8066" operator="equal">
      <formula>$AH$3</formula>
    </cfRule>
  </conditionalFormatting>
  <conditionalFormatting sqref="BD34">
    <cfRule type="cellIs" dxfId="2513" priority="8065" operator="equal">
      <formula>$AH$3</formula>
    </cfRule>
  </conditionalFormatting>
  <conditionalFormatting sqref="BD36">
    <cfRule type="cellIs" dxfId="2512" priority="8064" operator="equal">
      <formula>$AH$3</formula>
    </cfRule>
  </conditionalFormatting>
  <conditionalFormatting sqref="BE36">
    <cfRule type="cellIs" dxfId="2511" priority="8063" operator="equal">
      <formula>$AH$3</formula>
    </cfRule>
  </conditionalFormatting>
  <conditionalFormatting sqref="BE35">
    <cfRule type="cellIs" dxfId="2510" priority="8062" operator="equal">
      <formula>$AH$3</formula>
    </cfRule>
  </conditionalFormatting>
  <conditionalFormatting sqref="BE37">
    <cfRule type="cellIs" dxfId="2509" priority="8061" operator="equal">
      <formula>$AH$3</formula>
    </cfRule>
  </conditionalFormatting>
  <conditionalFormatting sqref="BF36">
    <cfRule type="cellIs" dxfId="2508" priority="8060" operator="equal">
      <formula>$AH$3</formula>
    </cfRule>
  </conditionalFormatting>
  <conditionalFormatting sqref="AV46:BF46">
    <cfRule type="cellIs" dxfId="2507" priority="8059" operator="equal">
      <formula>$AH$3</formula>
    </cfRule>
  </conditionalFormatting>
  <conditionalFormatting sqref="AV46:BF46">
    <cfRule type="cellIs" dxfId="2506" priority="8058" operator="greaterThan">
      <formula>$AH$3</formula>
    </cfRule>
  </conditionalFormatting>
  <conditionalFormatting sqref="BG60:BH60">
    <cfRule type="cellIs" dxfId="2505" priority="8057" operator="equal">
      <formula>$AG$3</formula>
    </cfRule>
  </conditionalFormatting>
  <conditionalFormatting sqref="AS46">
    <cfRule type="cellIs" dxfId="2504" priority="8056" operator="equal">
      <formula>$AH$3</formula>
    </cfRule>
  </conditionalFormatting>
  <conditionalFormatting sqref="AS46">
    <cfRule type="cellIs" dxfId="2503" priority="8055" operator="greaterThan">
      <formula>$AH$3</formula>
    </cfRule>
  </conditionalFormatting>
  <conditionalFormatting sqref="AS47">
    <cfRule type="cellIs" dxfId="2502" priority="8054" operator="equal">
      <formula>$AH$3</formula>
    </cfRule>
  </conditionalFormatting>
  <conditionalFormatting sqref="AS47">
    <cfRule type="cellIs" dxfId="2501" priority="8053" operator="greaterThan">
      <formula>$AH$3</formula>
    </cfRule>
  </conditionalFormatting>
  <conditionalFormatting sqref="AS48">
    <cfRule type="cellIs" dxfId="2500" priority="8052" operator="equal">
      <formula>$AH$3</formula>
    </cfRule>
  </conditionalFormatting>
  <conditionalFormatting sqref="AS48">
    <cfRule type="cellIs" dxfId="2499" priority="8051" operator="greaterThan">
      <formula>$AH$3</formula>
    </cfRule>
  </conditionalFormatting>
  <conditionalFormatting sqref="AS49">
    <cfRule type="cellIs" dxfId="2498" priority="8050" operator="equal">
      <formula>$AH$3</formula>
    </cfRule>
  </conditionalFormatting>
  <conditionalFormatting sqref="AS49">
    <cfRule type="cellIs" dxfId="2497" priority="8049" operator="greaterThan">
      <formula>$AH$3</formula>
    </cfRule>
  </conditionalFormatting>
  <conditionalFormatting sqref="AS50">
    <cfRule type="cellIs" dxfId="2496" priority="8048" operator="equal">
      <formula>$AH$3</formula>
    </cfRule>
  </conditionalFormatting>
  <conditionalFormatting sqref="AS50">
    <cfRule type="cellIs" dxfId="2495" priority="8047" operator="greaterThan">
      <formula>$AH$3</formula>
    </cfRule>
  </conditionalFormatting>
  <conditionalFormatting sqref="AS51">
    <cfRule type="cellIs" dxfId="2494" priority="8046" operator="equal">
      <formula>$AH$3</formula>
    </cfRule>
  </conditionalFormatting>
  <conditionalFormatting sqref="AS51">
    <cfRule type="cellIs" dxfId="2493" priority="8045" operator="greaterThan">
      <formula>$AH$3</formula>
    </cfRule>
  </conditionalFormatting>
  <conditionalFormatting sqref="AS52">
    <cfRule type="cellIs" dxfId="2492" priority="8044" operator="equal">
      <formula>$AH$3</formula>
    </cfRule>
  </conditionalFormatting>
  <conditionalFormatting sqref="AS52">
    <cfRule type="cellIs" dxfId="2491" priority="8043" operator="greaterThan">
      <formula>$AH$3</formula>
    </cfRule>
  </conditionalFormatting>
  <conditionalFormatting sqref="AS53">
    <cfRule type="cellIs" dxfId="2490" priority="8042" operator="equal">
      <formula>$AH$3</formula>
    </cfRule>
  </conditionalFormatting>
  <conditionalFormatting sqref="AS53">
    <cfRule type="cellIs" dxfId="2489" priority="8041" operator="greaterThan">
      <formula>$AH$3</formula>
    </cfRule>
  </conditionalFormatting>
  <conditionalFormatting sqref="AS54">
    <cfRule type="cellIs" dxfId="2488" priority="8040" operator="equal">
      <formula>$AH$3</formula>
    </cfRule>
  </conditionalFormatting>
  <conditionalFormatting sqref="AS54">
    <cfRule type="cellIs" dxfId="2487" priority="8039" operator="greaterThan">
      <formula>$AH$3</formula>
    </cfRule>
  </conditionalFormatting>
  <conditionalFormatting sqref="AS55">
    <cfRule type="cellIs" dxfId="2486" priority="8038" operator="equal">
      <formula>$AH$3</formula>
    </cfRule>
  </conditionalFormatting>
  <conditionalFormatting sqref="AS55">
    <cfRule type="cellIs" dxfId="2485" priority="8037" operator="greaterThan">
      <formula>$AH$3</formula>
    </cfRule>
  </conditionalFormatting>
  <conditionalFormatting sqref="AS56">
    <cfRule type="cellIs" dxfId="2484" priority="8036" operator="equal">
      <formula>$AH$3</formula>
    </cfRule>
  </conditionalFormatting>
  <conditionalFormatting sqref="AS56">
    <cfRule type="cellIs" dxfId="2483" priority="8035" operator="greaterThan">
      <formula>$AH$3</formula>
    </cfRule>
  </conditionalFormatting>
  <conditionalFormatting sqref="AS57">
    <cfRule type="cellIs" dxfId="2482" priority="8034" operator="equal">
      <formula>$AH$3</formula>
    </cfRule>
  </conditionalFormatting>
  <conditionalFormatting sqref="AS57">
    <cfRule type="cellIs" dxfId="2481" priority="8033" operator="greaterThan">
      <formula>$AH$3</formula>
    </cfRule>
  </conditionalFormatting>
  <conditionalFormatting sqref="AS58">
    <cfRule type="cellIs" dxfId="2480" priority="8032" operator="equal">
      <formula>$AH$3</formula>
    </cfRule>
  </conditionalFormatting>
  <conditionalFormatting sqref="AS58">
    <cfRule type="cellIs" dxfId="2479" priority="8031" operator="greaterThan">
      <formula>$AH$3</formula>
    </cfRule>
  </conditionalFormatting>
  <conditionalFormatting sqref="AS59">
    <cfRule type="cellIs" dxfId="2478" priority="8030" operator="equal">
      <formula>$AH$3</formula>
    </cfRule>
  </conditionalFormatting>
  <conditionalFormatting sqref="AS59">
    <cfRule type="cellIs" dxfId="2477" priority="8029" operator="greaterThan">
      <formula>$AH$3</formula>
    </cfRule>
  </conditionalFormatting>
  <conditionalFormatting sqref="AT59">
    <cfRule type="cellIs" dxfId="2476" priority="8028" operator="equal">
      <formula>$AH$3</formula>
    </cfRule>
  </conditionalFormatting>
  <conditionalFormatting sqref="AT59">
    <cfRule type="cellIs" dxfId="2475" priority="8027" operator="greaterThan">
      <formula>$AH$3</formula>
    </cfRule>
  </conditionalFormatting>
  <conditionalFormatting sqref="AU59">
    <cfRule type="cellIs" dxfId="2474" priority="8026" operator="equal">
      <formula>$AH$3</formula>
    </cfRule>
  </conditionalFormatting>
  <conditionalFormatting sqref="AU59">
    <cfRule type="cellIs" dxfId="2473" priority="8025" operator="greaterThan">
      <formula>$AH$3</formula>
    </cfRule>
  </conditionalFormatting>
  <conditionalFormatting sqref="AV59:BF59">
    <cfRule type="cellIs" dxfId="2472" priority="8024" operator="equal">
      <formula>$AH$3</formula>
    </cfRule>
  </conditionalFormatting>
  <conditionalFormatting sqref="AV59:BF59">
    <cfRule type="cellIs" dxfId="2471" priority="8023" operator="greaterThan">
      <formula>$AH$3</formula>
    </cfRule>
  </conditionalFormatting>
  <conditionalFormatting sqref="BG45">
    <cfRule type="cellIs" dxfId="2470" priority="8022" operator="equal">
      <formula>$AH$3</formula>
    </cfRule>
  </conditionalFormatting>
  <conditionalFormatting sqref="BG45">
    <cfRule type="cellIs" dxfId="2469" priority="8021" operator="greaterThan">
      <formula>$AH$3</formula>
    </cfRule>
  </conditionalFormatting>
  <conditionalFormatting sqref="AT45:BF45">
    <cfRule type="cellIs" dxfId="2468" priority="8020" operator="equal">
      <formula>$AH$3</formula>
    </cfRule>
  </conditionalFormatting>
  <conditionalFormatting sqref="AT45:BF45">
    <cfRule type="cellIs" dxfId="2467" priority="8019" operator="greaterThan">
      <formula>$AH$3</formula>
    </cfRule>
  </conditionalFormatting>
  <conditionalFormatting sqref="BG46">
    <cfRule type="cellIs" dxfId="2466" priority="8018" operator="equal">
      <formula>$AH$3</formula>
    </cfRule>
  </conditionalFormatting>
  <conditionalFormatting sqref="BG46">
    <cfRule type="cellIs" dxfId="2465" priority="8017" operator="greaterThan">
      <formula>$AH$3</formula>
    </cfRule>
  </conditionalFormatting>
  <conditionalFormatting sqref="BG47">
    <cfRule type="cellIs" dxfId="2464" priority="8016" operator="equal">
      <formula>$AH$3</formula>
    </cfRule>
  </conditionalFormatting>
  <conditionalFormatting sqref="BG47">
    <cfRule type="cellIs" dxfId="2463" priority="8015" operator="greaterThan">
      <formula>$AH$3</formula>
    </cfRule>
  </conditionalFormatting>
  <conditionalFormatting sqref="BG48">
    <cfRule type="cellIs" dxfId="2462" priority="8014" operator="equal">
      <formula>$AH$3</formula>
    </cfRule>
  </conditionalFormatting>
  <conditionalFormatting sqref="BG48">
    <cfRule type="cellIs" dxfId="2461" priority="8013" operator="greaterThan">
      <formula>$AH$3</formula>
    </cfRule>
  </conditionalFormatting>
  <conditionalFormatting sqref="BG49">
    <cfRule type="cellIs" dxfId="2460" priority="8012" operator="equal">
      <formula>$AH$3</formula>
    </cfRule>
  </conditionalFormatting>
  <conditionalFormatting sqref="BG49">
    <cfRule type="cellIs" dxfId="2459" priority="8011" operator="greaterThan">
      <formula>$AH$3</formula>
    </cfRule>
  </conditionalFormatting>
  <conditionalFormatting sqref="BG50">
    <cfRule type="cellIs" dxfId="2458" priority="8010" operator="equal">
      <formula>$AH$3</formula>
    </cfRule>
  </conditionalFormatting>
  <conditionalFormatting sqref="BG50">
    <cfRule type="cellIs" dxfId="2457" priority="8009" operator="greaterThan">
      <formula>$AH$3</formula>
    </cfRule>
  </conditionalFormatting>
  <conditionalFormatting sqref="BG51">
    <cfRule type="cellIs" dxfId="2456" priority="8008" operator="equal">
      <formula>$AH$3</formula>
    </cfRule>
  </conditionalFormatting>
  <conditionalFormatting sqref="BG51">
    <cfRule type="cellIs" dxfId="2455" priority="8007" operator="greaterThan">
      <formula>$AH$3</formula>
    </cfRule>
  </conditionalFormatting>
  <conditionalFormatting sqref="BG52">
    <cfRule type="cellIs" dxfId="2454" priority="8006" operator="equal">
      <formula>$AH$3</formula>
    </cfRule>
  </conditionalFormatting>
  <conditionalFormatting sqref="BG52">
    <cfRule type="cellIs" dxfId="2453" priority="8005" operator="greaterThan">
      <formula>$AH$3</formula>
    </cfRule>
  </conditionalFormatting>
  <conditionalFormatting sqref="BG53">
    <cfRule type="cellIs" dxfId="2452" priority="8004" operator="equal">
      <formula>$AH$3</formula>
    </cfRule>
  </conditionalFormatting>
  <conditionalFormatting sqref="BG53">
    <cfRule type="cellIs" dxfId="2451" priority="8003" operator="greaterThan">
      <formula>$AH$3</formula>
    </cfRule>
  </conditionalFormatting>
  <conditionalFormatting sqref="BG54">
    <cfRule type="cellIs" dxfId="2450" priority="8002" operator="equal">
      <formula>$AH$3</formula>
    </cfRule>
  </conditionalFormatting>
  <conditionalFormatting sqref="BG54">
    <cfRule type="cellIs" dxfId="2449" priority="8001" operator="greaterThan">
      <formula>$AH$3</formula>
    </cfRule>
  </conditionalFormatting>
  <conditionalFormatting sqref="BG55">
    <cfRule type="cellIs" dxfId="2448" priority="8000" operator="equal">
      <formula>$AH$3</formula>
    </cfRule>
  </conditionalFormatting>
  <conditionalFormatting sqref="BG55">
    <cfRule type="cellIs" dxfId="2447" priority="7999" operator="greaterThan">
      <formula>$AH$3</formula>
    </cfRule>
  </conditionalFormatting>
  <conditionalFormatting sqref="BG56">
    <cfRule type="cellIs" dxfId="2446" priority="7998" operator="equal">
      <formula>$AH$3</formula>
    </cfRule>
  </conditionalFormatting>
  <conditionalFormatting sqref="BG56">
    <cfRule type="cellIs" dxfId="2445" priority="7997" operator="greaterThan">
      <formula>$AH$3</formula>
    </cfRule>
  </conditionalFormatting>
  <conditionalFormatting sqref="BG57">
    <cfRule type="cellIs" dxfId="2444" priority="7996" operator="equal">
      <formula>$AH$3</formula>
    </cfRule>
  </conditionalFormatting>
  <conditionalFormatting sqref="BG57">
    <cfRule type="cellIs" dxfId="2443" priority="7995" operator="greaterThan">
      <formula>$AH$3</formula>
    </cfRule>
  </conditionalFormatting>
  <conditionalFormatting sqref="BG58">
    <cfRule type="cellIs" dxfId="2442" priority="7994" operator="equal">
      <formula>$AH$3</formula>
    </cfRule>
  </conditionalFormatting>
  <conditionalFormatting sqref="BG58">
    <cfRule type="cellIs" dxfId="2441" priority="7993" operator="greaterThan">
      <formula>$AH$3</formula>
    </cfRule>
  </conditionalFormatting>
  <conditionalFormatting sqref="AT58">
    <cfRule type="cellIs" dxfId="2440" priority="7992" operator="equal">
      <formula>$AH$3</formula>
    </cfRule>
  </conditionalFormatting>
  <conditionalFormatting sqref="AT58">
    <cfRule type="cellIs" dxfId="2439" priority="7991" operator="greaterThan">
      <formula>$AH$3</formula>
    </cfRule>
  </conditionalFormatting>
  <conditionalFormatting sqref="AS60:BF60">
    <cfRule type="cellIs" dxfId="2438" priority="7990" operator="equal">
      <formula>$AH$3</formula>
    </cfRule>
  </conditionalFormatting>
  <conditionalFormatting sqref="AT46">
    <cfRule type="cellIs" dxfId="2437" priority="7989" operator="equal">
      <formula>$AH$3</formula>
    </cfRule>
  </conditionalFormatting>
  <conditionalFormatting sqref="AS45">
    <cfRule type="cellIs" dxfId="2436" priority="7987" operator="equal">
      <formula>$AH$3</formula>
    </cfRule>
  </conditionalFormatting>
  <conditionalFormatting sqref="BF58">
    <cfRule type="cellIs" dxfId="2435" priority="7986" operator="equal">
      <formula>$AH$3</formula>
    </cfRule>
  </conditionalFormatting>
  <conditionalFormatting sqref="BG59">
    <cfRule type="cellIs" dxfId="2434" priority="7985" operator="equal">
      <formula>$AH$3</formula>
    </cfRule>
  </conditionalFormatting>
  <conditionalFormatting sqref="AT47">
    <cfRule type="cellIs" dxfId="2433" priority="7984" operator="equal">
      <formula>$AH$3</formula>
    </cfRule>
  </conditionalFormatting>
  <conditionalFormatting sqref="AU46">
    <cfRule type="cellIs" dxfId="2432" priority="7983" operator="equal">
      <formula>$AH$3</formula>
    </cfRule>
  </conditionalFormatting>
  <conditionalFormatting sqref="AU48">
    <cfRule type="cellIs" dxfId="2431" priority="7982" operator="equal">
      <formula>$AH$3</formula>
    </cfRule>
  </conditionalFormatting>
  <conditionalFormatting sqref="AV48">
    <cfRule type="cellIs" dxfId="2430" priority="7981" operator="equal">
      <formula>$AH$3</formula>
    </cfRule>
  </conditionalFormatting>
  <conditionalFormatting sqref="AV47">
    <cfRule type="cellIs" dxfId="2429" priority="7980" operator="equal">
      <formula>$AH$3</formula>
    </cfRule>
  </conditionalFormatting>
  <conditionalFormatting sqref="AV49">
    <cfRule type="cellIs" dxfId="2428" priority="7979" operator="equal">
      <formula>$AH$3</formula>
    </cfRule>
  </conditionalFormatting>
  <conditionalFormatting sqref="AW49">
    <cfRule type="cellIs" dxfId="2427" priority="7978" operator="equal">
      <formula>$AH$3</formula>
    </cfRule>
  </conditionalFormatting>
  <conditionalFormatting sqref="AW48">
    <cfRule type="cellIs" dxfId="2426" priority="7977" operator="equal">
      <formula>$AH$3</formula>
    </cfRule>
  </conditionalFormatting>
  <conditionalFormatting sqref="AW50">
    <cfRule type="cellIs" dxfId="2425" priority="7976" operator="equal">
      <formula>$AH$3</formula>
    </cfRule>
  </conditionalFormatting>
  <conditionalFormatting sqref="AX50">
    <cfRule type="cellIs" dxfId="2424" priority="7975" operator="equal">
      <formula>$AH$3</formula>
    </cfRule>
  </conditionalFormatting>
  <conditionalFormatting sqref="AX49">
    <cfRule type="cellIs" dxfId="2423" priority="7974" operator="equal">
      <formula>$AH$3</formula>
    </cfRule>
  </conditionalFormatting>
  <conditionalFormatting sqref="AX51">
    <cfRule type="cellIs" dxfId="2422" priority="7973" operator="equal">
      <formula>$AH$3</formula>
    </cfRule>
  </conditionalFormatting>
  <conditionalFormatting sqref="AY51">
    <cfRule type="cellIs" dxfId="2421" priority="7972" operator="equal">
      <formula>$AH$3</formula>
    </cfRule>
  </conditionalFormatting>
  <conditionalFormatting sqref="AY50">
    <cfRule type="cellIs" dxfId="2420" priority="7971" operator="equal">
      <formula>$AH$3</formula>
    </cfRule>
  </conditionalFormatting>
  <conditionalFormatting sqref="AY52">
    <cfRule type="cellIs" dxfId="2419" priority="7970" operator="equal">
      <formula>$AH$3</formula>
    </cfRule>
  </conditionalFormatting>
  <conditionalFormatting sqref="AZ52">
    <cfRule type="cellIs" dxfId="2418" priority="7969" operator="equal">
      <formula>$AH$3</formula>
    </cfRule>
  </conditionalFormatting>
  <conditionalFormatting sqref="AZ51">
    <cfRule type="cellIs" dxfId="2417" priority="7968" operator="equal">
      <formula>$AH$3</formula>
    </cfRule>
  </conditionalFormatting>
  <conditionalFormatting sqref="AZ53">
    <cfRule type="cellIs" dxfId="2416" priority="7967" operator="equal">
      <formula>$AH$3</formula>
    </cfRule>
  </conditionalFormatting>
  <conditionalFormatting sqref="BA53">
    <cfRule type="cellIs" dxfId="2415" priority="7966" operator="equal">
      <formula>$AH$3</formula>
    </cfRule>
  </conditionalFormatting>
  <conditionalFormatting sqref="BA52">
    <cfRule type="cellIs" dxfId="2414" priority="7965" operator="equal">
      <formula>$AH$3</formula>
    </cfRule>
  </conditionalFormatting>
  <conditionalFormatting sqref="BA54">
    <cfRule type="cellIs" dxfId="2413" priority="7964" operator="equal">
      <formula>$AH$3</formula>
    </cfRule>
  </conditionalFormatting>
  <conditionalFormatting sqref="BB54">
    <cfRule type="cellIs" dxfId="2412" priority="7963" operator="equal">
      <formula>$AH$3</formula>
    </cfRule>
  </conditionalFormatting>
  <conditionalFormatting sqref="BB53">
    <cfRule type="cellIs" dxfId="2411" priority="7962" operator="equal">
      <formula>$AH$3</formula>
    </cfRule>
  </conditionalFormatting>
  <conditionalFormatting sqref="BB55">
    <cfRule type="cellIs" dxfId="2410" priority="7961" operator="equal">
      <formula>$AH$3</formula>
    </cfRule>
  </conditionalFormatting>
  <conditionalFormatting sqref="BC55">
    <cfRule type="cellIs" dxfId="2409" priority="7960" operator="equal">
      <formula>$AH$3</formula>
    </cfRule>
  </conditionalFormatting>
  <conditionalFormatting sqref="BC54">
    <cfRule type="cellIs" dxfId="2408" priority="7959" operator="equal">
      <formula>$AH$3</formula>
    </cfRule>
  </conditionalFormatting>
  <conditionalFormatting sqref="BC56">
    <cfRule type="cellIs" dxfId="2407" priority="7958" operator="equal">
      <formula>$AH$3</formula>
    </cfRule>
  </conditionalFormatting>
  <conditionalFormatting sqref="BD56">
    <cfRule type="cellIs" dxfId="2406" priority="7957" operator="equal">
      <formula>$AH$3</formula>
    </cfRule>
  </conditionalFormatting>
  <conditionalFormatting sqref="BD55">
    <cfRule type="cellIs" dxfId="2405" priority="7956" operator="equal">
      <formula>$AH$3</formula>
    </cfRule>
  </conditionalFormatting>
  <conditionalFormatting sqref="BD57">
    <cfRule type="cellIs" dxfId="2404" priority="7955" operator="equal">
      <formula>$AH$3</formula>
    </cfRule>
  </conditionalFormatting>
  <conditionalFormatting sqref="BE57">
    <cfRule type="cellIs" dxfId="2403" priority="7954" operator="equal">
      <formula>$AH$3</formula>
    </cfRule>
  </conditionalFormatting>
  <conditionalFormatting sqref="BE56">
    <cfRule type="cellIs" dxfId="2402" priority="7953" operator="equal">
      <formula>$AH$3</formula>
    </cfRule>
  </conditionalFormatting>
  <conditionalFormatting sqref="BE58">
    <cfRule type="cellIs" dxfId="2401" priority="7952" operator="equal">
      <formula>$AH$3</formula>
    </cfRule>
  </conditionalFormatting>
  <conditionalFormatting sqref="BF57">
    <cfRule type="cellIs" dxfId="2400" priority="7951" operator="equal">
      <formula>$AH$3</formula>
    </cfRule>
  </conditionalFormatting>
  <conditionalFormatting sqref="AV67:BF67">
    <cfRule type="cellIs" dxfId="2399" priority="7950" operator="equal">
      <formula>$AH$3</formula>
    </cfRule>
  </conditionalFormatting>
  <conditionalFormatting sqref="AV67:BF67">
    <cfRule type="cellIs" dxfId="2398" priority="7949" operator="greaterThan">
      <formula>$AH$3</formula>
    </cfRule>
  </conditionalFormatting>
  <conditionalFormatting sqref="BG81:BH81">
    <cfRule type="cellIs" dxfId="2397" priority="7948" operator="equal">
      <formula>$AG$3</formula>
    </cfRule>
  </conditionalFormatting>
  <conditionalFormatting sqref="AS67">
    <cfRule type="cellIs" dxfId="2396" priority="7947" operator="equal">
      <formula>$AH$3</formula>
    </cfRule>
  </conditionalFormatting>
  <conditionalFormatting sqref="AS67">
    <cfRule type="cellIs" dxfId="2395" priority="7946" operator="greaterThan">
      <formula>$AH$3</formula>
    </cfRule>
  </conditionalFormatting>
  <conditionalFormatting sqref="AS68">
    <cfRule type="cellIs" dxfId="2394" priority="7945" operator="equal">
      <formula>$AH$3</formula>
    </cfRule>
  </conditionalFormatting>
  <conditionalFormatting sqref="AS68">
    <cfRule type="cellIs" dxfId="2393" priority="7944" operator="greaterThan">
      <formula>$AH$3</formula>
    </cfRule>
  </conditionalFormatting>
  <conditionalFormatting sqref="AS69">
    <cfRule type="cellIs" dxfId="2392" priority="7943" operator="equal">
      <formula>$AH$3</formula>
    </cfRule>
  </conditionalFormatting>
  <conditionalFormatting sqref="AS69">
    <cfRule type="cellIs" dxfId="2391" priority="7942" operator="greaterThan">
      <formula>$AH$3</formula>
    </cfRule>
  </conditionalFormatting>
  <conditionalFormatting sqref="AS70">
    <cfRule type="cellIs" dxfId="2390" priority="7941" operator="equal">
      <formula>$AH$3</formula>
    </cfRule>
  </conditionalFormatting>
  <conditionalFormatting sqref="AS70">
    <cfRule type="cellIs" dxfId="2389" priority="7940" operator="greaterThan">
      <formula>$AH$3</formula>
    </cfRule>
  </conditionalFormatting>
  <conditionalFormatting sqref="AS71">
    <cfRule type="cellIs" dxfId="2388" priority="7939" operator="equal">
      <formula>$AH$3</formula>
    </cfRule>
  </conditionalFormatting>
  <conditionalFormatting sqref="AS71">
    <cfRule type="cellIs" dxfId="2387" priority="7938" operator="greaterThan">
      <formula>$AH$3</formula>
    </cfRule>
  </conditionalFormatting>
  <conditionalFormatting sqref="AS72">
    <cfRule type="cellIs" dxfId="2386" priority="7937" operator="equal">
      <formula>$AH$3</formula>
    </cfRule>
  </conditionalFormatting>
  <conditionalFormatting sqref="AS72">
    <cfRule type="cellIs" dxfId="2385" priority="7936" operator="greaterThan">
      <formula>$AH$3</formula>
    </cfRule>
  </conditionalFormatting>
  <conditionalFormatting sqref="AS73">
    <cfRule type="cellIs" dxfId="2384" priority="7935" operator="equal">
      <formula>$AH$3</formula>
    </cfRule>
  </conditionalFormatting>
  <conditionalFormatting sqref="AS73">
    <cfRule type="cellIs" dxfId="2383" priority="7934" operator="greaterThan">
      <formula>$AH$3</formula>
    </cfRule>
  </conditionalFormatting>
  <conditionalFormatting sqref="AS74">
    <cfRule type="cellIs" dxfId="2382" priority="7933" operator="equal">
      <formula>$AH$3</formula>
    </cfRule>
  </conditionalFormatting>
  <conditionalFormatting sqref="AS74">
    <cfRule type="cellIs" dxfId="2381" priority="7932" operator="greaterThan">
      <formula>$AH$3</formula>
    </cfRule>
  </conditionalFormatting>
  <conditionalFormatting sqref="AS75">
    <cfRule type="cellIs" dxfId="2380" priority="7931" operator="equal">
      <formula>$AH$3</formula>
    </cfRule>
  </conditionalFormatting>
  <conditionalFormatting sqref="AS75">
    <cfRule type="cellIs" dxfId="2379" priority="7930" operator="greaterThan">
      <formula>$AH$3</formula>
    </cfRule>
  </conditionalFormatting>
  <conditionalFormatting sqref="AS76">
    <cfRule type="cellIs" dxfId="2378" priority="7929" operator="equal">
      <formula>$AH$3</formula>
    </cfRule>
  </conditionalFormatting>
  <conditionalFormatting sqref="AS76">
    <cfRule type="cellIs" dxfId="2377" priority="7928" operator="greaterThan">
      <formula>$AH$3</formula>
    </cfRule>
  </conditionalFormatting>
  <conditionalFormatting sqref="AS77">
    <cfRule type="cellIs" dxfId="2376" priority="7927" operator="equal">
      <formula>$AH$3</formula>
    </cfRule>
  </conditionalFormatting>
  <conditionalFormatting sqref="AS77">
    <cfRule type="cellIs" dxfId="2375" priority="7926" operator="greaterThan">
      <formula>$AH$3</formula>
    </cfRule>
  </conditionalFormatting>
  <conditionalFormatting sqref="AS78">
    <cfRule type="cellIs" dxfId="2374" priority="7925" operator="equal">
      <formula>$AH$3</formula>
    </cfRule>
  </conditionalFormatting>
  <conditionalFormatting sqref="AS78">
    <cfRule type="cellIs" dxfId="2373" priority="7924" operator="greaterThan">
      <formula>$AH$3</formula>
    </cfRule>
  </conditionalFormatting>
  <conditionalFormatting sqref="AS79">
    <cfRule type="cellIs" dxfId="2372" priority="7923" operator="equal">
      <formula>$AH$3</formula>
    </cfRule>
  </conditionalFormatting>
  <conditionalFormatting sqref="AS79">
    <cfRule type="cellIs" dxfId="2371" priority="7922" operator="greaterThan">
      <formula>$AH$3</formula>
    </cfRule>
  </conditionalFormatting>
  <conditionalFormatting sqref="AS80">
    <cfRule type="cellIs" dxfId="2370" priority="7921" operator="equal">
      <formula>$AH$3</formula>
    </cfRule>
  </conditionalFormatting>
  <conditionalFormatting sqref="AS80">
    <cfRule type="cellIs" dxfId="2369" priority="7920" operator="greaterThan">
      <formula>$AH$3</formula>
    </cfRule>
  </conditionalFormatting>
  <conditionalFormatting sqref="AT80">
    <cfRule type="cellIs" dxfId="2368" priority="7919" operator="equal">
      <formula>$AH$3</formula>
    </cfRule>
  </conditionalFormatting>
  <conditionalFormatting sqref="AT80">
    <cfRule type="cellIs" dxfId="2367" priority="7918" operator="greaterThan">
      <formula>$AH$3</formula>
    </cfRule>
  </conditionalFormatting>
  <conditionalFormatting sqref="AU80">
    <cfRule type="cellIs" dxfId="2366" priority="7917" operator="equal">
      <formula>$AH$3</formula>
    </cfRule>
  </conditionalFormatting>
  <conditionalFormatting sqref="AU80">
    <cfRule type="cellIs" dxfId="2365" priority="7916" operator="greaterThan">
      <formula>$AH$3</formula>
    </cfRule>
  </conditionalFormatting>
  <conditionalFormatting sqref="AV80:BF80">
    <cfRule type="cellIs" dxfId="2364" priority="7915" operator="equal">
      <formula>$AH$3</formula>
    </cfRule>
  </conditionalFormatting>
  <conditionalFormatting sqref="AV80:BF80">
    <cfRule type="cellIs" dxfId="2363" priority="7914" operator="greaterThan">
      <formula>$AH$3</formula>
    </cfRule>
  </conditionalFormatting>
  <conditionalFormatting sqref="BG66">
    <cfRule type="cellIs" dxfId="2362" priority="7913" operator="equal">
      <formula>$AH$3</formula>
    </cfRule>
  </conditionalFormatting>
  <conditionalFormatting sqref="BG66">
    <cfRule type="cellIs" dxfId="2361" priority="7912" operator="greaterThan">
      <formula>$AH$3</formula>
    </cfRule>
  </conditionalFormatting>
  <conditionalFormatting sqref="AT66:BF66">
    <cfRule type="cellIs" dxfId="2360" priority="7911" operator="equal">
      <formula>$AH$3</formula>
    </cfRule>
  </conditionalFormatting>
  <conditionalFormatting sqref="AT66:BF66">
    <cfRule type="cellIs" dxfId="2359" priority="7910" operator="greaterThan">
      <formula>$AH$3</formula>
    </cfRule>
  </conditionalFormatting>
  <conditionalFormatting sqref="BG67">
    <cfRule type="cellIs" dxfId="2358" priority="7909" operator="equal">
      <formula>$AH$3</formula>
    </cfRule>
  </conditionalFormatting>
  <conditionalFormatting sqref="BG67">
    <cfRule type="cellIs" dxfId="2357" priority="7908" operator="greaterThan">
      <formula>$AH$3</formula>
    </cfRule>
  </conditionalFormatting>
  <conditionalFormatting sqref="BG68">
    <cfRule type="cellIs" dxfId="2356" priority="7907" operator="equal">
      <formula>$AH$3</formula>
    </cfRule>
  </conditionalFormatting>
  <conditionalFormatting sqref="BG68">
    <cfRule type="cellIs" dxfId="2355" priority="7906" operator="greaterThan">
      <formula>$AH$3</formula>
    </cfRule>
  </conditionalFormatting>
  <conditionalFormatting sqref="BG69">
    <cfRule type="cellIs" dxfId="2354" priority="7905" operator="equal">
      <formula>$AH$3</formula>
    </cfRule>
  </conditionalFormatting>
  <conditionalFormatting sqref="BG69">
    <cfRule type="cellIs" dxfId="2353" priority="7904" operator="greaterThan">
      <formula>$AH$3</formula>
    </cfRule>
  </conditionalFormatting>
  <conditionalFormatting sqref="BG70">
    <cfRule type="cellIs" dxfId="2352" priority="7903" operator="equal">
      <formula>$AH$3</formula>
    </cfRule>
  </conditionalFormatting>
  <conditionalFormatting sqref="BG70">
    <cfRule type="cellIs" dxfId="2351" priority="7902" operator="greaterThan">
      <formula>$AH$3</formula>
    </cfRule>
  </conditionalFormatting>
  <conditionalFormatting sqref="BG71">
    <cfRule type="cellIs" dxfId="2350" priority="7901" operator="equal">
      <formula>$AH$3</formula>
    </cfRule>
  </conditionalFormatting>
  <conditionalFormatting sqref="BG71">
    <cfRule type="cellIs" dxfId="2349" priority="7900" operator="greaterThan">
      <formula>$AH$3</formula>
    </cfRule>
  </conditionalFormatting>
  <conditionalFormatting sqref="BG72">
    <cfRule type="cellIs" dxfId="2348" priority="7899" operator="equal">
      <formula>$AH$3</formula>
    </cfRule>
  </conditionalFormatting>
  <conditionalFormatting sqref="BG72">
    <cfRule type="cellIs" dxfId="2347" priority="7898" operator="greaterThan">
      <formula>$AH$3</formula>
    </cfRule>
  </conditionalFormatting>
  <conditionalFormatting sqref="BG73">
    <cfRule type="cellIs" dxfId="2346" priority="7897" operator="equal">
      <formula>$AH$3</formula>
    </cfRule>
  </conditionalFormatting>
  <conditionalFormatting sqref="BG73">
    <cfRule type="cellIs" dxfId="2345" priority="7896" operator="greaterThan">
      <formula>$AH$3</formula>
    </cfRule>
  </conditionalFormatting>
  <conditionalFormatting sqref="BG74">
    <cfRule type="cellIs" dxfId="2344" priority="7895" operator="equal">
      <formula>$AH$3</formula>
    </cfRule>
  </conditionalFormatting>
  <conditionalFormatting sqref="BG74">
    <cfRule type="cellIs" dxfId="2343" priority="7894" operator="greaterThan">
      <formula>$AH$3</formula>
    </cfRule>
  </conditionalFormatting>
  <conditionalFormatting sqref="BG75">
    <cfRule type="cellIs" dxfId="2342" priority="7893" operator="equal">
      <formula>$AH$3</formula>
    </cfRule>
  </conditionalFormatting>
  <conditionalFormatting sqref="BG75">
    <cfRule type="cellIs" dxfId="2341" priority="7892" operator="greaterThan">
      <formula>$AH$3</formula>
    </cfRule>
  </conditionalFormatting>
  <conditionalFormatting sqref="BG76">
    <cfRule type="cellIs" dxfId="2340" priority="7891" operator="equal">
      <formula>$AH$3</formula>
    </cfRule>
  </conditionalFormatting>
  <conditionalFormatting sqref="BG76">
    <cfRule type="cellIs" dxfId="2339" priority="7890" operator="greaterThan">
      <formula>$AH$3</formula>
    </cfRule>
  </conditionalFormatting>
  <conditionalFormatting sqref="BG77">
    <cfRule type="cellIs" dxfId="2338" priority="7889" operator="equal">
      <formula>$AH$3</formula>
    </cfRule>
  </conditionalFormatting>
  <conditionalFormatting sqref="BG77">
    <cfRule type="cellIs" dxfId="2337" priority="7888" operator="greaterThan">
      <formula>$AH$3</formula>
    </cfRule>
  </conditionalFormatting>
  <conditionalFormatting sqref="BG78">
    <cfRule type="cellIs" dxfId="2336" priority="7887" operator="equal">
      <formula>$AH$3</formula>
    </cfRule>
  </conditionalFormatting>
  <conditionalFormatting sqref="BG78">
    <cfRule type="cellIs" dxfId="2335" priority="7886" operator="greaterThan">
      <formula>$AH$3</formula>
    </cfRule>
  </conditionalFormatting>
  <conditionalFormatting sqref="BG79">
    <cfRule type="cellIs" dxfId="2334" priority="7885" operator="equal">
      <formula>$AH$3</formula>
    </cfRule>
  </conditionalFormatting>
  <conditionalFormatting sqref="BG79">
    <cfRule type="cellIs" dxfId="2333" priority="7884" operator="greaterThan">
      <formula>$AH$3</formula>
    </cfRule>
  </conditionalFormatting>
  <conditionalFormatting sqref="AT79">
    <cfRule type="cellIs" dxfId="2332" priority="7883" operator="equal">
      <formula>$AH$3</formula>
    </cfRule>
  </conditionalFormatting>
  <conditionalFormatting sqref="AT79">
    <cfRule type="cellIs" dxfId="2331" priority="7882" operator="greaterThan">
      <formula>$AH$3</formula>
    </cfRule>
  </conditionalFormatting>
  <conditionalFormatting sqref="AS81:BF81">
    <cfRule type="cellIs" dxfId="2330" priority="7881" operator="equal">
      <formula>$AH$3</formula>
    </cfRule>
  </conditionalFormatting>
  <conditionalFormatting sqref="AT67">
    <cfRule type="cellIs" dxfId="2329" priority="7880" operator="equal">
      <formula>$AH$3</formula>
    </cfRule>
  </conditionalFormatting>
  <conditionalFormatting sqref="AS66">
    <cfRule type="cellIs" dxfId="2328" priority="7878" operator="equal">
      <formula>$AH$3</formula>
    </cfRule>
  </conditionalFormatting>
  <conditionalFormatting sqref="BF79">
    <cfRule type="cellIs" dxfId="2327" priority="7877" operator="equal">
      <formula>$AH$3</formula>
    </cfRule>
  </conditionalFormatting>
  <conditionalFormatting sqref="BG80">
    <cfRule type="cellIs" dxfId="2326" priority="7876" operator="equal">
      <formula>$AH$3</formula>
    </cfRule>
  </conditionalFormatting>
  <conditionalFormatting sqref="AT68">
    <cfRule type="cellIs" dxfId="2325" priority="7875" operator="equal">
      <formula>$AH$3</formula>
    </cfRule>
  </conditionalFormatting>
  <conditionalFormatting sqref="AU67">
    <cfRule type="cellIs" dxfId="2324" priority="7874" operator="equal">
      <formula>$AH$3</formula>
    </cfRule>
  </conditionalFormatting>
  <conditionalFormatting sqref="AU69">
    <cfRule type="cellIs" dxfId="2323" priority="7873" operator="equal">
      <formula>$AH$3</formula>
    </cfRule>
  </conditionalFormatting>
  <conditionalFormatting sqref="AV69">
    <cfRule type="cellIs" dxfId="2322" priority="7872" operator="equal">
      <formula>$AH$3</formula>
    </cfRule>
  </conditionalFormatting>
  <conditionalFormatting sqref="AV68">
    <cfRule type="cellIs" dxfId="2321" priority="7871" operator="equal">
      <formula>$AH$3</formula>
    </cfRule>
  </conditionalFormatting>
  <conditionalFormatting sqref="AV70">
    <cfRule type="cellIs" dxfId="2320" priority="7870" operator="equal">
      <formula>$AH$3</formula>
    </cfRule>
  </conditionalFormatting>
  <conditionalFormatting sqref="AW70">
    <cfRule type="cellIs" dxfId="2319" priority="7869" operator="equal">
      <formula>$AH$3</formula>
    </cfRule>
  </conditionalFormatting>
  <conditionalFormatting sqref="AW69">
    <cfRule type="cellIs" dxfId="2318" priority="7868" operator="equal">
      <formula>$AH$3</formula>
    </cfRule>
  </conditionalFormatting>
  <conditionalFormatting sqref="AW71">
    <cfRule type="cellIs" dxfId="2317" priority="7867" operator="equal">
      <formula>$AH$3</formula>
    </cfRule>
  </conditionalFormatting>
  <conditionalFormatting sqref="AX71">
    <cfRule type="cellIs" dxfId="2316" priority="7866" operator="equal">
      <formula>$AH$3</formula>
    </cfRule>
  </conditionalFormatting>
  <conditionalFormatting sqref="AX70">
    <cfRule type="cellIs" dxfId="2315" priority="7865" operator="equal">
      <formula>$AH$3</formula>
    </cfRule>
  </conditionalFormatting>
  <conditionalFormatting sqref="AX72">
    <cfRule type="cellIs" dxfId="2314" priority="7864" operator="equal">
      <formula>$AH$3</formula>
    </cfRule>
  </conditionalFormatting>
  <conditionalFormatting sqref="AY72">
    <cfRule type="cellIs" dxfId="2313" priority="7863" operator="equal">
      <formula>$AH$3</formula>
    </cfRule>
  </conditionalFormatting>
  <conditionalFormatting sqref="AY71">
    <cfRule type="cellIs" dxfId="2312" priority="7862" operator="equal">
      <formula>$AH$3</formula>
    </cfRule>
  </conditionalFormatting>
  <conditionalFormatting sqref="AY73">
    <cfRule type="cellIs" dxfId="2311" priority="7861" operator="equal">
      <formula>$AH$3</formula>
    </cfRule>
  </conditionalFormatting>
  <conditionalFormatting sqref="AZ73">
    <cfRule type="cellIs" dxfId="2310" priority="7860" operator="equal">
      <formula>$AH$3</formula>
    </cfRule>
  </conditionalFormatting>
  <conditionalFormatting sqref="AZ72">
    <cfRule type="cellIs" dxfId="2309" priority="7859" operator="equal">
      <formula>$AH$3</formula>
    </cfRule>
  </conditionalFormatting>
  <conditionalFormatting sqref="AZ74">
    <cfRule type="cellIs" dxfId="2308" priority="7858" operator="equal">
      <formula>$AH$3</formula>
    </cfRule>
  </conditionalFormatting>
  <conditionalFormatting sqref="BA74">
    <cfRule type="cellIs" dxfId="2307" priority="7857" operator="equal">
      <formula>$AH$3</formula>
    </cfRule>
  </conditionalFormatting>
  <conditionalFormatting sqref="BA73">
    <cfRule type="cellIs" dxfId="2306" priority="7856" operator="equal">
      <formula>$AH$3</formula>
    </cfRule>
  </conditionalFormatting>
  <conditionalFormatting sqref="BA75">
    <cfRule type="cellIs" dxfId="2305" priority="7855" operator="equal">
      <formula>$AH$3</formula>
    </cfRule>
  </conditionalFormatting>
  <conditionalFormatting sqref="BB75">
    <cfRule type="cellIs" dxfId="2304" priority="7854" operator="equal">
      <formula>$AH$3</formula>
    </cfRule>
  </conditionalFormatting>
  <conditionalFormatting sqref="BB74">
    <cfRule type="cellIs" dxfId="2303" priority="7853" operator="equal">
      <formula>$AH$3</formula>
    </cfRule>
  </conditionalFormatting>
  <conditionalFormatting sqref="BB76">
    <cfRule type="cellIs" dxfId="2302" priority="7852" operator="equal">
      <formula>$AH$3</formula>
    </cfRule>
  </conditionalFormatting>
  <conditionalFormatting sqref="BC76">
    <cfRule type="cellIs" dxfId="2301" priority="7851" operator="equal">
      <formula>$AH$3</formula>
    </cfRule>
  </conditionalFormatting>
  <conditionalFormatting sqref="BC75">
    <cfRule type="cellIs" dxfId="2300" priority="7850" operator="equal">
      <formula>$AH$3</formula>
    </cfRule>
  </conditionalFormatting>
  <conditionalFormatting sqref="BC77">
    <cfRule type="cellIs" dxfId="2299" priority="7849" operator="equal">
      <formula>$AH$3</formula>
    </cfRule>
  </conditionalFormatting>
  <conditionalFormatting sqref="BD77">
    <cfRule type="cellIs" dxfId="2298" priority="7848" operator="equal">
      <formula>$AH$3</formula>
    </cfRule>
  </conditionalFormatting>
  <conditionalFormatting sqref="BD76">
    <cfRule type="cellIs" dxfId="2297" priority="7847" operator="equal">
      <formula>$AH$3</formula>
    </cfRule>
  </conditionalFormatting>
  <conditionalFormatting sqref="BD78">
    <cfRule type="cellIs" dxfId="2296" priority="7846" operator="equal">
      <formula>$AH$3</formula>
    </cfRule>
  </conditionalFormatting>
  <conditionalFormatting sqref="BE78">
    <cfRule type="cellIs" dxfId="2295" priority="7845" operator="equal">
      <formula>$AH$3</formula>
    </cfRule>
  </conditionalFormatting>
  <conditionalFormatting sqref="BE77">
    <cfRule type="cellIs" dxfId="2294" priority="7844" operator="equal">
      <formula>$AH$3</formula>
    </cfRule>
  </conditionalFormatting>
  <conditionalFormatting sqref="BE79">
    <cfRule type="cellIs" dxfId="2293" priority="7843" operator="equal">
      <formula>$AH$3</formula>
    </cfRule>
  </conditionalFormatting>
  <conditionalFormatting sqref="BF78">
    <cfRule type="cellIs" dxfId="2292" priority="7842" operator="equal">
      <formula>$AH$3</formula>
    </cfRule>
  </conditionalFormatting>
  <conditionalFormatting sqref="AV90:BF90">
    <cfRule type="cellIs" dxfId="2291" priority="7841" operator="equal">
      <formula>$AH$3</formula>
    </cfRule>
  </conditionalFormatting>
  <conditionalFormatting sqref="AV90:BF90">
    <cfRule type="cellIs" dxfId="2290" priority="7840" operator="greaterThan">
      <formula>$AH$3</formula>
    </cfRule>
  </conditionalFormatting>
  <conditionalFormatting sqref="BG104:BH104">
    <cfRule type="cellIs" dxfId="2289" priority="7839" operator="equal">
      <formula>$AG$3</formula>
    </cfRule>
  </conditionalFormatting>
  <conditionalFormatting sqref="AS90">
    <cfRule type="cellIs" dxfId="2288" priority="7838" operator="equal">
      <formula>$AH$3</formula>
    </cfRule>
  </conditionalFormatting>
  <conditionalFormatting sqref="AS90">
    <cfRule type="cellIs" dxfId="2287" priority="7837" operator="greaterThan">
      <formula>$AH$3</formula>
    </cfRule>
  </conditionalFormatting>
  <conditionalFormatting sqref="AS91">
    <cfRule type="cellIs" dxfId="2286" priority="7836" operator="equal">
      <formula>$AH$3</formula>
    </cfRule>
  </conditionalFormatting>
  <conditionalFormatting sqref="AS91">
    <cfRule type="cellIs" dxfId="2285" priority="7835" operator="greaterThan">
      <formula>$AH$3</formula>
    </cfRule>
  </conditionalFormatting>
  <conditionalFormatting sqref="AS92">
    <cfRule type="cellIs" dxfId="2284" priority="7834" operator="equal">
      <formula>$AH$3</formula>
    </cfRule>
  </conditionalFormatting>
  <conditionalFormatting sqref="AS92">
    <cfRule type="cellIs" dxfId="2283" priority="7833" operator="greaterThan">
      <formula>$AH$3</formula>
    </cfRule>
  </conditionalFormatting>
  <conditionalFormatting sqref="AS93">
    <cfRule type="cellIs" dxfId="2282" priority="7832" operator="equal">
      <formula>$AH$3</formula>
    </cfRule>
  </conditionalFormatting>
  <conditionalFormatting sqref="AS93">
    <cfRule type="cellIs" dxfId="2281" priority="7831" operator="greaterThan">
      <formula>$AH$3</formula>
    </cfRule>
  </conditionalFormatting>
  <conditionalFormatting sqref="AS94">
    <cfRule type="cellIs" dxfId="2280" priority="7830" operator="equal">
      <formula>$AH$3</formula>
    </cfRule>
  </conditionalFormatting>
  <conditionalFormatting sqref="AS94">
    <cfRule type="cellIs" dxfId="2279" priority="7829" operator="greaterThan">
      <formula>$AH$3</formula>
    </cfRule>
  </conditionalFormatting>
  <conditionalFormatting sqref="AS95">
    <cfRule type="cellIs" dxfId="2278" priority="7828" operator="equal">
      <formula>$AH$3</formula>
    </cfRule>
  </conditionalFormatting>
  <conditionalFormatting sqref="AS95">
    <cfRule type="cellIs" dxfId="2277" priority="7827" operator="greaterThan">
      <formula>$AH$3</formula>
    </cfRule>
  </conditionalFormatting>
  <conditionalFormatting sqref="AS96">
    <cfRule type="cellIs" dxfId="2276" priority="7826" operator="equal">
      <formula>$AH$3</formula>
    </cfRule>
  </conditionalFormatting>
  <conditionalFormatting sqref="AS96">
    <cfRule type="cellIs" dxfId="2275" priority="7825" operator="greaterThan">
      <formula>$AH$3</formula>
    </cfRule>
  </conditionalFormatting>
  <conditionalFormatting sqref="AS97">
    <cfRule type="cellIs" dxfId="2274" priority="7824" operator="equal">
      <formula>$AH$3</formula>
    </cfRule>
  </conditionalFormatting>
  <conditionalFormatting sqref="AS97">
    <cfRule type="cellIs" dxfId="2273" priority="7823" operator="greaterThan">
      <formula>$AH$3</formula>
    </cfRule>
  </conditionalFormatting>
  <conditionalFormatting sqref="AS98">
    <cfRule type="cellIs" dxfId="2272" priority="7822" operator="equal">
      <formula>$AH$3</formula>
    </cfRule>
  </conditionalFormatting>
  <conditionalFormatting sqref="AS98">
    <cfRule type="cellIs" dxfId="2271" priority="7821" operator="greaterThan">
      <formula>$AH$3</formula>
    </cfRule>
  </conditionalFormatting>
  <conditionalFormatting sqref="AS99">
    <cfRule type="cellIs" dxfId="2270" priority="7820" operator="equal">
      <formula>$AH$3</formula>
    </cfRule>
  </conditionalFormatting>
  <conditionalFormatting sqref="AS99">
    <cfRule type="cellIs" dxfId="2269" priority="7819" operator="greaterThan">
      <formula>$AH$3</formula>
    </cfRule>
  </conditionalFormatting>
  <conditionalFormatting sqref="AS100">
    <cfRule type="cellIs" dxfId="2268" priority="7818" operator="equal">
      <formula>$AH$3</formula>
    </cfRule>
  </conditionalFormatting>
  <conditionalFormatting sqref="AS100">
    <cfRule type="cellIs" dxfId="2267" priority="7817" operator="greaterThan">
      <formula>$AH$3</formula>
    </cfRule>
  </conditionalFormatting>
  <conditionalFormatting sqref="AS101">
    <cfRule type="cellIs" dxfId="2266" priority="7816" operator="equal">
      <formula>$AH$3</formula>
    </cfRule>
  </conditionalFormatting>
  <conditionalFormatting sqref="AS101">
    <cfRule type="cellIs" dxfId="2265" priority="7815" operator="greaterThan">
      <formula>$AH$3</formula>
    </cfRule>
  </conditionalFormatting>
  <conditionalFormatting sqref="AS102">
    <cfRule type="cellIs" dxfId="2264" priority="7814" operator="equal">
      <formula>$AH$3</formula>
    </cfRule>
  </conditionalFormatting>
  <conditionalFormatting sqref="AS102">
    <cfRule type="cellIs" dxfId="2263" priority="7813" operator="greaterThan">
      <formula>$AH$3</formula>
    </cfRule>
  </conditionalFormatting>
  <conditionalFormatting sqref="AS103">
    <cfRule type="cellIs" dxfId="2262" priority="7812" operator="equal">
      <formula>$AH$3</formula>
    </cfRule>
  </conditionalFormatting>
  <conditionalFormatting sqref="AS103">
    <cfRule type="cellIs" dxfId="2261" priority="7811" operator="greaterThan">
      <formula>$AH$3</formula>
    </cfRule>
  </conditionalFormatting>
  <conditionalFormatting sqref="AT103">
    <cfRule type="cellIs" dxfId="2260" priority="7810" operator="equal">
      <formula>$AH$3</formula>
    </cfRule>
  </conditionalFormatting>
  <conditionalFormatting sqref="AT103">
    <cfRule type="cellIs" dxfId="2259" priority="7809" operator="greaterThan">
      <formula>$AH$3</formula>
    </cfRule>
  </conditionalFormatting>
  <conditionalFormatting sqref="AU103">
    <cfRule type="cellIs" dxfId="2258" priority="7808" operator="equal">
      <formula>$AH$3</formula>
    </cfRule>
  </conditionalFormatting>
  <conditionalFormatting sqref="AU103">
    <cfRule type="cellIs" dxfId="2257" priority="7807" operator="greaterThan">
      <formula>$AH$3</formula>
    </cfRule>
  </conditionalFormatting>
  <conditionalFormatting sqref="AV103:BF103">
    <cfRule type="cellIs" dxfId="2256" priority="7806" operator="equal">
      <formula>$AH$3</formula>
    </cfRule>
  </conditionalFormatting>
  <conditionalFormatting sqref="AV103:BF103">
    <cfRule type="cellIs" dxfId="2255" priority="7805" operator="greaterThan">
      <formula>$AH$3</formula>
    </cfRule>
  </conditionalFormatting>
  <conditionalFormatting sqref="BG89">
    <cfRule type="cellIs" dxfId="2254" priority="7804" operator="equal">
      <formula>$AH$3</formula>
    </cfRule>
  </conditionalFormatting>
  <conditionalFormatting sqref="BG89">
    <cfRule type="cellIs" dxfId="2253" priority="7803" operator="greaterThan">
      <formula>$AH$3</formula>
    </cfRule>
  </conditionalFormatting>
  <conditionalFormatting sqref="AT89:BF89">
    <cfRule type="cellIs" dxfId="2252" priority="7802" operator="equal">
      <formula>$AH$3</formula>
    </cfRule>
  </conditionalFormatting>
  <conditionalFormatting sqref="AT89:BF89">
    <cfRule type="cellIs" dxfId="2251" priority="7801" operator="greaterThan">
      <formula>$AH$3</formula>
    </cfRule>
  </conditionalFormatting>
  <conditionalFormatting sqref="BG90">
    <cfRule type="cellIs" dxfId="2250" priority="7800" operator="equal">
      <formula>$AH$3</formula>
    </cfRule>
  </conditionalFormatting>
  <conditionalFormatting sqref="BG90">
    <cfRule type="cellIs" dxfId="2249" priority="7799" operator="greaterThan">
      <formula>$AH$3</formula>
    </cfRule>
  </conditionalFormatting>
  <conditionalFormatting sqref="BG91">
    <cfRule type="cellIs" dxfId="2248" priority="7798" operator="equal">
      <formula>$AH$3</formula>
    </cfRule>
  </conditionalFormatting>
  <conditionalFormatting sqref="BG91">
    <cfRule type="cellIs" dxfId="2247" priority="7797" operator="greaterThan">
      <formula>$AH$3</formula>
    </cfRule>
  </conditionalFormatting>
  <conditionalFormatting sqref="BG92">
    <cfRule type="cellIs" dxfId="2246" priority="7796" operator="equal">
      <formula>$AH$3</formula>
    </cfRule>
  </conditionalFormatting>
  <conditionalFormatting sqref="BG92">
    <cfRule type="cellIs" dxfId="2245" priority="7795" operator="greaterThan">
      <formula>$AH$3</formula>
    </cfRule>
  </conditionalFormatting>
  <conditionalFormatting sqref="BG93">
    <cfRule type="cellIs" dxfId="2244" priority="7794" operator="equal">
      <formula>$AH$3</formula>
    </cfRule>
  </conditionalFormatting>
  <conditionalFormatting sqref="BG93">
    <cfRule type="cellIs" dxfId="2243" priority="7793" operator="greaterThan">
      <formula>$AH$3</formula>
    </cfRule>
  </conditionalFormatting>
  <conditionalFormatting sqref="BG94">
    <cfRule type="cellIs" dxfId="2242" priority="7792" operator="equal">
      <formula>$AH$3</formula>
    </cfRule>
  </conditionalFormatting>
  <conditionalFormatting sqref="BG94">
    <cfRule type="cellIs" dxfId="2241" priority="7791" operator="greaterThan">
      <formula>$AH$3</formula>
    </cfRule>
  </conditionalFormatting>
  <conditionalFormatting sqref="BG95">
    <cfRule type="cellIs" dxfId="2240" priority="7790" operator="equal">
      <formula>$AH$3</formula>
    </cfRule>
  </conditionalFormatting>
  <conditionalFormatting sqref="BG95">
    <cfRule type="cellIs" dxfId="2239" priority="7789" operator="greaterThan">
      <formula>$AH$3</formula>
    </cfRule>
  </conditionalFormatting>
  <conditionalFormatting sqref="BG96">
    <cfRule type="cellIs" dxfId="2238" priority="7788" operator="equal">
      <formula>$AH$3</formula>
    </cfRule>
  </conditionalFormatting>
  <conditionalFormatting sqref="BG96">
    <cfRule type="cellIs" dxfId="2237" priority="7787" operator="greaterThan">
      <formula>$AH$3</formula>
    </cfRule>
  </conditionalFormatting>
  <conditionalFormatting sqref="BG97">
    <cfRule type="cellIs" dxfId="2236" priority="7786" operator="equal">
      <formula>$AH$3</formula>
    </cfRule>
  </conditionalFormatting>
  <conditionalFormatting sqref="BG97">
    <cfRule type="cellIs" dxfId="2235" priority="7785" operator="greaterThan">
      <formula>$AH$3</formula>
    </cfRule>
  </conditionalFormatting>
  <conditionalFormatting sqref="BG98">
    <cfRule type="cellIs" dxfId="2234" priority="7784" operator="equal">
      <formula>$AH$3</formula>
    </cfRule>
  </conditionalFormatting>
  <conditionalFormatting sqref="BG98">
    <cfRule type="cellIs" dxfId="2233" priority="7783" operator="greaterThan">
      <formula>$AH$3</formula>
    </cfRule>
  </conditionalFormatting>
  <conditionalFormatting sqref="BG99">
    <cfRule type="cellIs" dxfId="2232" priority="7782" operator="equal">
      <formula>$AH$3</formula>
    </cfRule>
  </conditionalFormatting>
  <conditionalFormatting sqref="BG99">
    <cfRule type="cellIs" dxfId="2231" priority="7781" operator="greaterThan">
      <formula>$AH$3</formula>
    </cfRule>
  </conditionalFormatting>
  <conditionalFormatting sqref="BG100">
    <cfRule type="cellIs" dxfId="2230" priority="7780" operator="equal">
      <formula>$AH$3</formula>
    </cfRule>
  </conditionalFormatting>
  <conditionalFormatting sqref="BG100">
    <cfRule type="cellIs" dxfId="2229" priority="7779" operator="greaterThan">
      <formula>$AH$3</formula>
    </cfRule>
  </conditionalFormatting>
  <conditionalFormatting sqref="BG101">
    <cfRule type="cellIs" dxfId="2228" priority="7778" operator="equal">
      <formula>$AH$3</formula>
    </cfRule>
  </conditionalFormatting>
  <conditionalFormatting sqref="BG101">
    <cfRule type="cellIs" dxfId="2227" priority="7777" operator="greaterThan">
      <formula>$AH$3</formula>
    </cfRule>
  </conditionalFormatting>
  <conditionalFormatting sqref="BG102">
    <cfRule type="cellIs" dxfId="2226" priority="7776" operator="equal">
      <formula>$AH$3</formula>
    </cfRule>
  </conditionalFormatting>
  <conditionalFormatting sqref="BG102">
    <cfRule type="cellIs" dxfId="2225" priority="7775" operator="greaterThan">
      <formula>$AH$3</formula>
    </cfRule>
  </conditionalFormatting>
  <conditionalFormatting sqref="AT102">
    <cfRule type="cellIs" dxfId="2224" priority="7774" operator="equal">
      <formula>$AH$3</formula>
    </cfRule>
  </conditionalFormatting>
  <conditionalFormatting sqref="AT102">
    <cfRule type="cellIs" dxfId="2223" priority="7773" operator="greaterThan">
      <formula>$AH$3</formula>
    </cfRule>
  </conditionalFormatting>
  <conditionalFormatting sqref="AS104:BF104">
    <cfRule type="cellIs" dxfId="2222" priority="7772" operator="equal">
      <formula>$AH$3</formula>
    </cfRule>
  </conditionalFormatting>
  <conditionalFormatting sqref="AT90">
    <cfRule type="cellIs" dxfId="2221" priority="7771" operator="equal">
      <formula>$AH$3</formula>
    </cfRule>
  </conditionalFormatting>
  <conditionalFormatting sqref="AS89">
    <cfRule type="cellIs" dxfId="2220" priority="7769" operator="equal">
      <formula>$AH$3</formula>
    </cfRule>
  </conditionalFormatting>
  <conditionalFormatting sqref="BF102">
    <cfRule type="cellIs" dxfId="2219" priority="7768" operator="equal">
      <formula>$AH$3</formula>
    </cfRule>
  </conditionalFormatting>
  <conditionalFormatting sqref="BG103">
    <cfRule type="cellIs" dxfId="2218" priority="7767" operator="equal">
      <formula>$AH$3</formula>
    </cfRule>
  </conditionalFormatting>
  <conditionalFormatting sqref="AT91">
    <cfRule type="cellIs" dxfId="2217" priority="7766" operator="equal">
      <formula>$AH$3</formula>
    </cfRule>
  </conditionalFormatting>
  <conditionalFormatting sqref="AU90">
    <cfRule type="cellIs" dxfId="2216" priority="7765" operator="equal">
      <formula>$AH$3</formula>
    </cfRule>
  </conditionalFormatting>
  <conditionalFormatting sqref="AU92">
    <cfRule type="cellIs" dxfId="2215" priority="7764" operator="equal">
      <formula>$AH$3</formula>
    </cfRule>
  </conditionalFormatting>
  <conditionalFormatting sqref="AV92">
    <cfRule type="cellIs" dxfId="2214" priority="7763" operator="equal">
      <formula>$AH$3</formula>
    </cfRule>
  </conditionalFormatting>
  <conditionalFormatting sqref="AV91">
    <cfRule type="cellIs" dxfId="2213" priority="7762" operator="equal">
      <formula>$AH$3</formula>
    </cfRule>
  </conditionalFormatting>
  <conditionalFormatting sqref="AV93">
    <cfRule type="cellIs" dxfId="2212" priority="7761" operator="equal">
      <formula>$AH$3</formula>
    </cfRule>
  </conditionalFormatting>
  <conditionalFormatting sqref="AW93">
    <cfRule type="cellIs" dxfId="2211" priority="7760" operator="equal">
      <formula>$AH$3</formula>
    </cfRule>
  </conditionalFormatting>
  <conditionalFormatting sqref="AW92">
    <cfRule type="cellIs" dxfId="2210" priority="7759" operator="equal">
      <formula>$AH$3</formula>
    </cfRule>
  </conditionalFormatting>
  <conditionalFormatting sqref="AW94">
    <cfRule type="cellIs" dxfId="2209" priority="7758" operator="equal">
      <formula>$AH$3</formula>
    </cfRule>
  </conditionalFormatting>
  <conditionalFormatting sqref="AX94">
    <cfRule type="cellIs" dxfId="2208" priority="7757" operator="equal">
      <formula>$AH$3</formula>
    </cfRule>
  </conditionalFormatting>
  <conditionalFormatting sqref="AX93">
    <cfRule type="cellIs" dxfId="2207" priority="7756" operator="equal">
      <formula>$AH$3</formula>
    </cfRule>
  </conditionalFormatting>
  <conditionalFormatting sqref="AX95">
    <cfRule type="cellIs" dxfId="2206" priority="7755" operator="equal">
      <formula>$AH$3</formula>
    </cfRule>
  </conditionalFormatting>
  <conditionalFormatting sqref="AY95">
    <cfRule type="cellIs" dxfId="2205" priority="7754" operator="equal">
      <formula>$AH$3</formula>
    </cfRule>
  </conditionalFormatting>
  <conditionalFormatting sqref="AY94">
    <cfRule type="cellIs" dxfId="2204" priority="7753" operator="equal">
      <formula>$AH$3</formula>
    </cfRule>
  </conditionalFormatting>
  <conditionalFormatting sqref="AY96">
    <cfRule type="cellIs" dxfId="2203" priority="7752" operator="equal">
      <formula>$AH$3</formula>
    </cfRule>
  </conditionalFormatting>
  <conditionalFormatting sqref="AZ96">
    <cfRule type="cellIs" dxfId="2202" priority="7751" operator="equal">
      <formula>$AH$3</formula>
    </cfRule>
  </conditionalFormatting>
  <conditionalFormatting sqref="AZ95">
    <cfRule type="cellIs" dxfId="2201" priority="7750" operator="equal">
      <formula>$AH$3</formula>
    </cfRule>
  </conditionalFormatting>
  <conditionalFormatting sqref="AZ97">
    <cfRule type="cellIs" dxfId="2200" priority="7749" operator="equal">
      <formula>$AH$3</formula>
    </cfRule>
  </conditionalFormatting>
  <conditionalFormatting sqref="BA97">
    <cfRule type="cellIs" dxfId="2199" priority="7748" operator="equal">
      <formula>$AH$3</formula>
    </cfRule>
  </conditionalFormatting>
  <conditionalFormatting sqref="BA96">
    <cfRule type="cellIs" dxfId="2198" priority="7747" operator="equal">
      <formula>$AH$3</formula>
    </cfRule>
  </conditionalFormatting>
  <conditionalFormatting sqref="BA98">
    <cfRule type="cellIs" dxfId="2197" priority="7746" operator="equal">
      <formula>$AH$3</formula>
    </cfRule>
  </conditionalFormatting>
  <conditionalFormatting sqref="BB98">
    <cfRule type="cellIs" dxfId="2196" priority="7745" operator="equal">
      <formula>$AH$3</formula>
    </cfRule>
  </conditionalFormatting>
  <conditionalFormatting sqref="BB97">
    <cfRule type="cellIs" dxfId="2195" priority="7744" operator="equal">
      <formula>$AH$3</formula>
    </cfRule>
  </conditionalFormatting>
  <conditionalFormatting sqref="BB99">
    <cfRule type="cellIs" dxfId="2194" priority="7743" operator="equal">
      <formula>$AH$3</formula>
    </cfRule>
  </conditionalFormatting>
  <conditionalFormatting sqref="BC99">
    <cfRule type="cellIs" dxfId="2193" priority="7742" operator="equal">
      <formula>$AH$3</formula>
    </cfRule>
  </conditionalFormatting>
  <conditionalFormatting sqref="BC98">
    <cfRule type="cellIs" dxfId="2192" priority="7741" operator="equal">
      <formula>$AH$3</formula>
    </cfRule>
  </conditionalFormatting>
  <conditionalFormatting sqref="BC100">
    <cfRule type="cellIs" dxfId="2191" priority="7740" operator="equal">
      <formula>$AH$3</formula>
    </cfRule>
  </conditionalFormatting>
  <conditionalFormatting sqref="BD100">
    <cfRule type="cellIs" dxfId="2190" priority="7739" operator="equal">
      <formula>$AH$3</formula>
    </cfRule>
  </conditionalFormatting>
  <conditionalFormatting sqref="BD99">
    <cfRule type="cellIs" dxfId="2189" priority="7738" operator="equal">
      <formula>$AH$3</formula>
    </cfRule>
  </conditionalFormatting>
  <conditionalFormatting sqref="BD101">
    <cfRule type="cellIs" dxfId="2188" priority="7737" operator="equal">
      <formula>$AH$3</formula>
    </cfRule>
  </conditionalFormatting>
  <conditionalFormatting sqref="BE101">
    <cfRule type="cellIs" dxfId="2187" priority="7736" operator="equal">
      <formula>$AH$3</formula>
    </cfRule>
  </conditionalFormatting>
  <conditionalFormatting sqref="BE100">
    <cfRule type="cellIs" dxfId="2186" priority="7735" operator="equal">
      <formula>$AH$3</formula>
    </cfRule>
  </conditionalFormatting>
  <conditionalFormatting sqref="BE102">
    <cfRule type="cellIs" dxfId="2185" priority="7734" operator="equal">
      <formula>$AH$3</formula>
    </cfRule>
  </conditionalFormatting>
  <conditionalFormatting sqref="BF101">
    <cfRule type="cellIs" dxfId="2184" priority="7733" operator="equal">
      <formula>$AH$3</formula>
    </cfRule>
  </conditionalFormatting>
  <conditionalFormatting sqref="AU47">
    <cfRule type="cellIs" dxfId="2183" priority="7732" operator="equal">
      <formula>$AH$3</formula>
    </cfRule>
  </conditionalFormatting>
  <conditionalFormatting sqref="AU49:AU58">
    <cfRule type="cellIs" dxfId="2182" priority="7731" operator="equal">
      <formula>$AH$3</formula>
    </cfRule>
  </conditionalFormatting>
  <conditionalFormatting sqref="AU49:AU58">
    <cfRule type="cellIs" dxfId="2181" priority="7730" operator="greaterThan">
      <formula>$AH$3</formula>
    </cfRule>
  </conditionalFormatting>
  <conditionalFormatting sqref="AU70:AU79">
    <cfRule type="cellIs" dxfId="2180" priority="7729" operator="equal">
      <formula>$AH$3</formula>
    </cfRule>
  </conditionalFormatting>
  <conditionalFormatting sqref="AU70:AU79">
    <cfRule type="cellIs" dxfId="2179" priority="7728" operator="greaterThan">
      <formula>$AH$3</formula>
    </cfRule>
  </conditionalFormatting>
  <conditionalFormatting sqref="AU93:AU102">
    <cfRule type="cellIs" dxfId="2178" priority="7727" operator="equal">
      <formula>$AH$3</formula>
    </cfRule>
  </conditionalFormatting>
  <conditionalFormatting sqref="AU93:AU102">
    <cfRule type="cellIs" dxfId="2177" priority="7726" operator="greaterThan">
      <formula>$AH$3</formula>
    </cfRule>
  </conditionalFormatting>
  <conditionalFormatting sqref="AU91">
    <cfRule type="cellIs" dxfId="2176" priority="7725" operator="equal">
      <formula>$AH$3</formula>
    </cfRule>
  </conditionalFormatting>
  <conditionalFormatting sqref="AU68">
    <cfRule type="cellIs" dxfId="2175" priority="7724" operator="equal">
      <formula>$AH$3</formula>
    </cfRule>
  </conditionalFormatting>
  <conditionalFormatting sqref="C34:AG34">
    <cfRule type="cellIs" dxfId="2174" priority="7102" operator="equal">
      <formula>$AH$3</formula>
    </cfRule>
  </conditionalFormatting>
  <conditionalFormatting sqref="C4:C29 AG3:AG33 F33:AF33 C3:AF3">
    <cfRule type="cellIs" dxfId="2173" priority="7572" operator="equal">
      <formula>$AH$3</formula>
    </cfRule>
  </conditionalFormatting>
  <conditionalFormatting sqref="H5:H25 L5:L21 N5:N19 P5:P17 R5:R15 T5:T13 V5:V11 X5:X9 Z5:Z7 AB5 AD10:AD32 AB12:AB32 Z14:Z32 X16:X32 V18:V32 T20:T32 P24:P32 R22:R32 N26:N32 L28:L32 J30:J32 AF8:AF32 D4:AB4 F5:F27 J5:J23">
    <cfRule type="cellIs" dxfId="2172" priority="7443" operator="equal">
      <formula>$AH$3</formula>
    </cfRule>
  </conditionalFormatting>
  <conditionalFormatting sqref="C30 G31 K27 C31:D31 AE7 AC9 AA11 Y13 W15 U17 S19 Q21 O23 M25 I29">
    <cfRule type="cellIs" dxfId="2171" priority="7570" operator="equal">
      <formula>$AH$3</formula>
    </cfRule>
  </conditionalFormatting>
  <conditionalFormatting sqref="H28 C32:C33 J26 L24 N22 V14 X12 Z10 AB8 AD6 AF4 R18 P20 T16 F30">
    <cfRule type="cellIs" dxfId="2170" priority="7251" operator="equal">
      <formula>$AH$3</formula>
    </cfRule>
  </conditionalFormatting>
  <conditionalFormatting sqref="C4:C29 P24 AG3:AG33 F33:AF33 H5:H25 L5:L21 N5:N19 P5:P17 R5:R15 T5:T13 V5:V11 X5:X9 Z5:Z7 AB5 AD10:AD24 AD26:AD32 AB12:AB24 AB26:AB32 Z14:Z24 Z26:Z32 X16:X24 X26:X32 V18:V24 V26:V32 T20:T24 T26:T32 P26:P32 R26:R32 R22:R24 N26:N32 L28:L32 J30:J32 AF26:AF32 AF8:AF24 D4:AB4 F5:F27 C3:AF3 J5:J23">
    <cfRule type="cellIs" dxfId="2169" priority="7436" operator="greaterThan">
      <formula>$AH$3</formula>
    </cfRule>
  </conditionalFormatting>
  <conditionalFormatting sqref="P25 AD25 AB25 Z25 X25 V25 T25 R25 AF25">
    <cfRule type="cellIs" dxfId="2168" priority="7567" operator="greaterThan">
      <formula>$AH$3</formula>
    </cfRule>
  </conditionalFormatting>
  <conditionalFormatting sqref="D4:D27">
    <cfRule type="cellIs" dxfId="2167" priority="7565" operator="equal">
      <formula>$AH$3</formula>
    </cfRule>
  </conditionalFormatting>
  <conditionalFormatting sqref="D4:D27">
    <cfRule type="cellIs" dxfId="2166" priority="7444" operator="greaterThan">
      <formula>$AH$3</formula>
    </cfRule>
  </conditionalFormatting>
  <conditionalFormatting sqref="E3">
    <cfRule type="expression" dxfId="2165" priority="7438">
      <formula>"OU(results!$M$2=""bmd"";results!$M$2=""ad"")"</formula>
    </cfRule>
  </conditionalFormatting>
  <conditionalFormatting sqref="G5:G25">
    <cfRule type="cellIs" dxfId="2164" priority="7516" operator="equal">
      <formula>$AH$3</formula>
    </cfRule>
  </conditionalFormatting>
  <conditionalFormatting sqref="G5:G25">
    <cfRule type="cellIs" dxfId="2163" priority="7515" operator="greaterThan">
      <formula>$AH$3</formula>
    </cfRule>
  </conditionalFormatting>
  <conditionalFormatting sqref="I5:I22">
    <cfRule type="cellIs" dxfId="2162" priority="7513" operator="equal">
      <formula>$AH$3</formula>
    </cfRule>
  </conditionalFormatting>
  <conditionalFormatting sqref="I5:I22">
    <cfRule type="cellIs" dxfId="2161" priority="7512" operator="greaterThan">
      <formula>$AH$3</formula>
    </cfRule>
  </conditionalFormatting>
  <conditionalFormatting sqref="K5:K21">
    <cfRule type="cellIs" dxfId="2160" priority="7510" operator="equal">
      <formula>$AH$3</formula>
    </cfRule>
  </conditionalFormatting>
  <conditionalFormatting sqref="K5:K21">
    <cfRule type="cellIs" dxfId="2159" priority="7509" operator="greaterThan">
      <formula>$AH$3</formula>
    </cfRule>
  </conditionalFormatting>
  <conditionalFormatting sqref="M5:M19">
    <cfRule type="cellIs" dxfId="2158" priority="7507" operator="equal">
      <formula>$AH$3</formula>
    </cfRule>
  </conditionalFormatting>
  <conditionalFormatting sqref="M5:M19">
    <cfRule type="cellIs" dxfId="2157" priority="7506" operator="greaterThan">
      <formula>$AH$3</formula>
    </cfRule>
  </conditionalFormatting>
  <conditionalFormatting sqref="O5:O17">
    <cfRule type="cellIs" dxfId="2156" priority="7504" operator="equal">
      <formula>$AH$3</formula>
    </cfRule>
  </conditionalFormatting>
  <conditionalFormatting sqref="O5:O17">
    <cfRule type="cellIs" dxfId="2155" priority="7503" operator="greaterThan">
      <formula>$AH$3</formula>
    </cfRule>
  </conditionalFormatting>
  <conditionalFormatting sqref="Q5:Q15">
    <cfRule type="cellIs" dxfId="2154" priority="7501" operator="equal">
      <formula>$AH$3</formula>
    </cfRule>
  </conditionalFormatting>
  <conditionalFormatting sqref="Q5:Q15">
    <cfRule type="cellIs" dxfId="2153" priority="7500" operator="greaterThan">
      <formula>$AH$3</formula>
    </cfRule>
  </conditionalFormatting>
  <conditionalFormatting sqref="S5:S13">
    <cfRule type="cellIs" dxfId="2152" priority="7498" operator="equal">
      <formula>$AH$3</formula>
    </cfRule>
  </conditionalFormatting>
  <conditionalFormatting sqref="S5:S13">
    <cfRule type="cellIs" dxfId="2151" priority="7497" operator="greaterThan">
      <formula>$AH$3</formula>
    </cfRule>
  </conditionalFormatting>
  <conditionalFormatting sqref="U5:U11">
    <cfRule type="cellIs" dxfId="2150" priority="7495" operator="equal">
      <formula>$AH$3</formula>
    </cfRule>
  </conditionalFormatting>
  <conditionalFormatting sqref="U5:U11">
    <cfRule type="cellIs" dxfId="2149" priority="7494" operator="greaterThan">
      <formula>$AH$3</formula>
    </cfRule>
  </conditionalFormatting>
  <conditionalFormatting sqref="W5:W9">
    <cfRule type="cellIs" dxfId="2148" priority="7492" operator="equal">
      <formula>$AH$3</formula>
    </cfRule>
  </conditionalFormatting>
  <conditionalFormatting sqref="W5:W9">
    <cfRule type="cellIs" dxfId="2147" priority="7491" operator="greaterThan">
      <formula>$AH$3</formula>
    </cfRule>
  </conditionalFormatting>
  <conditionalFormatting sqref="Y5:Y7">
    <cfRule type="cellIs" dxfId="2146" priority="7489" operator="equal">
      <formula>$AH$3</formula>
    </cfRule>
  </conditionalFormatting>
  <conditionalFormatting sqref="Y5:Y7">
    <cfRule type="cellIs" dxfId="2145" priority="7488" operator="greaterThan">
      <formula>$AH$3</formula>
    </cfRule>
  </conditionalFormatting>
  <conditionalFormatting sqref="AA5">
    <cfRule type="cellIs" dxfId="2144" priority="7486" operator="equal">
      <formula>$AH$3</formula>
    </cfRule>
  </conditionalFormatting>
  <conditionalFormatting sqref="AA5">
    <cfRule type="cellIs" dxfId="2143" priority="7485" operator="greaterThan">
      <formula>$AH$3</formula>
    </cfRule>
  </conditionalFormatting>
  <conditionalFormatting sqref="AC12:AC32">
    <cfRule type="cellIs" dxfId="2142" priority="7480" operator="equal">
      <formula>$AH$3</formula>
    </cfRule>
  </conditionalFormatting>
  <conditionalFormatting sqref="AC12:AC32">
    <cfRule type="cellIs" dxfId="2141" priority="7479" operator="greaterThan">
      <formula>$AH$3</formula>
    </cfRule>
  </conditionalFormatting>
  <conditionalFormatting sqref="AA14:AA32">
    <cfRule type="cellIs" dxfId="2140" priority="7477" operator="equal">
      <formula>$AH$3</formula>
    </cfRule>
  </conditionalFormatting>
  <conditionalFormatting sqref="AA14:AA32">
    <cfRule type="cellIs" dxfId="2139" priority="7476" operator="greaterThan">
      <formula>$AH$3</formula>
    </cfRule>
  </conditionalFormatting>
  <conditionalFormatting sqref="Y16:Y32">
    <cfRule type="cellIs" dxfId="2138" priority="7474" operator="equal">
      <formula>$AH$3</formula>
    </cfRule>
  </conditionalFormatting>
  <conditionalFormatting sqref="Y16:Y32">
    <cfRule type="cellIs" dxfId="2137" priority="7473" operator="greaterThan">
      <formula>$AH$3</formula>
    </cfRule>
  </conditionalFormatting>
  <conditionalFormatting sqref="W18:W32">
    <cfRule type="cellIs" dxfId="2136" priority="7471" operator="equal">
      <formula>$AH$3</formula>
    </cfRule>
  </conditionalFormatting>
  <conditionalFormatting sqref="W18:W32">
    <cfRule type="cellIs" dxfId="2135" priority="7470" operator="greaterThan">
      <formula>$AH$3</formula>
    </cfRule>
  </conditionalFormatting>
  <conditionalFormatting sqref="U20:U32">
    <cfRule type="cellIs" dxfId="2134" priority="7468" operator="equal">
      <formula>$AH$3</formula>
    </cfRule>
  </conditionalFormatting>
  <conditionalFormatting sqref="U20:U32">
    <cfRule type="cellIs" dxfId="2133" priority="7467" operator="greaterThan">
      <formula>$AH$3</formula>
    </cfRule>
  </conditionalFormatting>
  <conditionalFormatting sqref="S22:S32">
    <cfRule type="cellIs" dxfId="2132" priority="7465" operator="equal">
      <formula>$AH$3</formula>
    </cfRule>
  </conditionalFormatting>
  <conditionalFormatting sqref="S22:S32">
    <cfRule type="cellIs" dxfId="2131" priority="7464" operator="greaterThan">
      <formula>$AH$3</formula>
    </cfRule>
  </conditionalFormatting>
  <conditionalFormatting sqref="Q24:Q32">
    <cfRule type="cellIs" dxfId="2130" priority="7462" operator="equal">
      <formula>$AH$3</formula>
    </cfRule>
  </conditionalFormatting>
  <conditionalFormatting sqref="Q24:Q32">
    <cfRule type="cellIs" dxfId="2129" priority="7461" operator="greaterThan">
      <formula>$AH$3</formula>
    </cfRule>
  </conditionalFormatting>
  <conditionalFormatting sqref="O26:O32">
    <cfRule type="cellIs" dxfId="2128" priority="7459" operator="equal">
      <formula>$AH$3</formula>
    </cfRule>
  </conditionalFormatting>
  <conditionalFormatting sqref="O26:O32">
    <cfRule type="cellIs" dxfId="2127" priority="7458" operator="greaterThan">
      <formula>$AH$3</formula>
    </cfRule>
  </conditionalFormatting>
  <conditionalFormatting sqref="M28:M32">
    <cfRule type="cellIs" dxfId="2126" priority="7456" operator="equal">
      <formula>$AH$3</formula>
    </cfRule>
  </conditionalFormatting>
  <conditionalFormatting sqref="M28:M32">
    <cfRule type="cellIs" dxfId="2125" priority="7455" operator="greaterThan">
      <formula>$AH$3</formula>
    </cfRule>
  </conditionalFormatting>
  <conditionalFormatting sqref="K30:K32">
    <cfRule type="cellIs" dxfId="2124" priority="7453" operator="equal">
      <formula>$AH$3</formula>
    </cfRule>
  </conditionalFormatting>
  <conditionalFormatting sqref="K30:K32">
    <cfRule type="cellIs" dxfId="2123" priority="7452" operator="greaterThan">
      <formula>$AH$3</formula>
    </cfRule>
  </conditionalFormatting>
  <conditionalFormatting sqref="I32">
    <cfRule type="cellIs" dxfId="2122" priority="7450" operator="equal">
      <formula>$AH$3</formula>
    </cfRule>
  </conditionalFormatting>
  <conditionalFormatting sqref="I32">
    <cfRule type="cellIs" dxfId="2121" priority="7449" operator="greaterThan">
      <formula>$AH$3</formula>
    </cfRule>
  </conditionalFormatting>
  <conditionalFormatting sqref="AE10:AE32">
    <cfRule type="cellIs" dxfId="2120" priority="7447" operator="equal">
      <formula>$AH$3</formula>
    </cfRule>
  </conditionalFormatting>
  <conditionalFormatting sqref="AE10:AE32">
    <cfRule type="cellIs" dxfId="2119" priority="7446" operator="greaterThan">
      <formula>$AH$3</formula>
    </cfRule>
  </conditionalFormatting>
  <conditionalFormatting sqref="E5:E27">
    <cfRule type="cellIs" dxfId="2118" priority="7442" operator="equal">
      <formula>$AH$3</formula>
    </cfRule>
  </conditionalFormatting>
  <conditionalFormatting sqref="E5:E27">
    <cfRule type="cellIs" dxfId="2117" priority="7441" operator="greaterThan">
      <formula>$AH$3</formula>
    </cfRule>
  </conditionalFormatting>
  <conditionalFormatting sqref="E5:E27">
    <cfRule type="expression" dxfId="2116" priority="7439">
      <formula>"OU(results!$M$2=""bmd"";results!$M$2=""ad"")"</formula>
    </cfRule>
  </conditionalFormatting>
  <conditionalFormatting sqref="D3">
    <cfRule type="expression" dxfId="2115" priority="7435">
      <formula>"OU(results!$M$2=""bmd"";results!$M$2=""ad"")"</formula>
    </cfRule>
  </conditionalFormatting>
  <conditionalFormatting sqref="D3">
    <cfRule type="expression" dxfId="2114" priority="7433">
      <formula>"OU(results!$M$2=""bmd"";results!$M$2=""ad"")"</formula>
    </cfRule>
  </conditionalFormatting>
  <conditionalFormatting sqref="E33">
    <cfRule type="cellIs" dxfId="2113" priority="7424" operator="equal">
      <formula>$AH$3</formula>
    </cfRule>
  </conditionalFormatting>
  <conditionalFormatting sqref="E33">
    <cfRule type="cellIs" dxfId="2112" priority="7423" operator="greaterThan">
      <formula>$AH$3</formula>
    </cfRule>
  </conditionalFormatting>
  <conditionalFormatting sqref="E33">
    <cfRule type="expression" dxfId="2111" priority="7421">
      <formula>"OU(results!$M$2=""bmd"";results!$M$2=""ad"")"</formula>
    </cfRule>
  </conditionalFormatting>
  <conditionalFormatting sqref="G27">
    <cfRule type="cellIs" dxfId="2110" priority="7419" operator="equal">
      <formula>$AH$3</formula>
    </cfRule>
  </conditionalFormatting>
  <conditionalFormatting sqref="G32">
    <cfRule type="cellIs" dxfId="2109" priority="7412" operator="equal">
      <formula>$AH$3</formula>
    </cfRule>
  </conditionalFormatting>
  <conditionalFormatting sqref="G32">
    <cfRule type="cellIs" dxfId="2108" priority="7411" operator="greaterThan">
      <formula>$AH$3</formula>
    </cfRule>
  </conditionalFormatting>
  <conditionalFormatting sqref="G30">
    <cfRule type="cellIs" dxfId="2107" priority="7409" operator="equal">
      <formula>$AH$3</formula>
    </cfRule>
  </conditionalFormatting>
  <conditionalFormatting sqref="I28">
    <cfRule type="cellIs" dxfId="2106" priority="7408" operator="equal">
      <formula>$AH$3</formula>
    </cfRule>
  </conditionalFormatting>
  <conditionalFormatting sqref="I25">
    <cfRule type="cellIs" dxfId="2105" priority="7407" operator="equal">
      <formula>$AH$3</formula>
    </cfRule>
  </conditionalFormatting>
  <conditionalFormatting sqref="K23">
    <cfRule type="cellIs" dxfId="2104" priority="7404" operator="equal">
      <formula>$AH$3</formula>
    </cfRule>
  </conditionalFormatting>
  <conditionalFormatting sqref="M21">
    <cfRule type="cellIs" dxfId="2103" priority="7403" operator="equal">
      <formula>$AH$3</formula>
    </cfRule>
  </conditionalFormatting>
  <conditionalFormatting sqref="O19">
    <cfRule type="cellIs" dxfId="2102" priority="7402" operator="equal">
      <formula>$AH$3</formula>
    </cfRule>
  </conditionalFormatting>
  <conditionalFormatting sqref="Q17">
    <cfRule type="cellIs" dxfId="2101" priority="7401" operator="equal">
      <formula>$AH$3</formula>
    </cfRule>
  </conditionalFormatting>
  <conditionalFormatting sqref="S15">
    <cfRule type="cellIs" dxfId="2100" priority="7400" operator="equal">
      <formula>$AH$3</formula>
    </cfRule>
  </conditionalFormatting>
  <conditionalFormatting sqref="U13">
    <cfRule type="cellIs" dxfId="2099" priority="7399" operator="equal">
      <formula>$AH$3</formula>
    </cfRule>
  </conditionalFormatting>
  <conditionalFormatting sqref="W11">
    <cfRule type="cellIs" dxfId="2098" priority="7398" operator="equal">
      <formula>$AH$3</formula>
    </cfRule>
  </conditionalFormatting>
  <conditionalFormatting sqref="Y9">
    <cfRule type="cellIs" dxfId="2097" priority="7397" operator="equal">
      <formula>$AH$3</formula>
    </cfRule>
  </conditionalFormatting>
  <conditionalFormatting sqref="AA7">
    <cfRule type="cellIs" dxfId="2096" priority="7396" operator="equal">
      <formula>$AH$3</formula>
    </cfRule>
  </conditionalFormatting>
  <conditionalFormatting sqref="AC5">
    <cfRule type="cellIs" dxfId="2095" priority="7395" operator="equal">
      <formula>$AH$3</formula>
    </cfRule>
  </conditionalFormatting>
  <conditionalFormatting sqref="Q20">
    <cfRule type="cellIs" dxfId="2094" priority="7393" operator="equal">
      <formula>$AH$3</formula>
    </cfRule>
  </conditionalFormatting>
  <conditionalFormatting sqref="O22">
    <cfRule type="cellIs" dxfId="2093" priority="7391" operator="equal">
      <formula>$AH$3</formula>
    </cfRule>
  </conditionalFormatting>
  <conditionalFormatting sqref="M24">
    <cfRule type="cellIs" dxfId="2092" priority="7389" operator="equal">
      <formula>$AH$3</formula>
    </cfRule>
  </conditionalFormatting>
  <conditionalFormatting sqref="K26">
    <cfRule type="cellIs" dxfId="2091" priority="7388" operator="equal">
      <formula>$AH$3</formula>
    </cfRule>
  </conditionalFormatting>
  <conditionalFormatting sqref="AE6">
    <cfRule type="cellIs" dxfId="2090" priority="7380" operator="equal">
      <formula>$AH$3</formula>
    </cfRule>
  </conditionalFormatting>
  <conditionalFormatting sqref="AC8">
    <cfRule type="cellIs" dxfId="2089" priority="7379" operator="equal">
      <formula>$AH$3</formula>
    </cfRule>
  </conditionalFormatting>
  <conditionalFormatting sqref="AA10">
    <cfRule type="cellIs" dxfId="2088" priority="7378" operator="equal">
      <formula>$AH$3</formula>
    </cfRule>
  </conditionalFormatting>
  <conditionalFormatting sqref="Y12">
    <cfRule type="cellIs" dxfId="2087" priority="7377" operator="equal">
      <formula>$AH$3</formula>
    </cfRule>
  </conditionalFormatting>
  <conditionalFormatting sqref="W14">
    <cfRule type="cellIs" dxfId="2086" priority="7376" operator="equal">
      <formula>$AH$3</formula>
    </cfRule>
  </conditionalFormatting>
  <conditionalFormatting sqref="U16">
    <cfRule type="cellIs" dxfId="2085" priority="7375" operator="equal">
      <formula>$AH$3</formula>
    </cfRule>
  </conditionalFormatting>
  <conditionalFormatting sqref="E29">
    <cfRule type="cellIs" dxfId="2084" priority="7374" operator="equal">
      <formula>$AH$3</formula>
    </cfRule>
  </conditionalFormatting>
  <conditionalFormatting sqref="S18">
    <cfRule type="cellIs" dxfId="2083" priority="7372" operator="equal">
      <formula>$AH$3</formula>
    </cfRule>
  </conditionalFormatting>
  <conditionalFormatting sqref="E32">
    <cfRule type="cellIs" dxfId="2082" priority="7369" operator="equal">
      <formula>$AH$3</formula>
    </cfRule>
  </conditionalFormatting>
  <conditionalFormatting sqref="K28:K29">
    <cfRule type="cellIs" dxfId="2081" priority="7358" operator="equal">
      <formula>$AH$3</formula>
    </cfRule>
  </conditionalFormatting>
  <conditionalFormatting sqref="K28:K29">
    <cfRule type="cellIs" dxfId="2080" priority="7357" operator="greaterThan">
      <formula>$AH$3</formula>
    </cfRule>
  </conditionalFormatting>
  <conditionalFormatting sqref="I30:I31">
    <cfRule type="cellIs" dxfId="2079" priority="7355" operator="equal">
      <formula>$AH$3</formula>
    </cfRule>
  </conditionalFormatting>
  <conditionalFormatting sqref="I30:I31">
    <cfRule type="cellIs" dxfId="2078" priority="7354" operator="greaterThan">
      <formula>$AH$3</formula>
    </cfRule>
  </conditionalFormatting>
  <conditionalFormatting sqref="M26:M27">
    <cfRule type="cellIs" dxfId="2077" priority="7352" operator="equal">
      <formula>$AH$3</formula>
    </cfRule>
  </conditionalFormatting>
  <conditionalFormatting sqref="M26:M27">
    <cfRule type="cellIs" dxfId="2076" priority="7351" operator="greaterThan">
      <formula>$AH$3</formula>
    </cfRule>
  </conditionalFormatting>
  <conditionalFormatting sqref="O24:O25">
    <cfRule type="cellIs" dxfId="2075" priority="7349" operator="equal">
      <formula>$AH$3</formula>
    </cfRule>
  </conditionalFormatting>
  <conditionalFormatting sqref="O24:O25">
    <cfRule type="cellIs" dxfId="2074" priority="7348" operator="greaterThan">
      <formula>$AH$3</formula>
    </cfRule>
  </conditionalFormatting>
  <conditionalFormatting sqref="Q22:Q23">
    <cfRule type="cellIs" dxfId="2073" priority="7346" operator="equal">
      <formula>$AH$3</formula>
    </cfRule>
  </conditionalFormatting>
  <conditionalFormatting sqref="Q22:Q23">
    <cfRule type="cellIs" dxfId="2072" priority="7345" operator="greaterThan">
      <formula>$AH$3</formula>
    </cfRule>
  </conditionalFormatting>
  <conditionalFormatting sqref="S20:S21">
    <cfRule type="cellIs" dxfId="2071" priority="7343" operator="equal">
      <formula>$AH$3</formula>
    </cfRule>
  </conditionalFormatting>
  <conditionalFormatting sqref="S20:S21">
    <cfRule type="cellIs" dxfId="2070" priority="7342" operator="greaterThan">
      <formula>$AH$3</formula>
    </cfRule>
  </conditionalFormatting>
  <conditionalFormatting sqref="U18:U19">
    <cfRule type="cellIs" dxfId="2069" priority="7340" operator="equal">
      <formula>$AH$3</formula>
    </cfRule>
  </conditionalFormatting>
  <conditionalFormatting sqref="U18:U19">
    <cfRule type="cellIs" dxfId="2068" priority="7339" operator="greaterThan">
      <formula>$AH$3</formula>
    </cfRule>
  </conditionalFormatting>
  <conditionalFormatting sqref="W16:W17">
    <cfRule type="cellIs" dxfId="2067" priority="7337" operator="equal">
      <formula>$AH$3</formula>
    </cfRule>
  </conditionalFormatting>
  <conditionalFormatting sqref="W16:W17">
    <cfRule type="cellIs" dxfId="2066" priority="7336" operator="greaterThan">
      <formula>$AH$3</formula>
    </cfRule>
  </conditionalFormatting>
  <conditionalFormatting sqref="Y14:Y15">
    <cfRule type="cellIs" dxfId="2065" priority="7334" operator="equal">
      <formula>$AH$3</formula>
    </cfRule>
  </conditionalFormatting>
  <conditionalFormatting sqref="Y14:Y15">
    <cfRule type="cellIs" dxfId="2064" priority="7333" operator="greaterThan">
      <formula>$AH$3</formula>
    </cfRule>
  </conditionalFormatting>
  <conditionalFormatting sqref="AA12:AA13">
    <cfRule type="cellIs" dxfId="2063" priority="7331" operator="equal">
      <formula>$AH$3</formula>
    </cfRule>
  </conditionalFormatting>
  <conditionalFormatting sqref="AA12:AA13">
    <cfRule type="cellIs" dxfId="2062" priority="7330" operator="greaterThan">
      <formula>$AH$3</formula>
    </cfRule>
  </conditionalFormatting>
  <conditionalFormatting sqref="AC10:AC11">
    <cfRule type="cellIs" dxfId="2061" priority="7328" operator="equal">
      <formula>$AH$3</formula>
    </cfRule>
  </conditionalFormatting>
  <conditionalFormatting sqref="AC10:AC11">
    <cfRule type="cellIs" dxfId="2060" priority="7327" operator="greaterThan">
      <formula>$AH$3</formula>
    </cfRule>
  </conditionalFormatting>
  <conditionalFormatting sqref="AE8:AE9">
    <cfRule type="cellIs" dxfId="2059" priority="7325" operator="equal">
      <formula>$AH$3</formula>
    </cfRule>
  </conditionalFormatting>
  <conditionalFormatting sqref="AE8:AE9">
    <cfRule type="cellIs" dxfId="2058" priority="7324" operator="greaterThan">
      <formula>$AH$3</formula>
    </cfRule>
  </conditionalFormatting>
  <conditionalFormatting sqref="H32">
    <cfRule type="cellIs" dxfId="2057" priority="7280" operator="equal">
      <formula>$AH$3</formula>
    </cfRule>
  </conditionalFormatting>
  <conditionalFormatting sqref="H32">
    <cfRule type="cellIs" dxfId="2056" priority="7279" operator="greaterThan">
      <formula>$AH$3</formula>
    </cfRule>
  </conditionalFormatting>
  <conditionalFormatting sqref="AI24">
    <cfRule type="cellIs" dxfId="2055" priority="7263" operator="notEqual">
      <formula>0</formula>
    </cfRule>
  </conditionalFormatting>
  <conditionalFormatting sqref="T17:T18">
    <cfRule type="cellIs" dxfId="2054" priority="7249" operator="equal">
      <formula>$AH$3</formula>
    </cfRule>
  </conditionalFormatting>
  <conditionalFormatting sqref="T14:T15">
    <cfRule type="cellIs" dxfId="2053" priority="7247" operator="equal">
      <formula>$AH$3</formula>
    </cfRule>
  </conditionalFormatting>
  <conditionalFormatting sqref="V12:V13">
    <cfRule type="cellIs" dxfId="2052" priority="7245" operator="equal">
      <formula>$AH$3</formula>
    </cfRule>
  </conditionalFormatting>
  <conditionalFormatting sqref="X10:X11">
    <cfRule type="cellIs" dxfId="2051" priority="7243" operator="equal">
      <formula>$AH$3</formula>
    </cfRule>
  </conditionalFormatting>
  <conditionalFormatting sqref="Z8:Z9">
    <cfRule type="cellIs" dxfId="2050" priority="7241" operator="equal">
      <formula>$AH$3</formula>
    </cfRule>
  </conditionalFormatting>
  <conditionalFormatting sqref="AB7">
    <cfRule type="cellIs" dxfId="2049" priority="7239" operator="equal">
      <formula>$AH$3</formula>
    </cfRule>
  </conditionalFormatting>
  <conditionalFormatting sqref="AD4:AD5">
    <cfRule type="cellIs" dxfId="2048" priority="7237" operator="equal">
      <formula>$AH$3</formula>
    </cfRule>
  </conditionalFormatting>
  <conditionalFormatting sqref="R16:R17">
    <cfRule type="cellIs" dxfId="2047" priority="7235" operator="equal">
      <formula>$AH$3</formula>
    </cfRule>
  </conditionalFormatting>
  <conditionalFormatting sqref="P18:P19">
    <cfRule type="cellIs" dxfId="2046" priority="7233" operator="equal">
      <formula>$AH$3</formula>
    </cfRule>
  </conditionalFormatting>
  <conditionalFormatting sqref="N20:N21">
    <cfRule type="cellIs" dxfId="2045" priority="7231" operator="equal">
      <formula>$AH$3</formula>
    </cfRule>
  </conditionalFormatting>
  <conditionalFormatting sqref="L22:L23">
    <cfRule type="cellIs" dxfId="2044" priority="7229" operator="equal">
      <formula>$AH$3</formula>
    </cfRule>
  </conditionalFormatting>
  <conditionalFormatting sqref="J24:J25">
    <cfRule type="cellIs" dxfId="2043" priority="7227" operator="equal">
      <formula>$AH$3</formula>
    </cfRule>
  </conditionalFormatting>
  <conditionalFormatting sqref="H26:H27">
    <cfRule type="cellIs" dxfId="2042" priority="7225" operator="equal">
      <formula>$AH$3</formula>
    </cfRule>
  </conditionalFormatting>
  <conditionalFormatting sqref="F28:F29">
    <cfRule type="cellIs" dxfId="2041" priority="7223" operator="equal">
      <formula>$AH$3</formula>
    </cfRule>
  </conditionalFormatting>
  <conditionalFormatting sqref="F31:F32">
    <cfRule type="cellIs" dxfId="2040" priority="7221" operator="equal">
      <formula>$AH$3</formula>
    </cfRule>
  </conditionalFormatting>
  <conditionalFormatting sqref="R19:R20">
    <cfRule type="cellIs" dxfId="2039" priority="7209" operator="equal">
      <formula>$AH$3</formula>
    </cfRule>
  </conditionalFormatting>
  <conditionalFormatting sqref="P21:P22">
    <cfRule type="cellIs" dxfId="2038" priority="7207" operator="equal">
      <formula>$AH$3</formula>
    </cfRule>
  </conditionalFormatting>
  <conditionalFormatting sqref="N23:N24">
    <cfRule type="cellIs" dxfId="2037" priority="7205" operator="equal">
      <formula>$AH$3</formula>
    </cfRule>
  </conditionalFormatting>
  <conditionalFormatting sqref="L25:L26">
    <cfRule type="cellIs" dxfId="2036" priority="7203" operator="equal">
      <formula>$AH$3</formula>
    </cfRule>
  </conditionalFormatting>
  <conditionalFormatting sqref="J27:J28">
    <cfRule type="cellIs" dxfId="2035" priority="7201" operator="equal">
      <formula>$AH$3</formula>
    </cfRule>
  </conditionalFormatting>
  <conditionalFormatting sqref="H29:H30">
    <cfRule type="cellIs" dxfId="2034" priority="7199" operator="equal">
      <formula>$AH$3</formula>
    </cfRule>
  </conditionalFormatting>
  <conditionalFormatting sqref="V15:V16">
    <cfRule type="cellIs" dxfId="2033" priority="7197" operator="equal">
      <formula>$AH$3</formula>
    </cfRule>
  </conditionalFormatting>
  <conditionalFormatting sqref="X13:X14">
    <cfRule type="cellIs" dxfId="2032" priority="7193" operator="equal">
      <formula>$AH$3</formula>
    </cfRule>
  </conditionalFormatting>
  <conditionalFormatting sqref="Z11:Z12">
    <cfRule type="cellIs" dxfId="2031" priority="7191" operator="equal">
      <formula>$AH$3</formula>
    </cfRule>
  </conditionalFormatting>
  <conditionalFormatting sqref="AB9:AB10">
    <cfRule type="cellIs" dxfId="2030" priority="7189" operator="equal">
      <formula>$AH$3</formula>
    </cfRule>
  </conditionalFormatting>
  <conditionalFormatting sqref="AD7:AD8">
    <cfRule type="cellIs" dxfId="2029" priority="7187" operator="equal">
      <formula>$AH$3</formula>
    </cfRule>
  </conditionalFormatting>
  <conditionalFormatting sqref="AF5:AF6">
    <cfRule type="cellIs" dxfId="2028" priority="7185" operator="equal">
      <formula>$AH$3</formula>
    </cfRule>
  </conditionalFormatting>
  <conditionalFormatting sqref="AC7">
    <cfRule type="cellIs" dxfId="2027" priority="7184" operator="equal">
      <formula>$AH$3</formula>
    </cfRule>
  </conditionalFormatting>
  <conditionalFormatting sqref="AC6">
    <cfRule type="cellIs" dxfId="2026" priority="7183" operator="equal">
      <formula>$AH$3</formula>
    </cfRule>
  </conditionalFormatting>
  <conditionalFormatting sqref="AE5">
    <cfRule type="cellIs" dxfId="2025" priority="7182" operator="equal">
      <formula>$AH$3</formula>
    </cfRule>
  </conditionalFormatting>
  <conditionalFormatting sqref="AE4">
    <cfRule type="cellIs" dxfId="2024" priority="7181" operator="equal">
      <formula>$AH$3</formula>
    </cfRule>
  </conditionalFormatting>
  <conditionalFormatting sqref="AA8">
    <cfRule type="cellIs" dxfId="2023" priority="7180" operator="equal">
      <formula>$AH$3</formula>
    </cfRule>
  </conditionalFormatting>
  <conditionalFormatting sqref="Y10">
    <cfRule type="cellIs" dxfId="2022" priority="7179" operator="equal">
      <formula>$AH$3</formula>
    </cfRule>
  </conditionalFormatting>
  <conditionalFormatting sqref="AA9">
    <cfRule type="cellIs" dxfId="2021" priority="7178" operator="equal">
      <formula>$AH$3</formula>
    </cfRule>
  </conditionalFormatting>
  <conditionalFormatting sqref="Y11">
    <cfRule type="cellIs" dxfId="2020" priority="7177" operator="equal">
      <formula>$AH$3</formula>
    </cfRule>
  </conditionalFormatting>
  <conditionalFormatting sqref="W13">
    <cfRule type="cellIs" dxfId="2019" priority="7176" operator="equal">
      <formula>$AH$3</formula>
    </cfRule>
  </conditionalFormatting>
  <conditionalFormatting sqref="U15">
    <cfRule type="cellIs" dxfId="2018" priority="7175" operator="equal">
      <formula>$AH$3</formula>
    </cfRule>
  </conditionalFormatting>
  <conditionalFormatting sqref="S17">
    <cfRule type="cellIs" dxfId="2017" priority="7174" operator="equal">
      <formula>$AH$3</formula>
    </cfRule>
  </conditionalFormatting>
  <conditionalFormatting sqref="Q19">
    <cfRule type="cellIs" dxfId="2016" priority="7173" operator="equal">
      <formula>$AH$3</formula>
    </cfRule>
  </conditionalFormatting>
  <conditionalFormatting sqref="O21">
    <cfRule type="cellIs" dxfId="2015" priority="7172" operator="equal">
      <formula>$AH$3</formula>
    </cfRule>
  </conditionalFormatting>
  <conditionalFormatting sqref="M23">
    <cfRule type="cellIs" dxfId="2014" priority="7171" operator="equal">
      <formula>$AH$3</formula>
    </cfRule>
  </conditionalFormatting>
  <conditionalFormatting sqref="K25">
    <cfRule type="cellIs" dxfId="2013" priority="7170" operator="equal">
      <formula>$AH$3</formula>
    </cfRule>
  </conditionalFormatting>
  <conditionalFormatting sqref="I27">
    <cfRule type="cellIs" dxfId="2012" priority="7169" operator="equal">
      <formula>$AH$3</formula>
    </cfRule>
  </conditionalFormatting>
  <conditionalFormatting sqref="G29">
    <cfRule type="cellIs" dxfId="2011" priority="7168" operator="equal">
      <formula>$AH$3</formula>
    </cfRule>
  </conditionalFormatting>
  <conditionalFormatting sqref="E31">
    <cfRule type="cellIs" dxfId="2010" priority="7167" operator="equal">
      <formula>$AH$3</formula>
    </cfRule>
  </conditionalFormatting>
  <conditionalFormatting sqref="D32">
    <cfRule type="cellIs" dxfId="2009" priority="7166" operator="equal">
      <formula>$AH$3</formula>
    </cfRule>
  </conditionalFormatting>
  <conditionalFormatting sqref="D30">
    <cfRule type="cellIs" dxfId="2008" priority="7165" operator="equal">
      <formula>$AH$3</formula>
    </cfRule>
  </conditionalFormatting>
  <conditionalFormatting sqref="E30">
    <cfRule type="cellIs" dxfId="2007" priority="7164" operator="equal">
      <formula>$AH$3</formula>
    </cfRule>
  </conditionalFormatting>
  <conditionalFormatting sqref="G28">
    <cfRule type="cellIs" dxfId="2006" priority="7162" operator="equal">
      <formula>$AH$3</formula>
    </cfRule>
  </conditionalFormatting>
  <conditionalFormatting sqref="I26">
    <cfRule type="cellIs" dxfId="2005" priority="7161" operator="equal">
      <formula>$AH$3</formula>
    </cfRule>
  </conditionalFormatting>
  <conditionalFormatting sqref="K24">
    <cfRule type="cellIs" dxfId="2004" priority="7160" operator="equal">
      <formula>$AH$3</formula>
    </cfRule>
  </conditionalFormatting>
  <conditionalFormatting sqref="M22">
    <cfRule type="cellIs" dxfId="2003" priority="7159" operator="equal">
      <formula>$AH$3</formula>
    </cfRule>
  </conditionalFormatting>
  <conditionalFormatting sqref="O20">
    <cfRule type="cellIs" dxfId="2002" priority="7158" operator="equal">
      <formula>$AH$3</formula>
    </cfRule>
  </conditionalFormatting>
  <conditionalFormatting sqref="Q18">
    <cfRule type="cellIs" dxfId="2001" priority="7157" operator="equal">
      <formula>$AH$3</formula>
    </cfRule>
  </conditionalFormatting>
  <conditionalFormatting sqref="S16">
    <cfRule type="cellIs" dxfId="2000" priority="7156" operator="equal">
      <formula>$AH$3</formula>
    </cfRule>
  </conditionalFormatting>
  <conditionalFormatting sqref="U14">
    <cfRule type="cellIs" dxfId="1999" priority="7155" operator="equal">
      <formula>$AH$3</formula>
    </cfRule>
  </conditionalFormatting>
  <conditionalFormatting sqref="W12">
    <cfRule type="cellIs" dxfId="1998" priority="7154" operator="equal">
      <formula>$AH$3</formula>
    </cfRule>
  </conditionalFormatting>
  <conditionalFormatting sqref="AC4">
    <cfRule type="cellIs" dxfId="1997" priority="7151" operator="equal">
      <formula>$AH$3</formula>
    </cfRule>
  </conditionalFormatting>
  <conditionalFormatting sqref="AC4">
    <cfRule type="cellIs" dxfId="1996" priority="7150" operator="greaterThan">
      <formula>$AH$3</formula>
    </cfRule>
  </conditionalFormatting>
  <conditionalFormatting sqref="AB6">
    <cfRule type="cellIs" dxfId="1995" priority="7147" operator="equal">
      <formula>$AH$3</formula>
    </cfRule>
  </conditionalFormatting>
  <conditionalFormatting sqref="W10">
    <cfRule type="cellIs" dxfId="1994" priority="7146" operator="equal">
      <formula>$AH$3</formula>
    </cfRule>
  </conditionalFormatting>
  <conditionalFormatting sqref="W10">
    <cfRule type="cellIs" dxfId="1993" priority="7145" operator="greaterThan">
      <formula>$AH$3</formula>
    </cfRule>
  </conditionalFormatting>
  <conditionalFormatting sqref="U12">
    <cfRule type="cellIs" dxfId="1992" priority="7144" operator="equal">
      <formula>$AH$3</formula>
    </cfRule>
  </conditionalFormatting>
  <conditionalFormatting sqref="U12">
    <cfRule type="cellIs" dxfId="1991" priority="7143" operator="greaterThan">
      <formula>$AH$3</formula>
    </cfRule>
  </conditionalFormatting>
  <conditionalFormatting sqref="S14">
    <cfRule type="cellIs" dxfId="1990" priority="7142" operator="equal">
      <formula>$AH$3</formula>
    </cfRule>
  </conditionalFormatting>
  <conditionalFormatting sqref="S14">
    <cfRule type="cellIs" dxfId="1989" priority="7141" operator="greaterThan">
      <formula>$AH$3</formula>
    </cfRule>
  </conditionalFormatting>
  <conditionalFormatting sqref="Q16">
    <cfRule type="cellIs" dxfId="1988" priority="7140" operator="equal">
      <formula>$AH$3</formula>
    </cfRule>
  </conditionalFormatting>
  <conditionalFormatting sqref="Q16">
    <cfRule type="cellIs" dxfId="1987" priority="7139" operator="greaterThan">
      <formula>$AH$3</formula>
    </cfRule>
  </conditionalFormatting>
  <conditionalFormatting sqref="O18">
    <cfRule type="cellIs" dxfId="1986" priority="7138" operator="equal">
      <formula>$AH$3</formula>
    </cfRule>
  </conditionalFormatting>
  <conditionalFormatting sqref="O18">
    <cfRule type="cellIs" dxfId="1985" priority="7137" operator="greaterThan">
      <formula>$AH$3</formula>
    </cfRule>
  </conditionalFormatting>
  <conditionalFormatting sqref="M20">
    <cfRule type="cellIs" dxfId="1984" priority="7136" operator="equal">
      <formula>$AH$3</formula>
    </cfRule>
  </conditionalFormatting>
  <conditionalFormatting sqref="M20">
    <cfRule type="cellIs" dxfId="1983" priority="7135" operator="greaterThan">
      <formula>$AH$3</formula>
    </cfRule>
  </conditionalFormatting>
  <conditionalFormatting sqref="K22">
    <cfRule type="cellIs" dxfId="1982" priority="7134" operator="equal">
      <formula>$AH$3</formula>
    </cfRule>
  </conditionalFormatting>
  <conditionalFormatting sqref="K22">
    <cfRule type="cellIs" dxfId="1981" priority="7133" operator="greaterThan">
      <formula>$AH$3</formula>
    </cfRule>
  </conditionalFormatting>
  <conditionalFormatting sqref="I24">
    <cfRule type="cellIs" dxfId="1980" priority="7130" operator="equal">
      <formula>$AH$3</formula>
    </cfRule>
  </conditionalFormatting>
  <conditionalFormatting sqref="I24">
    <cfRule type="cellIs" dxfId="1979" priority="7129" operator="greaterThan">
      <formula>$AH$3</formula>
    </cfRule>
  </conditionalFormatting>
  <conditionalFormatting sqref="G26">
    <cfRule type="cellIs" dxfId="1978" priority="7128" operator="equal">
      <formula>$AH$3</formula>
    </cfRule>
  </conditionalFormatting>
  <conditionalFormatting sqref="G26">
    <cfRule type="cellIs" dxfId="1977" priority="7127" operator="greaterThan">
      <formula>$AH$3</formula>
    </cfRule>
  </conditionalFormatting>
  <conditionalFormatting sqref="Y8">
    <cfRule type="cellIs" dxfId="1976" priority="7122" operator="equal">
      <formula>$AH$3</formula>
    </cfRule>
  </conditionalFormatting>
  <conditionalFormatting sqref="Y8">
    <cfRule type="cellIs" dxfId="1975" priority="7121" operator="greaterThan">
      <formula>$AH$3</formula>
    </cfRule>
  </conditionalFormatting>
  <conditionalFormatting sqref="E28">
    <cfRule type="cellIs" dxfId="1974" priority="7120" operator="equal">
      <formula>$AH$3</formula>
    </cfRule>
  </conditionalFormatting>
  <conditionalFormatting sqref="E28">
    <cfRule type="cellIs" dxfId="1973" priority="7119" operator="greaterThan">
      <formula>$AH$3</formula>
    </cfRule>
  </conditionalFormatting>
  <conditionalFormatting sqref="E28">
    <cfRule type="expression" dxfId="1972" priority="7118">
      <formula>"OU(results!$M$2=""bmd"";results!$M$2=""ad"")"</formula>
    </cfRule>
  </conditionalFormatting>
  <conditionalFormatting sqref="I23">
    <cfRule type="cellIs" dxfId="1971" priority="7117" operator="equal">
      <formula>$AH$3</formula>
    </cfRule>
  </conditionalFormatting>
  <conditionalFormatting sqref="I23">
    <cfRule type="cellIs" dxfId="1970" priority="7116" operator="greaterThan">
      <formula>$AH$3</formula>
    </cfRule>
  </conditionalFormatting>
  <conditionalFormatting sqref="D28">
    <cfRule type="cellIs" dxfId="1969" priority="7114" operator="equal">
      <formula>$AH$3</formula>
    </cfRule>
  </conditionalFormatting>
  <conditionalFormatting sqref="D28">
    <cfRule type="cellIs" dxfId="1968" priority="7113" operator="greaterThan">
      <formula>$AH$3</formula>
    </cfRule>
  </conditionalFormatting>
  <conditionalFormatting sqref="AA6">
    <cfRule type="cellIs" dxfId="1967" priority="7111" operator="equal">
      <formula>$AH$3</formula>
    </cfRule>
  </conditionalFormatting>
  <conditionalFormatting sqref="AA6">
    <cfRule type="cellIs" dxfId="1966" priority="7110" operator="greaterThan">
      <formula>$AH$3</formula>
    </cfRule>
  </conditionalFormatting>
  <conditionalFormatting sqref="D33">
    <cfRule type="cellIs" dxfId="1965" priority="7108" operator="equal">
      <formula>$AH$3</formula>
    </cfRule>
  </conditionalFormatting>
  <conditionalFormatting sqref="D33">
    <cfRule type="cellIs" dxfId="1964" priority="7106" operator="greaterThan">
      <formula>$AH$3</formula>
    </cfRule>
  </conditionalFormatting>
  <conditionalFormatting sqref="D29">
    <cfRule type="cellIs" dxfId="1963" priority="7105" operator="equal">
      <formula>$AH$3</formula>
    </cfRule>
  </conditionalFormatting>
  <conditionalFormatting sqref="D29">
    <cfRule type="cellIs" dxfId="1962" priority="7104" operator="greaterThan">
      <formula>$AH$3</formula>
    </cfRule>
  </conditionalFormatting>
  <conditionalFormatting sqref="J29">
    <cfRule type="expression" dxfId="1961" priority="6485">
      <formula>AL26=1</formula>
    </cfRule>
    <cfRule type="cellIs" dxfId="1960" priority="6966" operator="equal">
      <formula>$AH$3</formula>
    </cfRule>
    <cfRule type="cellIs" dxfId="1959" priority="6968" operator="notEqual">
      <formula>0</formula>
    </cfRule>
  </conditionalFormatting>
  <conditionalFormatting sqref="AT6:AT15 AW5:BF5 AX6:BF6 AY7:BF7 AZ8:BF8 BA9:BF9 BB10:BF10 BC11:BF11 BD12:BF12 BE13:BF13 BF14 AV15:BC15 AV14:BB14 AV13:BA13 AV12:AZ12 AV11:AY11 AV10:AX10 AV9:AW9 AV8 AV16:BD16">
    <cfRule type="cellIs" dxfId="1958" priority="6536" operator="equal">
      <formula>$AH$3</formula>
    </cfRule>
  </conditionalFormatting>
  <conditionalFormatting sqref="AU6">
    <cfRule type="cellIs" dxfId="1957" priority="6535" operator="equal">
      <formula>$AH$3</formula>
    </cfRule>
  </conditionalFormatting>
  <conditionalFormatting sqref="AT6:AT15 AW5:BF5 AX6:BF6 AY7:BF7 AZ8:BF8 BA9:BF9 BB10:BF10 BC11:BF11 BD12:BF12 BE13:BF13 BF14 AV15:BC15 AV14:BB14 AV13:BA13 AV12:AZ12 AV11:AY11 AV10:AX10 AV9:AW9 AV8 AV16:BD16">
    <cfRule type="cellIs" dxfId="1956" priority="6534" operator="greaterThan">
      <formula>$AH$3</formula>
    </cfRule>
  </conditionalFormatting>
  <conditionalFormatting sqref="AV4:BF4">
    <cfRule type="cellIs" dxfId="1955" priority="6533" operator="equal">
      <formula>$AH$3</formula>
    </cfRule>
  </conditionalFormatting>
  <conditionalFormatting sqref="AV4:BF4">
    <cfRule type="cellIs" dxfId="1954" priority="6532" operator="greaterThan">
      <formula>$AH$3</formula>
    </cfRule>
  </conditionalFormatting>
  <conditionalFormatting sqref="AT16">
    <cfRule type="cellIs" dxfId="1953" priority="6531" operator="equal">
      <formula>$AH$3</formula>
    </cfRule>
  </conditionalFormatting>
  <conditionalFormatting sqref="AT16">
    <cfRule type="cellIs" dxfId="1952" priority="6530" operator="greaterThan">
      <formula>$AH$3</formula>
    </cfRule>
  </conditionalFormatting>
  <conditionalFormatting sqref="AT4">
    <cfRule type="cellIs" dxfId="1951" priority="6529" operator="equal">
      <formula>$AH$3</formula>
    </cfRule>
  </conditionalFormatting>
  <conditionalFormatting sqref="BF16">
    <cfRule type="cellIs" dxfId="1950" priority="6528" operator="equal">
      <formula>$AH$3</formula>
    </cfRule>
  </conditionalFormatting>
  <conditionalFormatting sqref="AT5">
    <cfRule type="cellIs" dxfId="1949" priority="6527" operator="equal">
      <formula>$AH$3</formula>
    </cfRule>
  </conditionalFormatting>
  <conditionalFormatting sqref="AU4">
    <cfRule type="cellIs" dxfId="1948" priority="6526" operator="equal">
      <formula>$AH$3</formula>
    </cfRule>
  </conditionalFormatting>
  <conditionalFormatting sqref="AU6">
    <cfRule type="cellIs" dxfId="1947" priority="6525" operator="equal">
      <formula>$AH$3</formula>
    </cfRule>
  </conditionalFormatting>
  <conditionalFormatting sqref="AV6">
    <cfRule type="cellIs" dxfId="1946" priority="6524" operator="equal">
      <formula>$AH$3</formula>
    </cfRule>
  </conditionalFormatting>
  <conditionalFormatting sqref="AV5">
    <cfRule type="cellIs" dxfId="1945" priority="6523" operator="equal">
      <formula>$AH$3</formula>
    </cfRule>
  </conditionalFormatting>
  <conditionalFormatting sqref="AV7">
    <cfRule type="cellIs" dxfId="1944" priority="6522" operator="equal">
      <formula>$AH$3</formula>
    </cfRule>
  </conditionalFormatting>
  <conditionalFormatting sqref="AW7">
    <cfRule type="cellIs" dxfId="1943" priority="6521" operator="equal">
      <formula>$AH$3</formula>
    </cfRule>
  </conditionalFormatting>
  <conditionalFormatting sqref="AW6">
    <cfRule type="cellIs" dxfId="1942" priority="6520" operator="equal">
      <formula>$AH$3</formula>
    </cfRule>
  </conditionalFormatting>
  <conditionalFormatting sqref="AW8">
    <cfRule type="cellIs" dxfId="1941" priority="6519" operator="equal">
      <formula>$AH$3</formula>
    </cfRule>
  </conditionalFormatting>
  <conditionalFormatting sqref="AX8">
    <cfRule type="cellIs" dxfId="1940" priority="6518" operator="equal">
      <formula>$AH$3</formula>
    </cfRule>
  </conditionalFormatting>
  <conditionalFormatting sqref="AX7">
    <cfRule type="cellIs" dxfId="1939" priority="6517" operator="equal">
      <formula>$AH$3</formula>
    </cfRule>
  </conditionalFormatting>
  <conditionalFormatting sqref="AX9">
    <cfRule type="cellIs" dxfId="1938" priority="6516" operator="equal">
      <formula>$AH$3</formula>
    </cfRule>
  </conditionalFormatting>
  <conditionalFormatting sqref="AY9">
    <cfRule type="cellIs" dxfId="1937" priority="6515" operator="equal">
      <formula>$AH$3</formula>
    </cfRule>
  </conditionalFormatting>
  <conditionalFormatting sqref="AY8">
    <cfRule type="cellIs" dxfId="1936" priority="6514" operator="equal">
      <formula>$AH$3</formula>
    </cfRule>
  </conditionalFormatting>
  <conditionalFormatting sqref="AY10">
    <cfRule type="cellIs" dxfId="1935" priority="6513" operator="equal">
      <formula>$AH$3</formula>
    </cfRule>
  </conditionalFormatting>
  <conditionalFormatting sqref="AZ10">
    <cfRule type="cellIs" dxfId="1934" priority="6512" operator="equal">
      <formula>$AH$3</formula>
    </cfRule>
  </conditionalFormatting>
  <conditionalFormatting sqref="AZ9">
    <cfRule type="cellIs" dxfId="1933" priority="6511" operator="equal">
      <formula>$AH$3</formula>
    </cfRule>
  </conditionalFormatting>
  <conditionalFormatting sqref="AZ11">
    <cfRule type="cellIs" dxfId="1932" priority="6510" operator="equal">
      <formula>$AH$3</formula>
    </cfRule>
  </conditionalFormatting>
  <conditionalFormatting sqref="BA11">
    <cfRule type="cellIs" dxfId="1931" priority="6509" operator="equal">
      <formula>$AH$3</formula>
    </cfRule>
  </conditionalFormatting>
  <conditionalFormatting sqref="BA10">
    <cfRule type="cellIs" dxfId="1930" priority="6508" operator="equal">
      <formula>$AH$3</formula>
    </cfRule>
  </conditionalFormatting>
  <conditionalFormatting sqref="BA12">
    <cfRule type="cellIs" dxfId="1929" priority="6507" operator="equal">
      <formula>$AH$3</formula>
    </cfRule>
  </conditionalFormatting>
  <conditionalFormatting sqref="BB12">
    <cfRule type="cellIs" dxfId="1928" priority="6506" operator="equal">
      <formula>$AH$3</formula>
    </cfRule>
  </conditionalFormatting>
  <conditionalFormatting sqref="BB11">
    <cfRule type="cellIs" dxfId="1927" priority="6505" operator="equal">
      <formula>$AH$3</formula>
    </cfRule>
  </conditionalFormatting>
  <conditionalFormatting sqref="BB13">
    <cfRule type="cellIs" dxfId="1926" priority="6504" operator="equal">
      <formula>$AH$3</formula>
    </cfRule>
  </conditionalFormatting>
  <conditionalFormatting sqref="BC13">
    <cfRule type="cellIs" dxfId="1925" priority="6503" operator="equal">
      <formula>$AH$3</formula>
    </cfRule>
  </conditionalFormatting>
  <conditionalFormatting sqref="BC12">
    <cfRule type="cellIs" dxfId="1924" priority="6502" operator="equal">
      <formula>$AH$3</formula>
    </cfRule>
  </conditionalFormatting>
  <conditionalFormatting sqref="BC14">
    <cfRule type="cellIs" dxfId="1923" priority="6501" operator="equal">
      <formula>$AH$3</formula>
    </cfRule>
  </conditionalFormatting>
  <conditionalFormatting sqref="BD14">
    <cfRule type="cellIs" dxfId="1922" priority="6500" operator="equal">
      <formula>$AH$3</formula>
    </cfRule>
  </conditionalFormatting>
  <conditionalFormatting sqref="BD13">
    <cfRule type="cellIs" dxfId="1921" priority="6499" operator="equal">
      <formula>$AH$3</formula>
    </cfRule>
  </conditionalFormatting>
  <conditionalFormatting sqref="BD15">
    <cfRule type="cellIs" dxfId="1920" priority="6498" operator="equal">
      <formula>$AH$3</formula>
    </cfRule>
  </conditionalFormatting>
  <conditionalFormatting sqref="BE15">
    <cfRule type="cellIs" dxfId="1919" priority="6497" operator="equal">
      <formula>$AH$3</formula>
    </cfRule>
  </conditionalFormatting>
  <conditionalFormatting sqref="BE14">
    <cfRule type="cellIs" dxfId="1918" priority="6496" operator="equal">
      <formula>$AH$3</formula>
    </cfRule>
  </conditionalFormatting>
  <conditionalFormatting sqref="BE16">
    <cfRule type="cellIs" dxfId="1917" priority="6495" operator="equal">
      <formula>$AH$3</formula>
    </cfRule>
  </conditionalFormatting>
  <conditionalFormatting sqref="BF15">
    <cfRule type="cellIs" dxfId="1916" priority="6494" operator="equal">
      <formula>$AH$3</formula>
    </cfRule>
  </conditionalFormatting>
  <conditionalFormatting sqref="AU7:AU16">
    <cfRule type="cellIs" dxfId="1915" priority="6493" operator="equal">
      <formula>$AH$3</formula>
    </cfRule>
  </conditionalFormatting>
  <conditionalFormatting sqref="AU7:AU16">
    <cfRule type="cellIs" dxfId="1914" priority="6492" operator="greaterThan">
      <formula>$AH$3</formula>
    </cfRule>
  </conditionalFormatting>
  <conditionalFormatting sqref="AU5">
    <cfRule type="cellIs" dxfId="1913" priority="6491" operator="equal">
      <formula>$AH$3</formula>
    </cfRule>
  </conditionalFormatting>
  <conditionalFormatting sqref="AI32">
    <cfRule type="expression" dxfId="1912" priority="6487">
      <formula>"ET($AI$27=0;$AI$27=1)"</formula>
    </cfRule>
  </conditionalFormatting>
  <conditionalFormatting sqref="AI19">
    <cfRule type="expression" dxfId="1911" priority="6488">
      <formula>$AI$31="OUI"</formula>
    </cfRule>
  </conditionalFormatting>
  <conditionalFormatting sqref="AI33">
    <cfRule type="expression" dxfId="1910" priority="6486">
      <formula>IF(AND($AI$27=0,$AI$27=1),"")</formula>
    </cfRule>
  </conditionalFormatting>
  <conditionalFormatting sqref="H31">
    <cfRule type="expression" dxfId="1909" priority="6480">
      <formula>AL28=1</formula>
    </cfRule>
    <cfRule type="cellIs" dxfId="1908" priority="6481" operator="equal">
      <formula>$AH$3</formula>
    </cfRule>
    <cfRule type="cellIs" dxfId="1907" priority="6483" operator="notEqual">
      <formula>0</formula>
    </cfRule>
  </conditionalFormatting>
  <conditionalFormatting sqref="L27">
    <cfRule type="expression" dxfId="1906" priority="6475">
      <formula>AL24=1</formula>
    </cfRule>
    <cfRule type="cellIs" dxfId="1905" priority="6476" operator="equal">
      <formula>$AH$3</formula>
    </cfRule>
    <cfRule type="cellIs" dxfId="1904" priority="6478" operator="notEqual">
      <formula>0</formula>
    </cfRule>
  </conditionalFormatting>
  <conditionalFormatting sqref="N25">
    <cfRule type="expression" dxfId="1903" priority="6470">
      <formula>AL22=1</formula>
    </cfRule>
    <cfRule type="cellIs" dxfId="1902" priority="6471" operator="equal">
      <formula>$AH$3</formula>
    </cfRule>
    <cfRule type="cellIs" dxfId="1901" priority="6473" operator="notEqual">
      <formula>0</formula>
    </cfRule>
  </conditionalFormatting>
  <conditionalFormatting sqref="P23">
    <cfRule type="expression" dxfId="1900" priority="6465">
      <formula>AL20=1</formula>
    </cfRule>
    <cfRule type="cellIs" dxfId="1899" priority="6466" operator="equal">
      <formula>$AH$3</formula>
    </cfRule>
    <cfRule type="cellIs" dxfId="1898" priority="6468" operator="notEqual">
      <formula>0</formula>
    </cfRule>
  </conditionalFormatting>
  <conditionalFormatting sqref="R21">
    <cfRule type="expression" dxfId="1897" priority="6460">
      <formula>AL18=1</formula>
    </cfRule>
    <cfRule type="cellIs" dxfId="1896" priority="6461" operator="equal">
      <formula>$AH$3</formula>
    </cfRule>
    <cfRule type="cellIs" dxfId="1895" priority="6463" operator="notEqual">
      <formula>0</formula>
    </cfRule>
  </conditionalFormatting>
  <conditionalFormatting sqref="T19">
    <cfRule type="expression" dxfId="1894" priority="6455">
      <formula>AL16=1</formula>
    </cfRule>
    <cfRule type="cellIs" dxfId="1893" priority="6456" operator="equal">
      <formula>$AH$3</formula>
    </cfRule>
    <cfRule type="cellIs" dxfId="1892" priority="6458" operator="notEqual">
      <formula>0</formula>
    </cfRule>
  </conditionalFormatting>
  <conditionalFormatting sqref="V17">
    <cfRule type="expression" dxfId="1891" priority="6450">
      <formula>AL14=1</formula>
    </cfRule>
    <cfRule type="cellIs" dxfId="1890" priority="6451" operator="equal">
      <formula>$AH$3</formula>
    </cfRule>
    <cfRule type="cellIs" dxfId="1889" priority="6453" operator="notEqual">
      <formula>0</formula>
    </cfRule>
  </conditionalFormatting>
  <conditionalFormatting sqref="X15">
    <cfRule type="expression" dxfId="1888" priority="6445">
      <formula>AL12=1</formula>
    </cfRule>
    <cfRule type="cellIs" dxfId="1887" priority="6446" operator="equal">
      <formula>$AH$3</formula>
    </cfRule>
    <cfRule type="cellIs" dxfId="1886" priority="6448" operator="notEqual">
      <formula>0</formula>
    </cfRule>
  </conditionalFormatting>
  <conditionalFormatting sqref="Z13">
    <cfRule type="expression" dxfId="1885" priority="6440">
      <formula>AL10=1</formula>
    </cfRule>
    <cfRule type="cellIs" dxfId="1884" priority="6441" operator="equal">
      <formula>$AH$3</formula>
    </cfRule>
    <cfRule type="cellIs" dxfId="1883" priority="6443" operator="notEqual">
      <formula>0</formula>
    </cfRule>
  </conditionalFormatting>
  <conditionalFormatting sqref="AB11">
    <cfRule type="expression" dxfId="1882" priority="6435">
      <formula>AL8=1</formula>
    </cfRule>
    <cfRule type="cellIs" dxfId="1881" priority="6436" operator="equal">
      <formula>$AH$3</formula>
    </cfRule>
    <cfRule type="cellIs" dxfId="1880" priority="6438" operator="notEqual">
      <formula>0</formula>
    </cfRule>
  </conditionalFormatting>
  <conditionalFormatting sqref="AD9">
    <cfRule type="expression" dxfId="1879" priority="6430">
      <formula>AL6=1</formula>
    </cfRule>
    <cfRule type="cellIs" dxfId="1878" priority="6431" operator="equal">
      <formula>$AH$3</formula>
    </cfRule>
    <cfRule type="cellIs" dxfId="1877" priority="6433" operator="notEqual">
      <formula>0</formula>
    </cfRule>
  </conditionalFormatting>
  <conditionalFormatting sqref="AF7">
    <cfRule type="expression" dxfId="1876" priority="6425">
      <formula>AL4=1</formula>
    </cfRule>
    <cfRule type="cellIs" dxfId="1875" priority="6426" operator="equal">
      <formula>$AH$3</formula>
    </cfRule>
    <cfRule type="cellIs" dxfId="1874" priority="6428" operator="notEqual">
      <formula>0</formula>
    </cfRule>
  </conditionalFormatting>
  <conditionalFormatting sqref="AA41">
    <cfRule type="cellIs" dxfId="1873" priority="2607" operator="equal">
      <formula>$AH$3</formula>
    </cfRule>
  </conditionalFormatting>
  <conditionalFormatting sqref="AA41">
    <cfRule type="cellIs" dxfId="1872" priority="2606" operator="greaterThan">
      <formula>$AH$3</formula>
    </cfRule>
  </conditionalFormatting>
  <conditionalFormatting sqref="P61 AD61 AB61 Z61 X61 V61 T61 R61 AF61">
    <cfRule type="cellIs" dxfId="1871" priority="2681" operator="greaterThan">
      <formula>$AH$3</formula>
    </cfRule>
  </conditionalFormatting>
  <conditionalFormatting sqref="G41:G61">
    <cfRule type="cellIs" dxfId="1870" priority="2637" operator="equal">
      <formula>$AH$3</formula>
    </cfRule>
  </conditionalFormatting>
  <conditionalFormatting sqref="G41:G61">
    <cfRule type="cellIs" dxfId="1869" priority="2636" operator="greaterThan">
      <formula>$AH$3</formula>
    </cfRule>
  </conditionalFormatting>
  <conditionalFormatting sqref="I41:I58">
    <cfRule type="cellIs" dxfId="1868" priority="2634" operator="equal">
      <formula>$AH$3</formula>
    </cfRule>
  </conditionalFormatting>
  <conditionalFormatting sqref="I41:I58">
    <cfRule type="cellIs" dxfId="1867" priority="2633" operator="greaterThan">
      <formula>$AH$3</formula>
    </cfRule>
  </conditionalFormatting>
  <conditionalFormatting sqref="K41:K57">
    <cfRule type="cellIs" dxfId="1866" priority="2631" operator="equal">
      <formula>$AH$3</formula>
    </cfRule>
  </conditionalFormatting>
  <conditionalFormatting sqref="K41:K57">
    <cfRule type="cellIs" dxfId="1865" priority="2630" operator="greaterThan">
      <formula>$AH$3</formula>
    </cfRule>
  </conditionalFormatting>
  <conditionalFormatting sqref="M41:M55">
    <cfRule type="cellIs" dxfId="1864" priority="2628" operator="equal">
      <formula>$AH$3</formula>
    </cfRule>
  </conditionalFormatting>
  <conditionalFormatting sqref="M41:M55">
    <cfRule type="cellIs" dxfId="1863" priority="2627" operator="greaterThan">
      <formula>$AH$3</formula>
    </cfRule>
  </conditionalFormatting>
  <conditionalFormatting sqref="O41:O53">
    <cfRule type="cellIs" dxfId="1862" priority="2625" operator="equal">
      <formula>$AH$3</formula>
    </cfRule>
  </conditionalFormatting>
  <conditionalFormatting sqref="O41:O53">
    <cfRule type="cellIs" dxfId="1861" priority="2624" operator="greaterThan">
      <formula>$AH$3</formula>
    </cfRule>
  </conditionalFormatting>
  <conditionalFormatting sqref="Q41:Q51">
    <cfRule type="cellIs" dxfId="1860" priority="2622" operator="equal">
      <formula>$AH$3</formula>
    </cfRule>
  </conditionalFormatting>
  <conditionalFormatting sqref="Q41:Q51">
    <cfRule type="cellIs" dxfId="1859" priority="2621" operator="greaterThan">
      <formula>$AH$3</formula>
    </cfRule>
  </conditionalFormatting>
  <conditionalFormatting sqref="S41:S49">
    <cfRule type="cellIs" dxfId="1858" priority="2619" operator="equal">
      <formula>$AH$3</formula>
    </cfRule>
  </conditionalFormatting>
  <conditionalFormatting sqref="S41:S49">
    <cfRule type="cellIs" dxfId="1857" priority="2618" operator="greaterThan">
      <formula>$AH$3</formula>
    </cfRule>
  </conditionalFormatting>
  <conditionalFormatting sqref="U41:U47">
    <cfRule type="cellIs" dxfId="1856" priority="2616" operator="equal">
      <formula>$AH$3</formula>
    </cfRule>
  </conditionalFormatting>
  <conditionalFormatting sqref="U41:U47">
    <cfRule type="cellIs" dxfId="1855" priority="2615" operator="greaterThan">
      <formula>$AH$3</formula>
    </cfRule>
  </conditionalFormatting>
  <conditionalFormatting sqref="AA50:AA68">
    <cfRule type="cellIs" dxfId="1854" priority="2600" operator="greaterThan">
      <formula>$AH$3</formula>
    </cfRule>
  </conditionalFormatting>
  <conditionalFormatting sqref="AD40:AD41">
    <cfRule type="cellIs" dxfId="1853" priority="2454" operator="equal">
      <formula>$AH$3</formula>
    </cfRule>
  </conditionalFormatting>
  <conditionalFormatting sqref="F67:F68">
    <cfRule type="cellIs" dxfId="1852" priority="2438" operator="equal">
      <formula>$AH$3</formula>
    </cfRule>
  </conditionalFormatting>
  <conditionalFormatting sqref="R55:R56">
    <cfRule type="cellIs" dxfId="1851" priority="2436" operator="equal">
      <formula>$AH$3</formula>
    </cfRule>
  </conditionalFormatting>
  <conditionalFormatting sqref="P57:P58">
    <cfRule type="cellIs" dxfId="1850" priority="2434" operator="equal">
      <formula>$AH$3</formula>
    </cfRule>
  </conditionalFormatting>
  <conditionalFormatting sqref="N59:N60">
    <cfRule type="cellIs" dxfId="1849" priority="2432" operator="equal">
      <formula>$AH$3</formula>
    </cfRule>
  </conditionalFormatting>
  <conditionalFormatting sqref="L61:L62">
    <cfRule type="cellIs" dxfId="1848" priority="2430" operator="equal">
      <formula>$AH$3</formula>
    </cfRule>
  </conditionalFormatting>
  <conditionalFormatting sqref="J63:J64">
    <cfRule type="cellIs" dxfId="1847" priority="2428" operator="equal">
      <formula>$AH$3</formula>
    </cfRule>
  </conditionalFormatting>
  <conditionalFormatting sqref="W41:W45">
    <cfRule type="cellIs" dxfId="1846" priority="2612" operator="greaterThan">
      <formula>$AH$3</formula>
    </cfRule>
  </conditionalFormatting>
  <conditionalFormatting sqref="C70:AG70">
    <cfRule type="cellIs" dxfId="1845" priority="2341" operator="equal">
      <formula>$AH$3</formula>
    </cfRule>
  </conditionalFormatting>
  <conditionalFormatting sqref="C40:C65 AG39:AG69 F69:AF69 C39:AF39">
    <cfRule type="cellIs" dxfId="1844" priority="2686" operator="equal">
      <formula>$AH$3</formula>
    </cfRule>
  </conditionalFormatting>
  <conditionalFormatting sqref="H41:H61 L41:L57 N41:N55 P41:P53 R41:R51 T41:T49 V41:V47 X41:X45 Z41:Z43 AB41 AD46:AD68 AB48:AB68 Z50:Z68 X52:X68 V54:V68 T56:T68 P60:P68 R58:R68 N62:N68 L64:L68 J66:J68 AF44:AF68 D40:AB40 F41:F63 J41:J59">
    <cfRule type="cellIs" dxfId="1843" priority="2567" operator="equal">
      <formula>$AH$3</formula>
    </cfRule>
  </conditionalFormatting>
  <conditionalFormatting sqref="C66 G67 K63 C67:D67 AE43 AC45 AA47 Y49 W51 U53 S55 Q57 O59 M61 I65">
    <cfRule type="cellIs" dxfId="1842" priority="2684" operator="equal">
      <formula>$AH$3</formula>
    </cfRule>
  </conditionalFormatting>
  <conditionalFormatting sqref="H64 C68:C69 J62 L60 N58 V50 X48 Z46 AB44 AD42 AF40 R54 P56 T52 F66">
    <cfRule type="cellIs" dxfId="1841" priority="2468" operator="equal">
      <formula>$AH$3</formula>
    </cfRule>
  </conditionalFormatting>
  <conditionalFormatting sqref="C40:C65 P60 AG39:AG69 F69:AF69 H41:H61 L41:L57 N41:N55 P41:P53 R41:R51 T41:T49 V41:V47 X41:X45 Z41:Z43 AB41 AD46:AD60 AD62:AD68 AB48:AB60 AB62:AB68 Z50:Z60 Z62:Z68 X52:X60 X62:X68 V54:V60 V62:V68 T56:T60 T62:T68 P62:P68 R62:R68 R58:R60 N62:N68 L64:L68 J66:J68 AF62:AF68 AF44:AF60 D40:AB40 F41:F63 C39:AF39 J41:J59">
    <cfRule type="cellIs" dxfId="1840" priority="2561" operator="greaterThan">
      <formula>$AH$3</formula>
    </cfRule>
  </conditionalFormatting>
  <conditionalFormatting sqref="D40:D63">
    <cfRule type="cellIs" dxfId="1839" priority="2679" operator="equal">
      <formula>$AH$3</formula>
    </cfRule>
  </conditionalFormatting>
  <conditionalFormatting sqref="D40:D63">
    <cfRule type="cellIs" dxfId="1838" priority="2568" operator="greaterThan">
      <formula>$AH$3</formula>
    </cfRule>
  </conditionalFormatting>
  <conditionalFormatting sqref="E39">
    <cfRule type="expression" dxfId="1837" priority="2563">
      <formula>"OU(results!$M$2=""bmd"";results!$M$2=""ad"")"</formula>
    </cfRule>
  </conditionalFormatting>
  <conditionalFormatting sqref="W41:W45">
    <cfRule type="cellIs" dxfId="1836" priority="2613" operator="equal">
      <formula>$AH$3</formula>
    </cfRule>
  </conditionalFormatting>
  <conditionalFormatting sqref="Y41:Y43">
    <cfRule type="cellIs" dxfId="1835" priority="2610" operator="equal">
      <formula>$AH$3</formula>
    </cfRule>
  </conditionalFormatting>
  <conditionalFormatting sqref="Y41:Y43">
    <cfRule type="cellIs" dxfId="1834" priority="2609" operator="greaterThan">
      <formula>$AH$3</formula>
    </cfRule>
  </conditionalFormatting>
  <conditionalFormatting sqref="AC48:AC68">
    <cfRule type="cellIs" dxfId="1833" priority="2604" operator="equal">
      <formula>$AH$3</formula>
    </cfRule>
  </conditionalFormatting>
  <conditionalFormatting sqref="AC48:AC68">
    <cfRule type="cellIs" dxfId="1832" priority="2603" operator="greaterThan">
      <formula>$AH$3</formula>
    </cfRule>
  </conditionalFormatting>
  <conditionalFormatting sqref="AA50:AA68">
    <cfRule type="cellIs" dxfId="1831" priority="2601" operator="equal">
      <formula>$AH$3</formula>
    </cfRule>
  </conditionalFormatting>
  <conditionalFormatting sqref="Y52:Y68">
    <cfRule type="cellIs" dxfId="1830" priority="2598" operator="equal">
      <formula>$AH$3</formula>
    </cfRule>
  </conditionalFormatting>
  <conditionalFormatting sqref="Y52:Y68">
    <cfRule type="cellIs" dxfId="1829" priority="2597" operator="greaterThan">
      <formula>$AH$3</formula>
    </cfRule>
  </conditionalFormatting>
  <conditionalFormatting sqref="W54:W68">
    <cfRule type="cellIs" dxfId="1828" priority="2595" operator="equal">
      <formula>$AH$3</formula>
    </cfRule>
  </conditionalFormatting>
  <conditionalFormatting sqref="W54:W68">
    <cfRule type="cellIs" dxfId="1827" priority="2594" operator="greaterThan">
      <formula>$AH$3</formula>
    </cfRule>
  </conditionalFormatting>
  <conditionalFormatting sqref="U56:U68">
    <cfRule type="cellIs" dxfId="1826" priority="2592" operator="equal">
      <formula>$AH$3</formula>
    </cfRule>
  </conditionalFormatting>
  <conditionalFormatting sqref="U56:U68">
    <cfRule type="cellIs" dxfId="1825" priority="2591" operator="greaterThan">
      <formula>$AH$3</formula>
    </cfRule>
  </conditionalFormatting>
  <conditionalFormatting sqref="S58:S68">
    <cfRule type="cellIs" dxfId="1824" priority="2589" operator="equal">
      <formula>$AH$3</formula>
    </cfRule>
  </conditionalFormatting>
  <conditionalFormatting sqref="S58:S68">
    <cfRule type="cellIs" dxfId="1823" priority="2588" operator="greaterThan">
      <formula>$AH$3</formula>
    </cfRule>
  </conditionalFormatting>
  <conditionalFormatting sqref="Q60:Q68">
    <cfRule type="cellIs" dxfId="1822" priority="2586" operator="equal">
      <formula>$AH$3</formula>
    </cfRule>
  </conditionalFormatting>
  <conditionalFormatting sqref="Q60:Q68">
    <cfRule type="cellIs" dxfId="1821" priority="2585" operator="greaterThan">
      <formula>$AH$3</formula>
    </cfRule>
  </conditionalFormatting>
  <conditionalFormatting sqref="O62:O68">
    <cfRule type="cellIs" dxfId="1820" priority="2583" operator="equal">
      <formula>$AH$3</formula>
    </cfRule>
  </conditionalFormatting>
  <conditionalFormatting sqref="O62:O68">
    <cfRule type="cellIs" dxfId="1819" priority="2582" operator="greaterThan">
      <formula>$AH$3</formula>
    </cfRule>
  </conditionalFormatting>
  <conditionalFormatting sqref="M64:M68">
    <cfRule type="cellIs" dxfId="1818" priority="2580" operator="equal">
      <formula>$AH$3</formula>
    </cfRule>
  </conditionalFormatting>
  <conditionalFormatting sqref="M64:M68">
    <cfRule type="cellIs" dxfId="1817" priority="2579" operator="greaterThan">
      <formula>$AH$3</formula>
    </cfRule>
  </conditionalFormatting>
  <conditionalFormatting sqref="K66:K68">
    <cfRule type="cellIs" dxfId="1816" priority="2577" operator="equal">
      <formula>$AH$3</formula>
    </cfRule>
  </conditionalFormatting>
  <conditionalFormatting sqref="K66:K68">
    <cfRule type="cellIs" dxfId="1815" priority="2576" operator="greaterThan">
      <formula>$AH$3</formula>
    </cfRule>
  </conditionalFormatting>
  <conditionalFormatting sqref="I68">
    <cfRule type="cellIs" dxfId="1814" priority="2574" operator="equal">
      <formula>$AH$3</formula>
    </cfRule>
  </conditionalFormatting>
  <conditionalFormatting sqref="I68">
    <cfRule type="cellIs" dxfId="1813" priority="2573" operator="greaterThan">
      <formula>$AH$3</formula>
    </cfRule>
  </conditionalFormatting>
  <conditionalFormatting sqref="AE46:AE68">
    <cfRule type="cellIs" dxfId="1812" priority="2571" operator="equal">
      <formula>$AH$3</formula>
    </cfRule>
  </conditionalFormatting>
  <conditionalFormatting sqref="AE46:AE68">
    <cfRule type="cellIs" dxfId="1811" priority="2570" operator="greaterThan">
      <formula>$AH$3</formula>
    </cfRule>
  </conditionalFormatting>
  <conditionalFormatting sqref="E41:E63">
    <cfRule type="cellIs" dxfId="1810" priority="2566" operator="equal">
      <formula>$AH$3</formula>
    </cfRule>
  </conditionalFormatting>
  <conditionalFormatting sqref="E41:E63">
    <cfRule type="cellIs" dxfId="1809" priority="2565" operator="greaterThan">
      <formula>$AH$3</formula>
    </cfRule>
  </conditionalFormatting>
  <conditionalFormatting sqref="E41:E63">
    <cfRule type="expression" dxfId="1808" priority="2564">
      <formula>"OU(results!$M$2=""bmd"";results!$M$2=""ad"")"</formula>
    </cfRule>
  </conditionalFormatting>
  <conditionalFormatting sqref="D39">
    <cfRule type="expression" dxfId="1807" priority="2560">
      <formula>"OU(results!$M$2=""bmd"";results!$M$2=""ad"")"</formula>
    </cfRule>
  </conditionalFormatting>
  <conditionalFormatting sqref="D39">
    <cfRule type="expression" dxfId="1806" priority="2558">
      <formula>"OU(results!$M$2=""bmd"";results!$M$2=""ad"")"</formula>
    </cfRule>
  </conditionalFormatting>
  <conditionalFormatting sqref="E69">
    <cfRule type="cellIs" dxfId="1805" priority="2556" operator="equal">
      <formula>$AH$3</formula>
    </cfRule>
  </conditionalFormatting>
  <conditionalFormatting sqref="E69">
    <cfRule type="cellIs" dxfId="1804" priority="2555" operator="greaterThan">
      <formula>$AH$3</formula>
    </cfRule>
  </conditionalFormatting>
  <conditionalFormatting sqref="E69">
    <cfRule type="expression" dxfId="1803" priority="2553">
      <formula>"OU(results!$M$2=""bmd"";results!$M$2=""ad"")"</formula>
    </cfRule>
  </conditionalFormatting>
  <conditionalFormatting sqref="G63">
    <cfRule type="cellIs" dxfId="1802" priority="2552" operator="equal">
      <formula>$AH$3</formula>
    </cfRule>
  </conditionalFormatting>
  <conditionalFormatting sqref="G68">
    <cfRule type="cellIs" dxfId="1801" priority="2551" operator="equal">
      <formula>$AH$3</formula>
    </cfRule>
  </conditionalFormatting>
  <conditionalFormatting sqref="G68">
    <cfRule type="cellIs" dxfId="1800" priority="2550" operator="greaterThan">
      <formula>$AH$3</formula>
    </cfRule>
  </conditionalFormatting>
  <conditionalFormatting sqref="G66">
    <cfRule type="cellIs" dxfId="1799" priority="2548" operator="equal">
      <formula>$AH$3</formula>
    </cfRule>
  </conditionalFormatting>
  <conditionalFormatting sqref="I64">
    <cfRule type="cellIs" dxfId="1798" priority="2547" operator="equal">
      <formula>$AH$3</formula>
    </cfRule>
  </conditionalFormatting>
  <conditionalFormatting sqref="I61">
    <cfRule type="cellIs" dxfId="1797" priority="2546" operator="equal">
      <formula>$AH$3</formula>
    </cfRule>
  </conditionalFormatting>
  <conditionalFormatting sqref="K59">
    <cfRule type="cellIs" dxfId="1796" priority="2545" operator="equal">
      <formula>$AH$3</formula>
    </cfRule>
  </conditionalFormatting>
  <conditionalFormatting sqref="M57">
    <cfRule type="cellIs" dxfId="1795" priority="2544" operator="equal">
      <formula>$AH$3</formula>
    </cfRule>
  </conditionalFormatting>
  <conditionalFormatting sqref="O55">
    <cfRule type="cellIs" dxfId="1794" priority="2543" operator="equal">
      <formula>$AH$3</formula>
    </cfRule>
  </conditionalFormatting>
  <conditionalFormatting sqref="Q53">
    <cfRule type="cellIs" dxfId="1793" priority="2542" operator="equal">
      <formula>$AH$3</formula>
    </cfRule>
  </conditionalFormatting>
  <conditionalFormatting sqref="S51">
    <cfRule type="cellIs" dxfId="1792" priority="2541" operator="equal">
      <formula>$AH$3</formula>
    </cfRule>
  </conditionalFormatting>
  <conditionalFormatting sqref="U49">
    <cfRule type="cellIs" dxfId="1791" priority="2540" operator="equal">
      <formula>$AH$3</formula>
    </cfRule>
  </conditionalFormatting>
  <conditionalFormatting sqref="W47">
    <cfRule type="cellIs" dxfId="1790" priority="2539" operator="equal">
      <formula>$AH$3</formula>
    </cfRule>
  </conditionalFormatting>
  <conditionalFormatting sqref="Y45">
    <cfRule type="cellIs" dxfId="1789" priority="2538" operator="equal">
      <formula>$AH$3</formula>
    </cfRule>
  </conditionalFormatting>
  <conditionalFormatting sqref="AA43">
    <cfRule type="cellIs" dxfId="1788" priority="2537" operator="equal">
      <formula>$AH$3</formula>
    </cfRule>
  </conditionalFormatting>
  <conditionalFormatting sqref="AC41">
    <cfRule type="cellIs" dxfId="1787" priority="2536" operator="equal">
      <formula>$AH$3</formula>
    </cfRule>
  </conditionalFormatting>
  <conditionalFormatting sqref="Q56">
    <cfRule type="cellIs" dxfId="1786" priority="2535" operator="equal">
      <formula>$AH$3</formula>
    </cfRule>
  </conditionalFormatting>
  <conditionalFormatting sqref="O58">
    <cfRule type="cellIs" dxfId="1785" priority="2534" operator="equal">
      <formula>$AH$3</formula>
    </cfRule>
  </conditionalFormatting>
  <conditionalFormatting sqref="M60">
    <cfRule type="cellIs" dxfId="1784" priority="2533" operator="equal">
      <formula>$AH$3</formula>
    </cfRule>
  </conditionalFormatting>
  <conditionalFormatting sqref="K62">
    <cfRule type="cellIs" dxfId="1783" priority="2532" operator="equal">
      <formula>$AH$3</formula>
    </cfRule>
  </conditionalFormatting>
  <conditionalFormatting sqref="AE42">
    <cfRule type="cellIs" dxfId="1782" priority="2531" operator="equal">
      <formula>$AH$3</formula>
    </cfRule>
  </conditionalFormatting>
  <conditionalFormatting sqref="AC44">
    <cfRule type="cellIs" dxfId="1781" priority="2530" operator="equal">
      <formula>$AH$3</formula>
    </cfRule>
  </conditionalFormatting>
  <conditionalFormatting sqref="AA46">
    <cfRule type="cellIs" dxfId="1780" priority="2529" operator="equal">
      <formula>$AH$3</formula>
    </cfRule>
  </conditionalFormatting>
  <conditionalFormatting sqref="Y48">
    <cfRule type="cellIs" dxfId="1779" priority="2528" operator="equal">
      <formula>$AH$3</formula>
    </cfRule>
  </conditionalFormatting>
  <conditionalFormatting sqref="W50">
    <cfRule type="cellIs" dxfId="1778" priority="2527" operator="equal">
      <formula>$AH$3</formula>
    </cfRule>
  </conditionalFormatting>
  <conditionalFormatting sqref="U52">
    <cfRule type="cellIs" dxfId="1777" priority="2526" operator="equal">
      <formula>$AH$3</formula>
    </cfRule>
  </conditionalFormatting>
  <conditionalFormatting sqref="E65">
    <cfRule type="cellIs" dxfId="1776" priority="2525" operator="equal">
      <formula>$AH$3</formula>
    </cfRule>
  </conditionalFormatting>
  <conditionalFormatting sqref="S54">
    <cfRule type="cellIs" dxfId="1775" priority="2524" operator="equal">
      <formula>$AH$3</formula>
    </cfRule>
  </conditionalFormatting>
  <conditionalFormatting sqref="E68">
    <cfRule type="cellIs" dxfId="1774" priority="2522" operator="equal">
      <formula>$AH$3</formula>
    </cfRule>
  </conditionalFormatting>
  <conditionalFormatting sqref="K64:K65">
    <cfRule type="cellIs" dxfId="1773" priority="2519" operator="equal">
      <formula>$AH$3</formula>
    </cfRule>
  </conditionalFormatting>
  <conditionalFormatting sqref="K64:K65">
    <cfRule type="cellIs" dxfId="1772" priority="2518" operator="greaterThan">
      <formula>$AH$3</formula>
    </cfRule>
  </conditionalFormatting>
  <conditionalFormatting sqref="I66:I67">
    <cfRule type="cellIs" dxfId="1771" priority="2516" operator="equal">
      <formula>$AH$3</formula>
    </cfRule>
  </conditionalFormatting>
  <conditionalFormatting sqref="I66:I67">
    <cfRule type="cellIs" dxfId="1770" priority="2515" operator="greaterThan">
      <formula>$AH$3</formula>
    </cfRule>
  </conditionalFormatting>
  <conditionalFormatting sqref="M62:M63">
    <cfRule type="cellIs" dxfId="1769" priority="2513" operator="equal">
      <formula>$AH$3</formula>
    </cfRule>
  </conditionalFormatting>
  <conditionalFormatting sqref="M62:M63">
    <cfRule type="cellIs" dxfId="1768" priority="2512" operator="greaterThan">
      <formula>$AH$3</formula>
    </cfRule>
  </conditionalFormatting>
  <conditionalFormatting sqref="O60:O61">
    <cfRule type="cellIs" dxfId="1767" priority="2510" operator="equal">
      <formula>$AH$3</formula>
    </cfRule>
  </conditionalFormatting>
  <conditionalFormatting sqref="O60:O61">
    <cfRule type="cellIs" dxfId="1766" priority="2509" operator="greaterThan">
      <formula>$AH$3</formula>
    </cfRule>
  </conditionalFormatting>
  <conditionalFormatting sqref="Q58:Q59">
    <cfRule type="cellIs" dxfId="1765" priority="2507" operator="equal">
      <formula>$AH$3</formula>
    </cfRule>
  </conditionalFormatting>
  <conditionalFormatting sqref="Q58:Q59">
    <cfRule type="cellIs" dxfId="1764" priority="2506" operator="greaterThan">
      <formula>$AH$3</formula>
    </cfRule>
  </conditionalFormatting>
  <conditionalFormatting sqref="S56:S57">
    <cfRule type="cellIs" dxfId="1763" priority="2504" operator="equal">
      <formula>$AH$3</formula>
    </cfRule>
  </conditionalFormatting>
  <conditionalFormatting sqref="S56:S57">
    <cfRule type="cellIs" dxfId="1762" priority="2503" operator="greaterThan">
      <formula>$AH$3</formula>
    </cfRule>
  </conditionalFormatting>
  <conditionalFormatting sqref="U54:U55">
    <cfRule type="cellIs" dxfId="1761" priority="2501" operator="equal">
      <formula>$AH$3</formula>
    </cfRule>
  </conditionalFormatting>
  <conditionalFormatting sqref="U54:U55">
    <cfRule type="cellIs" dxfId="1760" priority="2500" operator="greaterThan">
      <formula>$AH$3</formula>
    </cfRule>
  </conditionalFormatting>
  <conditionalFormatting sqref="W52:W53">
    <cfRule type="cellIs" dxfId="1759" priority="2498" operator="equal">
      <formula>$AH$3</formula>
    </cfRule>
  </conditionalFormatting>
  <conditionalFormatting sqref="W52:W53">
    <cfRule type="cellIs" dxfId="1758" priority="2497" operator="greaterThan">
      <formula>$AH$3</formula>
    </cfRule>
  </conditionalFormatting>
  <conditionalFormatting sqref="Y50:Y51">
    <cfRule type="cellIs" dxfId="1757" priority="2495" operator="equal">
      <formula>$AH$3</formula>
    </cfRule>
  </conditionalFormatting>
  <conditionalFormatting sqref="Y50:Y51">
    <cfRule type="cellIs" dxfId="1756" priority="2494" operator="greaterThan">
      <formula>$AH$3</formula>
    </cfRule>
  </conditionalFormatting>
  <conditionalFormatting sqref="AA48:AA49">
    <cfRule type="cellIs" dxfId="1755" priority="2492" operator="equal">
      <formula>$AH$3</formula>
    </cfRule>
  </conditionalFormatting>
  <conditionalFormatting sqref="AA48:AA49">
    <cfRule type="cellIs" dxfId="1754" priority="2491" operator="greaterThan">
      <formula>$AH$3</formula>
    </cfRule>
  </conditionalFormatting>
  <conditionalFormatting sqref="AC46:AC47">
    <cfRule type="cellIs" dxfId="1753" priority="2489" operator="equal">
      <formula>$AH$3</formula>
    </cfRule>
  </conditionalFormatting>
  <conditionalFormatting sqref="AC46:AC47">
    <cfRule type="cellIs" dxfId="1752" priority="2488" operator="greaterThan">
      <formula>$AH$3</formula>
    </cfRule>
  </conditionalFormatting>
  <conditionalFormatting sqref="AE44:AE45">
    <cfRule type="cellIs" dxfId="1751" priority="2486" operator="equal">
      <formula>$AH$3</formula>
    </cfRule>
  </conditionalFormatting>
  <conditionalFormatting sqref="AE44:AE45">
    <cfRule type="cellIs" dxfId="1750" priority="2485" operator="greaterThan">
      <formula>$AH$3</formula>
    </cfRule>
  </conditionalFormatting>
  <conditionalFormatting sqref="H68">
    <cfRule type="cellIs" dxfId="1749" priority="2483" operator="equal">
      <formula>$AH$3</formula>
    </cfRule>
  </conditionalFormatting>
  <conditionalFormatting sqref="H68">
    <cfRule type="cellIs" dxfId="1748" priority="2482" operator="greaterThan">
      <formula>$AH$3</formula>
    </cfRule>
  </conditionalFormatting>
  <conditionalFormatting sqref="T53:T54">
    <cfRule type="cellIs" dxfId="1747" priority="2466" operator="equal">
      <formula>$AH$3</formula>
    </cfRule>
  </conditionalFormatting>
  <conditionalFormatting sqref="T50:T51">
    <cfRule type="cellIs" dxfId="1746" priority="2464" operator="equal">
      <formula>$AH$3</formula>
    </cfRule>
  </conditionalFormatting>
  <conditionalFormatting sqref="V48:V49">
    <cfRule type="cellIs" dxfId="1745" priority="2462" operator="equal">
      <formula>$AH$3</formula>
    </cfRule>
  </conditionalFormatting>
  <conditionalFormatting sqref="X46:X47">
    <cfRule type="cellIs" dxfId="1744" priority="2460" operator="equal">
      <formula>$AH$3</formula>
    </cfRule>
  </conditionalFormatting>
  <conditionalFormatting sqref="Z44:Z45">
    <cfRule type="cellIs" dxfId="1743" priority="2458" operator="equal">
      <formula>$AH$3</formula>
    </cfRule>
  </conditionalFormatting>
  <conditionalFormatting sqref="AB43">
    <cfRule type="cellIs" dxfId="1742" priority="2456" operator="equal">
      <formula>$AH$3</formula>
    </cfRule>
  </conditionalFormatting>
  <conditionalFormatting sqref="R52:R53">
    <cfRule type="cellIs" dxfId="1741" priority="2452" operator="equal">
      <formula>$AH$3</formula>
    </cfRule>
  </conditionalFormatting>
  <conditionalFormatting sqref="P54:P55">
    <cfRule type="cellIs" dxfId="1740" priority="2450" operator="equal">
      <formula>$AH$3</formula>
    </cfRule>
  </conditionalFormatting>
  <conditionalFormatting sqref="N56:N57">
    <cfRule type="cellIs" dxfId="1739" priority="2448" operator="equal">
      <formula>$AH$3</formula>
    </cfRule>
  </conditionalFormatting>
  <conditionalFormatting sqref="L58:L59">
    <cfRule type="cellIs" dxfId="1738" priority="2446" operator="equal">
      <formula>$AH$3</formula>
    </cfRule>
  </conditionalFormatting>
  <conditionalFormatting sqref="J60:J61">
    <cfRule type="cellIs" dxfId="1737" priority="2444" operator="equal">
      <formula>$AH$3</formula>
    </cfRule>
  </conditionalFormatting>
  <conditionalFormatting sqref="H62:H63">
    <cfRule type="cellIs" dxfId="1736" priority="2442" operator="equal">
      <formula>$AH$3</formula>
    </cfRule>
  </conditionalFormatting>
  <conditionalFormatting sqref="F64:F65">
    <cfRule type="cellIs" dxfId="1735" priority="2440" operator="equal">
      <formula>$AH$3</formula>
    </cfRule>
  </conditionalFormatting>
  <conditionalFormatting sqref="H65:H66">
    <cfRule type="cellIs" dxfId="1734" priority="2426" operator="equal">
      <formula>$AH$3</formula>
    </cfRule>
  </conditionalFormatting>
  <conditionalFormatting sqref="V51:V52">
    <cfRule type="cellIs" dxfId="1733" priority="2424" operator="equal">
      <formula>$AH$3</formula>
    </cfRule>
  </conditionalFormatting>
  <conditionalFormatting sqref="X49:X50">
    <cfRule type="cellIs" dxfId="1732" priority="2422" operator="equal">
      <formula>$AH$3</formula>
    </cfRule>
  </conditionalFormatting>
  <conditionalFormatting sqref="Z47:Z48">
    <cfRule type="cellIs" dxfId="1731" priority="2420" operator="equal">
      <formula>$AH$3</formula>
    </cfRule>
  </conditionalFormatting>
  <conditionalFormatting sqref="AB45:AB46">
    <cfRule type="cellIs" dxfId="1730" priority="2418" operator="equal">
      <formula>$AH$3</formula>
    </cfRule>
  </conditionalFormatting>
  <conditionalFormatting sqref="AD43:AD44">
    <cfRule type="cellIs" dxfId="1729" priority="2416" operator="equal">
      <formula>$AH$3</formula>
    </cfRule>
  </conditionalFormatting>
  <conditionalFormatting sqref="AF41:AF42">
    <cfRule type="cellIs" dxfId="1728" priority="2414" operator="equal">
      <formula>$AH$3</formula>
    </cfRule>
  </conditionalFormatting>
  <conditionalFormatting sqref="AC43">
    <cfRule type="cellIs" dxfId="1727" priority="2413" operator="equal">
      <formula>$AH$3</formula>
    </cfRule>
  </conditionalFormatting>
  <conditionalFormatting sqref="AC42">
    <cfRule type="cellIs" dxfId="1726" priority="2412" operator="equal">
      <formula>$AH$3</formula>
    </cfRule>
  </conditionalFormatting>
  <conditionalFormatting sqref="AE41">
    <cfRule type="cellIs" dxfId="1725" priority="2411" operator="equal">
      <formula>$AH$3</formula>
    </cfRule>
  </conditionalFormatting>
  <conditionalFormatting sqref="AE40">
    <cfRule type="cellIs" dxfId="1724" priority="2410" operator="equal">
      <formula>$AH$3</formula>
    </cfRule>
  </conditionalFormatting>
  <conditionalFormatting sqref="AA44">
    <cfRule type="cellIs" dxfId="1723" priority="2409" operator="equal">
      <formula>$AH$3</formula>
    </cfRule>
  </conditionalFormatting>
  <conditionalFormatting sqref="Y46">
    <cfRule type="cellIs" dxfId="1722" priority="2408" operator="equal">
      <formula>$AH$3</formula>
    </cfRule>
  </conditionalFormatting>
  <conditionalFormatting sqref="AA45">
    <cfRule type="cellIs" dxfId="1721" priority="2407" operator="equal">
      <formula>$AH$3</formula>
    </cfRule>
  </conditionalFormatting>
  <conditionalFormatting sqref="Y47">
    <cfRule type="cellIs" dxfId="1720" priority="2406" operator="equal">
      <formula>$AH$3</formula>
    </cfRule>
  </conditionalFormatting>
  <conditionalFormatting sqref="W49">
    <cfRule type="cellIs" dxfId="1719" priority="2405" operator="equal">
      <formula>$AH$3</formula>
    </cfRule>
  </conditionalFormatting>
  <conditionalFormatting sqref="U51">
    <cfRule type="cellIs" dxfId="1718" priority="2404" operator="equal">
      <formula>$AH$3</formula>
    </cfRule>
  </conditionalFormatting>
  <conditionalFormatting sqref="S53">
    <cfRule type="cellIs" dxfId="1717" priority="2403" operator="equal">
      <formula>$AH$3</formula>
    </cfRule>
  </conditionalFormatting>
  <conditionalFormatting sqref="Q55">
    <cfRule type="cellIs" dxfId="1716" priority="2402" operator="equal">
      <formula>$AH$3</formula>
    </cfRule>
  </conditionalFormatting>
  <conditionalFormatting sqref="O57">
    <cfRule type="cellIs" dxfId="1715" priority="2401" operator="equal">
      <formula>$AH$3</formula>
    </cfRule>
  </conditionalFormatting>
  <conditionalFormatting sqref="M59">
    <cfRule type="cellIs" dxfId="1714" priority="2400" operator="equal">
      <formula>$AH$3</formula>
    </cfRule>
  </conditionalFormatting>
  <conditionalFormatting sqref="K61">
    <cfRule type="cellIs" dxfId="1713" priority="2399" operator="equal">
      <formula>$AH$3</formula>
    </cfRule>
  </conditionalFormatting>
  <conditionalFormatting sqref="I63">
    <cfRule type="cellIs" dxfId="1712" priority="2398" operator="equal">
      <formula>$AH$3</formula>
    </cfRule>
  </conditionalFormatting>
  <conditionalFormatting sqref="G65">
    <cfRule type="cellIs" dxfId="1711" priority="2397" operator="equal">
      <formula>$AH$3</formula>
    </cfRule>
  </conditionalFormatting>
  <conditionalFormatting sqref="E67">
    <cfRule type="cellIs" dxfId="1710" priority="2396" operator="equal">
      <formula>$AH$3</formula>
    </cfRule>
  </conditionalFormatting>
  <conditionalFormatting sqref="D68">
    <cfRule type="cellIs" dxfId="1709" priority="2395" operator="equal">
      <formula>$AH$3</formula>
    </cfRule>
  </conditionalFormatting>
  <conditionalFormatting sqref="D66">
    <cfRule type="cellIs" dxfId="1708" priority="2394" operator="equal">
      <formula>$AH$3</formula>
    </cfRule>
  </conditionalFormatting>
  <conditionalFormatting sqref="E66">
    <cfRule type="cellIs" dxfId="1707" priority="2393" operator="equal">
      <formula>$AH$3</formula>
    </cfRule>
  </conditionalFormatting>
  <conditionalFormatting sqref="G64">
    <cfRule type="cellIs" dxfId="1706" priority="2391" operator="equal">
      <formula>$AH$3</formula>
    </cfRule>
  </conditionalFormatting>
  <conditionalFormatting sqref="I62">
    <cfRule type="cellIs" dxfId="1705" priority="2390" operator="equal">
      <formula>$AH$3</formula>
    </cfRule>
  </conditionalFormatting>
  <conditionalFormatting sqref="K60">
    <cfRule type="cellIs" dxfId="1704" priority="2389" operator="equal">
      <formula>$AH$3</formula>
    </cfRule>
  </conditionalFormatting>
  <conditionalFormatting sqref="M58">
    <cfRule type="cellIs" dxfId="1703" priority="2388" operator="equal">
      <formula>$AH$3</formula>
    </cfRule>
  </conditionalFormatting>
  <conditionalFormatting sqref="O56">
    <cfRule type="cellIs" dxfId="1702" priority="2387" operator="equal">
      <formula>$AH$3</formula>
    </cfRule>
  </conditionalFormatting>
  <conditionalFormatting sqref="Q54">
    <cfRule type="cellIs" dxfId="1701" priority="2386" operator="equal">
      <formula>$AH$3</formula>
    </cfRule>
  </conditionalFormatting>
  <conditionalFormatting sqref="S52">
    <cfRule type="cellIs" dxfId="1700" priority="2385" operator="equal">
      <formula>$AH$3</formula>
    </cfRule>
  </conditionalFormatting>
  <conditionalFormatting sqref="U50">
    <cfRule type="cellIs" dxfId="1699" priority="2384" operator="equal">
      <formula>$AH$3</formula>
    </cfRule>
  </conditionalFormatting>
  <conditionalFormatting sqref="W48">
    <cfRule type="cellIs" dxfId="1698" priority="2383" operator="equal">
      <formula>$AH$3</formula>
    </cfRule>
  </conditionalFormatting>
  <conditionalFormatting sqref="AC40">
    <cfRule type="cellIs" dxfId="1697" priority="2382" operator="equal">
      <formula>$AH$3</formula>
    </cfRule>
  </conditionalFormatting>
  <conditionalFormatting sqref="AC40">
    <cfRule type="cellIs" dxfId="1696" priority="2381" operator="greaterThan">
      <formula>$AH$3</formula>
    </cfRule>
  </conditionalFormatting>
  <conditionalFormatting sqref="AB42">
    <cfRule type="cellIs" dxfId="1695" priority="2380" operator="equal">
      <formula>$AH$3</formula>
    </cfRule>
  </conditionalFormatting>
  <conditionalFormatting sqref="W46">
    <cfRule type="cellIs" dxfId="1694" priority="2379" operator="equal">
      <formula>$AH$3</formula>
    </cfRule>
  </conditionalFormatting>
  <conditionalFormatting sqref="W46">
    <cfRule type="cellIs" dxfId="1693" priority="2378" operator="greaterThan">
      <formula>$AH$3</formula>
    </cfRule>
  </conditionalFormatting>
  <conditionalFormatting sqref="U48">
    <cfRule type="cellIs" dxfId="1692" priority="2377" operator="equal">
      <formula>$AH$3</formula>
    </cfRule>
  </conditionalFormatting>
  <conditionalFormatting sqref="U48">
    <cfRule type="cellIs" dxfId="1691" priority="2376" operator="greaterThan">
      <formula>$AH$3</formula>
    </cfRule>
  </conditionalFormatting>
  <conditionalFormatting sqref="S50">
    <cfRule type="cellIs" dxfId="1690" priority="2375" operator="equal">
      <formula>$AH$3</formula>
    </cfRule>
  </conditionalFormatting>
  <conditionalFormatting sqref="S50">
    <cfRule type="cellIs" dxfId="1689" priority="2374" operator="greaterThan">
      <formula>$AH$3</formula>
    </cfRule>
  </conditionalFormatting>
  <conditionalFormatting sqref="Q52">
    <cfRule type="cellIs" dxfId="1688" priority="2373" operator="equal">
      <formula>$AH$3</formula>
    </cfRule>
  </conditionalFormatting>
  <conditionalFormatting sqref="Q52">
    <cfRule type="cellIs" dxfId="1687" priority="2372" operator="greaterThan">
      <formula>$AH$3</formula>
    </cfRule>
  </conditionalFormatting>
  <conditionalFormatting sqref="O54">
    <cfRule type="cellIs" dxfId="1686" priority="2371" operator="equal">
      <formula>$AH$3</formula>
    </cfRule>
  </conditionalFormatting>
  <conditionalFormatting sqref="O54">
    <cfRule type="cellIs" dxfId="1685" priority="2370" operator="greaterThan">
      <formula>$AH$3</formula>
    </cfRule>
  </conditionalFormatting>
  <conditionalFormatting sqref="M56">
    <cfRule type="cellIs" dxfId="1684" priority="2369" operator="equal">
      <formula>$AH$3</formula>
    </cfRule>
  </conditionalFormatting>
  <conditionalFormatting sqref="M56">
    <cfRule type="cellIs" dxfId="1683" priority="2368" operator="greaterThan">
      <formula>$AH$3</formula>
    </cfRule>
  </conditionalFormatting>
  <conditionalFormatting sqref="K58">
    <cfRule type="cellIs" dxfId="1682" priority="2367" operator="equal">
      <formula>$AH$3</formula>
    </cfRule>
  </conditionalFormatting>
  <conditionalFormatting sqref="K58">
    <cfRule type="cellIs" dxfId="1681" priority="2366" operator="greaterThan">
      <formula>$AH$3</formula>
    </cfRule>
  </conditionalFormatting>
  <conditionalFormatting sqref="I60">
    <cfRule type="cellIs" dxfId="1680" priority="2365" operator="equal">
      <formula>$AH$3</formula>
    </cfRule>
  </conditionalFormatting>
  <conditionalFormatting sqref="I60">
    <cfRule type="cellIs" dxfId="1679" priority="2364" operator="greaterThan">
      <formula>$AH$3</formula>
    </cfRule>
  </conditionalFormatting>
  <conditionalFormatting sqref="G62">
    <cfRule type="cellIs" dxfId="1678" priority="2363" operator="equal">
      <formula>$AH$3</formula>
    </cfRule>
  </conditionalFormatting>
  <conditionalFormatting sqref="G62">
    <cfRule type="cellIs" dxfId="1677" priority="2362" operator="greaterThan">
      <formula>$AH$3</formula>
    </cfRule>
  </conditionalFormatting>
  <conditionalFormatting sqref="Y44">
    <cfRule type="cellIs" dxfId="1676" priority="2361" operator="equal">
      <formula>$AH$3</formula>
    </cfRule>
  </conditionalFormatting>
  <conditionalFormatting sqref="Y44">
    <cfRule type="cellIs" dxfId="1675" priority="2360" operator="greaterThan">
      <formula>$AH$3</formula>
    </cfRule>
  </conditionalFormatting>
  <conditionalFormatting sqref="E64">
    <cfRule type="cellIs" dxfId="1674" priority="2359" operator="equal">
      <formula>$AH$3</formula>
    </cfRule>
  </conditionalFormatting>
  <conditionalFormatting sqref="E64">
    <cfRule type="cellIs" dxfId="1673" priority="2358" operator="greaterThan">
      <formula>$AH$3</formula>
    </cfRule>
  </conditionalFormatting>
  <conditionalFormatting sqref="E64">
    <cfRule type="expression" dxfId="1672" priority="2357">
      <formula>"OU(results!$M$2=""bmd"";results!$M$2=""ad"")"</formula>
    </cfRule>
  </conditionalFormatting>
  <conditionalFormatting sqref="I59">
    <cfRule type="cellIs" dxfId="1671" priority="2356" operator="equal">
      <formula>$AH$3</formula>
    </cfRule>
  </conditionalFormatting>
  <conditionalFormatting sqref="I59">
    <cfRule type="cellIs" dxfId="1670" priority="2355" operator="greaterThan">
      <formula>$AH$3</formula>
    </cfRule>
  </conditionalFormatting>
  <conditionalFormatting sqref="D64">
    <cfRule type="cellIs" dxfId="1669" priority="2353" operator="equal">
      <formula>$AH$3</formula>
    </cfRule>
  </conditionalFormatting>
  <conditionalFormatting sqref="D64">
    <cfRule type="cellIs" dxfId="1668" priority="2352" operator="greaterThan">
      <formula>$AH$3</formula>
    </cfRule>
  </conditionalFormatting>
  <conditionalFormatting sqref="AA42">
    <cfRule type="cellIs" dxfId="1667" priority="2350" operator="equal">
      <formula>$AH$3</formula>
    </cfRule>
  </conditionalFormatting>
  <conditionalFormatting sqref="AA42">
    <cfRule type="cellIs" dxfId="1666" priority="2349" operator="greaterThan">
      <formula>$AH$3</formula>
    </cfRule>
  </conditionalFormatting>
  <conditionalFormatting sqref="D69">
    <cfRule type="cellIs" dxfId="1665" priority="2347" operator="equal">
      <formula>$AH$3</formula>
    </cfRule>
  </conditionalFormatting>
  <conditionalFormatting sqref="D69">
    <cfRule type="cellIs" dxfId="1664" priority="2345" operator="greaterThan">
      <formula>$AH$3</formula>
    </cfRule>
  </conditionalFormatting>
  <conditionalFormatting sqref="D65">
    <cfRule type="cellIs" dxfId="1663" priority="2344" operator="equal">
      <formula>$AH$3</formula>
    </cfRule>
  </conditionalFormatting>
  <conditionalFormatting sqref="D65">
    <cfRule type="cellIs" dxfId="1662" priority="2343" operator="greaterThan">
      <formula>$AH$3</formula>
    </cfRule>
  </conditionalFormatting>
  <conditionalFormatting sqref="J65">
    <cfRule type="expression" dxfId="1661" priority="2323">
      <formula>AL62=1</formula>
    </cfRule>
    <cfRule type="cellIs" dxfId="1660" priority="2324" operator="equal">
      <formula>$AH$3</formula>
    </cfRule>
    <cfRule type="cellIs" dxfId="1659" priority="2326" operator="notEqual">
      <formula>0</formula>
    </cfRule>
  </conditionalFormatting>
  <conditionalFormatting sqref="H67">
    <cfRule type="expression" dxfId="1658" priority="2318">
      <formula>AL64=1</formula>
    </cfRule>
    <cfRule type="cellIs" dxfId="1657" priority="2319" operator="equal">
      <formula>$AH$3</formula>
    </cfRule>
    <cfRule type="cellIs" dxfId="1656" priority="2321" operator="notEqual">
      <formula>0</formula>
    </cfRule>
  </conditionalFormatting>
  <conditionalFormatting sqref="L63">
    <cfRule type="expression" dxfId="1655" priority="2313">
      <formula>AL60=1</formula>
    </cfRule>
    <cfRule type="cellIs" dxfId="1654" priority="2314" operator="equal">
      <formula>$AH$3</formula>
    </cfRule>
    <cfRule type="cellIs" dxfId="1653" priority="2316" operator="notEqual">
      <formula>0</formula>
    </cfRule>
  </conditionalFormatting>
  <conditionalFormatting sqref="N61">
    <cfRule type="expression" dxfId="1652" priority="2308">
      <formula>AL58=1</formula>
    </cfRule>
    <cfRule type="cellIs" dxfId="1651" priority="2309" operator="equal">
      <formula>$AH$3</formula>
    </cfRule>
    <cfRule type="cellIs" dxfId="1650" priority="2311" operator="notEqual">
      <formula>0</formula>
    </cfRule>
  </conditionalFormatting>
  <conditionalFormatting sqref="P59">
    <cfRule type="expression" dxfId="1649" priority="2303">
      <formula>AL56=1</formula>
    </cfRule>
    <cfRule type="cellIs" dxfId="1648" priority="2304" operator="equal">
      <formula>$AH$3</formula>
    </cfRule>
    <cfRule type="cellIs" dxfId="1647" priority="2306" operator="notEqual">
      <formula>0</formula>
    </cfRule>
  </conditionalFormatting>
  <conditionalFormatting sqref="R57">
    <cfRule type="expression" dxfId="1646" priority="2298">
      <formula>AL54=1</formula>
    </cfRule>
    <cfRule type="cellIs" dxfId="1645" priority="2299" operator="equal">
      <formula>$AH$3</formula>
    </cfRule>
    <cfRule type="cellIs" dxfId="1644" priority="2301" operator="notEqual">
      <formula>0</formula>
    </cfRule>
  </conditionalFormatting>
  <conditionalFormatting sqref="T55">
    <cfRule type="expression" dxfId="1643" priority="2293">
      <formula>AL52=1</formula>
    </cfRule>
    <cfRule type="cellIs" dxfId="1642" priority="2294" operator="equal">
      <formula>$AH$3</formula>
    </cfRule>
    <cfRule type="cellIs" dxfId="1641" priority="2296" operator="notEqual">
      <formula>0</formula>
    </cfRule>
  </conditionalFormatting>
  <conditionalFormatting sqref="V53">
    <cfRule type="expression" dxfId="1640" priority="2288">
      <formula>AL50=1</formula>
    </cfRule>
    <cfRule type="cellIs" dxfId="1639" priority="2289" operator="equal">
      <formula>$AH$3</formula>
    </cfRule>
    <cfRule type="cellIs" dxfId="1638" priority="2291" operator="notEqual">
      <formula>0</formula>
    </cfRule>
  </conditionalFormatting>
  <conditionalFormatting sqref="X51">
    <cfRule type="expression" dxfId="1637" priority="2283">
      <formula>AL48=1</formula>
    </cfRule>
    <cfRule type="cellIs" dxfId="1636" priority="2284" operator="equal">
      <formula>$AH$3</formula>
    </cfRule>
    <cfRule type="cellIs" dxfId="1635" priority="2286" operator="notEqual">
      <formula>0</formula>
    </cfRule>
  </conditionalFormatting>
  <conditionalFormatting sqref="Z49">
    <cfRule type="expression" dxfId="1634" priority="2278">
      <formula>AL46=1</formula>
    </cfRule>
    <cfRule type="cellIs" dxfId="1633" priority="2279" operator="equal">
      <formula>$AH$3</formula>
    </cfRule>
    <cfRule type="cellIs" dxfId="1632" priority="2281" operator="notEqual">
      <formula>0</formula>
    </cfRule>
  </conditionalFormatting>
  <conditionalFormatting sqref="AB47">
    <cfRule type="expression" dxfId="1631" priority="2273">
      <formula>AL44=1</formula>
    </cfRule>
    <cfRule type="cellIs" dxfId="1630" priority="2274" operator="equal">
      <formula>$AH$3</formula>
    </cfRule>
    <cfRule type="cellIs" dxfId="1629" priority="2276" operator="notEqual">
      <formula>0</formula>
    </cfRule>
  </conditionalFormatting>
  <conditionalFormatting sqref="AD45">
    <cfRule type="expression" dxfId="1628" priority="2268">
      <formula>AL42=1</formula>
    </cfRule>
    <cfRule type="cellIs" dxfId="1627" priority="2269" operator="equal">
      <formula>$AH$3</formula>
    </cfRule>
    <cfRule type="cellIs" dxfId="1626" priority="2271" operator="notEqual">
      <formula>0</formula>
    </cfRule>
  </conditionalFormatting>
  <conditionalFormatting sqref="AF43">
    <cfRule type="expression" dxfId="1625" priority="2263">
      <formula>AL40=1</formula>
    </cfRule>
    <cfRule type="cellIs" dxfId="1624" priority="2264" operator="equal">
      <formula>$AH$3</formula>
    </cfRule>
    <cfRule type="cellIs" dxfId="1623" priority="2266" operator="notEqual">
      <formula>0</formula>
    </cfRule>
  </conditionalFormatting>
  <conditionalFormatting sqref="C180:AG180">
    <cfRule type="cellIs" dxfId="1622" priority="1066" operator="equal">
      <formula>$AH$3</formula>
    </cfRule>
  </conditionalFormatting>
  <conditionalFormatting sqref="C150:C175 AG149:AG179 F179:AF179 C149:AF149">
    <cfRule type="cellIs" dxfId="1621" priority="1411" operator="equal">
      <formula>$AH$3</formula>
    </cfRule>
  </conditionalFormatting>
  <conditionalFormatting sqref="H151:H171 L151:L167 N151:N165 P151:P163 R151:R161 T151:T159 V151:V157 X151:X155 Z151:Z153 AB151 AD156:AD178 AB158:AB178 Z160:Z178 X162:X178 V164:V178 T166:T178 P170:P178 R168:R178 N172:N178 L174:L178 J176:J178 AF154:AF178 D150:AB150 F151:F173 J151:J169">
    <cfRule type="cellIs" dxfId="1620" priority="1292" operator="equal">
      <formula>$AH$3</formula>
    </cfRule>
  </conditionalFormatting>
  <conditionalFormatting sqref="C176 G177 K173 C177:D177 AE153 AC155 AA157 Y159 W161 U163 S165 Q167 O169 M171 I175">
    <cfRule type="cellIs" dxfId="1619" priority="1409" operator="equal">
      <formula>$AH$3</formula>
    </cfRule>
  </conditionalFormatting>
  <conditionalFormatting sqref="H174 C178:C179 J172 L170 N168 V160 X158 Z156 AB154 AD152 AF150 R164 P166 T162 F176">
    <cfRule type="cellIs" dxfId="1618" priority="1193" operator="equal">
      <formula>$AH$3</formula>
    </cfRule>
  </conditionalFormatting>
  <conditionalFormatting sqref="C150:C175 P170 AG149:AG179 F179:AF179 H151:H171 L151:L167 N151:N165 P151:P163 R151:R161 T151:T159 V151:V157 X151:X155 Z151:Z153 AB151 AD156:AD170 AD172:AD178 AB158:AB170 AB172:AB178 Z160:Z170 Z172:Z178 X162:X170 X172:X178 V164:V170 V172:V178 T166:T170 T172:T178 P172:P178 R172:R178 R168:R170 N172:N178 L174:L178 J176:J178 AF172:AF178 AF154:AF170 D150:AB150 F151:F173 C149:AF149 J151:J169">
    <cfRule type="cellIs" dxfId="1617" priority="1286" operator="greaterThan">
      <formula>$AH$3</formula>
    </cfRule>
  </conditionalFormatting>
  <conditionalFormatting sqref="P171 AD171 AB171 Z171 X171 V171 T171 R171 AF171">
    <cfRule type="cellIs" dxfId="1616" priority="1406" operator="greaterThan">
      <formula>$AH$3</formula>
    </cfRule>
  </conditionalFormatting>
  <conditionalFormatting sqref="D150:D173">
    <cfRule type="cellIs" dxfId="1615" priority="1404" operator="equal">
      <formula>$AH$3</formula>
    </cfRule>
  </conditionalFormatting>
  <conditionalFormatting sqref="D150:D173">
    <cfRule type="cellIs" dxfId="1614" priority="1293" operator="greaterThan">
      <formula>$AH$3</formula>
    </cfRule>
  </conditionalFormatting>
  <conditionalFormatting sqref="E149">
    <cfRule type="expression" dxfId="1613" priority="1288">
      <formula>"OU(results!$M$2=""bmd"";results!$M$2=""ad"")"</formula>
    </cfRule>
  </conditionalFormatting>
  <conditionalFormatting sqref="G151:G171">
    <cfRule type="cellIs" dxfId="1612" priority="1362" operator="equal">
      <formula>$AH$3</formula>
    </cfRule>
  </conditionalFormatting>
  <conditionalFormatting sqref="G151:G171">
    <cfRule type="cellIs" dxfId="1611" priority="1361" operator="greaterThan">
      <formula>$AH$3</formula>
    </cfRule>
  </conditionalFormatting>
  <conditionalFormatting sqref="I151:I168">
    <cfRule type="cellIs" dxfId="1610" priority="1359" operator="equal">
      <formula>$AH$3</formula>
    </cfRule>
  </conditionalFormatting>
  <conditionalFormatting sqref="I151:I168">
    <cfRule type="cellIs" dxfId="1609" priority="1358" operator="greaterThan">
      <formula>$AH$3</formula>
    </cfRule>
  </conditionalFormatting>
  <conditionalFormatting sqref="K151:K167">
    <cfRule type="cellIs" dxfId="1608" priority="1356" operator="equal">
      <formula>$AH$3</formula>
    </cfRule>
  </conditionalFormatting>
  <conditionalFormatting sqref="K151:K167">
    <cfRule type="cellIs" dxfId="1607" priority="1355" operator="greaterThan">
      <formula>$AH$3</formula>
    </cfRule>
  </conditionalFormatting>
  <conditionalFormatting sqref="M151:M165">
    <cfRule type="cellIs" dxfId="1606" priority="1353" operator="equal">
      <formula>$AH$3</formula>
    </cfRule>
  </conditionalFormatting>
  <conditionalFormatting sqref="M151:M165">
    <cfRule type="cellIs" dxfId="1605" priority="1352" operator="greaterThan">
      <formula>$AH$3</formula>
    </cfRule>
  </conditionalFormatting>
  <conditionalFormatting sqref="O151:O163">
    <cfRule type="cellIs" dxfId="1604" priority="1350" operator="equal">
      <formula>$AH$3</formula>
    </cfRule>
  </conditionalFormatting>
  <conditionalFormatting sqref="O151:O163">
    <cfRule type="cellIs" dxfId="1603" priority="1349" operator="greaterThan">
      <formula>$AH$3</formula>
    </cfRule>
  </conditionalFormatting>
  <conditionalFormatting sqref="Q151:Q161">
    <cfRule type="cellIs" dxfId="1602" priority="1347" operator="equal">
      <formula>$AH$3</formula>
    </cfRule>
  </conditionalFormatting>
  <conditionalFormatting sqref="Q151:Q161">
    <cfRule type="cellIs" dxfId="1601" priority="1346" operator="greaterThan">
      <formula>$AH$3</formula>
    </cfRule>
  </conditionalFormatting>
  <conditionalFormatting sqref="S151:S159">
    <cfRule type="cellIs" dxfId="1600" priority="1344" operator="equal">
      <formula>$AH$3</formula>
    </cfRule>
  </conditionalFormatting>
  <conditionalFormatting sqref="S151:S159">
    <cfRule type="cellIs" dxfId="1599" priority="1343" operator="greaterThan">
      <formula>$AH$3</formula>
    </cfRule>
  </conditionalFormatting>
  <conditionalFormatting sqref="U151:U157">
    <cfRule type="cellIs" dxfId="1598" priority="1341" operator="equal">
      <formula>$AH$3</formula>
    </cfRule>
  </conditionalFormatting>
  <conditionalFormatting sqref="U151:U157">
    <cfRule type="cellIs" dxfId="1597" priority="1340" operator="greaterThan">
      <formula>$AH$3</formula>
    </cfRule>
  </conditionalFormatting>
  <conditionalFormatting sqref="W151:W155">
    <cfRule type="cellIs" dxfId="1596" priority="1338" operator="equal">
      <formula>$AH$3</formula>
    </cfRule>
  </conditionalFormatting>
  <conditionalFormatting sqref="W151:W155">
    <cfRule type="cellIs" dxfId="1595" priority="1337" operator="greaterThan">
      <formula>$AH$3</formula>
    </cfRule>
  </conditionalFormatting>
  <conditionalFormatting sqref="Y151:Y153">
    <cfRule type="cellIs" dxfId="1594" priority="1335" operator="equal">
      <formula>$AH$3</formula>
    </cfRule>
  </conditionalFormatting>
  <conditionalFormatting sqref="Y151:Y153">
    <cfRule type="cellIs" dxfId="1593" priority="1334" operator="greaterThan">
      <formula>$AH$3</formula>
    </cfRule>
  </conditionalFormatting>
  <conditionalFormatting sqref="AA151">
    <cfRule type="cellIs" dxfId="1592" priority="1332" operator="equal">
      <formula>$AH$3</formula>
    </cfRule>
  </conditionalFormatting>
  <conditionalFormatting sqref="AA151">
    <cfRule type="cellIs" dxfId="1591" priority="1331" operator="greaterThan">
      <formula>$AH$3</formula>
    </cfRule>
  </conditionalFormatting>
  <conditionalFormatting sqref="AC158:AC178">
    <cfRule type="cellIs" dxfId="1590" priority="1329" operator="equal">
      <formula>$AH$3</formula>
    </cfRule>
  </conditionalFormatting>
  <conditionalFormatting sqref="AC158:AC178">
    <cfRule type="cellIs" dxfId="1589" priority="1328" operator="greaterThan">
      <formula>$AH$3</formula>
    </cfRule>
  </conditionalFormatting>
  <conditionalFormatting sqref="AA160:AA178">
    <cfRule type="cellIs" dxfId="1588" priority="1326" operator="equal">
      <formula>$AH$3</formula>
    </cfRule>
  </conditionalFormatting>
  <conditionalFormatting sqref="AA160:AA178">
    <cfRule type="cellIs" dxfId="1587" priority="1325" operator="greaterThan">
      <formula>$AH$3</formula>
    </cfRule>
  </conditionalFormatting>
  <conditionalFormatting sqref="Y162:Y178">
    <cfRule type="cellIs" dxfId="1586" priority="1323" operator="equal">
      <formula>$AH$3</formula>
    </cfRule>
  </conditionalFormatting>
  <conditionalFormatting sqref="Y162:Y178">
    <cfRule type="cellIs" dxfId="1585" priority="1322" operator="greaterThan">
      <formula>$AH$3</formula>
    </cfRule>
  </conditionalFormatting>
  <conditionalFormatting sqref="W164:W178">
    <cfRule type="cellIs" dxfId="1584" priority="1320" operator="equal">
      <formula>$AH$3</formula>
    </cfRule>
  </conditionalFormatting>
  <conditionalFormatting sqref="W164:W178">
    <cfRule type="cellIs" dxfId="1583" priority="1319" operator="greaterThan">
      <formula>$AH$3</formula>
    </cfRule>
  </conditionalFormatting>
  <conditionalFormatting sqref="U166:U178">
    <cfRule type="cellIs" dxfId="1582" priority="1317" operator="equal">
      <formula>$AH$3</formula>
    </cfRule>
  </conditionalFormatting>
  <conditionalFormatting sqref="U166:U178">
    <cfRule type="cellIs" dxfId="1581" priority="1316" operator="greaterThan">
      <formula>$AH$3</formula>
    </cfRule>
  </conditionalFormatting>
  <conditionalFormatting sqref="S168:S178">
    <cfRule type="cellIs" dxfId="1580" priority="1314" operator="equal">
      <formula>$AH$3</formula>
    </cfRule>
  </conditionalFormatting>
  <conditionalFormatting sqref="S168:S178">
    <cfRule type="cellIs" dxfId="1579" priority="1313" operator="greaterThan">
      <formula>$AH$3</formula>
    </cfRule>
  </conditionalFormatting>
  <conditionalFormatting sqref="Q170:Q178">
    <cfRule type="cellIs" dxfId="1578" priority="1311" operator="equal">
      <formula>$AH$3</formula>
    </cfRule>
  </conditionalFormatting>
  <conditionalFormatting sqref="Q170:Q178">
    <cfRule type="cellIs" dxfId="1577" priority="1310" operator="greaterThan">
      <formula>$AH$3</formula>
    </cfRule>
  </conditionalFormatting>
  <conditionalFormatting sqref="O172:O178">
    <cfRule type="cellIs" dxfId="1576" priority="1308" operator="equal">
      <formula>$AH$3</formula>
    </cfRule>
  </conditionalFormatting>
  <conditionalFormatting sqref="O172:O178">
    <cfRule type="cellIs" dxfId="1575" priority="1307" operator="greaterThan">
      <formula>$AH$3</formula>
    </cfRule>
  </conditionalFormatting>
  <conditionalFormatting sqref="M174:M178">
    <cfRule type="cellIs" dxfId="1574" priority="1305" operator="equal">
      <formula>$AH$3</formula>
    </cfRule>
  </conditionalFormatting>
  <conditionalFormatting sqref="M174:M178">
    <cfRule type="cellIs" dxfId="1573" priority="1304" operator="greaterThan">
      <formula>$AH$3</formula>
    </cfRule>
  </conditionalFormatting>
  <conditionalFormatting sqref="K176:K178">
    <cfRule type="cellIs" dxfId="1572" priority="1302" operator="equal">
      <formula>$AH$3</formula>
    </cfRule>
  </conditionalFormatting>
  <conditionalFormatting sqref="K176:K178">
    <cfRule type="cellIs" dxfId="1571" priority="1301" operator="greaterThan">
      <formula>$AH$3</formula>
    </cfRule>
  </conditionalFormatting>
  <conditionalFormatting sqref="I178">
    <cfRule type="cellIs" dxfId="1570" priority="1299" operator="equal">
      <formula>$AH$3</formula>
    </cfRule>
  </conditionalFormatting>
  <conditionalFormatting sqref="I178">
    <cfRule type="cellIs" dxfId="1569" priority="1298" operator="greaterThan">
      <formula>$AH$3</formula>
    </cfRule>
  </conditionalFormatting>
  <conditionalFormatting sqref="AE156:AE178">
    <cfRule type="cellIs" dxfId="1568" priority="1296" operator="equal">
      <formula>$AH$3</formula>
    </cfRule>
  </conditionalFormatting>
  <conditionalFormatting sqref="AE156:AE178">
    <cfRule type="cellIs" dxfId="1567" priority="1295" operator="greaterThan">
      <formula>$AH$3</formula>
    </cfRule>
  </conditionalFormatting>
  <conditionalFormatting sqref="E151:E173">
    <cfRule type="cellIs" dxfId="1566" priority="1291" operator="equal">
      <formula>$AH$3</formula>
    </cfRule>
  </conditionalFormatting>
  <conditionalFormatting sqref="E151:E173">
    <cfRule type="cellIs" dxfId="1565" priority="1290" operator="greaterThan">
      <formula>$AH$3</formula>
    </cfRule>
  </conditionalFormatting>
  <conditionalFormatting sqref="E151:E173">
    <cfRule type="expression" dxfId="1564" priority="1289">
      <formula>"OU(results!$M$2=""bmd"";results!$M$2=""ad"")"</formula>
    </cfRule>
  </conditionalFormatting>
  <conditionalFormatting sqref="D149">
    <cfRule type="expression" dxfId="1563" priority="1285">
      <formula>"OU(results!$M$2=""bmd"";results!$M$2=""ad"")"</formula>
    </cfRule>
  </conditionalFormatting>
  <conditionalFormatting sqref="D149">
    <cfRule type="expression" dxfId="1562" priority="1283">
      <formula>"OU(results!$M$2=""bmd"";results!$M$2=""ad"")"</formula>
    </cfRule>
  </conditionalFormatting>
  <conditionalFormatting sqref="E179">
    <cfRule type="cellIs" dxfId="1561" priority="1281" operator="equal">
      <formula>$AH$3</formula>
    </cfRule>
  </conditionalFormatting>
  <conditionalFormatting sqref="E179">
    <cfRule type="cellIs" dxfId="1560" priority="1280" operator="greaterThan">
      <formula>$AH$3</formula>
    </cfRule>
  </conditionalFormatting>
  <conditionalFormatting sqref="E179">
    <cfRule type="expression" dxfId="1559" priority="1278">
      <formula>"OU(results!$M$2=""bmd"";results!$M$2=""ad"")"</formula>
    </cfRule>
  </conditionalFormatting>
  <conditionalFormatting sqref="G173">
    <cfRule type="cellIs" dxfId="1558" priority="1277" operator="equal">
      <formula>$AH$3</formula>
    </cfRule>
  </conditionalFormatting>
  <conditionalFormatting sqref="G178">
    <cfRule type="cellIs" dxfId="1557" priority="1276" operator="equal">
      <formula>$AH$3</formula>
    </cfRule>
  </conditionalFormatting>
  <conditionalFormatting sqref="G178">
    <cfRule type="cellIs" dxfId="1556" priority="1275" operator="greaterThan">
      <formula>$AH$3</formula>
    </cfRule>
  </conditionalFormatting>
  <conditionalFormatting sqref="G176">
    <cfRule type="cellIs" dxfId="1555" priority="1273" operator="equal">
      <formula>$AH$3</formula>
    </cfRule>
  </conditionalFormatting>
  <conditionalFormatting sqref="I174">
    <cfRule type="cellIs" dxfId="1554" priority="1272" operator="equal">
      <formula>$AH$3</formula>
    </cfRule>
  </conditionalFormatting>
  <conditionalFormatting sqref="I171">
    <cfRule type="cellIs" dxfId="1553" priority="1271" operator="equal">
      <formula>$AH$3</formula>
    </cfRule>
  </conditionalFormatting>
  <conditionalFormatting sqref="K169">
    <cfRule type="cellIs" dxfId="1552" priority="1270" operator="equal">
      <formula>$AH$3</formula>
    </cfRule>
  </conditionalFormatting>
  <conditionalFormatting sqref="M167">
    <cfRule type="cellIs" dxfId="1551" priority="1269" operator="equal">
      <formula>$AH$3</formula>
    </cfRule>
  </conditionalFormatting>
  <conditionalFormatting sqref="O165">
    <cfRule type="cellIs" dxfId="1550" priority="1268" operator="equal">
      <formula>$AH$3</formula>
    </cfRule>
  </conditionalFormatting>
  <conditionalFormatting sqref="Q163">
    <cfRule type="cellIs" dxfId="1549" priority="1267" operator="equal">
      <formula>$AH$3</formula>
    </cfRule>
  </conditionalFormatting>
  <conditionalFormatting sqref="S161">
    <cfRule type="cellIs" dxfId="1548" priority="1266" operator="equal">
      <formula>$AH$3</formula>
    </cfRule>
  </conditionalFormatting>
  <conditionalFormatting sqref="U159">
    <cfRule type="cellIs" dxfId="1547" priority="1265" operator="equal">
      <formula>$AH$3</formula>
    </cfRule>
  </conditionalFormatting>
  <conditionalFormatting sqref="W157">
    <cfRule type="cellIs" dxfId="1546" priority="1264" operator="equal">
      <formula>$AH$3</formula>
    </cfRule>
  </conditionalFormatting>
  <conditionalFormatting sqref="Y155">
    <cfRule type="cellIs" dxfId="1545" priority="1263" operator="equal">
      <formula>$AH$3</formula>
    </cfRule>
  </conditionalFormatting>
  <conditionalFormatting sqref="AA153">
    <cfRule type="cellIs" dxfId="1544" priority="1262" operator="equal">
      <formula>$AH$3</formula>
    </cfRule>
  </conditionalFormatting>
  <conditionalFormatting sqref="AC151">
    <cfRule type="cellIs" dxfId="1543" priority="1261" operator="equal">
      <formula>$AH$3</formula>
    </cfRule>
  </conditionalFormatting>
  <conditionalFormatting sqref="Q166">
    <cfRule type="cellIs" dxfId="1542" priority="1260" operator="equal">
      <formula>$AH$3</formula>
    </cfRule>
  </conditionalFormatting>
  <conditionalFormatting sqref="O168">
    <cfRule type="cellIs" dxfId="1541" priority="1259" operator="equal">
      <formula>$AH$3</formula>
    </cfRule>
  </conditionalFormatting>
  <conditionalFormatting sqref="M170">
    <cfRule type="cellIs" dxfId="1540" priority="1258" operator="equal">
      <formula>$AH$3</formula>
    </cfRule>
  </conditionalFormatting>
  <conditionalFormatting sqref="K172">
    <cfRule type="cellIs" dxfId="1539" priority="1257" operator="equal">
      <formula>$AH$3</formula>
    </cfRule>
  </conditionalFormatting>
  <conditionalFormatting sqref="AE152">
    <cfRule type="cellIs" dxfId="1538" priority="1256" operator="equal">
      <formula>$AH$3</formula>
    </cfRule>
  </conditionalFormatting>
  <conditionalFormatting sqref="AC154">
    <cfRule type="cellIs" dxfId="1537" priority="1255" operator="equal">
      <formula>$AH$3</formula>
    </cfRule>
  </conditionalFormatting>
  <conditionalFormatting sqref="AA156">
    <cfRule type="cellIs" dxfId="1536" priority="1254" operator="equal">
      <formula>$AH$3</formula>
    </cfRule>
  </conditionalFormatting>
  <conditionalFormatting sqref="Y158">
    <cfRule type="cellIs" dxfId="1535" priority="1253" operator="equal">
      <formula>$AH$3</formula>
    </cfRule>
  </conditionalFormatting>
  <conditionalFormatting sqref="W160">
    <cfRule type="cellIs" dxfId="1534" priority="1252" operator="equal">
      <formula>$AH$3</formula>
    </cfRule>
  </conditionalFormatting>
  <conditionalFormatting sqref="U162">
    <cfRule type="cellIs" dxfId="1533" priority="1251" operator="equal">
      <formula>$AH$3</formula>
    </cfRule>
  </conditionalFormatting>
  <conditionalFormatting sqref="E175">
    <cfRule type="cellIs" dxfId="1532" priority="1250" operator="equal">
      <formula>$AH$3</formula>
    </cfRule>
  </conditionalFormatting>
  <conditionalFormatting sqref="S164">
    <cfRule type="cellIs" dxfId="1531" priority="1249" operator="equal">
      <formula>$AH$3</formula>
    </cfRule>
  </conditionalFormatting>
  <conditionalFormatting sqref="E178">
    <cfRule type="cellIs" dxfId="1530" priority="1247" operator="equal">
      <formula>$AH$3</formula>
    </cfRule>
  </conditionalFormatting>
  <conditionalFormatting sqref="K174:K175">
    <cfRule type="cellIs" dxfId="1529" priority="1244" operator="equal">
      <formula>$AH$3</formula>
    </cfRule>
  </conditionalFormatting>
  <conditionalFormatting sqref="K174:K175">
    <cfRule type="cellIs" dxfId="1528" priority="1243" operator="greaterThan">
      <formula>$AH$3</formula>
    </cfRule>
  </conditionalFormatting>
  <conditionalFormatting sqref="I176:I177">
    <cfRule type="cellIs" dxfId="1527" priority="1241" operator="equal">
      <formula>$AH$3</formula>
    </cfRule>
  </conditionalFormatting>
  <conditionalFormatting sqref="I176:I177">
    <cfRule type="cellIs" dxfId="1526" priority="1240" operator="greaterThan">
      <formula>$AH$3</formula>
    </cfRule>
  </conditionalFormatting>
  <conditionalFormatting sqref="M172:M173">
    <cfRule type="cellIs" dxfId="1525" priority="1238" operator="equal">
      <formula>$AH$3</formula>
    </cfRule>
  </conditionalFormatting>
  <conditionalFormatting sqref="M172:M173">
    <cfRule type="cellIs" dxfId="1524" priority="1237" operator="greaterThan">
      <formula>$AH$3</formula>
    </cfRule>
  </conditionalFormatting>
  <conditionalFormatting sqref="O170:O171">
    <cfRule type="cellIs" dxfId="1523" priority="1235" operator="equal">
      <formula>$AH$3</formula>
    </cfRule>
  </conditionalFormatting>
  <conditionalFormatting sqref="O170:O171">
    <cfRule type="cellIs" dxfId="1522" priority="1234" operator="greaterThan">
      <formula>$AH$3</formula>
    </cfRule>
  </conditionalFormatting>
  <conditionalFormatting sqref="Q168:Q169">
    <cfRule type="cellIs" dxfId="1521" priority="1232" operator="equal">
      <formula>$AH$3</formula>
    </cfRule>
  </conditionalFormatting>
  <conditionalFormatting sqref="Q168:Q169">
    <cfRule type="cellIs" dxfId="1520" priority="1231" operator="greaterThan">
      <formula>$AH$3</formula>
    </cfRule>
  </conditionalFormatting>
  <conditionalFormatting sqref="S166:S167">
    <cfRule type="cellIs" dxfId="1519" priority="1229" operator="equal">
      <formula>$AH$3</formula>
    </cfRule>
  </conditionalFormatting>
  <conditionalFormatting sqref="S166:S167">
    <cfRule type="cellIs" dxfId="1518" priority="1228" operator="greaterThan">
      <formula>$AH$3</formula>
    </cfRule>
  </conditionalFormatting>
  <conditionalFormatting sqref="U164:U165">
    <cfRule type="cellIs" dxfId="1517" priority="1226" operator="equal">
      <formula>$AH$3</formula>
    </cfRule>
  </conditionalFormatting>
  <conditionalFormatting sqref="U164:U165">
    <cfRule type="cellIs" dxfId="1516" priority="1225" operator="greaterThan">
      <formula>$AH$3</formula>
    </cfRule>
  </conditionalFormatting>
  <conditionalFormatting sqref="W162:W163">
    <cfRule type="cellIs" dxfId="1515" priority="1223" operator="equal">
      <formula>$AH$3</formula>
    </cfRule>
  </conditionalFormatting>
  <conditionalFormatting sqref="W162:W163">
    <cfRule type="cellIs" dxfId="1514" priority="1222" operator="greaterThan">
      <formula>$AH$3</formula>
    </cfRule>
  </conditionalFormatting>
  <conditionalFormatting sqref="Y160:Y161">
    <cfRule type="cellIs" dxfId="1513" priority="1220" operator="equal">
      <formula>$AH$3</formula>
    </cfRule>
  </conditionalFormatting>
  <conditionalFormatting sqref="Y160:Y161">
    <cfRule type="cellIs" dxfId="1512" priority="1219" operator="greaterThan">
      <formula>$AH$3</formula>
    </cfRule>
  </conditionalFormatting>
  <conditionalFormatting sqref="AA158:AA159">
    <cfRule type="cellIs" dxfId="1511" priority="1217" operator="equal">
      <formula>$AH$3</formula>
    </cfRule>
  </conditionalFormatting>
  <conditionalFormatting sqref="AA158:AA159">
    <cfRule type="cellIs" dxfId="1510" priority="1216" operator="greaterThan">
      <formula>$AH$3</formula>
    </cfRule>
  </conditionalFormatting>
  <conditionalFormatting sqref="AC156:AC157">
    <cfRule type="cellIs" dxfId="1509" priority="1214" operator="equal">
      <formula>$AH$3</formula>
    </cfRule>
  </conditionalFormatting>
  <conditionalFormatting sqref="AC156:AC157">
    <cfRule type="cellIs" dxfId="1508" priority="1213" operator="greaterThan">
      <formula>$AH$3</formula>
    </cfRule>
  </conditionalFormatting>
  <conditionalFormatting sqref="AE154:AE155">
    <cfRule type="cellIs" dxfId="1507" priority="1211" operator="equal">
      <formula>$AH$3</formula>
    </cfRule>
  </conditionalFormatting>
  <conditionalFormatting sqref="AE154:AE155">
    <cfRule type="cellIs" dxfId="1506" priority="1210" operator="greaterThan">
      <formula>$AH$3</formula>
    </cfRule>
  </conditionalFormatting>
  <conditionalFormatting sqref="H178">
    <cfRule type="cellIs" dxfId="1505" priority="1208" operator="equal">
      <formula>$AH$3</formula>
    </cfRule>
  </conditionalFormatting>
  <conditionalFormatting sqref="H178">
    <cfRule type="cellIs" dxfId="1504" priority="1207" operator="greaterThan">
      <formula>$AH$3</formula>
    </cfRule>
  </conditionalFormatting>
  <conditionalFormatting sqref="T163:T164">
    <cfRule type="cellIs" dxfId="1503" priority="1191" operator="equal">
      <formula>$AH$3</formula>
    </cfRule>
  </conditionalFormatting>
  <conditionalFormatting sqref="T160:T161">
    <cfRule type="cellIs" dxfId="1502" priority="1189" operator="equal">
      <formula>$AH$3</formula>
    </cfRule>
  </conditionalFormatting>
  <conditionalFormatting sqref="V158:V159">
    <cfRule type="cellIs" dxfId="1501" priority="1187" operator="equal">
      <formula>$AH$3</formula>
    </cfRule>
  </conditionalFormatting>
  <conditionalFormatting sqref="X156:X157">
    <cfRule type="cellIs" dxfId="1500" priority="1185" operator="equal">
      <formula>$AH$3</formula>
    </cfRule>
  </conditionalFormatting>
  <conditionalFormatting sqref="Z154:Z155">
    <cfRule type="cellIs" dxfId="1499" priority="1183" operator="equal">
      <formula>$AH$3</formula>
    </cfRule>
  </conditionalFormatting>
  <conditionalFormatting sqref="AB153">
    <cfRule type="cellIs" dxfId="1498" priority="1181" operator="equal">
      <formula>$AH$3</formula>
    </cfRule>
  </conditionalFormatting>
  <conditionalFormatting sqref="AD150:AD151">
    <cfRule type="cellIs" dxfId="1497" priority="1179" operator="equal">
      <formula>$AH$3</formula>
    </cfRule>
  </conditionalFormatting>
  <conditionalFormatting sqref="R162:R163">
    <cfRule type="cellIs" dxfId="1496" priority="1177" operator="equal">
      <formula>$AH$3</formula>
    </cfRule>
  </conditionalFormatting>
  <conditionalFormatting sqref="P164:P165">
    <cfRule type="cellIs" dxfId="1495" priority="1175" operator="equal">
      <formula>$AH$3</formula>
    </cfRule>
  </conditionalFormatting>
  <conditionalFormatting sqref="N166:N167">
    <cfRule type="cellIs" dxfId="1494" priority="1173" operator="equal">
      <formula>$AH$3</formula>
    </cfRule>
  </conditionalFormatting>
  <conditionalFormatting sqref="L168:L169">
    <cfRule type="cellIs" dxfId="1493" priority="1171" operator="equal">
      <formula>$AH$3</formula>
    </cfRule>
  </conditionalFormatting>
  <conditionalFormatting sqref="J170:J171">
    <cfRule type="cellIs" dxfId="1492" priority="1169" operator="equal">
      <formula>$AH$3</formula>
    </cfRule>
  </conditionalFormatting>
  <conditionalFormatting sqref="H172:H173">
    <cfRule type="cellIs" dxfId="1491" priority="1167" operator="equal">
      <formula>$AH$3</formula>
    </cfRule>
  </conditionalFormatting>
  <conditionalFormatting sqref="F174:F175">
    <cfRule type="cellIs" dxfId="1490" priority="1165" operator="equal">
      <formula>$AH$3</formula>
    </cfRule>
  </conditionalFormatting>
  <conditionalFormatting sqref="F177:F178">
    <cfRule type="cellIs" dxfId="1489" priority="1163" operator="equal">
      <formula>$AH$3</formula>
    </cfRule>
  </conditionalFormatting>
  <conditionalFormatting sqref="R165:R166">
    <cfRule type="cellIs" dxfId="1488" priority="1161" operator="equal">
      <formula>$AH$3</formula>
    </cfRule>
  </conditionalFormatting>
  <conditionalFormatting sqref="P167:P168">
    <cfRule type="cellIs" dxfId="1487" priority="1159" operator="equal">
      <formula>$AH$3</formula>
    </cfRule>
  </conditionalFormatting>
  <conditionalFormatting sqref="N169:N170">
    <cfRule type="cellIs" dxfId="1486" priority="1157" operator="equal">
      <formula>$AH$3</formula>
    </cfRule>
  </conditionalFormatting>
  <conditionalFormatting sqref="L171:L172">
    <cfRule type="cellIs" dxfId="1485" priority="1155" operator="equal">
      <formula>$AH$3</formula>
    </cfRule>
  </conditionalFormatting>
  <conditionalFormatting sqref="J173:J174">
    <cfRule type="cellIs" dxfId="1484" priority="1153" operator="equal">
      <formula>$AH$3</formula>
    </cfRule>
  </conditionalFormatting>
  <conditionalFormatting sqref="H175:H176">
    <cfRule type="cellIs" dxfId="1483" priority="1151" operator="equal">
      <formula>$AH$3</formula>
    </cfRule>
  </conditionalFormatting>
  <conditionalFormatting sqref="V161:V162">
    <cfRule type="cellIs" dxfId="1482" priority="1149" operator="equal">
      <formula>$AH$3</formula>
    </cfRule>
  </conditionalFormatting>
  <conditionalFormatting sqref="X159:X160">
    <cfRule type="cellIs" dxfId="1481" priority="1147" operator="equal">
      <formula>$AH$3</formula>
    </cfRule>
  </conditionalFormatting>
  <conditionalFormatting sqref="Z157:Z158">
    <cfRule type="cellIs" dxfId="1480" priority="1145" operator="equal">
      <formula>$AH$3</formula>
    </cfRule>
  </conditionalFormatting>
  <conditionalFormatting sqref="AB155:AB156">
    <cfRule type="cellIs" dxfId="1479" priority="1143" operator="equal">
      <formula>$AH$3</formula>
    </cfRule>
  </conditionalFormatting>
  <conditionalFormatting sqref="AD153:AD154">
    <cfRule type="cellIs" dxfId="1478" priority="1141" operator="equal">
      <formula>$AH$3</formula>
    </cfRule>
  </conditionalFormatting>
  <conditionalFormatting sqref="AF151:AF152">
    <cfRule type="cellIs" dxfId="1477" priority="1139" operator="equal">
      <formula>$AH$3</formula>
    </cfRule>
  </conditionalFormatting>
  <conditionalFormatting sqref="AC153">
    <cfRule type="cellIs" dxfId="1476" priority="1138" operator="equal">
      <formula>$AH$3</formula>
    </cfRule>
  </conditionalFormatting>
  <conditionalFormatting sqref="AC152">
    <cfRule type="cellIs" dxfId="1475" priority="1137" operator="equal">
      <formula>$AH$3</formula>
    </cfRule>
  </conditionalFormatting>
  <conditionalFormatting sqref="AE151">
    <cfRule type="cellIs" dxfId="1474" priority="1136" operator="equal">
      <formula>$AH$3</formula>
    </cfRule>
  </conditionalFormatting>
  <conditionalFormatting sqref="AE150">
    <cfRule type="cellIs" dxfId="1473" priority="1135" operator="equal">
      <formula>$AH$3</formula>
    </cfRule>
  </conditionalFormatting>
  <conditionalFormatting sqref="AA154">
    <cfRule type="cellIs" dxfId="1472" priority="1134" operator="equal">
      <formula>$AH$3</formula>
    </cfRule>
  </conditionalFormatting>
  <conditionalFormatting sqref="Y156">
    <cfRule type="cellIs" dxfId="1471" priority="1133" operator="equal">
      <formula>$AH$3</formula>
    </cfRule>
  </conditionalFormatting>
  <conditionalFormatting sqref="AA155">
    <cfRule type="cellIs" dxfId="1470" priority="1132" operator="equal">
      <formula>$AH$3</formula>
    </cfRule>
  </conditionalFormatting>
  <conditionalFormatting sqref="Y157">
    <cfRule type="cellIs" dxfId="1469" priority="1131" operator="equal">
      <formula>$AH$3</formula>
    </cfRule>
  </conditionalFormatting>
  <conditionalFormatting sqref="W159">
    <cfRule type="cellIs" dxfId="1468" priority="1130" operator="equal">
      <formula>$AH$3</formula>
    </cfRule>
  </conditionalFormatting>
  <conditionalFormatting sqref="U161">
    <cfRule type="cellIs" dxfId="1467" priority="1129" operator="equal">
      <formula>$AH$3</formula>
    </cfRule>
  </conditionalFormatting>
  <conditionalFormatting sqref="S163">
    <cfRule type="cellIs" dxfId="1466" priority="1128" operator="equal">
      <formula>$AH$3</formula>
    </cfRule>
  </conditionalFormatting>
  <conditionalFormatting sqref="Q165">
    <cfRule type="cellIs" dxfId="1465" priority="1127" operator="equal">
      <formula>$AH$3</formula>
    </cfRule>
  </conditionalFormatting>
  <conditionalFormatting sqref="O167">
    <cfRule type="cellIs" dxfId="1464" priority="1126" operator="equal">
      <formula>$AH$3</formula>
    </cfRule>
  </conditionalFormatting>
  <conditionalFormatting sqref="M169">
    <cfRule type="cellIs" dxfId="1463" priority="1125" operator="equal">
      <formula>$AH$3</formula>
    </cfRule>
  </conditionalFormatting>
  <conditionalFormatting sqref="K171">
    <cfRule type="cellIs" dxfId="1462" priority="1124" operator="equal">
      <formula>$AH$3</formula>
    </cfRule>
  </conditionalFormatting>
  <conditionalFormatting sqref="I173">
    <cfRule type="cellIs" dxfId="1461" priority="1123" operator="equal">
      <formula>$AH$3</formula>
    </cfRule>
  </conditionalFormatting>
  <conditionalFormatting sqref="G175">
    <cfRule type="cellIs" dxfId="1460" priority="1122" operator="equal">
      <formula>$AH$3</formula>
    </cfRule>
  </conditionalFormatting>
  <conditionalFormatting sqref="E177">
    <cfRule type="cellIs" dxfId="1459" priority="1121" operator="equal">
      <formula>$AH$3</formula>
    </cfRule>
  </conditionalFormatting>
  <conditionalFormatting sqref="D178">
    <cfRule type="cellIs" dxfId="1458" priority="1120" operator="equal">
      <formula>$AH$3</formula>
    </cfRule>
  </conditionalFormatting>
  <conditionalFormatting sqref="D176">
    <cfRule type="cellIs" dxfId="1457" priority="1119" operator="equal">
      <formula>$AH$3</formula>
    </cfRule>
  </conditionalFormatting>
  <conditionalFormatting sqref="E176">
    <cfRule type="cellIs" dxfId="1456" priority="1118" operator="equal">
      <formula>$AH$3</formula>
    </cfRule>
  </conditionalFormatting>
  <conditionalFormatting sqref="G174">
    <cfRule type="cellIs" dxfId="1455" priority="1116" operator="equal">
      <formula>$AH$3</formula>
    </cfRule>
  </conditionalFormatting>
  <conditionalFormatting sqref="I172">
    <cfRule type="cellIs" dxfId="1454" priority="1115" operator="equal">
      <formula>$AH$3</formula>
    </cfRule>
  </conditionalFormatting>
  <conditionalFormatting sqref="K170">
    <cfRule type="cellIs" dxfId="1453" priority="1114" operator="equal">
      <formula>$AH$3</formula>
    </cfRule>
  </conditionalFormatting>
  <conditionalFormatting sqref="M168">
    <cfRule type="cellIs" dxfId="1452" priority="1113" operator="equal">
      <formula>$AH$3</formula>
    </cfRule>
  </conditionalFormatting>
  <conditionalFormatting sqref="O166">
    <cfRule type="cellIs" dxfId="1451" priority="1112" operator="equal">
      <formula>$AH$3</formula>
    </cfRule>
  </conditionalFormatting>
  <conditionalFormatting sqref="Q164">
    <cfRule type="cellIs" dxfId="1450" priority="1111" operator="equal">
      <formula>$AH$3</formula>
    </cfRule>
  </conditionalFormatting>
  <conditionalFormatting sqref="S162">
    <cfRule type="cellIs" dxfId="1449" priority="1110" operator="equal">
      <formula>$AH$3</formula>
    </cfRule>
  </conditionalFormatting>
  <conditionalFormatting sqref="U160">
    <cfRule type="cellIs" dxfId="1448" priority="1109" operator="equal">
      <formula>$AH$3</formula>
    </cfRule>
  </conditionalFormatting>
  <conditionalFormatting sqref="W158">
    <cfRule type="cellIs" dxfId="1447" priority="1108" operator="equal">
      <formula>$AH$3</formula>
    </cfRule>
  </conditionalFormatting>
  <conditionalFormatting sqref="AC150">
    <cfRule type="cellIs" dxfId="1446" priority="1107" operator="equal">
      <formula>$AH$3</formula>
    </cfRule>
  </conditionalFormatting>
  <conditionalFormatting sqref="AC150">
    <cfRule type="cellIs" dxfId="1445" priority="1106" operator="greaterThan">
      <formula>$AH$3</formula>
    </cfRule>
  </conditionalFormatting>
  <conditionalFormatting sqref="AB152">
    <cfRule type="cellIs" dxfId="1444" priority="1105" operator="equal">
      <formula>$AH$3</formula>
    </cfRule>
  </conditionalFormatting>
  <conditionalFormatting sqref="W156">
    <cfRule type="cellIs" dxfId="1443" priority="1104" operator="equal">
      <formula>$AH$3</formula>
    </cfRule>
  </conditionalFormatting>
  <conditionalFormatting sqref="W156">
    <cfRule type="cellIs" dxfId="1442" priority="1103" operator="greaterThan">
      <formula>$AH$3</formula>
    </cfRule>
  </conditionalFormatting>
  <conditionalFormatting sqref="U158">
    <cfRule type="cellIs" dxfId="1441" priority="1102" operator="equal">
      <formula>$AH$3</formula>
    </cfRule>
  </conditionalFormatting>
  <conditionalFormatting sqref="U158">
    <cfRule type="cellIs" dxfId="1440" priority="1101" operator="greaterThan">
      <formula>$AH$3</formula>
    </cfRule>
  </conditionalFormatting>
  <conditionalFormatting sqref="S160">
    <cfRule type="cellIs" dxfId="1439" priority="1100" operator="equal">
      <formula>$AH$3</formula>
    </cfRule>
  </conditionalFormatting>
  <conditionalFormatting sqref="S160">
    <cfRule type="cellIs" dxfId="1438" priority="1099" operator="greaterThan">
      <formula>$AH$3</formula>
    </cfRule>
  </conditionalFormatting>
  <conditionalFormatting sqref="Q162">
    <cfRule type="cellIs" dxfId="1437" priority="1098" operator="equal">
      <formula>$AH$3</formula>
    </cfRule>
  </conditionalFormatting>
  <conditionalFormatting sqref="Q162">
    <cfRule type="cellIs" dxfId="1436" priority="1097" operator="greaterThan">
      <formula>$AH$3</formula>
    </cfRule>
  </conditionalFormatting>
  <conditionalFormatting sqref="O164">
    <cfRule type="cellIs" dxfId="1435" priority="1096" operator="equal">
      <formula>$AH$3</formula>
    </cfRule>
  </conditionalFormatting>
  <conditionalFormatting sqref="O164">
    <cfRule type="cellIs" dxfId="1434" priority="1095" operator="greaterThan">
      <formula>$AH$3</formula>
    </cfRule>
  </conditionalFormatting>
  <conditionalFormatting sqref="M166">
    <cfRule type="cellIs" dxfId="1433" priority="1094" operator="equal">
      <formula>$AH$3</formula>
    </cfRule>
  </conditionalFormatting>
  <conditionalFormatting sqref="M166">
    <cfRule type="cellIs" dxfId="1432" priority="1093" operator="greaterThan">
      <formula>$AH$3</formula>
    </cfRule>
  </conditionalFormatting>
  <conditionalFormatting sqref="K168">
    <cfRule type="cellIs" dxfId="1431" priority="1092" operator="equal">
      <formula>$AH$3</formula>
    </cfRule>
  </conditionalFormatting>
  <conditionalFormatting sqref="K168">
    <cfRule type="cellIs" dxfId="1430" priority="1091" operator="greaterThan">
      <formula>$AH$3</formula>
    </cfRule>
  </conditionalFormatting>
  <conditionalFormatting sqref="I170">
    <cfRule type="cellIs" dxfId="1429" priority="1090" operator="equal">
      <formula>$AH$3</formula>
    </cfRule>
  </conditionalFormatting>
  <conditionalFormatting sqref="I170">
    <cfRule type="cellIs" dxfId="1428" priority="1089" operator="greaterThan">
      <formula>$AH$3</formula>
    </cfRule>
  </conditionalFormatting>
  <conditionalFormatting sqref="G172">
    <cfRule type="cellIs" dxfId="1427" priority="1088" operator="equal">
      <formula>$AH$3</formula>
    </cfRule>
  </conditionalFormatting>
  <conditionalFormatting sqref="G172">
    <cfRule type="cellIs" dxfId="1426" priority="1087" operator="greaterThan">
      <formula>$AH$3</formula>
    </cfRule>
  </conditionalFormatting>
  <conditionalFormatting sqref="Y154">
    <cfRule type="cellIs" dxfId="1425" priority="1086" operator="equal">
      <formula>$AH$3</formula>
    </cfRule>
  </conditionalFormatting>
  <conditionalFormatting sqref="Y154">
    <cfRule type="cellIs" dxfId="1424" priority="1085" operator="greaterThan">
      <formula>$AH$3</formula>
    </cfRule>
  </conditionalFormatting>
  <conditionalFormatting sqref="E174">
    <cfRule type="cellIs" dxfId="1423" priority="1084" operator="equal">
      <formula>$AH$3</formula>
    </cfRule>
  </conditionalFormatting>
  <conditionalFormatting sqref="E174">
    <cfRule type="cellIs" dxfId="1422" priority="1083" operator="greaterThan">
      <formula>$AH$3</formula>
    </cfRule>
  </conditionalFormatting>
  <conditionalFormatting sqref="E174">
    <cfRule type="expression" dxfId="1421" priority="1082">
      <formula>"OU(results!$M$2=""bmd"";results!$M$2=""ad"")"</formula>
    </cfRule>
  </conditionalFormatting>
  <conditionalFormatting sqref="I169">
    <cfRule type="cellIs" dxfId="1420" priority="1081" operator="equal">
      <formula>$AH$3</formula>
    </cfRule>
  </conditionalFormatting>
  <conditionalFormatting sqref="I169">
    <cfRule type="cellIs" dxfId="1419" priority="1080" operator="greaterThan">
      <formula>$AH$3</formula>
    </cfRule>
  </conditionalFormatting>
  <conditionalFormatting sqref="D174">
    <cfRule type="cellIs" dxfId="1418" priority="1078" operator="equal">
      <formula>$AH$3</formula>
    </cfRule>
  </conditionalFormatting>
  <conditionalFormatting sqref="D174">
    <cfRule type="cellIs" dxfId="1417" priority="1077" operator="greaterThan">
      <formula>$AH$3</formula>
    </cfRule>
  </conditionalFormatting>
  <conditionalFormatting sqref="AA152">
    <cfRule type="cellIs" dxfId="1416" priority="1075" operator="equal">
      <formula>$AH$3</formula>
    </cfRule>
  </conditionalFormatting>
  <conditionalFormatting sqref="AA152">
    <cfRule type="cellIs" dxfId="1415" priority="1074" operator="greaterThan">
      <formula>$AH$3</formula>
    </cfRule>
  </conditionalFormatting>
  <conditionalFormatting sqref="D179">
    <cfRule type="cellIs" dxfId="1414" priority="1072" operator="equal">
      <formula>$AH$3</formula>
    </cfRule>
  </conditionalFormatting>
  <conditionalFormatting sqref="D179">
    <cfRule type="cellIs" dxfId="1413" priority="1070" operator="greaterThan">
      <formula>$AH$3</formula>
    </cfRule>
  </conditionalFormatting>
  <conditionalFormatting sqref="D175">
    <cfRule type="cellIs" dxfId="1412" priority="1069" operator="equal">
      <formula>$AH$3</formula>
    </cfRule>
  </conditionalFormatting>
  <conditionalFormatting sqref="D175">
    <cfRule type="cellIs" dxfId="1411" priority="1068" operator="greaterThan">
      <formula>$AH$3</formula>
    </cfRule>
  </conditionalFormatting>
  <conditionalFormatting sqref="J175">
    <cfRule type="expression" dxfId="1410" priority="1048">
      <formula>AL172=1</formula>
    </cfRule>
    <cfRule type="cellIs" dxfId="1409" priority="1049" operator="equal">
      <formula>$AH$3</formula>
    </cfRule>
    <cfRule type="cellIs" dxfId="1408" priority="1051" operator="notEqual">
      <formula>0</formula>
    </cfRule>
  </conditionalFormatting>
  <conditionalFormatting sqref="H177">
    <cfRule type="expression" dxfId="1407" priority="1043">
      <formula>AL174=1</formula>
    </cfRule>
    <cfRule type="cellIs" dxfId="1406" priority="1044" operator="equal">
      <formula>$AH$3</formula>
    </cfRule>
    <cfRule type="cellIs" dxfId="1405" priority="1046" operator="notEqual">
      <formula>0</formula>
    </cfRule>
  </conditionalFormatting>
  <conditionalFormatting sqref="L173">
    <cfRule type="expression" dxfId="1404" priority="1038">
      <formula>AL170=1</formula>
    </cfRule>
    <cfRule type="cellIs" dxfId="1403" priority="1039" operator="equal">
      <formula>$AH$3</formula>
    </cfRule>
    <cfRule type="cellIs" dxfId="1402" priority="1041" operator="notEqual">
      <formula>0</formula>
    </cfRule>
  </conditionalFormatting>
  <conditionalFormatting sqref="N171">
    <cfRule type="expression" dxfId="1401" priority="1033">
      <formula>AL168=1</formula>
    </cfRule>
    <cfRule type="cellIs" dxfId="1400" priority="1034" operator="equal">
      <formula>$AH$3</formula>
    </cfRule>
    <cfRule type="cellIs" dxfId="1399" priority="1036" operator="notEqual">
      <formula>0</formula>
    </cfRule>
  </conditionalFormatting>
  <conditionalFormatting sqref="P169">
    <cfRule type="expression" dxfId="1398" priority="1028">
      <formula>AL166=1</formula>
    </cfRule>
    <cfRule type="cellIs" dxfId="1397" priority="1029" operator="equal">
      <formula>$AH$3</formula>
    </cfRule>
    <cfRule type="cellIs" dxfId="1396" priority="1031" operator="notEqual">
      <formula>0</formula>
    </cfRule>
  </conditionalFormatting>
  <conditionalFormatting sqref="R167">
    <cfRule type="expression" dxfId="1395" priority="1023">
      <formula>AL164=1</formula>
    </cfRule>
    <cfRule type="cellIs" dxfId="1394" priority="1024" operator="equal">
      <formula>$AH$3</formula>
    </cfRule>
    <cfRule type="cellIs" dxfId="1393" priority="1026" operator="notEqual">
      <formula>0</formula>
    </cfRule>
  </conditionalFormatting>
  <conditionalFormatting sqref="T165">
    <cfRule type="expression" dxfId="1392" priority="1018">
      <formula>AL162=1</formula>
    </cfRule>
    <cfRule type="cellIs" dxfId="1391" priority="1019" operator="equal">
      <formula>$AH$3</formula>
    </cfRule>
    <cfRule type="cellIs" dxfId="1390" priority="1021" operator="notEqual">
      <formula>0</formula>
    </cfRule>
  </conditionalFormatting>
  <conditionalFormatting sqref="V163">
    <cfRule type="expression" dxfId="1389" priority="1013">
      <formula>AL160=1</formula>
    </cfRule>
    <cfRule type="cellIs" dxfId="1388" priority="1014" operator="equal">
      <formula>$AH$3</formula>
    </cfRule>
    <cfRule type="cellIs" dxfId="1387" priority="1016" operator="notEqual">
      <formula>0</formula>
    </cfRule>
  </conditionalFormatting>
  <conditionalFormatting sqref="X161">
    <cfRule type="expression" dxfId="1386" priority="1008">
      <formula>AL158=1</formula>
    </cfRule>
    <cfRule type="cellIs" dxfId="1385" priority="1009" operator="equal">
      <formula>$AH$3</formula>
    </cfRule>
    <cfRule type="cellIs" dxfId="1384" priority="1011" operator="notEqual">
      <formula>0</formula>
    </cfRule>
  </conditionalFormatting>
  <conditionalFormatting sqref="Z159">
    <cfRule type="expression" dxfId="1383" priority="1003">
      <formula>AL156=1</formula>
    </cfRule>
    <cfRule type="cellIs" dxfId="1382" priority="1004" operator="equal">
      <formula>$AH$3</formula>
    </cfRule>
    <cfRule type="cellIs" dxfId="1381" priority="1006" operator="notEqual">
      <formula>0</formula>
    </cfRule>
  </conditionalFormatting>
  <conditionalFormatting sqref="AB157">
    <cfRule type="expression" dxfId="1380" priority="998">
      <formula>AL154=1</formula>
    </cfRule>
    <cfRule type="cellIs" dxfId="1379" priority="999" operator="equal">
      <formula>$AH$3</formula>
    </cfRule>
    <cfRule type="cellIs" dxfId="1378" priority="1001" operator="notEqual">
      <formula>0</formula>
    </cfRule>
  </conditionalFormatting>
  <conditionalFormatting sqref="AD155">
    <cfRule type="expression" dxfId="1377" priority="993">
      <formula>AL152=1</formula>
    </cfRule>
    <cfRule type="cellIs" dxfId="1376" priority="994" operator="equal">
      <formula>$AH$3</formula>
    </cfRule>
    <cfRule type="cellIs" dxfId="1375" priority="996" operator="notEqual">
      <formula>0</formula>
    </cfRule>
  </conditionalFormatting>
  <conditionalFormatting sqref="AF153">
    <cfRule type="expression" dxfId="1374" priority="988">
      <formula>AL150=1</formula>
    </cfRule>
    <cfRule type="cellIs" dxfId="1373" priority="989" operator="equal">
      <formula>$AH$3</formula>
    </cfRule>
    <cfRule type="cellIs" dxfId="1372" priority="991" operator="notEqual">
      <formula>0</formula>
    </cfRule>
  </conditionalFormatting>
  <conditionalFormatting sqref="C105:AG105">
    <cfRule type="cellIs" dxfId="1371" priority="504" operator="equal">
      <formula>$AH$3</formula>
    </cfRule>
  </conditionalFormatting>
  <conditionalFormatting sqref="C75:C100 AG74:AG104 F104:AF104 C74:AF74">
    <cfRule type="cellIs" dxfId="1370" priority="849" operator="equal">
      <formula>$AH$3</formula>
    </cfRule>
  </conditionalFormatting>
  <conditionalFormatting sqref="H76:H96 L76:L92 N76:N90 P76:P88 R76:R86 T76:T84 V76:V82 X76:X80 Z76:Z78 AB76 AD81:AD103 AB83:AB103 Z85:Z103 X87:X103 V89:V103 T91:T103 P95:P103 R93:R103 N97:N103 L99:L103 J101:J103 AF79:AF103 D75:AB75 F76:F98 J76:J94">
    <cfRule type="cellIs" dxfId="1369" priority="730" operator="equal">
      <formula>$AH$3</formula>
    </cfRule>
  </conditionalFormatting>
  <conditionalFormatting sqref="C101 G102 K98 C102:D102 AE78 AC80 AA82 Y84 W86 U88 S90 Q92 O94 M96 I100">
    <cfRule type="cellIs" dxfId="1368" priority="847" operator="equal">
      <formula>$AH$3</formula>
    </cfRule>
  </conditionalFormatting>
  <conditionalFormatting sqref="H99 C103:C104 J97 L95 N93 V85 X83 Z81 AB79 AD77 AF75 R89 P91 T87 F101">
    <cfRule type="cellIs" dxfId="1367" priority="631" operator="equal">
      <formula>$AH$3</formula>
    </cfRule>
  </conditionalFormatting>
  <conditionalFormatting sqref="C75:C100 P95 AG74:AG104 F104:AF104 H76:H96 L76:L92 N76:N90 P76:P88 R76:R86 T76:T84 V76:V82 X76:X80 Z76:Z78 AB76 AD81:AD95 AD97:AD103 AB83:AB95 AB97:AB103 Z85:Z95 Z97:Z103 X87:X95 X97:X103 V89:V95 V97:V103 T91:T95 T97:T103 P97:P103 R97:R103 R93:R95 N97:N103 L99:L103 J101:J103 AF97:AF103 AF79:AF95 D75:AB75 F76:F98 C74:AF74 J76:J94">
    <cfRule type="cellIs" dxfId="1366" priority="724" operator="greaterThan">
      <formula>$AH$3</formula>
    </cfRule>
  </conditionalFormatting>
  <conditionalFormatting sqref="P96 AD96 AB96 Z96 X96 V96 T96 R96 AF96">
    <cfRule type="cellIs" dxfId="1365" priority="844" operator="greaterThan">
      <formula>$AH$3</formula>
    </cfRule>
  </conditionalFormatting>
  <conditionalFormatting sqref="D75:D98">
    <cfRule type="cellIs" dxfId="1364" priority="842" operator="equal">
      <formula>$AH$3</formula>
    </cfRule>
  </conditionalFormatting>
  <conditionalFormatting sqref="D75:D98">
    <cfRule type="cellIs" dxfId="1363" priority="731" operator="greaterThan">
      <formula>$AH$3</formula>
    </cfRule>
  </conditionalFormatting>
  <conditionalFormatting sqref="E74">
    <cfRule type="expression" dxfId="1362" priority="726">
      <formula>"OU(results!$M$2=""bmd"";results!$M$2=""ad"")"</formula>
    </cfRule>
  </conditionalFormatting>
  <conditionalFormatting sqref="G76:G96">
    <cfRule type="cellIs" dxfId="1361" priority="800" operator="equal">
      <formula>$AH$3</formula>
    </cfRule>
  </conditionalFormatting>
  <conditionalFormatting sqref="G76:G96">
    <cfRule type="cellIs" dxfId="1360" priority="799" operator="greaterThan">
      <formula>$AH$3</formula>
    </cfRule>
  </conditionalFormatting>
  <conditionalFormatting sqref="I76:I93">
    <cfRule type="cellIs" dxfId="1359" priority="797" operator="equal">
      <formula>$AH$3</formula>
    </cfRule>
  </conditionalFormatting>
  <conditionalFormatting sqref="I76:I93">
    <cfRule type="cellIs" dxfId="1358" priority="796" operator="greaterThan">
      <formula>$AH$3</formula>
    </cfRule>
  </conditionalFormatting>
  <conditionalFormatting sqref="K76:K92">
    <cfRule type="cellIs" dxfId="1357" priority="794" operator="equal">
      <formula>$AH$3</formula>
    </cfRule>
  </conditionalFormatting>
  <conditionalFormatting sqref="K76:K92">
    <cfRule type="cellIs" dxfId="1356" priority="793" operator="greaterThan">
      <formula>$AH$3</formula>
    </cfRule>
  </conditionalFormatting>
  <conditionalFormatting sqref="M76:M90">
    <cfRule type="cellIs" dxfId="1355" priority="791" operator="equal">
      <formula>$AH$3</formula>
    </cfRule>
  </conditionalFormatting>
  <conditionalFormatting sqref="M76:M90">
    <cfRule type="cellIs" dxfId="1354" priority="790" operator="greaterThan">
      <formula>$AH$3</formula>
    </cfRule>
  </conditionalFormatting>
  <conditionalFormatting sqref="O76:O88">
    <cfRule type="cellIs" dxfId="1353" priority="788" operator="equal">
      <formula>$AH$3</formula>
    </cfRule>
  </conditionalFormatting>
  <conditionalFormatting sqref="O76:O88">
    <cfRule type="cellIs" dxfId="1352" priority="787" operator="greaterThan">
      <formula>$AH$3</formula>
    </cfRule>
  </conditionalFormatting>
  <conditionalFormatting sqref="Q76:Q86">
    <cfRule type="cellIs" dxfId="1351" priority="785" operator="equal">
      <formula>$AH$3</formula>
    </cfRule>
  </conditionalFormatting>
  <conditionalFormatting sqref="Q76:Q86">
    <cfRule type="cellIs" dxfId="1350" priority="784" operator="greaterThan">
      <formula>$AH$3</formula>
    </cfRule>
  </conditionalFormatting>
  <conditionalFormatting sqref="S76:S84">
    <cfRule type="cellIs" dxfId="1349" priority="782" operator="equal">
      <formula>$AH$3</formula>
    </cfRule>
  </conditionalFormatting>
  <conditionalFormatting sqref="S76:S84">
    <cfRule type="cellIs" dxfId="1348" priority="781" operator="greaterThan">
      <formula>$AH$3</formula>
    </cfRule>
  </conditionalFormatting>
  <conditionalFormatting sqref="U76:U82">
    <cfRule type="cellIs" dxfId="1347" priority="779" operator="equal">
      <formula>$AH$3</formula>
    </cfRule>
  </conditionalFormatting>
  <conditionalFormatting sqref="U76:U82">
    <cfRule type="cellIs" dxfId="1346" priority="778" operator="greaterThan">
      <formula>$AH$3</formula>
    </cfRule>
  </conditionalFormatting>
  <conditionalFormatting sqref="W76:W80">
    <cfRule type="cellIs" dxfId="1345" priority="776" operator="equal">
      <formula>$AH$3</formula>
    </cfRule>
  </conditionalFormatting>
  <conditionalFormatting sqref="W76:W80">
    <cfRule type="cellIs" dxfId="1344" priority="775" operator="greaterThan">
      <formula>$AH$3</formula>
    </cfRule>
  </conditionalFormatting>
  <conditionalFormatting sqref="Y76:Y78">
    <cfRule type="cellIs" dxfId="1343" priority="773" operator="equal">
      <formula>$AH$3</formula>
    </cfRule>
  </conditionalFormatting>
  <conditionalFormatting sqref="Y76:Y78">
    <cfRule type="cellIs" dxfId="1342" priority="772" operator="greaterThan">
      <formula>$AH$3</formula>
    </cfRule>
  </conditionalFormatting>
  <conditionalFormatting sqref="AA76">
    <cfRule type="cellIs" dxfId="1341" priority="770" operator="equal">
      <formula>$AH$3</formula>
    </cfRule>
  </conditionalFormatting>
  <conditionalFormatting sqref="AA76">
    <cfRule type="cellIs" dxfId="1340" priority="769" operator="greaterThan">
      <formula>$AH$3</formula>
    </cfRule>
  </conditionalFormatting>
  <conditionalFormatting sqref="AC83:AC103">
    <cfRule type="cellIs" dxfId="1339" priority="767" operator="equal">
      <formula>$AH$3</formula>
    </cfRule>
  </conditionalFormatting>
  <conditionalFormatting sqref="AC83:AC103">
    <cfRule type="cellIs" dxfId="1338" priority="766" operator="greaterThan">
      <formula>$AH$3</formula>
    </cfRule>
  </conditionalFormatting>
  <conditionalFormatting sqref="AA85:AA103">
    <cfRule type="cellIs" dxfId="1337" priority="764" operator="equal">
      <formula>$AH$3</formula>
    </cfRule>
  </conditionalFormatting>
  <conditionalFormatting sqref="AA85:AA103">
    <cfRule type="cellIs" dxfId="1336" priority="763" operator="greaterThan">
      <formula>$AH$3</formula>
    </cfRule>
  </conditionalFormatting>
  <conditionalFormatting sqref="Y87:Y103">
    <cfRule type="cellIs" dxfId="1335" priority="761" operator="equal">
      <formula>$AH$3</formula>
    </cfRule>
  </conditionalFormatting>
  <conditionalFormatting sqref="Y87:Y103">
    <cfRule type="cellIs" dxfId="1334" priority="760" operator="greaterThan">
      <formula>$AH$3</formula>
    </cfRule>
  </conditionalFormatting>
  <conditionalFormatting sqref="W89:W103">
    <cfRule type="cellIs" dxfId="1333" priority="758" operator="equal">
      <formula>$AH$3</formula>
    </cfRule>
  </conditionalFormatting>
  <conditionalFormatting sqref="W89:W103">
    <cfRule type="cellIs" dxfId="1332" priority="757" operator="greaterThan">
      <formula>$AH$3</formula>
    </cfRule>
  </conditionalFormatting>
  <conditionalFormatting sqref="U91:U103">
    <cfRule type="cellIs" dxfId="1331" priority="755" operator="equal">
      <formula>$AH$3</formula>
    </cfRule>
  </conditionalFormatting>
  <conditionalFormatting sqref="U91:U103">
    <cfRule type="cellIs" dxfId="1330" priority="754" operator="greaterThan">
      <formula>$AH$3</formula>
    </cfRule>
  </conditionalFormatting>
  <conditionalFormatting sqref="S93:S103">
    <cfRule type="cellIs" dxfId="1329" priority="752" operator="equal">
      <formula>$AH$3</formula>
    </cfRule>
  </conditionalFormatting>
  <conditionalFormatting sqref="S93:S103">
    <cfRule type="cellIs" dxfId="1328" priority="751" operator="greaterThan">
      <formula>$AH$3</formula>
    </cfRule>
  </conditionalFormatting>
  <conditionalFormatting sqref="Q95:Q103">
    <cfRule type="cellIs" dxfId="1327" priority="749" operator="equal">
      <formula>$AH$3</formula>
    </cfRule>
  </conditionalFormatting>
  <conditionalFormatting sqref="Q95:Q103">
    <cfRule type="cellIs" dxfId="1326" priority="748" operator="greaterThan">
      <formula>$AH$3</formula>
    </cfRule>
  </conditionalFormatting>
  <conditionalFormatting sqref="O97:O103">
    <cfRule type="cellIs" dxfId="1325" priority="746" operator="equal">
      <formula>$AH$3</formula>
    </cfRule>
  </conditionalFormatting>
  <conditionalFormatting sqref="O97:O103">
    <cfRule type="cellIs" dxfId="1324" priority="745" operator="greaterThan">
      <formula>$AH$3</formula>
    </cfRule>
  </conditionalFormatting>
  <conditionalFormatting sqref="M99:M103">
    <cfRule type="cellIs" dxfId="1323" priority="743" operator="equal">
      <formula>$AH$3</formula>
    </cfRule>
  </conditionalFormatting>
  <conditionalFormatting sqref="M99:M103">
    <cfRule type="cellIs" dxfId="1322" priority="742" operator="greaterThan">
      <formula>$AH$3</formula>
    </cfRule>
  </conditionalFormatting>
  <conditionalFormatting sqref="K101:K103">
    <cfRule type="cellIs" dxfId="1321" priority="740" operator="equal">
      <formula>$AH$3</formula>
    </cfRule>
  </conditionalFormatting>
  <conditionalFormatting sqref="K101:K103">
    <cfRule type="cellIs" dxfId="1320" priority="739" operator="greaterThan">
      <formula>$AH$3</formula>
    </cfRule>
  </conditionalFormatting>
  <conditionalFormatting sqref="I103">
    <cfRule type="cellIs" dxfId="1319" priority="737" operator="equal">
      <formula>$AH$3</formula>
    </cfRule>
  </conditionalFormatting>
  <conditionalFormatting sqref="I103">
    <cfRule type="cellIs" dxfId="1318" priority="736" operator="greaterThan">
      <formula>$AH$3</formula>
    </cfRule>
  </conditionalFormatting>
  <conditionalFormatting sqref="AE81:AE103">
    <cfRule type="cellIs" dxfId="1317" priority="734" operator="equal">
      <formula>$AH$3</formula>
    </cfRule>
  </conditionalFormatting>
  <conditionalFormatting sqref="AE81:AE103">
    <cfRule type="cellIs" dxfId="1316" priority="733" operator="greaterThan">
      <formula>$AH$3</formula>
    </cfRule>
  </conditionalFormatting>
  <conditionalFormatting sqref="E76:E98">
    <cfRule type="cellIs" dxfId="1315" priority="729" operator="equal">
      <formula>$AH$3</formula>
    </cfRule>
  </conditionalFormatting>
  <conditionalFormatting sqref="E76:E98">
    <cfRule type="cellIs" dxfId="1314" priority="728" operator="greaterThan">
      <formula>$AH$3</formula>
    </cfRule>
  </conditionalFormatting>
  <conditionalFormatting sqref="E76:E98">
    <cfRule type="expression" dxfId="1313" priority="727">
      <formula>"OU(results!$M$2=""bmd"";results!$M$2=""ad"")"</formula>
    </cfRule>
  </conditionalFormatting>
  <conditionalFormatting sqref="D74">
    <cfRule type="expression" dxfId="1312" priority="723">
      <formula>"OU(results!$M$2=""bmd"";results!$M$2=""ad"")"</formula>
    </cfRule>
  </conditionalFormatting>
  <conditionalFormatting sqref="D74">
    <cfRule type="expression" dxfId="1311" priority="721">
      <formula>"OU(results!$M$2=""bmd"";results!$M$2=""ad"")"</formula>
    </cfRule>
  </conditionalFormatting>
  <conditionalFormatting sqref="E104">
    <cfRule type="cellIs" dxfId="1310" priority="719" operator="equal">
      <formula>$AH$3</formula>
    </cfRule>
  </conditionalFormatting>
  <conditionalFormatting sqref="E104">
    <cfRule type="cellIs" dxfId="1309" priority="718" operator="greaterThan">
      <formula>$AH$3</formula>
    </cfRule>
  </conditionalFormatting>
  <conditionalFormatting sqref="E104">
    <cfRule type="expression" dxfId="1308" priority="716">
      <formula>"OU(results!$M$2=""bmd"";results!$M$2=""ad"")"</formula>
    </cfRule>
  </conditionalFormatting>
  <conditionalFormatting sqref="G98">
    <cfRule type="cellIs" dxfId="1307" priority="715" operator="equal">
      <formula>$AH$3</formula>
    </cfRule>
  </conditionalFormatting>
  <conditionalFormatting sqref="G103">
    <cfRule type="cellIs" dxfId="1306" priority="714" operator="equal">
      <formula>$AH$3</formula>
    </cfRule>
  </conditionalFormatting>
  <conditionalFormatting sqref="G103">
    <cfRule type="cellIs" dxfId="1305" priority="713" operator="greaterThan">
      <formula>$AH$3</formula>
    </cfRule>
  </conditionalFormatting>
  <conditionalFormatting sqref="G101">
    <cfRule type="cellIs" dxfId="1304" priority="711" operator="equal">
      <formula>$AH$3</formula>
    </cfRule>
  </conditionalFormatting>
  <conditionalFormatting sqref="I99">
    <cfRule type="cellIs" dxfId="1303" priority="710" operator="equal">
      <formula>$AH$3</formula>
    </cfRule>
  </conditionalFormatting>
  <conditionalFormatting sqref="I96">
    <cfRule type="cellIs" dxfId="1302" priority="709" operator="equal">
      <formula>$AH$3</formula>
    </cfRule>
  </conditionalFormatting>
  <conditionalFormatting sqref="K94">
    <cfRule type="cellIs" dxfId="1301" priority="708" operator="equal">
      <formula>$AH$3</formula>
    </cfRule>
  </conditionalFormatting>
  <conditionalFormatting sqref="M92">
    <cfRule type="cellIs" dxfId="1300" priority="707" operator="equal">
      <formula>$AH$3</formula>
    </cfRule>
  </conditionalFormatting>
  <conditionalFormatting sqref="O90">
    <cfRule type="cellIs" dxfId="1299" priority="706" operator="equal">
      <formula>$AH$3</formula>
    </cfRule>
  </conditionalFormatting>
  <conditionalFormatting sqref="Q88">
    <cfRule type="cellIs" dxfId="1298" priority="705" operator="equal">
      <formula>$AH$3</formula>
    </cfRule>
  </conditionalFormatting>
  <conditionalFormatting sqref="S86">
    <cfRule type="cellIs" dxfId="1297" priority="704" operator="equal">
      <formula>$AH$3</formula>
    </cfRule>
  </conditionalFormatting>
  <conditionalFormatting sqref="U84">
    <cfRule type="cellIs" dxfId="1296" priority="703" operator="equal">
      <formula>$AH$3</formula>
    </cfRule>
  </conditionalFormatting>
  <conditionalFormatting sqref="W82">
    <cfRule type="cellIs" dxfId="1295" priority="702" operator="equal">
      <formula>$AH$3</formula>
    </cfRule>
  </conditionalFormatting>
  <conditionalFormatting sqref="Y80">
    <cfRule type="cellIs" dxfId="1294" priority="701" operator="equal">
      <formula>$AH$3</formula>
    </cfRule>
  </conditionalFormatting>
  <conditionalFormatting sqref="AA78">
    <cfRule type="cellIs" dxfId="1293" priority="700" operator="equal">
      <formula>$AH$3</formula>
    </cfRule>
  </conditionalFormatting>
  <conditionalFormatting sqref="AC76">
    <cfRule type="cellIs" dxfId="1292" priority="699" operator="equal">
      <formula>$AH$3</formula>
    </cfRule>
  </conditionalFormatting>
  <conditionalFormatting sqref="Q91">
    <cfRule type="cellIs" dxfId="1291" priority="698" operator="equal">
      <formula>$AH$3</formula>
    </cfRule>
  </conditionalFormatting>
  <conditionalFormatting sqref="O93">
    <cfRule type="cellIs" dxfId="1290" priority="697" operator="equal">
      <formula>$AH$3</formula>
    </cfRule>
  </conditionalFormatting>
  <conditionalFormatting sqref="M95">
    <cfRule type="cellIs" dxfId="1289" priority="696" operator="equal">
      <formula>$AH$3</formula>
    </cfRule>
  </conditionalFormatting>
  <conditionalFormatting sqref="K97">
    <cfRule type="cellIs" dxfId="1288" priority="695" operator="equal">
      <formula>$AH$3</formula>
    </cfRule>
  </conditionalFormatting>
  <conditionalFormatting sqref="AE77">
    <cfRule type="cellIs" dxfId="1287" priority="694" operator="equal">
      <formula>$AH$3</formula>
    </cfRule>
  </conditionalFormatting>
  <conditionalFormatting sqref="AC79">
    <cfRule type="cellIs" dxfId="1286" priority="693" operator="equal">
      <formula>$AH$3</formula>
    </cfRule>
  </conditionalFormatting>
  <conditionalFormatting sqref="AA81">
    <cfRule type="cellIs" dxfId="1285" priority="692" operator="equal">
      <formula>$AH$3</formula>
    </cfRule>
  </conditionalFormatting>
  <conditionalFormatting sqref="Y83">
    <cfRule type="cellIs" dxfId="1284" priority="691" operator="equal">
      <formula>$AH$3</formula>
    </cfRule>
  </conditionalFormatting>
  <conditionalFormatting sqref="W85">
    <cfRule type="cellIs" dxfId="1283" priority="690" operator="equal">
      <formula>$AH$3</formula>
    </cfRule>
  </conditionalFormatting>
  <conditionalFormatting sqref="U87">
    <cfRule type="cellIs" dxfId="1282" priority="689" operator="equal">
      <formula>$AH$3</formula>
    </cfRule>
  </conditionalFormatting>
  <conditionalFormatting sqref="E100">
    <cfRule type="cellIs" dxfId="1281" priority="688" operator="equal">
      <formula>$AH$3</formula>
    </cfRule>
  </conditionalFormatting>
  <conditionalFormatting sqref="S89">
    <cfRule type="cellIs" dxfId="1280" priority="687" operator="equal">
      <formula>$AH$3</formula>
    </cfRule>
  </conditionalFormatting>
  <conditionalFormatting sqref="E103">
    <cfRule type="cellIs" dxfId="1279" priority="685" operator="equal">
      <formula>$AH$3</formula>
    </cfRule>
  </conditionalFormatting>
  <conditionalFormatting sqref="K99:K100">
    <cfRule type="cellIs" dxfId="1278" priority="682" operator="equal">
      <formula>$AH$3</formula>
    </cfRule>
  </conditionalFormatting>
  <conditionalFormatting sqref="K99:K100">
    <cfRule type="cellIs" dxfId="1277" priority="681" operator="greaterThan">
      <formula>$AH$3</formula>
    </cfRule>
  </conditionalFormatting>
  <conditionalFormatting sqref="I101:I102">
    <cfRule type="cellIs" dxfId="1276" priority="679" operator="equal">
      <formula>$AH$3</formula>
    </cfRule>
  </conditionalFormatting>
  <conditionalFormatting sqref="I101:I102">
    <cfRule type="cellIs" dxfId="1275" priority="678" operator="greaterThan">
      <formula>$AH$3</formula>
    </cfRule>
  </conditionalFormatting>
  <conditionalFormatting sqref="M97:M98">
    <cfRule type="cellIs" dxfId="1274" priority="676" operator="equal">
      <formula>$AH$3</formula>
    </cfRule>
  </conditionalFormatting>
  <conditionalFormatting sqref="M97:M98">
    <cfRule type="cellIs" dxfId="1273" priority="675" operator="greaterThan">
      <formula>$AH$3</formula>
    </cfRule>
  </conditionalFormatting>
  <conditionalFormatting sqref="O95:O96">
    <cfRule type="cellIs" dxfId="1272" priority="673" operator="equal">
      <formula>$AH$3</formula>
    </cfRule>
  </conditionalFormatting>
  <conditionalFormatting sqref="O95:O96">
    <cfRule type="cellIs" dxfId="1271" priority="672" operator="greaterThan">
      <formula>$AH$3</formula>
    </cfRule>
  </conditionalFormatting>
  <conditionalFormatting sqref="Q93:Q94">
    <cfRule type="cellIs" dxfId="1270" priority="670" operator="equal">
      <formula>$AH$3</formula>
    </cfRule>
  </conditionalFormatting>
  <conditionalFormatting sqref="Q93:Q94">
    <cfRule type="cellIs" dxfId="1269" priority="669" operator="greaterThan">
      <formula>$AH$3</formula>
    </cfRule>
  </conditionalFormatting>
  <conditionalFormatting sqref="S91:S92">
    <cfRule type="cellIs" dxfId="1268" priority="667" operator="equal">
      <formula>$AH$3</formula>
    </cfRule>
  </conditionalFormatting>
  <conditionalFormatting sqref="S91:S92">
    <cfRule type="cellIs" dxfId="1267" priority="666" operator="greaterThan">
      <formula>$AH$3</formula>
    </cfRule>
  </conditionalFormatting>
  <conditionalFormatting sqref="U89:U90">
    <cfRule type="cellIs" dxfId="1266" priority="664" operator="equal">
      <formula>$AH$3</formula>
    </cfRule>
  </conditionalFormatting>
  <conditionalFormatting sqref="U89:U90">
    <cfRule type="cellIs" dxfId="1265" priority="663" operator="greaterThan">
      <formula>$AH$3</formula>
    </cfRule>
  </conditionalFormatting>
  <conditionalFormatting sqref="W87:W88">
    <cfRule type="cellIs" dxfId="1264" priority="661" operator="equal">
      <formula>$AH$3</formula>
    </cfRule>
  </conditionalFormatting>
  <conditionalFormatting sqref="W87:W88">
    <cfRule type="cellIs" dxfId="1263" priority="660" operator="greaterThan">
      <formula>$AH$3</formula>
    </cfRule>
  </conditionalFormatting>
  <conditionalFormatting sqref="Y85:Y86">
    <cfRule type="cellIs" dxfId="1262" priority="658" operator="equal">
      <formula>$AH$3</formula>
    </cfRule>
  </conditionalFormatting>
  <conditionalFormatting sqref="Y85:Y86">
    <cfRule type="cellIs" dxfId="1261" priority="657" operator="greaterThan">
      <formula>$AH$3</formula>
    </cfRule>
  </conditionalFormatting>
  <conditionalFormatting sqref="AA83:AA84">
    <cfRule type="cellIs" dxfId="1260" priority="655" operator="equal">
      <formula>$AH$3</formula>
    </cfRule>
  </conditionalFormatting>
  <conditionalFormatting sqref="AA83:AA84">
    <cfRule type="cellIs" dxfId="1259" priority="654" operator="greaterThan">
      <formula>$AH$3</formula>
    </cfRule>
  </conditionalFormatting>
  <conditionalFormatting sqref="AC81:AC82">
    <cfRule type="cellIs" dxfId="1258" priority="652" operator="equal">
      <formula>$AH$3</formula>
    </cfRule>
  </conditionalFormatting>
  <conditionalFormatting sqref="AC81:AC82">
    <cfRule type="cellIs" dxfId="1257" priority="651" operator="greaterThan">
      <formula>$AH$3</formula>
    </cfRule>
  </conditionalFormatting>
  <conditionalFormatting sqref="AE79:AE80">
    <cfRule type="cellIs" dxfId="1256" priority="649" operator="equal">
      <formula>$AH$3</formula>
    </cfRule>
  </conditionalFormatting>
  <conditionalFormatting sqref="AE79:AE80">
    <cfRule type="cellIs" dxfId="1255" priority="648" operator="greaterThan">
      <formula>$AH$3</formula>
    </cfRule>
  </conditionalFormatting>
  <conditionalFormatting sqref="H103">
    <cfRule type="cellIs" dxfId="1254" priority="646" operator="equal">
      <formula>$AH$3</formula>
    </cfRule>
  </conditionalFormatting>
  <conditionalFormatting sqref="H103">
    <cfRule type="cellIs" dxfId="1253" priority="645" operator="greaterThan">
      <formula>$AH$3</formula>
    </cfRule>
  </conditionalFormatting>
  <conditionalFormatting sqref="T88:T89">
    <cfRule type="cellIs" dxfId="1252" priority="629" operator="equal">
      <formula>$AH$3</formula>
    </cfRule>
  </conditionalFormatting>
  <conditionalFormatting sqref="T85:T86">
    <cfRule type="cellIs" dxfId="1251" priority="627" operator="equal">
      <formula>$AH$3</formula>
    </cfRule>
  </conditionalFormatting>
  <conditionalFormatting sqref="V83:V84">
    <cfRule type="cellIs" dxfId="1250" priority="625" operator="equal">
      <formula>$AH$3</formula>
    </cfRule>
  </conditionalFormatting>
  <conditionalFormatting sqref="X81:X82">
    <cfRule type="cellIs" dxfId="1249" priority="623" operator="equal">
      <formula>$AH$3</formula>
    </cfRule>
  </conditionalFormatting>
  <conditionalFormatting sqref="Z79:Z80">
    <cfRule type="cellIs" dxfId="1248" priority="621" operator="equal">
      <formula>$AH$3</formula>
    </cfRule>
  </conditionalFormatting>
  <conditionalFormatting sqref="AB78">
    <cfRule type="cellIs" dxfId="1247" priority="619" operator="equal">
      <formula>$AH$3</formula>
    </cfRule>
  </conditionalFormatting>
  <conditionalFormatting sqref="AD75:AD76">
    <cfRule type="cellIs" dxfId="1246" priority="617" operator="equal">
      <formula>$AH$3</formula>
    </cfRule>
  </conditionalFormatting>
  <conditionalFormatting sqref="R87:R88">
    <cfRule type="cellIs" dxfId="1245" priority="615" operator="equal">
      <formula>$AH$3</formula>
    </cfRule>
  </conditionalFormatting>
  <conditionalFormatting sqref="P89:P90">
    <cfRule type="cellIs" dxfId="1244" priority="613" operator="equal">
      <formula>$AH$3</formula>
    </cfRule>
  </conditionalFormatting>
  <conditionalFormatting sqref="N91:N92">
    <cfRule type="cellIs" dxfId="1243" priority="611" operator="equal">
      <formula>$AH$3</formula>
    </cfRule>
  </conditionalFormatting>
  <conditionalFormatting sqref="L93:L94">
    <cfRule type="cellIs" dxfId="1242" priority="609" operator="equal">
      <formula>$AH$3</formula>
    </cfRule>
  </conditionalFormatting>
  <conditionalFormatting sqref="J95:J96">
    <cfRule type="cellIs" dxfId="1241" priority="607" operator="equal">
      <formula>$AH$3</formula>
    </cfRule>
  </conditionalFormatting>
  <conditionalFormatting sqref="H97:H98">
    <cfRule type="cellIs" dxfId="1240" priority="605" operator="equal">
      <formula>$AH$3</formula>
    </cfRule>
  </conditionalFormatting>
  <conditionalFormatting sqref="F99:F100">
    <cfRule type="cellIs" dxfId="1239" priority="603" operator="equal">
      <formula>$AH$3</formula>
    </cfRule>
  </conditionalFormatting>
  <conditionalFormatting sqref="F102:F103">
    <cfRule type="cellIs" dxfId="1238" priority="601" operator="equal">
      <formula>$AH$3</formula>
    </cfRule>
  </conditionalFormatting>
  <conditionalFormatting sqref="R90:R91">
    <cfRule type="cellIs" dxfId="1237" priority="599" operator="equal">
      <formula>$AH$3</formula>
    </cfRule>
  </conditionalFormatting>
  <conditionalFormatting sqref="P92:P93">
    <cfRule type="cellIs" dxfId="1236" priority="597" operator="equal">
      <formula>$AH$3</formula>
    </cfRule>
  </conditionalFormatting>
  <conditionalFormatting sqref="N94:N95">
    <cfRule type="cellIs" dxfId="1235" priority="595" operator="equal">
      <formula>$AH$3</formula>
    </cfRule>
  </conditionalFormatting>
  <conditionalFormatting sqref="L96:L97">
    <cfRule type="cellIs" dxfId="1234" priority="593" operator="equal">
      <formula>$AH$3</formula>
    </cfRule>
  </conditionalFormatting>
  <conditionalFormatting sqref="J98:J99">
    <cfRule type="cellIs" dxfId="1233" priority="591" operator="equal">
      <formula>$AH$3</formula>
    </cfRule>
  </conditionalFormatting>
  <conditionalFormatting sqref="H100:H101">
    <cfRule type="cellIs" dxfId="1232" priority="589" operator="equal">
      <formula>$AH$3</formula>
    </cfRule>
  </conditionalFormatting>
  <conditionalFormatting sqref="V86:V87">
    <cfRule type="cellIs" dxfId="1231" priority="587" operator="equal">
      <formula>$AH$3</formula>
    </cfRule>
  </conditionalFormatting>
  <conditionalFormatting sqref="X84:X85">
    <cfRule type="cellIs" dxfId="1230" priority="585" operator="equal">
      <formula>$AH$3</formula>
    </cfRule>
  </conditionalFormatting>
  <conditionalFormatting sqref="Z82:Z83">
    <cfRule type="cellIs" dxfId="1229" priority="583" operator="equal">
      <formula>$AH$3</formula>
    </cfRule>
  </conditionalFormatting>
  <conditionalFormatting sqref="AB80:AB81">
    <cfRule type="cellIs" dxfId="1228" priority="581" operator="equal">
      <formula>$AH$3</formula>
    </cfRule>
  </conditionalFormatting>
  <conditionalFormatting sqref="AD78:AD79">
    <cfRule type="cellIs" dxfId="1227" priority="579" operator="equal">
      <formula>$AH$3</formula>
    </cfRule>
  </conditionalFormatting>
  <conditionalFormatting sqref="AF76:AF77">
    <cfRule type="cellIs" dxfId="1226" priority="577" operator="equal">
      <formula>$AH$3</formula>
    </cfRule>
  </conditionalFormatting>
  <conditionalFormatting sqref="AC78">
    <cfRule type="cellIs" dxfId="1225" priority="576" operator="equal">
      <formula>$AH$3</formula>
    </cfRule>
  </conditionalFormatting>
  <conditionalFormatting sqref="AC77">
    <cfRule type="cellIs" dxfId="1224" priority="575" operator="equal">
      <formula>$AH$3</formula>
    </cfRule>
  </conditionalFormatting>
  <conditionalFormatting sqref="AE76">
    <cfRule type="cellIs" dxfId="1223" priority="574" operator="equal">
      <formula>$AH$3</formula>
    </cfRule>
  </conditionalFormatting>
  <conditionalFormatting sqref="AE75">
    <cfRule type="cellIs" dxfId="1222" priority="573" operator="equal">
      <formula>$AH$3</formula>
    </cfRule>
  </conditionalFormatting>
  <conditionalFormatting sqref="AA79">
    <cfRule type="cellIs" dxfId="1221" priority="572" operator="equal">
      <formula>$AH$3</formula>
    </cfRule>
  </conditionalFormatting>
  <conditionalFormatting sqref="Y81">
    <cfRule type="cellIs" dxfId="1220" priority="571" operator="equal">
      <formula>$AH$3</formula>
    </cfRule>
  </conditionalFormatting>
  <conditionalFormatting sqref="AA80">
    <cfRule type="cellIs" dxfId="1219" priority="570" operator="equal">
      <formula>$AH$3</formula>
    </cfRule>
  </conditionalFormatting>
  <conditionalFormatting sqref="Y82">
    <cfRule type="cellIs" dxfId="1218" priority="569" operator="equal">
      <formula>$AH$3</formula>
    </cfRule>
  </conditionalFormatting>
  <conditionalFormatting sqref="W84">
    <cfRule type="cellIs" dxfId="1217" priority="568" operator="equal">
      <formula>$AH$3</formula>
    </cfRule>
  </conditionalFormatting>
  <conditionalFormatting sqref="U86">
    <cfRule type="cellIs" dxfId="1216" priority="567" operator="equal">
      <formula>$AH$3</formula>
    </cfRule>
  </conditionalFormatting>
  <conditionalFormatting sqref="S88">
    <cfRule type="cellIs" dxfId="1215" priority="566" operator="equal">
      <formula>$AH$3</formula>
    </cfRule>
  </conditionalFormatting>
  <conditionalFormatting sqref="Q90">
    <cfRule type="cellIs" dxfId="1214" priority="565" operator="equal">
      <formula>$AH$3</formula>
    </cfRule>
  </conditionalFormatting>
  <conditionalFormatting sqref="O92">
    <cfRule type="cellIs" dxfId="1213" priority="564" operator="equal">
      <formula>$AH$3</formula>
    </cfRule>
  </conditionalFormatting>
  <conditionalFormatting sqref="M94">
    <cfRule type="cellIs" dxfId="1212" priority="563" operator="equal">
      <formula>$AH$3</formula>
    </cfRule>
  </conditionalFormatting>
  <conditionalFormatting sqref="K96">
    <cfRule type="cellIs" dxfId="1211" priority="562" operator="equal">
      <formula>$AH$3</formula>
    </cfRule>
  </conditionalFormatting>
  <conditionalFormatting sqref="I98">
    <cfRule type="cellIs" dxfId="1210" priority="561" operator="equal">
      <formula>$AH$3</formula>
    </cfRule>
  </conditionalFormatting>
  <conditionalFormatting sqref="G100">
    <cfRule type="cellIs" dxfId="1209" priority="560" operator="equal">
      <formula>$AH$3</formula>
    </cfRule>
  </conditionalFormatting>
  <conditionalFormatting sqref="E102">
    <cfRule type="cellIs" dxfId="1208" priority="559" operator="equal">
      <formula>$AH$3</formula>
    </cfRule>
  </conditionalFormatting>
  <conditionalFormatting sqref="D103">
    <cfRule type="cellIs" dxfId="1207" priority="558" operator="equal">
      <formula>$AH$3</formula>
    </cfRule>
  </conditionalFormatting>
  <conditionalFormatting sqref="D101">
    <cfRule type="cellIs" dxfId="1206" priority="557" operator="equal">
      <formula>$AH$3</formula>
    </cfRule>
  </conditionalFormatting>
  <conditionalFormatting sqref="E101">
    <cfRule type="cellIs" dxfId="1205" priority="556" operator="equal">
      <formula>$AH$3</formula>
    </cfRule>
  </conditionalFormatting>
  <conditionalFormatting sqref="G99">
    <cfRule type="cellIs" dxfId="1204" priority="554" operator="equal">
      <formula>$AH$3</formula>
    </cfRule>
  </conditionalFormatting>
  <conditionalFormatting sqref="I97">
    <cfRule type="cellIs" dxfId="1203" priority="553" operator="equal">
      <formula>$AH$3</formula>
    </cfRule>
  </conditionalFormatting>
  <conditionalFormatting sqref="K95">
    <cfRule type="cellIs" dxfId="1202" priority="552" operator="equal">
      <formula>$AH$3</formula>
    </cfRule>
  </conditionalFormatting>
  <conditionalFormatting sqref="M93">
    <cfRule type="cellIs" dxfId="1201" priority="551" operator="equal">
      <formula>$AH$3</formula>
    </cfRule>
  </conditionalFormatting>
  <conditionalFormatting sqref="O91">
    <cfRule type="cellIs" dxfId="1200" priority="550" operator="equal">
      <formula>$AH$3</formula>
    </cfRule>
  </conditionalFormatting>
  <conditionalFormatting sqref="Q89">
    <cfRule type="cellIs" dxfId="1199" priority="549" operator="equal">
      <formula>$AH$3</formula>
    </cfRule>
  </conditionalFormatting>
  <conditionalFormatting sqref="S87">
    <cfRule type="cellIs" dxfId="1198" priority="548" operator="equal">
      <formula>$AH$3</formula>
    </cfRule>
  </conditionalFormatting>
  <conditionalFormatting sqref="U85">
    <cfRule type="cellIs" dxfId="1197" priority="547" operator="equal">
      <formula>$AH$3</formula>
    </cfRule>
  </conditionalFormatting>
  <conditionalFormatting sqref="W83">
    <cfRule type="cellIs" dxfId="1196" priority="546" operator="equal">
      <formula>$AH$3</formula>
    </cfRule>
  </conditionalFormatting>
  <conditionalFormatting sqref="AC75">
    <cfRule type="cellIs" dxfId="1195" priority="545" operator="equal">
      <formula>$AH$3</formula>
    </cfRule>
  </conditionalFormatting>
  <conditionalFormatting sqref="AC75">
    <cfRule type="cellIs" dxfId="1194" priority="544" operator="greaterThan">
      <formula>$AH$3</formula>
    </cfRule>
  </conditionalFormatting>
  <conditionalFormatting sqref="AB77">
    <cfRule type="cellIs" dxfId="1193" priority="543" operator="equal">
      <formula>$AH$3</formula>
    </cfRule>
  </conditionalFormatting>
  <conditionalFormatting sqref="W81">
    <cfRule type="cellIs" dxfId="1192" priority="542" operator="equal">
      <formula>$AH$3</formula>
    </cfRule>
  </conditionalFormatting>
  <conditionalFormatting sqref="W81">
    <cfRule type="cellIs" dxfId="1191" priority="541" operator="greaterThan">
      <formula>$AH$3</formula>
    </cfRule>
  </conditionalFormatting>
  <conditionalFormatting sqref="U83">
    <cfRule type="cellIs" dxfId="1190" priority="540" operator="equal">
      <formula>$AH$3</formula>
    </cfRule>
  </conditionalFormatting>
  <conditionalFormatting sqref="U83">
    <cfRule type="cellIs" dxfId="1189" priority="539" operator="greaterThan">
      <formula>$AH$3</formula>
    </cfRule>
  </conditionalFormatting>
  <conditionalFormatting sqref="S85">
    <cfRule type="cellIs" dxfId="1188" priority="538" operator="equal">
      <formula>$AH$3</formula>
    </cfRule>
  </conditionalFormatting>
  <conditionalFormatting sqref="S85">
    <cfRule type="cellIs" dxfId="1187" priority="537" operator="greaterThan">
      <formula>$AH$3</formula>
    </cfRule>
  </conditionalFormatting>
  <conditionalFormatting sqref="Q87">
    <cfRule type="cellIs" dxfId="1186" priority="536" operator="equal">
      <formula>$AH$3</formula>
    </cfRule>
  </conditionalFormatting>
  <conditionalFormatting sqref="Q87">
    <cfRule type="cellIs" dxfId="1185" priority="535" operator="greaterThan">
      <formula>$AH$3</formula>
    </cfRule>
  </conditionalFormatting>
  <conditionalFormatting sqref="O89">
    <cfRule type="cellIs" dxfId="1184" priority="534" operator="equal">
      <formula>$AH$3</formula>
    </cfRule>
  </conditionalFormatting>
  <conditionalFormatting sqref="O89">
    <cfRule type="cellIs" dxfId="1183" priority="533" operator="greaterThan">
      <formula>$AH$3</formula>
    </cfRule>
  </conditionalFormatting>
  <conditionalFormatting sqref="M91">
    <cfRule type="cellIs" dxfId="1182" priority="532" operator="equal">
      <formula>$AH$3</formula>
    </cfRule>
  </conditionalFormatting>
  <conditionalFormatting sqref="M91">
    <cfRule type="cellIs" dxfId="1181" priority="531" operator="greaterThan">
      <formula>$AH$3</formula>
    </cfRule>
  </conditionalFormatting>
  <conditionalFormatting sqref="K93">
    <cfRule type="cellIs" dxfId="1180" priority="530" operator="equal">
      <formula>$AH$3</formula>
    </cfRule>
  </conditionalFormatting>
  <conditionalFormatting sqref="K93">
    <cfRule type="cellIs" dxfId="1179" priority="529" operator="greaterThan">
      <formula>$AH$3</formula>
    </cfRule>
  </conditionalFormatting>
  <conditionalFormatting sqref="I95">
    <cfRule type="cellIs" dxfId="1178" priority="528" operator="equal">
      <formula>$AH$3</formula>
    </cfRule>
  </conditionalFormatting>
  <conditionalFormatting sqref="I95">
    <cfRule type="cellIs" dxfId="1177" priority="527" operator="greaterThan">
      <formula>$AH$3</formula>
    </cfRule>
  </conditionalFormatting>
  <conditionalFormatting sqref="G97">
    <cfRule type="cellIs" dxfId="1176" priority="526" operator="equal">
      <formula>$AH$3</formula>
    </cfRule>
  </conditionalFormatting>
  <conditionalFormatting sqref="G97">
    <cfRule type="cellIs" dxfId="1175" priority="525" operator="greaterThan">
      <formula>$AH$3</formula>
    </cfRule>
  </conditionalFormatting>
  <conditionalFormatting sqref="Y79">
    <cfRule type="cellIs" dxfId="1174" priority="524" operator="equal">
      <formula>$AH$3</formula>
    </cfRule>
  </conditionalFormatting>
  <conditionalFormatting sqref="Y79">
    <cfRule type="cellIs" dxfId="1173" priority="523" operator="greaterThan">
      <formula>$AH$3</formula>
    </cfRule>
  </conditionalFormatting>
  <conditionalFormatting sqref="E99">
    <cfRule type="cellIs" dxfId="1172" priority="522" operator="equal">
      <formula>$AH$3</formula>
    </cfRule>
  </conditionalFormatting>
  <conditionalFormatting sqref="E99">
    <cfRule type="cellIs" dxfId="1171" priority="521" operator="greaterThan">
      <formula>$AH$3</formula>
    </cfRule>
  </conditionalFormatting>
  <conditionalFormatting sqref="E99">
    <cfRule type="expression" dxfId="1170" priority="520">
      <formula>"OU(results!$M$2=""bmd"";results!$M$2=""ad"")"</formula>
    </cfRule>
  </conditionalFormatting>
  <conditionalFormatting sqref="I94">
    <cfRule type="cellIs" dxfId="1169" priority="519" operator="equal">
      <formula>$AH$3</formula>
    </cfRule>
  </conditionalFormatting>
  <conditionalFormatting sqref="I94">
    <cfRule type="cellIs" dxfId="1168" priority="518" operator="greaterThan">
      <formula>$AH$3</formula>
    </cfRule>
  </conditionalFormatting>
  <conditionalFormatting sqref="D99">
    <cfRule type="cellIs" dxfId="1167" priority="516" operator="equal">
      <formula>$AH$3</formula>
    </cfRule>
  </conditionalFormatting>
  <conditionalFormatting sqref="D99">
    <cfRule type="cellIs" dxfId="1166" priority="515" operator="greaterThan">
      <formula>$AH$3</formula>
    </cfRule>
  </conditionalFormatting>
  <conditionalFormatting sqref="AA77">
    <cfRule type="cellIs" dxfId="1165" priority="513" operator="equal">
      <formula>$AH$3</formula>
    </cfRule>
  </conditionalFormatting>
  <conditionalFormatting sqref="AA77">
    <cfRule type="cellIs" dxfId="1164" priority="512" operator="greaterThan">
      <formula>$AH$3</formula>
    </cfRule>
  </conditionalFormatting>
  <conditionalFormatting sqref="D104">
    <cfRule type="cellIs" dxfId="1163" priority="510" operator="equal">
      <formula>$AH$3</formula>
    </cfRule>
  </conditionalFormatting>
  <conditionalFormatting sqref="D104">
    <cfRule type="cellIs" dxfId="1162" priority="508" operator="greaterThan">
      <formula>$AH$3</formula>
    </cfRule>
  </conditionalFormatting>
  <conditionalFormatting sqref="D100">
    <cfRule type="cellIs" dxfId="1161" priority="507" operator="equal">
      <formula>$AH$3</formula>
    </cfRule>
  </conditionalFormatting>
  <conditionalFormatting sqref="D100">
    <cfRule type="cellIs" dxfId="1160" priority="506" operator="greaterThan">
      <formula>$AH$3</formula>
    </cfRule>
  </conditionalFormatting>
  <conditionalFormatting sqref="J100">
    <cfRule type="expression" dxfId="1159" priority="486">
      <formula>AL97=1</formula>
    </cfRule>
    <cfRule type="cellIs" dxfId="1158" priority="487" operator="equal">
      <formula>$AH$3</formula>
    </cfRule>
    <cfRule type="cellIs" dxfId="1157" priority="489" operator="notEqual">
      <formula>0</formula>
    </cfRule>
  </conditionalFormatting>
  <conditionalFormatting sqref="H102">
    <cfRule type="expression" dxfId="1156" priority="481">
      <formula>AL99=1</formula>
    </cfRule>
    <cfRule type="cellIs" dxfId="1155" priority="482" operator="equal">
      <formula>$AH$3</formula>
    </cfRule>
    <cfRule type="cellIs" dxfId="1154" priority="484" operator="notEqual">
      <formula>0</formula>
    </cfRule>
  </conditionalFormatting>
  <conditionalFormatting sqref="L98">
    <cfRule type="expression" dxfId="1153" priority="476">
      <formula>AL95=1</formula>
    </cfRule>
    <cfRule type="cellIs" dxfId="1152" priority="477" operator="equal">
      <formula>$AH$3</formula>
    </cfRule>
    <cfRule type="cellIs" dxfId="1151" priority="479" operator="notEqual">
      <formula>0</formula>
    </cfRule>
  </conditionalFormatting>
  <conditionalFormatting sqref="N96">
    <cfRule type="expression" dxfId="1150" priority="471">
      <formula>AL93=1</formula>
    </cfRule>
    <cfRule type="cellIs" dxfId="1149" priority="472" operator="equal">
      <formula>$AH$3</formula>
    </cfRule>
    <cfRule type="cellIs" dxfId="1148" priority="474" operator="notEqual">
      <formula>0</formula>
    </cfRule>
  </conditionalFormatting>
  <conditionalFormatting sqref="P94">
    <cfRule type="expression" dxfId="1147" priority="466">
      <formula>AL91=1</formula>
    </cfRule>
    <cfRule type="cellIs" dxfId="1146" priority="467" operator="equal">
      <formula>$AH$3</formula>
    </cfRule>
    <cfRule type="cellIs" dxfId="1145" priority="469" operator="notEqual">
      <formula>0</formula>
    </cfRule>
  </conditionalFormatting>
  <conditionalFormatting sqref="R92">
    <cfRule type="expression" dxfId="1144" priority="461">
      <formula>AL89=1</formula>
    </cfRule>
    <cfRule type="cellIs" dxfId="1143" priority="462" operator="equal">
      <formula>$AH$3</formula>
    </cfRule>
    <cfRule type="cellIs" dxfId="1142" priority="464" operator="notEqual">
      <formula>0</formula>
    </cfRule>
  </conditionalFormatting>
  <conditionalFormatting sqref="T90">
    <cfRule type="expression" dxfId="1141" priority="456">
      <formula>AL87=1</formula>
    </cfRule>
    <cfRule type="cellIs" dxfId="1140" priority="457" operator="equal">
      <formula>$AH$3</formula>
    </cfRule>
    <cfRule type="cellIs" dxfId="1139" priority="459" operator="notEqual">
      <formula>0</formula>
    </cfRule>
  </conditionalFormatting>
  <conditionalFormatting sqref="V88">
    <cfRule type="expression" dxfId="1138" priority="451">
      <formula>AL85=1</formula>
    </cfRule>
    <cfRule type="cellIs" dxfId="1137" priority="452" operator="equal">
      <formula>$AH$3</formula>
    </cfRule>
    <cfRule type="cellIs" dxfId="1136" priority="454" operator="notEqual">
      <formula>0</formula>
    </cfRule>
  </conditionalFormatting>
  <conditionalFormatting sqref="X86">
    <cfRule type="expression" dxfId="1135" priority="446">
      <formula>AL83=1</formula>
    </cfRule>
    <cfRule type="cellIs" dxfId="1134" priority="447" operator="equal">
      <formula>$AH$3</formula>
    </cfRule>
    <cfRule type="cellIs" dxfId="1133" priority="449" operator="notEqual">
      <formula>0</formula>
    </cfRule>
  </conditionalFormatting>
  <conditionalFormatting sqref="Z84">
    <cfRule type="expression" dxfId="1132" priority="441">
      <formula>AL81=1</formula>
    </cfRule>
    <cfRule type="cellIs" dxfId="1131" priority="442" operator="equal">
      <formula>$AH$3</formula>
    </cfRule>
    <cfRule type="cellIs" dxfId="1130" priority="444" operator="notEqual">
      <formula>0</formula>
    </cfRule>
  </conditionalFormatting>
  <conditionalFormatting sqref="AB82">
    <cfRule type="expression" dxfId="1129" priority="436">
      <formula>AL79=1</formula>
    </cfRule>
    <cfRule type="cellIs" dxfId="1128" priority="437" operator="equal">
      <formula>$AH$3</formula>
    </cfRule>
    <cfRule type="cellIs" dxfId="1127" priority="439" operator="notEqual">
      <formula>0</formula>
    </cfRule>
  </conditionalFormatting>
  <conditionalFormatting sqref="AD80">
    <cfRule type="expression" dxfId="1126" priority="431">
      <formula>AL77=1</formula>
    </cfRule>
    <cfRule type="cellIs" dxfId="1125" priority="432" operator="equal">
      <formula>$AH$3</formula>
    </cfRule>
    <cfRule type="cellIs" dxfId="1124" priority="434" operator="notEqual">
      <formula>0</formula>
    </cfRule>
  </conditionalFormatting>
  <conditionalFormatting sqref="AF78">
    <cfRule type="expression" dxfId="1123" priority="426">
      <formula>AL75=1</formula>
    </cfRule>
    <cfRule type="cellIs" dxfId="1122" priority="427" operator="equal">
      <formula>$AH$3</formula>
    </cfRule>
    <cfRule type="cellIs" dxfId="1121" priority="429" operator="notEqual">
      <formula>0</formula>
    </cfRule>
  </conditionalFormatting>
  <conditionalFormatting sqref="C140:AG140">
    <cfRule type="cellIs" dxfId="1120" priority="79" operator="equal">
      <formula>$AH$3</formula>
    </cfRule>
  </conditionalFormatting>
  <conditionalFormatting sqref="C110:C135 AG109:AG139 F139:AF139 C109:AF109">
    <cfRule type="cellIs" dxfId="1119" priority="424" operator="equal">
      <formula>$AH$3</formula>
    </cfRule>
  </conditionalFormatting>
  <conditionalFormatting sqref="H111:H131 L111:L127 N111:N125 P111:P123 R111:R121 T111:T119 V111:V117 X111:X115 Z111:Z113 AB111 AD116:AD138 AB118:AB138 Z120:Z138 X122:X138 V124:V138 T126:T138 P130:P138 R128:R138 N132:N138 L134:L138 J136:J138 AF114:AF138 D110:AB110 F111:F133 J111:J129">
    <cfRule type="cellIs" dxfId="1118" priority="305" operator="equal">
      <formula>$AH$3</formula>
    </cfRule>
  </conditionalFormatting>
  <conditionalFormatting sqref="C136 G137 K133 C137:D137 AE113 AC115 AA117 Y119 W121 U123 S125 Q127 O129 M131 I135">
    <cfRule type="cellIs" dxfId="1117" priority="422" operator="equal">
      <formula>$AH$3</formula>
    </cfRule>
  </conditionalFormatting>
  <conditionalFormatting sqref="H134 C138:C139 J132 L130 N128 V120 X118 Z116 AB114 AD112 AF110 R124 P126 T122 F136">
    <cfRule type="cellIs" dxfId="1116" priority="206" operator="equal">
      <formula>$AH$3</formula>
    </cfRule>
  </conditionalFormatting>
  <conditionalFormatting sqref="C110:C135 P130 AG109:AG139 F139:AF139 H111:H131 L111:L127 N111:N125 P111:P123 R111:R121 T111:T119 V111:V117 X111:X115 Z111:Z113 AB111 AD116:AD130 AD132:AD138 AB118:AB130 AB132:AB138 Z120:Z130 Z132:Z138 X122:X130 X132:X138 V124:V130 V132:V138 T126:T130 T132:T138 P132:P138 R132:R138 R128:R130 N132:N138 L134:L138 J136:J138 AF132:AF138 AF114:AF130 D110:AB110 F111:F133 C109:AF109 J111:J129">
    <cfRule type="cellIs" dxfId="1115" priority="299" operator="greaterThan">
      <formula>$AH$3</formula>
    </cfRule>
  </conditionalFormatting>
  <conditionalFormatting sqref="P131 AD131 AB131 Z131 X131 V131 T131 R131 AF131">
    <cfRule type="cellIs" dxfId="1114" priority="419" operator="greaterThan">
      <formula>$AH$3</formula>
    </cfRule>
  </conditionalFormatting>
  <conditionalFormatting sqref="D110:D133">
    <cfRule type="cellIs" dxfId="1113" priority="417" operator="equal">
      <formula>$AH$3</formula>
    </cfRule>
  </conditionalFormatting>
  <conditionalFormatting sqref="D110:D133">
    <cfRule type="cellIs" dxfId="1112" priority="306" operator="greaterThan">
      <formula>$AH$3</formula>
    </cfRule>
  </conditionalFormatting>
  <conditionalFormatting sqref="E109">
    <cfRule type="expression" dxfId="1111" priority="301">
      <formula>"OU(results!$M$2=""bmd"";results!$M$2=""ad"")"</formula>
    </cfRule>
  </conditionalFormatting>
  <conditionalFormatting sqref="G111:G131">
    <cfRule type="cellIs" dxfId="1110" priority="375" operator="equal">
      <formula>$AH$3</formula>
    </cfRule>
  </conditionalFormatting>
  <conditionalFormatting sqref="G111:G131">
    <cfRule type="cellIs" dxfId="1109" priority="374" operator="greaterThan">
      <formula>$AH$3</formula>
    </cfRule>
  </conditionalFormatting>
  <conditionalFormatting sqref="I111:I128">
    <cfRule type="cellIs" dxfId="1108" priority="372" operator="equal">
      <formula>$AH$3</formula>
    </cfRule>
  </conditionalFormatting>
  <conditionalFormatting sqref="I111:I128">
    <cfRule type="cellIs" dxfId="1107" priority="371" operator="greaterThan">
      <formula>$AH$3</formula>
    </cfRule>
  </conditionalFormatting>
  <conditionalFormatting sqref="K111:K127">
    <cfRule type="cellIs" dxfId="1106" priority="369" operator="equal">
      <formula>$AH$3</formula>
    </cfRule>
  </conditionalFormatting>
  <conditionalFormatting sqref="K111:K127">
    <cfRule type="cellIs" dxfId="1105" priority="368" operator="greaterThan">
      <formula>$AH$3</formula>
    </cfRule>
  </conditionalFormatting>
  <conditionalFormatting sqref="M111:M125">
    <cfRule type="cellIs" dxfId="1104" priority="366" operator="equal">
      <formula>$AH$3</formula>
    </cfRule>
  </conditionalFormatting>
  <conditionalFormatting sqref="M111:M125">
    <cfRule type="cellIs" dxfId="1103" priority="365" operator="greaterThan">
      <formula>$AH$3</formula>
    </cfRule>
  </conditionalFormatting>
  <conditionalFormatting sqref="O111:O123">
    <cfRule type="cellIs" dxfId="1102" priority="363" operator="equal">
      <formula>$AH$3</formula>
    </cfRule>
  </conditionalFormatting>
  <conditionalFormatting sqref="O111:O123">
    <cfRule type="cellIs" dxfId="1101" priority="362" operator="greaterThan">
      <formula>$AH$3</formula>
    </cfRule>
  </conditionalFormatting>
  <conditionalFormatting sqref="Q111:Q121">
    <cfRule type="cellIs" dxfId="1100" priority="360" operator="equal">
      <formula>$AH$3</formula>
    </cfRule>
  </conditionalFormatting>
  <conditionalFormatting sqref="Q111:Q121">
    <cfRule type="cellIs" dxfId="1099" priority="359" operator="greaterThan">
      <formula>$AH$3</formula>
    </cfRule>
  </conditionalFormatting>
  <conditionalFormatting sqref="S111:S119">
    <cfRule type="cellIs" dxfId="1098" priority="357" operator="equal">
      <formula>$AH$3</formula>
    </cfRule>
  </conditionalFormatting>
  <conditionalFormatting sqref="S111:S119">
    <cfRule type="cellIs" dxfId="1097" priority="356" operator="greaterThan">
      <formula>$AH$3</formula>
    </cfRule>
  </conditionalFormatting>
  <conditionalFormatting sqref="U111:U117">
    <cfRule type="cellIs" dxfId="1096" priority="354" operator="equal">
      <formula>$AH$3</formula>
    </cfRule>
  </conditionalFormatting>
  <conditionalFormatting sqref="U111:U117">
    <cfRule type="cellIs" dxfId="1095" priority="353" operator="greaterThan">
      <formula>$AH$3</formula>
    </cfRule>
  </conditionalFormatting>
  <conditionalFormatting sqref="W111:W115">
    <cfRule type="cellIs" dxfId="1094" priority="351" operator="equal">
      <formula>$AH$3</formula>
    </cfRule>
  </conditionalFormatting>
  <conditionalFormatting sqref="W111:W115">
    <cfRule type="cellIs" dxfId="1093" priority="350" operator="greaterThan">
      <formula>$AH$3</formula>
    </cfRule>
  </conditionalFormatting>
  <conditionalFormatting sqref="Y111:Y113">
    <cfRule type="cellIs" dxfId="1092" priority="348" operator="equal">
      <formula>$AH$3</formula>
    </cfRule>
  </conditionalFormatting>
  <conditionalFormatting sqref="Y111:Y113">
    <cfRule type="cellIs" dxfId="1091" priority="347" operator="greaterThan">
      <formula>$AH$3</formula>
    </cfRule>
  </conditionalFormatting>
  <conditionalFormatting sqref="AA111">
    <cfRule type="cellIs" dxfId="1090" priority="345" operator="equal">
      <formula>$AH$3</formula>
    </cfRule>
  </conditionalFormatting>
  <conditionalFormatting sqref="AA111">
    <cfRule type="cellIs" dxfId="1089" priority="344" operator="greaterThan">
      <formula>$AH$3</formula>
    </cfRule>
  </conditionalFormatting>
  <conditionalFormatting sqref="AC118:AC138">
    <cfRule type="cellIs" dxfId="1088" priority="342" operator="equal">
      <formula>$AH$3</formula>
    </cfRule>
  </conditionalFormatting>
  <conditionalFormatting sqref="AC118:AC138">
    <cfRule type="cellIs" dxfId="1087" priority="341" operator="greaterThan">
      <formula>$AH$3</formula>
    </cfRule>
  </conditionalFormatting>
  <conditionalFormatting sqref="AA120:AA138">
    <cfRule type="cellIs" dxfId="1086" priority="339" operator="equal">
      <formula>$AH$3</formula>
    </cfRule>
  </conditionalFormatting>
  <conditionalFormatting sqref="AA120:AA138">
    <cfRule type="cellIs" dxfId="1085" priority="338" operator="greaterThan">
      <formula>$AH$3</formula>
    </cfRule>
  </conditionalFormatting>
  <conditionalFormatting sqref="Y122:Y138">
    <cfRule type="cellIs" dxfId="1084" priority="336" operator="equal">
      <formula>$AH$3</formula>
    </cfRule>
  </conditionalFormatting>
  <conditionalFormatting sqref="Y122:Y138">
    <cfRule type="cellIs" dxfId="1083" priority="335" operator="greaterThan">
      <formula>$AH$3</formula>
    </cfRule>
  </conditionalFormatting>
  <conditionalFormatting sqref="W124:W138">
    <cfRule type="cellIs" dxfId="1082" priority="333" operator="equal">
      <formula>$AH$3</formula>
    </cfRule>
  </conditionalFormatting>
  <conditionalFormatting sqref="W124:W138">
    <cfRule type="cellIs" dxfId="1081" priority="332" operator="greaterThan">
      <formula>$AH$3</formula>
    </cfRule>
  </conditionalFormatting>
  <conditionalFormatting sqref="U126:U138">
    <cfRule type="cellIs" dxfId="1080" priority="330" operator="equal">
      <formula>$AH$3</formula>
    </cfRule>
  </conditionalFormatting>
  <conditionalFormatting sqref="U126:U138">
    <cfRule type="cellIs" dxfId="1079" priority="329" operator="greaterThan">
      <formula>$AH$3</formula>
    </cfRule>
  </conditionalFormatting>
  <conditionalFormatting sqref="S128:S138">
    <cfRule type="cellIs" dxfId="1078" priority="327" operator="equal">
      <formula>$AH$3</formula>
    </cfRule>
  </conditionalFormatting>
  <conditionalFormatting sqref="S128:S138">
    <cfRule type="cellIs" dxfId="1077" priority="326" operator="greaterThan">
      <formula>$AH$3</formula>
    </cfRule>
  </conditionalFormatting>
  <conditionalFormatting sqref="Q130:Q138">
    <cfRule type="cellIs" dxfId="1076" priority="324" operator="equal">
      <formula>$AH$3</formula>
    </cfRule>
  </conditionalFormatting>
  <conditionalFormatting sqref="Q130:Q138">
    <cfRule type="cellIs" dxfId="1075" priority="323" operator="greaterThan">
      <formula>$AH$3</formula>
    </cfRule>
  </conditionalFormatting>
  <conditionalFormatting sqref="O132:O138">
    <cfRule type="cellIs" dxfId="1074" priority="321" operator="equal">
      <formula>$AH$3</formula>
    </cfRule>
  </conditionalFormatting>
  <conditionalFormatting sqref="O132:O138">
    <cfRule type="cellIs" dxfId="1073" priority="320" operator="greaterThan">
      <formula>$AH$3</formula>
    </cfRule>
  </conditionalFormatting>
  <conditionalFormatting sqref="M134:M138">
    <cfRule type="cellIs" dxfId="1072" priority="318" operator="equal">
      <formula>$AH$3</formula>
    </cfRule>
  </conditionalFormatting>
  <conditionalFormatting sqref="M134:M138">
    <cfRule type="cellIs" dxfId="1071" priority="317" operator="greaterThan">
      <formula>$AH$3</formula>
    </cfRule>
  </conditionalFormatting>
  <conditionalFormatting sqref="K136:K138">
    <cfRule type="cellIs" dxfId="1070" priority="315" operator="equal">
      <formula>$AH$3</formula>
    </cfRule>
  </conditionalFormatting>
  <conditionalFormatting sqref="K136:K138">
    <cfRule type="cellIs" dxfId="1069" priority="314" operator="greaterThan">
      <formula>$AH$3</formula>
    </cfRule>
  </conditionalFormatting>
  <conditionalFormatting sqref="I138">
    <cfRule type="cellIs" dxfId="1068" priority="312" operator="equal">
      <formula>$AH$3</formula>
    </cfRule>
  </conditionalFormatting>
  <conditionalFormatting sqref="I138">
    <cfRule type="cellIs" dxfId="1067" priority="311" operator="greaterThan">
      <formula>$AH$3</formula>
    </cfRule>
  </conditionalFormatting>
  <conditionalFormatting sqref="AE116:AE138">
    <cfRule type="cellIs" dxfId="1066" priority="309" operator="equal">
      <formula>$AH$3</formula>
    </cfRule>
  </conditionalFormatting>
  <conditionalFormatting sqref="AE116:AE138">
    <cfRule type="cellIs" dxfId="1065" priority="308" operator="greaterThan">
      <formula>$AH$3</formula>
    </cfRule>
  </conditionalFormatting>
  <conditionalFormatting sqref="E111:E133">
    <cfRule type="cellIs" dxfId="1064" priority="304" operator="equal">
      <formula>$AH$3</formula>
    </cfRule>
  </conditionalFormatting>
  <conditionalFormatting sqref="E111:E133">
    <cfRule type="cellIs" dxfId="1063" priority="303" operator="greaterThan">
      <formula>$AH$3</formula>
    </cfRule>
  </conditionalFormatting>
  <conditionalFormatting sqref="E111:E133">
    <cfRule type="expression" dxfId="1062" priority="302">
      <formula>"OU(results!$M$2=""bmd"";results!$M$2=""ad"")"</formula>
    </cfRule>
  </conditionalFormatting>
  <conditionalFormatting sqref="D109">
    <cfRule type="expression" dxfId="1061" priority="298">
      <formula>"OU(results!$M$2=""bmd"";results!$M$2=""ad"")"</formula>
    </cfRule>
  </conditionalFormatting>
  <conditionalFormatting sqref="D109">
    <cfRule type="expression" dxfId="1060" priority="296">
      <formula>"OU(results!$M$2=""bmd"";results!$M$2=""ad"")"</formula>
    </cfRule>
  </conditionalFormatting>
  <conditionalFormatting sqref="E139">
    <cfRule type="cellIs" dxfId="1059" priority="294" operator="equal">
      <formula>$AH$3</formula>
    </cfRule>
  </conditionalFormatting>
  <conditionalFormatting sqref="E139">
    <cfRule type="cellIs" dxfId="1058" priority="293" operator="greaterThan">
      <formula>$AH$3</formula>
    </cfRule>
  </conditionalFormatting>
  <conditionalFormatting sqref="E139">
    <cfRule type="expression" dxfId="1057" priority="291">
      <formula>"OU(results!$M$2=""bmd"";results!$M$2=""ad"")"</formula>
    </cfRule>
  </conditionalFormatting>
  <conditionalFormatting sqref="G133">
    <cfRule type="cellIs" dxfId="1056" priority="290" operator="equal">
      <formula>$AH$3</formula>
    </cfRule>
  </conditionalFormatting>
  <conditionalFormatting sqref="G138">
    <cfRule type="cellIs" dxfId="1055" priority="289" operator="equal">
      <formula>$AH$3</formula>
    </cfRule>
  </conditionalFormatting>
  <conditionalFormatting sqref="G138">
    <cfRule type="cellIs" dxfId="1054" priority="288" operator="greaterThan">
      <formula>$AH$3</formula>
    </cfRule>
  </conditionalFormatting>
  <conditionalFormatting sqref="G136">
    <cfRule type="cellIs" dxfId="1053" priority="286" operator="equal">
      <formula>$AH$3</formula>
    </cfRule>
  </conditionalFormatting>
  <conditionalFormatting sqref="I134">
    <cfRule type="cellIs" dxfId="1052" priority="285" operator="equal">
      <formula>$AH$3</formula>
    </cfRule>
  </conditionalFormatting>
  <conditionalFormatting sqref="I131">
    <cfRule type="cellIs" dxfId="1051" priority="284" operator="equal">
      <formula>$AH$3</formula>
    </cfRule>
  </conditionalFormatting>
  <conditionalFormatting sqref="K129">
    <cfRule type="cellIs" dxfId="1050" priority="283" operator="equal">
      <formula>$AH$3</formula>
    </cfRule>
  </conditionalFormatting>
  <conditionalFormatting sqref="M127">
    <cfRule type="cellIs" dxfId="1049" priority="282" operator="equal">
      <formula>$AH$3</formula>
    </cfRule>
  </conditionalFormatting>
  <conditionalFormatting sqref="O125">
    <cfRule type="cellIs" dxfId="1048" priority="281" operator="equal">
      <formula>$AH$3</formula>
    </cfRule>
  </conditionalFormatting>
  <conditionalFormatting sqref="Q123">
    <cfRule type="cellIs" dxfId="1047" priority="280" operator="equal">
      <formula>$AH$3</formula>
    </cfRule>
  </conditionalFormatting>
  <conditionalFormatting sqref="S121">
    <cfRule type="cellIs" dxfId="1046" priority="279" operator="equal">
      <formula>$AH$3</formula>
    </cfRule>
  </conditionalFormatting>
  <conditionalFormatting sqref="U119">
    <cfRule type="cellIs" dxfId="1045" priority="278" operator="equal">
      <formula>$AH$3</formula>
    </cfRule>
  </conditionalFormatting>
  <conditionalFormatting sqref="W117">
    <cfRule type="cellIs" dxfId="1044" priority="277" operator="equal">
      <formula>$AH$3</formula>
    </cfRule>
  </conditionalFormatting>
  <conditionalFormatting sqref="Y115">
    <cfRule type="cellIs" dxfId="1043" priority="276" operator="equal">
      <formula>$AH$3</formula>
    </cfRule>
  </conditionalFormatting>
  <conditionalFormatting sqref="AA113">
    <cfRule type="cellIs" dxfId="1042" priority="275" operator="equal">
      <formula>$AH$3</formula>
    </cfRule>
  </conditionalFormatting>
  <conditionalFormatting sqref="AC111">
    <cfRule type="cellIs" dxfId="1041" priority="274" operator="equal">
      <formula>$AH$3</formula>
    </cfRule>
  </conditionalFormatting>
  <conditionalFormatting sqref="Q126">
    <cfRule type="cellIs" dxfId="1040" priority="273" operator="equal">
      <formula>$AH$3</formula>
    </cfRule>
  </conditionalFormatting>
  <conditionalFormatting sqref="O128">
    <cfRule type="cellIs" dxfId="1039" priority="272" operator="equal">
      <formula>$AH$3</formula>
    </cfRule>
  </conditionalFormatting>
  <conditionalFormatting sqref="M130">
    <cfRule type="cellIs" dxfId="1038" priority="271" operator="equal">
      <formula>$AH$3</formula>
    </cfRule>
  </conditionalFormatting>
  <conditionalFormatting sqref="K132">
    <cfRule type="cellIs" dxfId="1037" priority="270" operator="equal">
      <formula>$AH$3</formula>
    </cfRule>
  </conditionalFormatting>
  <conditionalFormatting sqref="AE112">
    <cfRule type="cellIs" dxfId="1036" priority="269" operator="equal">
      <formula>$AH$3</formula>
    </cfRule>
  </conditionalFormatting>
  <conditionalFormatting sqref="AC114">
    <cfRule type="cellIs" dxfId="1035" priority="268" operator="equal">
      <formula>$AH$3</formula>
    </cfRule>
  </conditionalFormatting>
  <conditionalFormatting sqref="AA116">
    <cfRule type="cellIs" dxfId="1034" priority="267" operator="equal">
      <formula>$AH$3</formula>
    </cfRule>
  </conditionalFormatting>
  <conditionalFormatting sqref="Y118">
    <cfRule type="cellIs" dxfId="1033" priority="266" operator="equal">
      <formula>$AH$3</formula>
    </cfRule>
  </conditionalFormatting>
  <conditionalFormatting sqref="W120">
    <cfRule type="cellIs" dxfId="1032" priority="265" operator="equal">
      <formula>$AH$3</formula>
    </cfRule>
  </conditionalFormatting>
  <conditionalFormatting sqref="U122">
    <cfRule type="cellIs" dxfId="1031" priority="264" operator="equal">
      <formula>$AH$3</formula>
    </cfRule>
  </conditionalFormatting>
  <conditionalFormatting sqref="E135">
    <cfRule type="cellIs" dxfId="1030" priority="263" operator="equal">
      <formula>$AH$3</formula>
    </cfRule>
  </conditionalFormatting>
  <conditionalFormatting sqref="S124">
    <cfRule type="cellIs" dxfId="1029" priority="262" operator="equal">
      <formula>$AH$3</formula>
    </cfRule>
  </conditionalFormatting>
  <conditionalFormatting sqref="E138">
    <cfRule type="cellIs" dxfId="1028" priority="260" operator="equal">
      <formula>$AH$3</formula>
    </cfRule>
  </conditionalFormatting>
  <conditionalFormatting sqref="K134:K135">
    <cfRule type="cellIs" dxfId="1027" priority="257" operator="equal">
      <formula>$AH$3</formula>
    </cfRule>
  </conditionalFormatting>
  <conditionalFormatting sqref="K134:K135">
    <cfRule type="cellIs" dxfId="1026" priority="256" operator="greaterThan">
      <formula>$AH$3</formula>
    </cfRule>
  </conditionalFormatting>
  <conditionalFormatting sqref="I136:I137">
    <cfRule type="cellIs" dxfId="1025" priority="254" operator="equal">
      <formula>$AH$3</formula>
    </cfRule>
  </conditionalFormatting>
  <conditionalFormatting sqref="I136:I137">
    <cfRule type="cellIs" dxfId="1024" priority="253" operator="greaterThan">
      <formula>$AH$3</formula>
    </cfRule>
  </conditionalFormatting>
  <conditionalFormatting sqref="M132:M133">
    <cfRule type="cellIs" dxfId="1023" priority="251" operator="equal">
      <formula>$AH$3</formula>
    </cfRule>
  </conditionalFormatting>
  <conditionalFormatting sqref="M132:M133">
    <cfRule type="cellIs" dxfId="1022" priority="250" operator="greaterThan">
      <formula>$AH$3</formula>
    </cfRule>
  </conditionalFormatting>
  <conditionalFormatting sqref="O130:O131">
    <cfRule type="cellIs" dxfId="1021" priority="248" operator="equal">
      <formula>$AH$3</formula>
    </cfRule>
  </conditionalFormatting>
  <conditionalFormatting sqref="O130:O131">
    <cfRule type="cellIs" dxfId="1020" priority="247" operator="greaterThan">
      <formula>$AH$3</formula>
    </cfRule>
  </conditionalFormatting>
  <conditionalFormatting sqref="Q128:Q129">
    <cfRule type="cellIs" dxfId="1019" priority="245" operator="equal">
      <formula>$AH$3</formula>
    </cfRule>
  </conditionalFormatting>
  <conditionalFormatting sqref="Q128:Q129">
    <cfRule type="cellIs" dxfId="1018" priority="244" operator="greaterThan">
      <formula>$AH$3</formula>
    </cfRule>
  </conditionalFormatting>
  <conditionalFormatting sqref="S126:S127">
    <cfRule type="cellIs" dxfId="1017" priority="242" operator="equal">
      <formula>$AH$3</formula>
    </cfRule>
  </conditionalFormatting>
  <conditionalFormatting sqref="S126:S127">
    <cfRule type="cellIs" dxfId="1016" priority="241" operator="greaterThan">
      <formula>$AH$3</formula>
    </cfRule>
  </conditionalFormatting>
  <conditionalFormatting sqref="U124:U125">
    <cfRule type="cellIs" dxfId="1015" priority="239" operator="equal">
      <formula>$AH$3</formula>
    </cfRule>
  </conditionalFormatting>
  <conditionalFormatting sqref="U124:U125">
    <cfRule type="cellIs" dxfId="1014" priority="238" operator="greaterThan">
      <formula>$AH$3</formula>
    </cfRule>
  </conditionalFormatting>
  <conditionalFormatting sqref="W122:W123">
    <cfRule type="cellIs" dxfId="1013" priority="236" operator="equal">
      <formula>$AH$3</formula>
    </cfRule>
  </conditionalFormatting>
  <conditionalFormatting sqref="W122:W123">
    <cfRule type="cellIs" dxfId="1012" priority="235" operator="greaterThan">
      <formula>$AH$3</formula>
    </cfRule>
  </conditionalFormatting>
  <conditionalFormatting sqref="Y120:Y121">
    <cfRule type="cellIs" dxfId="1011" priority="233" operator="equal">
      <formula>$AH$3</formula>
    </cfRule>
  </conditionalFormatting>
  <conditionalFormatting sqref="Y120:Y121">
    <cfRule type="cellIs" dxfId="1010" priority="232" operator="greaterThan">
      <formula>$AH$3</formula>
    </cfRule>
  </conditionalFormatting>
  <conditionalFormatting sqref="AA118:AA119">
    <cfRule type="cellIs" dxfId="1009" priority="230" operator="equal">
      <formula>$AH$3</formula>
    </cfRule>
  </conditionalFormatting>
  <conditionalFormatting sqref="AA118:AA119">
    <cfRule type="cellIs" dxfId="1008" priority="229" operator="greaterThan">
      <formula>$AH$3</formula>
    </cfRule>
  </conditionalFormatting>
  <conditionalFormatting sqref="AC116:AC117">
    <cfRule type="cellIs" dxfId="1007" priority="227" operator="equal">
      <formula>$AH$3</formula>
    </cfRule>
  </conditionalFormatting>
  <conditionalFormatting sqref="AC116:AC117">
    <cfRule type="cellIs" dxfId="1006" priority="226" operator="greaterThan">
      <formula>$AH$3</formula>
    </cfRule>
  </conditionalFormatting>
  <conditionalFormatting sqref="AE114:AE115">
    <cfRule type="cellIs" dxfId="1005" priority="224" operator="equal">
      <formula>$AH$3</formula>
    </cfRule>
  </conditionalFormatting>
  <conditionalFormatting sqref="AE114:AE115">
    <cfRule type="cellIs" dxfId="1004" priority="223" operator="greaterThan">
      <formula>$AH$3</formula>
    </cfRule>
  </conditionalFormatting>
  <conditionalFormatting sqref="H138">
    <cfRule type="cellIs" dxfId="1003" priority="221" operator="equal">
      <formula>$AH$3</formula>
    </cfRule>
  </conditionalFormatting>
  <conditionalFormatting sqref="H138">
    <cfRule type="cellIs" dxfId="1002" priority="220" operator="greaterThan">
      <formula>$AH$3</formula>
    </cfRule>
  </conditionalFormatting>
  <conditionalFormatting sqref="T123:T124">
    <cfRule type="cellIs" dxfId="1001" priority="204" operator="equal">
      <formula>$AH$3</formula>
    </cfRule>
  </conditionalFormatting>
  <conditionalFormatting sqref="T120:T121">
    <cfRule type="cellIs" dxfId="1000" priority="202" operator="equal">
      <formula>$AH$3</formula>
    </cfRule>
  </conditionalFormatting>
  <conditionalFormatting sqref="V118:V119">
    <cfRule type="cellIs" dxfId="999" priority="200" operator="equal">
      <formula>$AH$3</formula>
    </cfRule>
  </conditionalFormatting>
  <conditionalFormatting sqref="X116:X117">
    <cfRule type="cellIs" dxfId="998" priority="198" operator="equal">
      <formula>$AH$3</formula>
    </cfRule>
  </conditionalFormatting>
  <conditionalFormatting sqref="Z114:Z115">
    <cfRule type="cellIs" dxfId="997" priority="196" operator="equal">
      <formula>$AH$3</formula>
    </cfRule>
  </conditionalFormatting>
  <conditionalFormatting sqref="AB113">
    <cfRule type="cellIs" dxfId="996" priority="194" operator="equal">
      <formula>$AH$3</formula>
    </cfRule>
  </conditionalFormatting>
  <conditionalFormatting sqref="AD110:AD111">
    <cfRule type="cellIs" dxfId="995" priority="192" operator="equal">
      <formula>$AH$3</formula>
    </cfRule>
  </conditionalFormatting>
  <conditionalFormatting sqref="R122:R123">
    <cfRule type="cellIs" dxfId="994" priority="190" operator="equal">
      <formula>$AH$3</formula>
    </cfRule>
  </conditionalFormatting>
  <conditionalFormatting sqref="P124:P125">
    <cfRule type="cellIs" dxfId="993" priority="188" operator="equal">
      <formula>$AH$3</formula>
    </cfRule>
  </conditionalFormatting>
  <conditionalFormatting sqref="N126:N127">
    <cfRule type="cellIs" dxfId="992" priority="186" operator="equal">
      <formula>$AH$3</formula>
    </cfRule>
  </conditionalFormatting>
  <conditionalFormatting sqref="L128:L129">
    <cfRule type="cellIs" dxfId="991" priority="184" operator="equal">
      <formula>$AH$3</formula>
    </cfRule>
  </conditionalFormatting>
  <conditionalFormatting sqref="J130:J131">
    <cfRule type="cellIs" dxfId="990" priority="182" operator="equal">
      <formula>$AH$3</formula>
    </cfRule>
  </conditionalFormatting>
  <conditionalFormatting sqref="H132:H133">
    <cfRule type="cellIs" dxfId="989" priority="180" operator="equal">
      <formula>$AH$3</formula>
    </cfRule>
  </conditionalFormatting>
  <conditionalFormatting sqref="F134:F135">
    <cfRule type="cellIs" dxfId="988" priority="178" operator="equal">
      <formula>$AH$3</formula>
    </cfRule>
  </conditionalFormatting>
  <conditionalFormatting sqref="F137:F138">
    <cfRule type="cellIs" dxfId="987" priority="176" operator="equal">
      <formula>$AH$3</formula>
    </cfRule>
  </conditionalFormatting>
  <conditionalFormatting sqref="R125:R126">
    <cfRule type="cellIs" dxfId="986" priority="174" operator="equal">
      <formula>$AH$3</formula>
    </cfRule>
  </conditionalFormatting>
  <conditionalFormatting sqref="P127:P128">
    <cfRule type="cellIs" dxfId="985" priority="172" operator="equal">
      <formula>$AH$3</formula>
    </cfRule>
  </conditionalFormatting>
  <conditionalFormatting sqref="N129:N130">
    <cfRule type="cellIs" dxfId="984" priority="170" operator="equal">
      <formula>$AH$3</formula>
    </cfRule>
  </conditionalFormatting>
  <conditionalFormatting sqref="L131:L132">
    <cfRule type="cellIs" dxfId="983" priority="168" operator="equal">
      <formula>$AH$3</formula>
    </cfRule>
  </conditionalFormatting>
  <conditionalFormatting sqref="J133:J134">
    <cfRule type="cellIs" dxfId="982" priority="166" operator="equal">
      <formula>$AH$3</formula>
    </cfRule>
  </conditionalFormatting>
  <conditionalFormatting sqref="H135:H136">
    <cfRule type="cellIs" dxfId="981" priority="164" operator="equal">
      <formula>$AH$3</formula>
    </cfRule>
  </conditionalFormatting>
  <conditionalFormatting sqref="V121:V122">
    <cfRule type="cellIs" dxfId="980" priority="162" operator="equal">
      <formula>$AH$3</formula>
    </cfRule>
  </conditionalFormatting>
  <conditionalFormatting sqref="X119:X120">
    <cfRule type="cellIs" dxfId="979" priority="160" operator="equal">
      <formula>$AH$3</formula>
    </cfRule>
  </conditionalFormatting>
  <conditionalFormatting sqref="Z117:Z118">
    <cfRule type="cellIs" dxfId="978" priority="158" operator="equal">
      <formula>$AH$3</formula>
    </cfRule>
  </conditionalFormatting>
  <conditionalFormatting sqref="AB115:AB116">
    <cfRule type="cellIs" dxfId="977" priority="156" operator="equal">
      <formula>$AH$3</formula>
    </cfRule>
  </conditionalFormatting>
  <conditionalFormatting sqref="AD113:AD114">
    <cfRule type="cellIs" dxfId="976" priority="154" operator="equal">
      <formula>$AH$3</formula>
    </cfRule>
  </conditionalFormatting>
  <conditionalFormatting sqref="AF111:AF112">
    <cfRule type="cellIs" dxfId="975" priority="152" operator="equal">
      <formula>$AH$3</formula>
    </cfRule>
  </conditionalFormatting>
  <conditionalFormatting sqref="AC113">
    <cfRule type="cellIs" dxfId="974" priority="151" operator="equal">
      <formula>$AH$3</formula>
    </cfRule>
  </conditionalFormatting>
  <conditionalFormatting sqref="AC112">
    <cfRule type="cellIs" dxfId="973" priority="150" operator="equal">
      <formula>$AH$3</formula>
    </cfRule>
  </conditionalFormatting>
  <conditionalFormatting sqref="AE111">
    <cfRule type="cellIs" dxfId="972" priority="149" operator="equal">
      <formula>$AH$3</formula>
    </cfRule>
  </conditionalFormatting>
  <conditionalFormatting sqref="AE110">
    <cfRule type="cellIs" dxfId="971" priority="148" operator="equal">
      <formula>$AH$3</formula>
    </cfRule>
  </conditionalFormatting>
  <conditionalFormatting sqref="AA114">
    <cfRule type="cellIs" dxfId="970" priority="147" operator="equal">
      <formula>$AH$3</formula>
    </cfRule>
  </conditionalFormatting>
  <conditionalFormatting sqref="Y116">
    <cfRule type="cellIs" dxfId="969" priority="146" operator="equal">
      <formula>$AH$3</formula>
    </cfRule>
  </conditionalFormatting>
  <conditionalFormatting sqref="AA115">
    <cfRule type="cellIs" dxfId="968" priority="145" operator="equal">
      <formula>$AH$3</formula>
    </cfRule>
  </conditionalFormatting>
  <conditionalFormatting sqref="Y117">
    <cfRule type="cellIs" dxfId="967" priority="144" operator="equal">
      <formula>$AH$3</formula>
    </cfRule>
  </conditionalFormatting>
  <conditionalFormatting sqref="W119">
    <cfRule type="cellIs" dxfId="966" priority="143" operator="equal">
      <formula>$AH$3</formula>
    </cfRule>
  </conditionalFormatting>
  <conditionalFormatting sqref="U121">
    <cfRule type="cellIs" dxfId="965" priority="142" operator="equal">
      <formula>$AH$3</formula>
    </cfRule>
  </conditionalFormatting>
  <conditionalFormatting sqref="S123">
    <cfRule type="cellIs" dxfId="964" priority="141" operator="equal">
      <formula>$AH$3</formula>
    </cfRule>
  </conditionalFormatting>
  <conditionalFormatting sqref="Q125">
    <cfRule type="cellIs" dxfId="963" priority="140" operator="equal">
      <formula>$AH$3</formula>
    </cfRule>
  </conditionalFormatting>
  <conditionalFormatting sqref="O127">
    <cfRule type="cellIs" dxfId="962" priority="139" operator="equal">
      <formula>$AH$3</formula>
    </cfRule>
  </conditionalFormatting>
  <conditionalFormatting sqref="M129">
    <cfRule type="cellIs" dxfId="961" priority="138" operator="equal">
      <formula>$AH$3</formula>
    </cfRule>
  </conditionalFormatting>
  <conditionalFormatting sqref="K131">
    <cfRule type="cellIs" dxfId="960" priority="137" operator="equal">
      <formula>$AH$3</formula>
    </cfRule>
  </conditionalFormatting>
  <conditionalFormatting sqref="I133">
    <cfRule type="cellIs" dxfId="959" priority="136" operator="equal">
      <formula>$AH$3</formula>
    </cfRule>
  </conditionalFormatting>
  <conditionalFormatting sqref="G135">
    <cfRule type="cellIs" dxfId="958" priority="135" operator="equal">
      <formula>$AH$3</formula>
    </cfRule>
  </conditionalFormatting>
  <conditionalFormatting sqref="E137">
    <cfRule type="cellIs" dxfId="957" priority="134" operator="equal">
      <formula>$AH$3</formula>
    </cfRule>
  </conditionalFormatting>
  <conditionalFormatting sqref="D138">
    <cfRule type="cellIs" dxfId="956" priority="133" operator="equal">
      <formula>$AH$3</formula>
    </cfRule>
  </conditionalFormatting>
  <conditionalFormatting sqref="D136">
    <cfRule type="cellIs" dxfId="955" priority="132" operator="equal">
      <formula>$AH$3</formula>
    </cfRule>
  </conditionalFormatting>
  <conditionalFormatting sqref="E136">
    <cfRule type="cellIs" dxfId="954" priority="131" operator="equal">
      <formula>$AH$3</formula>
    </cfRule>
  </conditionalFormatting>
  <conditionalFormatting sqref="G134">
    <cfRule type="cellIs" dxfId="953" priority="129" operator="equal">
      <formula>$AH$3</formula>
    </cfRule>
  </conditionalFormatting>
  <conditionalFormatting sqref="I132">
    <cfRule type="cellIs" dxfId="952" priority="128" operator="equal">
      <formula>$AH$3</formula>
    </cfRule>
  </conditionalFormatting>
  <conditionalFormatting sqref="K130">
    <cfRule type="cellIs" dxfId="951" priority="127" operator="equal">
      <formula>$AH$3</formula>
    </cfRule>
  </conditionalFormatting>
  <conditionalFormatting sqref="M128">
    <cfRule type="cellIs" dxfId="950" priority="126" operator="equal">
      <formula>$AH$3</formula>
    </cfRule>
  </conditionalFormatting>
  <conditionalFormatting sqref="O126">
    <cfRule type="cellIs" dxfId="949" priority="125" operator="equal">
      <formula>$AH$3</formula>
    </cfRule>
  </conditionalFormatting>
  <conditionalFormatting sqref="Q124">
    <cfRule type="cellIs" dxfId="948" priority="124" operator="equal">
      <formula>$AH$3</formula>
    </cfRule>
  </conditionalFormatting>
  <conditionalFormatting sqref="S122">
    <cfRule type="cellIs" dxfId="947" priority="123" operator="equal">
      <formula>$AH$3</formula>
    </cfRule>
  </conditionalFormatting>
  <conditionalFormatting sqref="U120">
    <cfRule type="cellIs" dxfId="946" priority="122" operator="equal">
      <formula>$AH$3</formula>
    </cfRule>
  </conditionalFormatting>
  <conditionalFormatting sqref="W118">
    <cfRule type="cellIs" dxfId="945" priority="121" operator="equal">
      <formula>$AH$3</formula>
    </cfRule>
  </conditionalFormatting>
  <conditionalFormatting sqref="AC110">
    <cfRule type="cellIs" dxfId="944" priority="120" operator="equal">
      <formula>$AH$3</formula>
    </cfRule>
  </conditionalFormatting>
  <conditionalFormatting sqref="AC110">
    <cfRule type="cellIs" dxfId="943" priority="119" operator="greaterThan">
      <formula>$AH$3</formula>
    </cfRule>
  </conditionalFormatting>
  <conditionalFormatting sqref="AB112">
    <cfRule type="cellIs" dxfId="942" priority="118" operator="equal">
      <formula>$AH$3</formula>
    </cfRule>
  </conditionalFormatting>
  <conditionalFormatting sqref="W116">
    <cfRule type="cellIs" dxfId="941" priority="117" operator="equal">
      <formula>$AH$3</formula>
    </cfRule>
  </conditionalFormatting>
  <conditionalFormatting sqref="W116">
    <cfRule type="cellIs" dxfId="940" priority="116" operator="greaterThan">
      <formula>$AH$3</formula>
    </cfRule>
  </conditionalFormatting>
  <conditionalFormatting sqref="U118">
    <cfRule type="cellIs" dxfId="939" priority="115" operator="equal">
      <formula>$AH$3</formula>
    </cfRule>
  </conditionalFormatting>
  <conditionalFormatting sqref="U118">
    <cfRule type="cellIs" dxfId="938" priority="114" operator="greaterThan">
      <formula>$AH$3</formula>
    </cfRule>
  </conditionalFormatting>
  <conditionalFormatting sqref="S120">
    <cfRule type="cellIs" dxfId="937" priority="113" operator="equal">
      <formula>$AH$3</formula>
    </cfRule>
  </conditionalFormatting>
  <conditionalFormatting sqref="S120">
    <cfRule type="cellIs" dxfId="936" priority="112" operator="greaterThan">
      <formula>$AH$3</formula>
    </cfRule>
  </conditionalFormatting>
  <conditionalFormatting sqref="Q122">
    <cfRule type="cellIs" dxfId="935" priority="111" operator="equal">
      <formula>$AH$3</formula>
    </cfRule>
  </conditionalFormatting>
  <conditionalFormatting sqref="Q122">
    <cfRule type="cellIs" dxfId="934" priority="110" operator="greaterThan">
      <formula>$AH$3</formula>
    </cfRule>
  </conditionalFormatting>
  <conditionalFormatting sqref="O124">
    <cfRule type="cellIs" dxfId="933" priority="109" operator="equal">
      <formula>$AH$3</formula>
    </cfRule>
  </conditionalFormatting>
  <conditionalFormatting sqref="O124">
    <cfRule type="cellIs" dxfId="932" priority="108" operator="greaterThan">
      <formula>$AH$3</formula>
    </cfRule>
  </conditionalFormatting>
  <conditionalFormatting sqref="M126">
    <cfRule type="cellIs" dxfId="931" priority="107" operator="equal">
      <formula>$AH$3</formula>
    </cfRule>
  </conditionalFormatting>
  <conditionalFormatting sqref="M126">
    <cfRule type="cellIs" dxfId="930" priority="106" operator="greaterThan">
      <formula>$AH$3</formula>
    </cfRule>
  </conditionalFormatting>
  <conditionalFormatting sqref="K128">
    <cfRule type="cellIs" dxfId="929" priority="105" operator="equal">
      <formula>$AH$3</formula>
    </cfRule>
  </conditionalFormatting>
  <conditionalFormatting sqref="K128">
    <cfRule type="cellIs" dxfId="928" priority="104" operator="greaterThan">
      <formula>$AH$3</formula>
    </cfRule>
  </conditionalFormatting>
  <conditionalFormatting sqref="I130">
    <cfRule type="cellIs" dxfId="927" priority="103" operator="equal">
      <formula>$AH$3</formula>
    </cfRule>
  </conditionalFormatting>
  <conditionalFormatting sqref="I130">
    <cfRule type="cellIs" dxfId="926" priority="102" operator="greaterThan">
      <formula>$AH$3</formula>
    </cfRule>
  </conditionalFormatting>
  <conditionalFormatting sqref="G132">
    <cfRule type="cellIs" dxfId="925" priority="101" operator="equal">
      <formula>$AH$3</formula>
    </cfRule>
  </conditionalFormatting>
  <conditionalFormatting sqref="G132">
    <cfRule type="cellIs" dxfId="924" priority="100" operator="greaterThan">
      <formula>$AH$3</formula>
    </cfRule>
  </conditionalFormatting>
  <conditionalFormatting sqref="Y114">
    <cfRule type="cellIs" dxfId="923" priority="99" operator="equal">
      <formula>$AH$3</formula>
    </cfRule>
  </conditionalFormatting>
  <conditionalFormatting sqref="Y114">
    <cfRule type="cellIs" dxfId="922" priority="98" operator="greaterThan">
      <formula>$AH$3</formula>
    </cfRule>
  </conditionalFormatting>
  <conditionalFormatting sqref="E134">
    <cfRule type="cellIs" dxfId="921" priority="97" operator="equal">
      <formula>$AH$3</formula>
    </cfRule>
  </conditionalFormatting>
  <conditionalFormatting sqref="E134">
    <cfRule type="cellIs" dxfId="920" priority="96" operator="greaterThan">
      <formula>$AH$3</formula>
    </cfRule>
  </conditionalFormatting>
  <conditionalFormatting sqref="E134">
    <cfRule type="expression" dxfId="919" priority="95">
      <formula>"OU(results!$M$2=""bmd"";results!$M$2=""ad"")"</formula>
    </cfRule>
  </conditionalFormatting>
  <conditionalFormatting sqref="I129">
    <cfRule type="cellIs" dxfId="918" priority="94" operator="equal">
      <formula>$AH$3</formula>
    </cfRule>
  </conditionalFormatting>
  <conditionalFormatting sqref="I129">
    <cfRule type="cellIs" dxfId="917" priority="93" operator="greaterThan">
      <formula>$AH$3</formula>
    </cfRule>
  </conditionalFormatting>
  <conditionalFormatting sqref="D134">
    <cfRule type="cellIs" dxfId="916" priority="91" operator="equal">
      <formula>$AH$3</formula>
    </cfRule>
  </conditionalFormatting>
  <conditionalFormatting sqref="D134">
    <cfRule type="cellIs" dxfId="915" priority="90" operator="greaterThan">
      <formula>$AH$3</formula>
    </cfRule>
  </conditionalFormatting>
  <conditionalFormatting sqref="AA112">
    <cfRule type="cellIs" dxfId="914" priority="88" operator="equal">
      <formula>$AH$3</formula>
    </cfRule>
  </conditionalFormatting>
  <conditionalFormatting sqref="AA112">
    <cfRule type="cellIs" dxfId="913" priority="87" operator="greaterThan">
      <formula>$AH$3</formula>
    </cfRule>
  </conditionalFormatting>
  <conditionalFormatting sqref="D139">
    <cfRule type="cellIs" dxfId="912" priority="85" operator="equal">
      <formula>$AH$3</formula>
    </cfRule>
  </conditionalFormatting>
  <conditionalFormatting sqref="D139">
    <cfRule type="cellIs" dxfId="911" priority="83" operator="greaterThan">
      <formula>$AH$3</formula>
    </cfRule>
  </conditionalFormatting>
  <conditionalFormatting sqref="D135">
    <cfRule type="cellIs" dxfId="910" priority="82" operator="equal">
      <formula>$AH$3</formula>
    </cfRule>
  </conditionalFormatting>
  <conditionalFormatting sqref="D135">
    <cfRule type="cellIs" dxfId="909" priority="81" operator="greaterThan">
      <formula>$AH$3</formula>
    </cfRule>
  </conditionalFormatting>
  <conditionalFormatting sqref="J135">
    <cfRule type="expression" dxfId="908" priority="61">
      <formula>AL132=1</formula>
    </cfRule>
    <cfRule type="cellIs" dxfId="907" priority="62" operator="equal">
      <formula>$AH$3</formula>
    </cfRule>
    <cfRule type="cellIs" dxfId="906" priority="64" operator="notEqual">
      <formula>0</formula>
    </cfRule>
  </conditionalFormatting>
  <conditionalFormatting sqref="H137">
    <cfRule type="expression" dxfId="905" priority="56">
      <formula>AL134=1</formula>
    </cfRule>
    <cfRule type="cellIs" dxfId="904" priority="57" operator="equal">
      <formula>$AH$3</formula>
    </cfRule>
    <cfRule type="cellIs" dxfId="903" priority="59" operator="notEqual">
      <formula>0</formula>
    </cfRule>
  </conditionalFormatting>
  <conditionalFormatting sqref="L133">
    <cfRule type="expression" dxfId="902" priority="51">
      <formula>AL130=1</formula>
    </cfRule>
    <cfRule type="cellIs" dxfId="901" priority="52" operator="equal">
      <formula>$AH$3</formula>
    </cfRule>
    <cfRule type="cellIs" dxfId="900" priority="54" operator="notEqual">
      <formula>0</formula>
    </cfRule>
  </conditionalFormatting>
  <conditionalFormatting sqref="N131">
    <cfRule type="expression" dxfId="899" priority="46">
      <formula>AL128=1</formula>
    </cfRule>
    <cfRule type="cellIs" dxfId="898" priority="47" operator="equal">
      <formula>$AH$3</formula>
    </cfRule>
    <cfRule type="cellIs" dxfId="897" priority="49" operator="notEqual">
      <formula>0</formula>
    </cfRule>
  </conditionalFormatting>
  <conditionalFormatting sqref="P129">
    <cfRule type="expression" dxfId="896" priority="41">
      <formula>AL126=1</formula>
    </cfRule>
    <cfRule type="cellIs" dxfId="895" priority="42" operator="equal">
      <formula>$AH$3</formula>
    </cfRule>
    <cfRule type="cellIs" dxfId="894" priority="44" operator="notEqual">
      <formula>0</formula>
    </cfRule>
  </conditionalFormatting>
  <conditionalFormatting sqref="R127">
    <cfRule type="expression" dxfId="893" priority="36">
      <formula>AL124=1</formula>
    </cfRule>
    <cfRule type="cellIs" dxfId="892" priority="37" operator="equal">
      <formula>$AH$3</formula>
    </cfRule>
    <cfRule type="cellIs" dxfId="891" priority="39" operator="notEqual">
      <formula>0</formula>
    </cfRule>
  </conditionalFormatting>
  <conditionalFormatting sqref="T125">
    <cfRule type="expression" dxfId="890" priority="31">
      <formula>AL122=1</formula>
    </cfRule>
    <cfRule type="cellIs" dxfId="889" priority="32" operator="equal">
      <formula>$AH$3</formula>
    </cfRule>
    <cfRule type="cellIs" dxfId="888" priority="34" operator="notEqual">
      <formula>0</formula>
    </cfRule>
  </conditionalFormatting>
  <conditionalFormatting sqref="V123">
    <cfRule type="expression" dxfId="887" priority="26">
      <formula>AL120=1</formula>
    </cfRule>
    <cfRule type="cellIs" dxfId="886" priority="27" operator="equal">
      <formula>$AH$3</formula>
    </cfRule>
    <cfRule type="cellIs" dxfId="885" priority="29" operator="notEqual">
      <formula>0</formula>
    </cfRule>
  </conditionalFormatting>
  <conditionalFormatting sqref="X121">
    <cfRule type="expression" dxfId="884" priority="21">
      <formula>AL118=1</formula>
    </cfRule>
    <cfRule type="cellIs" dxfId="883" priority="22" operator="equal">
      <formula>$AH$3</formula>
    </cfRule>
    <cfRule type="cellIs" dxfId="882" priority="24" operator="notEqual">
      <formula>0</formula>
    </cfRule>
  </conditionalFormatting>
  <conditionalFormatting sqref="Z119">
    <cfRule type="expression" dxfId="881" priority="16">
      <formula>AL116=1</formula>
    </cfRule>
    <cfRule type="cellIs" dxfId="880" priority="17" operator="equal">
      <formula>$AH$3</formula>
    </cfRule>
    <cfRule type="cellIs" dxfId="879" priority="19" operator="notEqual">
      <formula>0</formula>
    </cfRule>
  </conditionalFormatting>
  <conditionalFormatting sqref="AB117">
    <cfRule type="expression" dxfId="878" priority="11">
      <formula>AL114=1</formula>
    </cfRule>
    <cfRule type="cellIs" dxfId="877" priority="12" operator="equal">
      <formula>$AH$3</formula>
    </cfRule>
    <cfRule type="cellIs" dxfId="876" priority="14" operator="notEqual">
      <formula>0</formula>
    </cfRule>
  </conditionalFormatting>
  <conditionalFormatting sqref="AD115">
    <cfRule type="expression" dxfId="875" priority="6">
      <formula>AL112=1</formula>
    </cfRule>
    <cfRule type="cellIs" dxfId="874" priority="7" operator="equal">
      <formula>$AH$3</formula>
    </cfRule>
    <cfRule type="cellIs" dxfId="873" priority="9" operator="notEqual">
      <formula>0</formula>
    </cfRule>
  </conditionalFormatting>
  <conditionalFormatting sqref="AF113">
    <cfRule type="expression" dxfId="872" priority="1">
      <formula>AL110=1</formula>
    </cfRule>
    <cfRule type="cellIs" dxfId="871" priority="2" operator="equal">
      <formula>$AH$3</formula>
    </cfRule>
    <cfRule type="cellIs" dxfId="870" priority="4" operator="notEqual">
      <formula>0</formula>
    </cfRule>
  </conditionalFormatting>
  <dataValidations count="3">
    <dataValidation type="list" allowBlank="1" showInputMessage="1" showErrorMessage="1" sqref="AI3">
      <formula1>$AJ$6:$AJ$9</formula1>
    </dataValidation>
    <dataValidation type="list" allowBlank="1" showInputMessage="1" showErrorMessage="1" sqref="A106 A71 AQ64 AQ22 AQ43 A37">
      <formula1>#REF!</formula1>
    </dataValidation>
    <dataValidation type="list" allowBlank="1" showInputMessage="1" showErrorMessage="1" sqref="AP107 AP37 AP72">
      <formula1>#REF!</formula1>
    </dataValidation>
  </dataValidations>
  <pageMargins left="0.7" right="0.7" top="0.75" bottom="0.75"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7560" id="{5A82D660-6D30-4F8F-BF8E-7EB3F14B890D}">
            <xm:f>OR(results!$M$3="bmd",results!$M$3="ad")</xm:f>
            <x14:dxf>
              <font>
                <color theme="0"/>
              </font>
              <border>
                <left style="thin">
                  <color auto="1"/>
                </left>
                <right/>
                <top style="thin">
                  <color auto="1"/>
                </top>
                <bottom style="thin">
                  <color auto="1"/>
                </bottom>
                <vertical/>
                <horizontal/>
              </border>
            </x14:dxf>
          </x14:cfRule>
          <xm:sqref>AC2</xm:sqref>
        </x14:conditionalFormatting>
        <x14:conditionalFormatting xmlns:xm="http://schemas.microsoft.com/office/excel/2006/main">
          <x14:cfRule type="expression" priority="7559" id="{AD147DF8-81EA-463B-BBF4-E2AECE9452D6}">
            <xm:f>OR(results!$M$3="bmd",results!$M$3="ad")</xm:f>
            <x14:dxf>
              <font>
                <color theme="0"/>
              </font>
              <border>
                <left style="thin">
                  <color auto="1"/>
                </left>
                <right/>
                <top style="thin">
                  <color auto="1"/>
                </top>
                <bottom style="thin">
                  <color auto="1"/>
                </bottom>
                <vertical/>
                <horizontal/>
              </border>
            </x14:dxf>
          </x14:cfRule>
          <xm:sqref>AA2</xm:sqref>
        </x14:conditionalFormatting>
        <x14:conditionalFormatting xmlns:xm="http://schemas.microsoft.com/office/excel/2006/main">
          <x14:cfRule type="expression" priority="7558" id="{0A2B5E8B-371D-4219-9ECB-F4CA7C8C7996}">
            <xm:f>OR(results!$M$3="bmd",results!$M$3="ad")</xm:f>
            <x14:dxf>
              <font>
                <color theme="0"/>
              </font>
              <border>
                <left style="thin">
                  <color auto="1"/>
                </left>
                <right/>
                <top style="thin">
                  <color auto="1"/>
                </top>
                <bottom style="thin">
                  <color auto="1"/>
                </bottom>
                <vertical/>
                <horizontal/>
              </border>
            </x14:dxf>
          </x14:cfRule>
          <xm:sqref>Y2</xm:sqref>
        </x14:conditionalFormatting>
        <x14:conditionalFormatting xmlns:xm="http://schemas.microsoft.com/office/excel/2006/main">
          <x14:cfRule type="expression" priority="7557" id="{8B6533D1-3958-4497-A4B8-B5DDF6F22500}">
            <xm:f>OR(results!$M$3="bmd",results!$M$3="ad")</xm:f>
            <x14:dxf>
              <font>
                <color theme="0"/>
              </font>
              <border>
                <left style="thin">
                  <color auto="1"/>
                </left>
                <right/>
                <top style="thin">
                  <color auto="1"/>
                </top>
                <bottom style="thin">
                  <color auto="1"/>
                </bottom>
                <vertical/>
                <horizontal/>
              </border>
            </x14:dxf>
          </x14:cfRule>
          <xm:sqref>W2</xm:sqref>
        </x14:conditionalFormatting>
        <x14:conditionalFormatting xmlns:xm="http://schemas.microsoft.com/office/excel/2006/main">
          <x14:cfRule type="expression" priority="7556" id="{3D866964-7BB6-42C3-8A64-1357194BF143}">
            <xm:f>OR(results!$M$3="bmd",results!$M$3="ad")</xm:f>
            <x14:dxf>
              <font>
                <color theme="0"/>
              </font>
              <border>
                <left style="thin">
                  <color auto="1"/>
                </left>
                <right/>
                <top style="thin">
                  <color auto="1"/>
                </top>
                <bottom style="thin">
                  <color auto="1"/>
                </bottom>
                <vertical/>
                <horizontal/>
              </border>
            </x14:dxf>
          </x14:cfRule>
          <xm:sqref>U2</xm:sqref>
        </x14:conditionalFormatting>
        <x14:conditionalFormatting xmlns:xm="http://schemas.microsoft.com/office/excel/2006/main">
          <x14:cfRule type="expression" priority="7555" id="{979880A6-A4C2-44B3-92B4-13B0E0B4E99B}">
            <xm:f>OR(results!$M$3="bmd",results!$M$3="ad")</xm:f>
            <x14:dxf>
              <font>
                <color theme="0"/>
              </font>
              <border>
                <left style="thin">
                  <color auto="1"/>
                </left>
                <right/>
                <top style="thin">
                  <color auto="1"/>
                </top>
                <bottom style="thin">
                  <color auto="1"/>
                </bottom>
                <vertical/>
                <horizontal/>
              </border>
            </x14:dxf>
          </x14:cfRule>
          <xm:sqref>S2</xm:sqref>
        </x14:conditionalFormatting>
        <x14:conditionalFormatting xmlns:xm="http://schemas.microsoft.com/office/excel/2006/main">
          <x14:cfRule type="expression" priority="7554" id="{98821536-0C64-4D60-91C5-4D79CFA54A5E}">
            <xm:f>OR(results!$M$3="bmd",results!$M$3="ad")</xm:f>
            <x14:dxf>
              <font>
                <color theme="0"/>
              </font>
              <border>
                <left style="thin">
                  <color auto="1"/>
                </left>
                <right/>
                <top style="thin">
                  <color auto="1"/>
                </top>
                <bottom style="thin">
                  <color auto="1"/>
                </bottom>
                <vertical/>
                <horizontal/>
              </border>
            </x14:dxf>
          </x14:cfRule>
          <xm:sqref>Q2</xm:sqref>
        </x14:conditionalFormatting>
        <x14:conditionalFormatting xmlns:xm="http://schemas.microsoft.com/office/excel/2006/main">
          <x14:cfRule type="expression" priority="7553" id="{C17E6820-95F2-457F-84A8-E1ECBB1A231B}">
            <xm:f>OR(results!$M$3="bmd",results!$M$3="ad")</xm:f>
            <x14:dxf>
              <font>
                <color theme="0"/>
              </font>
              <border>
                <left style="thin">
                  <color auto="1"/>
                </left>
                <right/>
                <top style="thin">
                  <color auto="1"/>
                </top>
                <bottom style="thin">
                  <color auto="1"/>
                </bottom>
                <vertical/>
                <horizontal/>
              </border>
            </x14:dxf>
          </x14:cfRule>
          <xm:sqref>O2</xm:sqref>
        </x14:conditionalFormatting>
        <x14:conditionalFormatting xmlns:xm="http://schemas.microsoft.com/office/excel/2006/main">
          <x14:cfRule type="expression" priority="7552" id="{5C857F00-245B-4596-AA59-28DCD01A404E}">
            <xm:f>OR(results!$M$3="bmd",results!$M$3="ad")</xm:f>
            <x14:dxf>
              <font>
                <color theme="0"/>
              </font>
              <border>
                <left style="thin">
                  <color auto="1"/>
                </left>
                <right/>
                <top style="thin">
                  <color auto="1"/>
                </top>
                <bottom style="thin">
                  <color auto="1"/>
                </bottom>
                <vertical/>
                <horizontal/>
              </border>
            </x14:dxf>
          </x14:cfRule>
          <xm:sqref>M2</xm:sqref>
        </x14:conditionalFormatting>
        <x14:conditionalFormatting xmlns:xm="http://schemas.microsoft.com/office/excel/2006/main">
          <x14:cfRule type="expression" priority="7551" id="{67C61CFC-E5D8-4A90-A06F-373D3C5DEFBE}">
            <xm:f>OR(results!$M$3="bmd",results!$M$3="ad")</xm:f>
            <x14:dxf>
              <font>
                <color theme="0"/>
              </font>
              <border>
                <left style="thin">
                  <color auto="1"/>
                </left>
                <right/>
                <top style="thin">
                  <color auto="1"/>
                </top>
                <bottom style="thin">
                  <color auto="1"/>
                </bottom>
                <vertical/>
                <horizontal/>
              </border>
            </x14:dxf>
          </x14:cfRule>
          <xm:sqref>K2</xm:sqref>
        </x14:conditionalFormatting>
        <x14:conditionalFormatting xmlns:xm="http://schemas.microsoft.com/office/excel/2006/main">
          <x14:cfRule type="expression" priority="7550" id="{6D049054-669F-4A5C-BAC7-5D5DED8E3B2E}">
            <xm:f>OR(results!$M$3="bmd",results!$M$3="ad")</xm:f>
            <x14:dxf>
              <font>
                <color theme="0"/>
              </font>
              <border>
                <left style="thin">
                  <color auto="1"/>
                </left>
                <right/>
                <top style="thin">
                  <color auto="1"/>
                </top>
                <bottom style="thin">
                  <color auto="1"/>
                </bottom>
                <vertical/>
                <horizontal/>
              </border>
            </x14:dxf>
          </x14:cfRule>
          <xm:sqref>I2</xm:sqref>
        </x14:conditionalFormatting>
        <x14:conditionalFormatting xmlns:xm="http://schemas.microsoft.com/office/excel/2006/main">
          <x14:cfRule type="expression" priority="7549" id="{13F53F9E-C07F-4290-ACFC-314E9F34A4E4}">
            <xm:f>OR(results!$M$3="bmd",results!$M$3="ad")</xm:f>
            <x14:dxf>
              <font>
                <color theme="0"/>
              </font>
              <border>
                <left style="thin">
                  <color auto="1"/>
                </left>
                <right/>
                <top style="thin">
                  <color auto="1"/>
                </top>
                <bottom style="thin">
                  <color auto="1"/>
                </bottom>
                <vertical/>
                <horizontal/>
              </border>
            </x14:dxf>
          </x14:cfRule>
          <xm:sqref>G2</xm:sqref>
        </x14:conditionalFormatting>
        <x14:conditionalFormatting xmlns:xm="http://schemas.microsoft.com/office/excel/2006/main">
          <x14:cfRule type="expression" priority="7548" id="{CEB14545-2640-4627-80B4-3EF7F3DA04B8}">
            <xm:f>OR(results!$M$3="bmd",results!$M$3="ad")</xm:f>
            <x14:dxf>
              <font>
                <color theme="0"/>
              </font>
              <border>
                <left/>
                <right/>
                <top style="thin">
                  <color auto="1"/>
                </top>
                <bottom style="thin">
                  <color auto="1"/>
                </bottom>
                <vertical/>
                <horizontal/>
              </border>
            </x14:dxf>
          </x14:cfRule>
          <xm:sqref>E2</xm:sqref>
        </x14:conditionalFormatting>
        <x14:conditionalFormatting xmlns:xm="http://schemas.microsoft.com/office/excel/2006/main">
          <x14:cfRule type="expression" priority="7547" id="{5294007E-9064-4087-AB8F-511347742D8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AE3</xm:sqref>
        </x14:conditionalFormatting>
        <x14:conditionalFormatting xmlns:xm="http://schemas.microsoft.com/office/excel/2006/main">
          <x14:cfRule type="expression" priority="7546" id="{BC7F67B9-B360-4D2A-BB90-19AC54B3920D}">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AC3</xm:sqref>
        </x14:conditionalFormatting>
        <x14:conditionalFormatting xmlns:xm="http://schemas.microsoft.com/office/excel/2006/main">
          <x14:cfRule type="expression" priority="7545" id="{1A964F43-D7E2-47CE-810D-2FB6D0F685A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AA3</xm:sqref>
        </x14:conditionalFormatting>
        <x14:conditionalFormatting xmlns:xm="http://schemas.microsoft.com/office/excel/2006/main">
          <x14:cfRule type="expression" priority="7544" stopIfTrue="1" id="{3D9FD469-08CE-473D-AE70-9B36F7D7E2DD}">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Y3</xm:sqref>
        </x14:conditionalFormatting>
        <x14:conditionalFormatting xmlns:xm="http://schemas.microsoft.com/office/excel/2006/main">
          <x14:cfRule type="expression" priority="7543" id="{1903B04A-0FDD-483B-B428-76671E110DC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W3</xm:sqref>
        </x14:conditionalFormatting>
        <x14:conditionalFormatting xmlns:xm="http://schemas.microsoft.com/office/excel/2006/main">
          <x14:cfRule type="expression" priority="7542" id="{6E8710B8-83CF-4CAE-AC3A-8D9A18BBAFD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U3</xm:sqref>
        </x14:conditionalFormatting>
        <x14:conditionalFormatting xmlns:xm="http://schemas.microsoft.com/office/excel/2006/main">
          <x14:cfRule type="expression" priority="7541" id="{43957C6E-1CC4-44C2-B4A5-B5355AC19C9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S3</xm:sqref>
        </x14:conditionalFormatting>
        <x14:conditionalFormatting xmlns:xm="http://schemas.microsoft.com/office/excel/2006/main">
          <x14:cfRule type="expression" priority="7540" id="{153078F4-0D32-46B5-9DDD-AF27E876928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Q3</xm:sqref>
        </x14:conditionalFormatting>
        <x14:conditionalFormatting xmlns:xm="http://schemas.microsoft.com/office/excel/2006/main">
          <x14:cfRule type="expression" priority="7539" id="{0D44E623-DB59-4E7A-93C0-3457D4F83B9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O3</xm:sqref>
        </x14:conditionalFormatting>
        <x14:conditionalFormatting xmlns:xm="http://schemas.microsoft.com/office/excel/2006/main">
          <x14:cfRule type="expression" priority="7538" id="{12B4A91B-B94D-4E7F-8440-266B092A134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M3</xm:sqref>
        </x14:conditionalFormatting>
        <x14:conditionalFormatting xmlns:xm="http://schemas.microsoft.com/office/excel/2006/main">
          <x14:cfRule type="expression" priority="7537" id="{2A4ECF3D-4385-4127-BBCD-EAF6E503E9C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K3</xm:sqref>
        </x14:conditionalFormatting>
        <x14:conditionalFormatting xmlns:xm="http://schemas.microsoft.com/office/excel/2006/main">
          <x14:cfRule type="expression" priority="7536" id="{EBD960CA-CADB-41D8-8B8E-144BAAF0ECAF}">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I3</xm:sqref>
        </x14:conditionalFormatting>
        <x14:conditionalFormatting xmlns:xm="http://schemas.microsoft.com/office/excel/2006/main">
          <x14:cfRule type="expression" priority="7535" id="{BA1FC6E0-3576-4163-AC60-0CDFF7286E4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G3</xm:sqref>
        </x14:conditionalFormatting>
        <x14:conditionalFormatting xmlns:xm="http://schemas.microsoft.com/office/excel/2006/main">
          <x14:cfRule type="expression" priority="7534" id="{59D211AE-8738-4947-8558-037F49998DAF}">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E3</xm:sqref>
        </x14:conditionalFormatting>
        <x14:conditionalFormatting xmlns:xm="http://schemas.microsoft.com/office/excel/2006/main">
          <x14:cfRule type="expression" priority="7530" id="{64AE294C-BAB5-4044-B37F-879D97BD1E8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G33</xm:sqref>
        </x14:conditionalFormatting>
        <x14:conditionalFormatting xmlns:xm="http://schemas.microsoft.com/office/excel/2006/main">
          <x14:cfRule type="expression" priority="7529" id="{8FBCE8AC-0248-420A-9F62-EF8EB761014D}">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I33</xm:sqref>
        </x14:conditionalFormatting>
        <x14:conditionalFormatting xmlns:xm="http://schemas.microsoft.com/office/excel/2006/main">
          <x14:cfRule type="expression" priority="7528" id="{6E3BD425-CF5C-41C1-9793-7DF11144562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K33</xm:sqref>
        </x14:conditionalFormatting>
        <x14:conditionalFormatting xmlns:xm="http://schemas.microsoft.com/office/excel/2006/main">
          <x14:cfRule type="expression" priority="7527" id="{63FEA9EE-88BD-43E8-85BB-509A1C19F1D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M33</xm:sqref>
        </x14:conditionalFormatting>
        <x14:conditionalFormatting xmlns:xm="http://schemas.microsoft.com/office/excel/2006/main">
          <x14:cfRule type="expression" priority="7526" id="{52444465-8C9E-460B-8A3C-B14735809FF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O33</xm:sqref>
        </x14:conditionalFormatting>
        <x14:conditionalFormatting xmlns:xm="http://schemas.microsoft.com/office/excel/2006/main">
          <x14:cfRule type="expression" priority="7525" id="{EA8C3ED8-7372-4AE9-BC6D-FA9B08E8DCC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Q33</xm:sqref>
        </x14:conditionalFormatting>
        <x14:conditionalFormatting xmlns:xm="http://schemas.microsoft.com/office/excel/2006/main">
          <x14:cfRule type="expression" priority="7524" id="{3AA5539D-9126-496C-9875-768A9B7C4D5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S33</xm:sqref>
        </x14:conditionalFormatting>
        <x14:conditionalFormatting xmlns:xm="http://schemas.microsoft.com/office/excel/2006/main">
          <x14:cfRule type="expression" priority="7523" id="{BC849922-2039-4218-82FD-7873E006452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U33</xm:sqref>
        </x14:conditionalFormatting>
        <x14:conditionalFormatting xmlns:xm="http://schemas.microsoft.com/office/excel/2006/main">
          <x14:cfRule type="expression" priority="7522" id="{1FD42E07-A25A-4497-B172-FD354678550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W33</xm:sqref>
        </x14:conditionalFormatting>
        <x14:conditionalFormatting xmlns:xm="http://schemas.microsoft.com/office/excel/2006/main">
          <x14:cfRule type="expression" priority="7521" id="{E5829969-B571-4428-A420-EBFDE0A9639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Y33</xm:sqref>
        </x14:conditionalFormatting>
        <x14:conditionalFormatting xmlns:xm="http://schemas.microsoft.com/office/excel/2006/main">
          <x14:cfRule type="expression" priority="7520" id="{C0C7A173-B53C-4483-B5F0-4CE495A5F98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AA33</xm:sqref>
        </x14:conditionalFormatting>
        <x14:conditionalFormatting xmlns:xm="http://schemas.microsoft.com/office/excel/2006/main">
          <x14:cfRule type="expression" priority="7519" id="{2F785356-F4EA-4CAD-9344-9537AEF6C41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AC33</xm:sqref>
        </x14:conditionalFormatting>
        <x14:conditionalFormatting xmlns:xm="http://schemas.microsoft.com/office/excel/2006/main">
          <x14:cfRule type="expression" priority="7518" id="{87F2823E-28BC-41EA-B60D-62F5BE021D0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AE33</xm:sqref>
        </x14:conditionalFormatting>
        <x14:conditionalFormatting xmlns:xm="http://schemas.microsoft.com/office/excel/2006/main">
          <x14:cfRule type="expression" priority="7571" id="{E44C004C-D888-4595-89AA-52DB9DBD7F9E}">
            <xm:f>OR(results!$M$3="bmd",results!$M$3="ad")</xm:f>
            <x14:dxf>
              <fill>
                <patternFill>
                  <bgColor theme="5" tint="0.59996337778862885"/>
                </patternFill>
              </fill>
              <border>
                <left style="thin">
                  <color auto="1"/>
                </left>
                <right/>
                <top style="thin">
                  <color auto="1"/>
                </top>
                <bottom style="thin">
                  <color auto="1"/>
                </bottom>
                <vertical/>
                <horizontal/>
              </border>
            </x14:dxf>
          </x14:cfRule>
          <xm:sqref>E4 G4 I4 K4 M4 O4 Q4 S4 U4 W4 Y4 AA4 G40 I40 K40 M40 O40 Q40 S40 U40 W40 Y40 AA40 G150 I150 K150 M150 O150 Q150 S150 U150 W150 Y150 AA150 G75 I75 K75 M75 O75 Q75 S75 U75 W75 Y75 AA75 G110 I110 K110 M110 O110 Q110 S110 U110 W110 Y110 AA110</xm:sqref>
        </x14:conditionalFormatting>
        <x14:conditionalFormatting xmlns:xm="http://schemas.microsoft.com/office/excel/2006/main">
          <x14:cfRule type="expression" priority="7514" id="{282F74EE-DFCA-4AF9-94DE-F15924483124}">
            <xm:f>OR(results!$M$3="bmd",results!$M$3="ad")</xm:f>
            <x14:dxf>
              <fill>
                <patternFill>
                  <bgColor theme="5" tint="0.59996337778862885"/>
                </patternFill>
              </fill>
              <border>
                <left style="thin">
                  <color auto="1"/>
                </left>
                <right/>
                <top style="thin">
                  <color auto="1"/>
                </top>
                <bottom style="thin">
                  <color auto="1"/>
                </bottom>
                <vertical/>
                <horizontal/>
              </border>
            </x14:dxf>
          </x14:cfRule>
          <xm:sqref>G5:G25</xm:sqref>
        </x14:conditionalFormatting>
        <x14:conditionalFormatting xmlns:xm="http://schemas.microsoft.com/office/excel/2006/main">
          <x14:cfRule type="expression" priority="7511" id="{C92CCF8C-0846-4C2D-AFD1-053D6CA3E46E}">
            <xm:f>OR(results!$M$3="bmd",results!$M$3="ad")</xm:f>
            <x14:dxf>
              <fill>
                <patternFill>
                  <bgColor theme="5" tint="0.59996337778862885"/>
                </patternFill>
              </fill>
              <border>
                <left style="thin">
                  <color auto="1"/>
                </left>
                <right/>
                <top style="thin">
                  <color auto="1"/>
                </top>
                <bottom style="thin">
                  <color auto="1"/>
                </bottom>
                <vertical/>
                <horizontal/>
              </border>
            </x14:dxf>
          </x14:cfRule>
          <xm:sqref>I5:I22</xm:sqref>
        </x14:conditionalFormatting>
        <x14:conditionalFormatting xmlns:xm="http://schemas.microsoft.com/office/excel/2006/main">
          <x14:cfRule type="expression" priority="7508" id="{9341CDDD-738B-45A2-948E-5057F02BD5EE}">
            <xm:f>OR(results!$M$3="bmd",results!$M$3="ad")</xm:f>
            <x14:dxf>
              <fill>
                <patternFill>
                  <bgColor theme="5" tint="0.59996337778862885"/>
                </patternFill>
              </fill>
              <border>
                <left style="thin">
                  <color auto="1"/>
                </left>
                <right/>
                <top style="thin">
                  <color auto="1"/>
                </top>
                <bottom style="thin">
                  <color auto="1"/>
                </bottom>
                <vertical/>
                <horizontal/>
              </border>
            </x14:dxf>
          </x14:cfRule>
          <xm:sqref>K5:K21</xm:sqref>
        </x14:conditionalFormatting>
        <x14:conditionalFormatting xmlns:xm="http://schemas.microsoft.com/office/excel/2006/main">
          <x14:cfRule type="expression" priority="7505" id="{3A004702-1639-4368-B667-884CDB091C03}">
            <xm:f>OR(results!$M$3="bmd",results!$M$3="ad")</xm:f>
            <x14:dxf>
              <fill>
                <patternFill>
                  <bgColor theme="5" tint="0.59996337778862885"/>
                </patternFill>
              </fill>
              <border>
                <left style="thin">
                  <color auto="1"/>
                </left>
                <right/>
                <top style="thin">
                  <color auto="1"/>
                </top>
                <bottom style="thin">
                  <color auto="1"/>
                </bottom>
                <vertical/>
                <horizontal/>
              </border>
            </x14:dxf>
          </x14:cfRule>
          <xm:sqref>M5:M19</xm:sqref>
        </x14:conditionalFormatting>
        <x14:conditionalFormatting xmlns:xm="http://schemas.microsoft.com/office/excel/2006/main">
          <x14:cfRule type="expression" priority="7502" id="{7ED0B7BB-EDF5-4ACE-870F-9D0A3BF20BBA}">
            <xm:f>OR(results!$M$3="bmd",results!$M$3="ad")</xm:f>
            <x14:dxf>
              <fill>
                <patternFill>
                  <bgColor theme="5" tint="0.59996337778862885"/>
                </patternFill>
              </fill>
              <border>
                <left style="thin">
                  <color auto="1"/>
                </left>
                <right/>
                <top style="thin">
                  <color auto="1"/>
                </top>
                <bottom style="thin">
                  <color auto="1"/>
                </bottom>
                <vertical/>
                <horizontal/>
              </border>
            </x14:dxf>
          </x14:cfRule>
          <xm:sqref>O5:O17</xm:sqref>
        </x14:conditionalFormatting>
        <x14:conditionalFormatting xmlns:xm="http://schemas.microsoft.com/office/excel/2006/main">
          <x14:cfRule type="expression" priority="7499" id="{E69FFB1D-1623-4D4F-858C-AE6A0D9F103F}">
            <xm:f>OR(results!$M$3="bmd",results!$M$3="ad")</xm:f>
            <x14:dxf>
              <fill>
                <patternFill>
                  <bgColor theme="5" tint="0.59996337778862885"/>
                </patternFill>
              </fill>
              <border>
                <left style="thin">
                  <color auto="1"/>
                </left>
                <right/>
                <top style="thin">
                  <color auto="1"/>
                </top>
                <bottom style="thin">
                  <color auto="1"/>
                </bottom>
                <vertical/>
                <horizontal/>
              </border>
            </x14:dxf>
          </x14:cfRule>
          <xm:sqref>Q5:Q15</xm:sqref>
        </x14:conditionalFormatting>
        <x14:conditionalFormatting xmlns:xm="http://schemas.microsoft.com/office/excel/2006/main">
          <x14:cfRule type="expression" priority="7496" id="{8CA2C43E-48EA-420A-BD95-86D6CC562F7B}">
            <xm:f>OR(results!$M$3="bmd",results!$M$3="ad")</xm:f>
            <x14:dxf>
              <fill>
                <patternFill>
                  <bgColor theme="5" tint="0.59996337778862885"/>
                </patternFill>
              </fill>
              <border>
                <left style="thin">
                  <color auto="1"/>
                </left>
                <right/>
                <top style="thin">
                  <color auto="1"/>
                </top>
                <bottom style="thin">
                  <color auto="1"/>
                </bottom>
                <vertical/>
                <horizontal/>
              </border>
            </x14:dxf>
          </x14:cfRule>
          <xm:sqref>S5:S13</xm:sqref>
        </x14:conditionalFormatting>
        <x14:conditionalFormatting xmlns:xm="http://schemas.microsoft.com/office/excel/2006/main">
          <x14:cfRule type="expression" priority="7493" id="{A97A8B8C-BDE3-498A-85D6-8CB361EA90B7}">
            <xm:f>OR(results!$M$3="bmd",results!$M$3="ad")</xm:f>
            <x14:dxf>
              <fill>
                <patternFill>
                  <bgColor theme="5" tint="0.59996337778862885"/>
                </patternFill>
              </fill>
              <border>
                <left style="thin">
                  <color auto="1"/>
                </left>
                <right/>
                <top style="thin">
                  <color auto="1"/>
                </top>
                <bottom style="thin">
                  <color auto="1"/>
                </bottom>
                <vertical/>
                <horizontal/>
              </border>
            </x14:dxf>
          </x14:cfRule>
          <xm:sqref>U5:U11</xm:sqref>
        </x14:conditionalFormatting>
        <x14:conditionalFormatting xmlns:xm="http://schemas.microsoft.com/office/excel/2006/main">
          <x14:cfRule type="expression" priority="7490" id="{E528661B-6134-46B0-8147-185376888447}">
            <xm:f>OR(results!$M$3="bmd",results!$M$3="ad")</xm:f>
            <x14:dxf>
              <fill>
                <patternFill>
                  <bgColor theme="5" tint="0.59996337778862885"/>
                </patternFill>
              </fill>
              <border>
                <left style="thin">
                  <color auto="1"/>
                </left>
                <right/>
                <top style="thin">
                  <color auto="1"/>
                </top>
                <bottom style="thin">
                  <color auto="1"/>
                </bottom>
                <vertical/>
                <horizontal/>
              </border>
            </x14:dxf>
          </x14:cfRule>
          <xm:sqref>W5:W9</xm:sqref>
        </x14:conditionalFormatting>
        <x14:conditionalFormatting xmlns:xm="http://schemas.microsoft.com/office/excel/2006/main">
          <x14:cfRule type="expression" priority="7487" id="{523008E9-C9CD-4B5E-A19D-90D0C92B20FD}">
            <xm:f>OR(results!$M$3="bmd",results!$M$3="ad")</xm:f>
            <x14:dxf>
              <fill>
                <patternFill>
                  <bgColor theme="5" tint="0.59996337778862885"/>
                </patternFill>
              </fill>
              <border>
                <left style="thin">
                  <color auto="1"/>
                </left>
                <right/>
                <top style="thin">
                  <color auto="1"/>
                </top>
                <bottom style="thin">
                  <color auto="1"/>
                </bottom>
                <vertical/>
                <horizontal/>
              </border>
            </x14:dxf>
          </x14:cfRule>
          <xm:sqref>Y5:Y7</xm:sqref>
        </x14:conditionalFormatting>
        <x14:conditionalFormatting xmlns:xm="http://schemas.microsoft.com/office/excel/2006/main">
          <x14:cfRule type="expression" priority="7484" id="{3659AA12-E07C-4D25-93C5-564483DFE3E3}">
            <xm:f>OR(results!$M$3="bmd",results!$M$3="ad")</xm:f>
            <x14:dxf>
              <fill>
                <patternFill>
                  <bgColor theme="5" tint="0.59996337778862885"/>
                </patternFill>
              </fill>
              <border>
                <left style="thin">
                  <color auto="1"/>
                </left>
                <right/>
                <top style="thin">
                  <color auto="1"/>
                </top>
                <bottom style="thin">
                  <color auto="1"/>
                </bottom>
                <vertical/>
                <horizontal/>
              </border>
            </x14:dxf>
          </x14:cfRule>
          <xm:sqref>AA5</xm:sqref>
        </x14:conditionalFormatting>
        <x14:conditionalFormatting xmlns:xm="http://schemas.microsoft.com/office/excel/2006/main">
          <x14:cfRule type="expression" priority="7478" id="{8BC5F174-45E8-4B49-A5AF-D6406FBF4504}">
            <xm:f>OR(results!$M$3="bmd",results!$M$3="ad")</xm:f>
            <x14:dxf>
              <fill>
                <patternFill>
                  <bgColor theme="5" tint="0.59996337778862885"/>
                </patternFill>
              </fill>
              <border>
                <left style="thin">
                  <color auto="1"/>
                </left>
                <right/>
                <top style="thin">
                  <color auto="1"/>
                </top>
                <bottom style="thin">
                  <color auto="1"/>
                </bottom>
                <vertical/>
                <horizontal/>
              </border>
            </x14:dxf>
          </x14:cfRule>
          <xm:sqref>AC12:AC32</xm:sqref>
        </x14:conditionalFormatting>
        <x14:conditionalFormatting xmlns:xm="http://schemas.microsoft.com/office/excel/2006/main">
          <x14:cfRule type="expression" priority="7475" id="{0A5433B6-85FC-45F0-AD8F-BA87CDC4C9FA}">
            <xm:f>OR(results!$M$3="bmd",results!$M$3="ad")</xm:f>
            <x14:dxf>
              <fill>
                <patternFill>
                  <bgColor theme="5" tint="0.59996337778862885"/>
                </patternFill>
              </fill>
              <border>
                <left style="thin">
                  <color auto="1"/>
                </left>
                <right/>
                <top style="thin">
                  <color auto="1"/>
                </top>
                <bottom style="thin">
                  <color auto="1"/>
                </bottom>
                <vertical/>
                <horizontal/>
              </border>
            </x14:dxf>
          </x14:cfRule>
          <xm:sqref>AA14:AA32</xm:sqref>
        </x14:conditionalFormatting>
        <x14:conditionalFormatting xmlns:xm="http://schemas.microsoft.com/office/excel/2006/main">
          <x14:cfRule type="expression" priority="7472" id="{0895CDFD-2471-439B-86CC-CFF18B9F69DC}">
            <xm:f>OR(results!$M$3="bmd",results!$M$3="ad")</xm:f>
            <x14:dxf>
              <fill>
                <patternFill>
                  <bgColor theme="5" tint="0.59996337778862885"/>
                </patternFill>
              </fill>
              <border>
                <left style="thin">
                  <color auto="1"/>
                </left>
                <right/>
                <top style="thin">
                  <color auto="1"/>
                </top>
                <bottom style="thin">
                  <color auto="1"/>
                </bottom>
                <vertical/>
                <horizontal/>
              </border>
            </x14:dxf>
          </x14:cfRule>
          <xm:sqref>Y16:Y32</xm:sqref>
        </x14:conditionalFormatting>
        <x14:conditionalFormatting xmlns:xm="http://schemas.microsoft.com/office/excel/2006/main">
          <x14:cfRule type="expression" priority="7469" id="{35DD0350-0F0A-41AB-91F0-0BEB9CDD3236}">
            <xm:f>OR(results!$M$3="bmd",results!$M$3="ad")</xm:f>
            <x14:dxf>
              <fill>
                <patternFill>
                  <bgColor theme="5" tint="0.59996337778862885"/>
                </patternFill>
              </fill>
              <border>
                <left style="thin">
                  <color auto="1"/>
                </left>
                <right/>
                <top style="thin">
                  <color auto="1"/>
                </top>
                <bottom style="thin">
                  <color auto="1"/>
                </bottom>
                <vertical/>
                <horizontal/>
              </border>
            </x14:dxf>
          </x14:cfRule>
          <xm:sqref>W18:W32</xm:sqref>
        </x14:conditionalFormatting>
        <x14:conditionalFormatting xmlns:xm="http://schemas.microsoft.com/office/excel/2006/main">
          <x14:cfRule type="expression" priority="7466" id="{005FCE45-D6D7-4258-A6EB-1566A4502DEA}">
            <xm:f>OR(results!$M$3="bmd",results!$M$3="ad")</xm:f>
            <x14:dxf>
              <fill>
                <patternFill>
                  <bgColor theme="5" tint="0.59996337778862885"/>
                </patternFill>
              </fill>
              <border>
                <left style="thin">
                  <color auto="1"/>
                </left>
                <right/>
                <top style="thin">
                  <color auto="1"/>
                </top>
                <bottom style="thin">
                  <color auto="1"/>
                </bottom>
                <vertical/>
                <horizontal/>
              </border>
            </x14:dxf>
          </x14:cfRule>
          <xm:sqref>U20:U32</xm:sqref>
        </x14:conditionalFormatting>
        <x14:conditionalFormatting xmlns:xm="http://schemas.microsoft.com/office/excel/2006/main">
          <x14:cfRule type="expression" priority="7463" id="{2ADC41B7-28B0-4556-9C6E-938D92C37F5E}">
            <xm:f>OR(results!$M$3="bmd",results!$M$3="ad")</xm:f>
            <x14:dxf>
              <fill>
                <patternFill>
                  <bgColor theme="5" tint="0.59996337778862885"/>
                </patternFill>
              </fill>
              <border>
                <left style="thin">
                  <color auto="1"/>
                </left>
                <right/>
                <top style="thin">
                  <color auto="1"/>
                </top>
                <bottom style="thin">
                  <color auto="1"/>
                </bottom>
                <vertical/>
                <horizontal/>
              </border>
            </x14:dxf>
          </x14:cfRule>
          <xm:sqref>S22:S32</xm:sqref>
        </x14:conditionalFormatting>
        <x14:conditionalFormatting xmlns:xm="http://schemas.microsoft.com/office/excel/2006/main">
          <x14:cfRule type="expression" priority="7460" id="{86D12F10-7325-4C05-9B46-DCDFCAEC1CE8}">
            <xm:f>OR(results!$M$3="bmd",results!$M$3="ad")</xm:f>
            <x14:dxf>
              <fill>
                <patternFill>
                  <bgColor theme="5" tint="0.59996337778862885"/>
                </patternFill>
              </fill>
              <border>
                <left style="thin">
                  <color auto="1"/>
                </left>
                <right/>
                <top style="thin">
                  <color auto="1"/>
                </top>
                <bottom style="thin">
                  <color auto="1"/>
                </bottom>
                <vertical/>
                <horizontal/>
              </border>
            </x14:dxf>
          </x14:cfRule>
          <xm:sqref>Q24:Q32</xm:sqref>
        </x14:conditionalFormatting>
        <x14:conditionalFormatting xmlns:xm="http://schemas.microsoft.com/office/excel/2006/main">
          <x14:cfRule type="expression" priority="7457" id="{18277D01-6785-46B9-AED4-D8EBFF6D77BA}">
            <xm:f>OR(results!$M$3="bmd",results!$M$3="ad")</xm:f>
            <x14:dxf>
              <fill>
                <patternFill>
                  <bgColor theme="5" tint="0.59996337778862885"/>
                </patternFill>
              </fill>
              <border>
                <left style="thin">
                  <color auto="1"/>
                </left>
                <right/>
                <top style="thin">
                  <color auto="1"/>
                </top>
                <bottom style="thin">
                  <color auto="1"/>
                </bottom>
                <vertical/>
                <horizontal/>
              </border>
            </x14:dxf>
          </x14:cfRule>
          <xm:sqref>O26:O32</xm:sqref>
        </x14:conditionalFormatting>
        <x14:conditionalFormatting xmlns:xm="http://schemas.microsoft.com/office/excel/2006/main">
          <x14:cfRule type="expression" priority="7454" id="{7D7249A7-258A-47CF-AEF2-0E94B778FC82}">
            <xm:f>OR(results!$M$3="bmd",results!$M$3="ad")</xm:f>
            <x14:dxf>
              <fill>
                <patternFill>
                  <bgColor theme="5" tint="0.59996337778862885"/>
                </patternFill>
              </fill>
              <border>
                <left style="thin">
                  <color auto="1"/>
                </left>
                <right/>
                <top style="thin">
                  <color auto="1"/>
                </top>
                <bottom style="thin">
                  <color auto="1"/>
                </bottom>
                <vertical/>
                <horizontal/>
              </border>
            </x14:dxf>
          </x14:cfRule>
          <xm:sqref>M28:M32</xm:sqref>
        </x14:conditionalFormatting>
        <x14:conditionalFormatting xmlns:xm="http://schemas.microsoft.com/office/excel/2006/main">
          <x14:cfRule type="expression" priority="7451" id="{A9D8AB71-9343-4093-9F66-084E7EA42807}">
            <xm:f>OR(results!$M$3="bmd",results!$M$3="ad")</xm:f>
            <x14:dxf>
              <fill>
                <patternFill>
                  <bgColor theme="5" tint="0.59996337778862885"/>
                </patternFill>
              </fill>
              <border>
                <left style="thin">
                  <color auto="1"/>
                </left>
                <right/>
                <top style="thin">
                  <color auto="1"/>
                </top>
                <bottom style="thin">
                  <color auto="1"/>
                </bottom>
                <vertical/>
                <horizontal/>
              </border>
            </x14:dxf>
          </x14:cfRule>
          <xm:sqref>K30:K32</xm:sqref>
        </x14:conditionalFormatting>
        <x14:conditionalFormatting xmlns:xm="http://schemas.microsoft.com/office/excel/2006/main">
          <x14:cfRule type="expression" priority="7448" id="{F8AF17D9-5233-47FF-AE3F-BFE5CF63A8EB}">
            <xm:f>OR(results!$M$3="bmd",results!$M$3="ad")</xm:f>
            <x14:dxf>
              <fill>
                <patternFill>
                  <bgColor theme="5" tint="0.59996337778862885"/>
                </patternFill>
              </fill>
              <border>
                <left style="thin">
                  <color auto="1"/>
                </left>
                <right/>
                <top style="thin">
                  <color auto="1"/>
                </top>
                <bottom style="thin">
                  <color auto="1"/>
                </bottom>
                <vertical/>
                <horizontal/>
              </border>
            </x14:dxf>
          </x14:cfRule>
          <xm:sqref>I32</xm:sqref>
        </x14:conditionalFormatting>
        <x14:conditionalFormatting xmlns:xm="http://schemas.microsoft.com/office/excel/2006/main">
          <x14:cfRule type="expression" priority="7445" id="{F5FFC8CA-51D3-4ED5-8D04-08B25560BC5D}">
            <xm:f>OR(results!$M$3="bmd",results!$M$3="ad")</xm:f>
            <x14:dxf>
              <fill>
                <patternFill>
                  <bgColor theme="5" tint="0.59996337778862885"/>
                </patternFill>
              </fill>
              <border>
                <left style="thin">
                  <color auto="1"/>
                </left>
                <right/>
                <top style="thin">
                  <color auto="1"/>
                </top>
                <bottom style="thin">
                  <color auto="1"/>
                </bottom>
                <vertical/>
                <horizontal/>
              </border>
            </x14:dxf>
          </x14:cfRule>
          <xm:sqref>AE10:AE32</xm:sqref>
        </x14:conditionalFormatting>
        <x14:conditionalFormatting xmlns:xm="http://schemas.microsoft.com/office/excel/2006/main">
          <x14:cfRule type="expression" priority="7566" id="{28A39073-CADA-4ED8-B913-5E5375151CA2}">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D4:D27</xm:sqref>
        </x14:conditionalFormatting>
        <x14:conditionalFormatting xmlns:xm="http://schemas.microsoft.com/office/excel/2006/main">
          <x14:cfRule type="expression" priority="7568" id="{A94A4C57-3D0F-43FA-AD08-05D88A8A4824}">
            <xm:f>OR(results!$M$3="bmd",results!$M$3="ad")</xm:f>
            <x14:dxf>
              <font>
                <color theme="5" tint="0.59996337778862885"/>
              </font>
              <fill>
                <patternFill>
                  <bgColor theme="5" tint="0.59996337778862885"/>
                </patternFill>
              </fill>
              <border>
                <left/>
                <right/>
                <top style="thin">
                  <color auto="1"/>
                </top>
                <bottom style="thin">
                  <color auto="1"/>
                </bottom>
                <vertical/>
                <horizontal/>
              </border>
            </x14:dxf>
          </x14:cfRule>
          <xm:sqref>E4</xm:sqref>
        </x14:conditionalFormatting>
        <x14:conditionalFormatting xmlns:xm="http://schemas.microsoft.com/office/excel/2006/main">
          <x14:cfRule type="expression" priority="7437" id="{E40DA116-095E-4000-A27A-EEF8E307C0FC}">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F5</xm:sqref>
        </x14:conditionalFormatting>
        <x14:conditionalFormatting xmlns:xm="http://schemas.microsoft.com/office/excel/2006/main">
          <x14:cfRule type="expression" priority="7517" id="{E3245AE3-6925-47CA-81B5-EDBB872B3C11}">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F6:F27</xm:sqref>
        </x14:conditionalFormatting>
        <x14:conditionalFormatting xmlns:xm="http://schemas.microsoft.com/office/excel/2006/main">
          <x14:cfRule type="expression" priority="7434" id="{BBF049C6-CB0F-4104-B460-0BD4D167748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D3</xm:sqref>
        </x14:conditionalFormatting>
        <x14:conditionalFormatting xmlns:xm="http://schemas.microsoft.com/office/excel/2006/main">
          <x14:cfRule type="expression" priority="7432" id="{39614EEB-DA3D-482A-86A9-A7EE579FD1FF}">
            <xm:f>OR(results!$M$3="bmd",results!$M$3="ad")</xm:f>
            <x14:dxf>
              <font>
                <color theme="0"/>
              </font>
              <border>
                <left style="thin">
                  <color auto="1"/>
                </left>
                <right/>
                <top style="thin">
                  <color auto="1"/>
                </top>
                <bottom style="thin">
                  <color auto="1"/>
                </bottom>
                <vertical/>
                <horizontal/>
              </border>
            </x14:dxf>
          </x14:cfRule>
          <xm:sqref>D2</xm:sqref>
        </x14:conditionalFormatting>
        <x14:conditionalFormatting xmlns:xm="http://schemas.microsoft.com/office/excel/2006/main">
          <x14:cfRule type="expression" priority="7422" id="{91AD56E9-901A-4DD7-A836-1246584AB8CB}">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E33</xm:sqref>
        </x14:conditionalFormatting>
        <x14:conditionalFormatting xmlns:xm="http://schemas.microsoft.com/office/excel/2006/main">
          <x14:cfRule type="expression" priority="7410" id="{54120E3F-EFC1-4839-808E-7E718859203C}">
            <xm:f>OR(results!$M$3="bmd",results!$M$3="ad")</xm:f>
            <x14:dxf>
              <fill>
                <patternFill>
                  <bgColor theme="5" tint="0.59996337778862885"/>
                </patternFill>
              </fill>
              <border>
                <left style="thin">
                  <color auto="1"/>
                </left>
                <right/>
                <top style="thin">
                  <color auto="1"/>
                </top>
                <bottom style="thin">
                  <color auto="1"/>
                </bottom>
                <vertical/>
                <horizontal/>
              </border>
            </x14:dxf>
          </x14:cfRule>
          <xm:sqref>G32</xm:sqref>
        </x14:conditionalFormatting>
        <x14:conditionalFormatting xmlns:xm="http://schemas.microsoft.com/office/excel/2006/main">
          <x14:cfRule type="expression" priority="7370" id="{807AA872-FD20-42B6-A8B6-CB2223E7E1CE}">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E29</xm:sqref>
        </x14:conditionalFormatting>
        <x14:conditionalFormatting xmlns:xm="http://schemas.microsoft.com/office/excel/2006/main">
          <x14:cfRule type="expression" priority="7368" id="{B08A26B8-3E46-4F22-B7E8-D478B242586E}">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E32</xm:sqref>
        </x14:conditionalFormatting>
        <x14:conditionalFormatting xmlns:xm="http://schemas.microsoft.com/office/excel/2006/main">
          <x14:cfRule type="expression" priority="7366" id="{93356B4E-CA6F-4857-9196-CB2F5D103ECB}">
            <xm:f>OR(results!$M$3="bmd",results!$M$3="ad")</xm:f>
            <x14:dxf>
              <font>
                <color theme="0"/>
              </font>
              <border>
                <left style="thin">
                  <color auto="1"/>
                </left>
                <right/>
                <top style="thin">
                  <color auto="1"/>
                </top>
                <bottom style="thin">
                  <color auto="1"/>
                </bottom>
                <vertical/>
                <horizontal/>
              </border>
            </x14:dxf>
          </x14:cfRule>
          <xm:sqref>AE2</xm:sqref>
        </x14:conditionalFormatting>
        <x14:conditionalFormatting xmlns:xm="http://schemas.microsoft.com/office/excel/2006/main">
          <x14:cfRule type="expression" priority="7356" id="{5AA7A040-F883-4F43-96E0-2A92918B590E}">
            <xm:f>OR(results!$M$3="bmd",results!$M$3="ad")</xm:f>
            <x14:dxf>
              <fill>
                <patternFill>
                  <bgColor theme="5" tint="0.59996337778862885"/>
                </patternFill>
              </fill>
              <border>
                <left style="thin">
                  <color auto="1"/>
                </left>
                <right/>
                <top style="thin">
                  <color auto="1"/>
                </top>
                <bottom style="thin">
                  <color auto="1"/>
                </bottom>
                <vertical/>
                <horizontal/>
              </border>
            </x14:dxf>
          </x14:cfRule>
          <xm:sqref>K28:K29</xm:sqref>
        </x14:conditionalFormatting>
        <x14:conditionalFormatting xmlns:xm="http://schemas.microsoft.com/office/excel/2006/main">
          <x14:cfRule type="expression" priority="7353" id="{B5CB34B1-0EAC-4961-93D0-B3969873B680}">
            <xm:f>OR(results!$M$3="bmd",results!$M$3="ad")</xm:f>
            <x14:dxf>
              <fill>
                <patternFill>
                  <bgColor theme="5" tint="0.59996337778862885"/>
                </patternFill>
              </fill>
              <border>
                <left style="thin">
                  <color auto="1"/>
                </left>
                <right/>
                <top style="thin">
                  <color auto="1"/>
                </top>
                <bottom style="thin">
                  <color auto="1"/>
                </bottom>
                <vertical/>
                <horizontal/>
              </border>
            </x14:dxf>
          </x14:cfRule>
          <xm:sqref>I30:I31</xm:sqref>
        </x14:conditionalFormatting>
        <x14:conditionalFormatting xmlns:xm="http://schemas.microsoft.com/office/excel/2006/main">
          <x14:cfRule type="expression" priority="7350" id="{08DEEFDA-3AF2-41ED-9181-B399FE110CE1}">
            <xm:f>OR(results!$M$3="bmd",results!$M$3="ad")</xm:f>
            <x14:dxf>
              <fill>
                <patternFill>
                  <bgColor theme="5" tint="0.59996337778862885"/>
                </patternFill>
              </fill>
              <border>
                <left style="thin">
                  <color auto="1"/>
                </left>
                <right/>
                <top style="thin">
                  <color auto="1"/>
                </top>
                <bottom style="thin">
                  <color auto="1"/>
                </bottom>
                <vertical/>
                <horizontal/>
              </border>
            </x14:dxf>
          </x14:cfRule>
          <xm:sqref>M26:M27</xm:sqref>
        </x14:conditionalFormatting>
        <x14:conditionalFormatting xmlns:xm="http://schemas.microsoft.com/office/excel/2006/main">
          <x14:cfRule type="expression" priority="7347" id="{490B1EBB-340A-433F-8157-CECC76BF8B7B}">
            <xm:f>OR(results!$M$3="bmd",results!$M$3="ad")</xm:f>
            <x14:dxf>
              <fill>
                <patternFill>
                  <bgColor theme="5" tint="0.59996337778862885"/>
                </patternFill>
              </fill>
              <border>
                <left style="thin">
                  <color auto="1"/>
                </left>
                <right/>
                <top style="thin">
                  <color auto="1"/>
                </top>
                <bottom style="thin">
                  <color auto="1"/>
                </bottom>
                <vertical/>
                <horizontal/>
              </border>
            </x14:dxf>
          </x14:cfRule>
          <xm:sqref>O24:O25</xm:sqref>
        </x14:conditionalFormatting>
        <x14:conditionalFormatting xmlns:xm="http://schemas.microsoft.com/office/excel/2006/main">
          <x14:cfRule type="expression" priority="7344" id="{E533CAF3-F5E0-4A83-97FE-DC9E235D441B}">
            <xm:f>OR(results!$M$3="bmd",results!$M$3="ad")</xm:f>
            <x14:dxf>
              <fill>
                <patternFill>
                  <bgColor theme="5" tint="0.59996337778862885"/>
                </patternFill>
              </fill>
              <border>
                <left style="thin">
                  <color auto="1"/>
                </left>
                <right/>
                <top style="thin">
                  <color auto="1"/>
                </top>
                <bottom style="thin">
                  <color auto="1"/>
                </bottom>
                <vertical/>
                <horizontal/>
              </border>
            </x14:dxf>
          </x14:cfRule>
          <xm:sqref>Q22:Q23</xm:sqref>
        </x14:conditionalFormatting>
        <x14:conditionalFormatting xmlns:xm="http://schemas.microsoft.com/office/excel/2006/main">
          <x14:cfRule type="expression" priority="7341" id="{E4049D7D-F3D7-4BEA-AE7E-6024DB6D4068}">
            <xm:f>OR(results!$M$3="bmd",results!$M$3="ad")</xm:f>
            <x14:dxf>
              <fill>
                <patternFill>
                  <bgColor theme="5" tint="0.59996337778862885"/>
                </patternFill>
              </fill>
              <border>
                <left style="thin">
                  <color auto="1"/>
                </left>
                <right/>
                <top style="thin">
                  <color auto="1"/>
                </top>
                <bottom style="thin">
                  <color auto="1"/>
                </bottom>
                <vertical/>
                <horizontal/>
              </border>
            </x14:dxf>
          </x14:cfRule>
          <xm:sqref>S20:S21</xm:sqref>
        </x14:conditionalFormatting>
        <x14:conditionalFormatting xmlns:xm="http://schemas.microsoft.com/office/excel/2006/main">
          <x14:cfRule type="expression" priority="7338" id="{FD1314DB-5995-4080-AD43-B9721EB2AD0B}">
            <xm:f>OR(results!$M$3="bmd",results!$M$3="ad")</xm:f>
            <x14:dxf>
              <fill>
                <patternFill>
                  <bgColor theme="5" tint="0.59996337778862885"/>
                </patternFill>
              </fill>
              <border>
                <left style="thin">
                  <color auto="1"/>
                </left>
                <right/>
                <top style="thin">
                  <color auto="1"/>
                </top>
                <bottom style="thin">
                  <color auto="1"/>
                </bottom>
                <vertical/>
                <horizontal/>
              </border>
            </x14:dxf>
          </x14:cfRule>
          <xm:sqref>U18:U19</xm:sqref>
        </x14:conditionalFormatting>
        <x14:conditionalFormatting xmlns:xm="http://schemas.microsoft.com/office/excel/2006/main">
          <x14:cfRule type="expression" priority="7335" id="{012EBE6A-D1F9-4CB8-BC40-A20315B57F3B}">
            <xm:f>OR(results!$M$3="bmd",results!$M$3="ad")</xm:f>
            <x14:dxf>
              <fill>
                <patternFill>
                  <bgColor theme="5" tint="0.59996337778862885"/>
                </patternFill>
              </fill>
              <border>
                <left style="thin">
                  <color auto="1"/>
                </left>
                <right/>
                <top style="thin">
                  <color auto="1"/>
                </top>
                <bottom style="thin">
                  <color auto="1"/>
                </bottom>
                <vertical/>
                <horizontal/>
              </border>
            </x14:dxf>
          </x14:cfRule>
          <xm:sqref>W16:W17</xm:sqref>
        </x14:conditionalFormatting>
        <x14:conditionalFormatting xmlns:xm="http://schemas.microsoft.com/office/excel/2006/main">
          <x14:cfRule type="expression" priority="7332" id="{14937FED-5B3C-4BA0-A67D-F69773BD09AC}">
            <xm:f>OR(results!$M$3="bmd",results!$M$3="ad")</xm:f>
            <x14:dxf>
              <fill>
                <patternFill>
                  <bgColor theme="5" tint="0.59996337778862885"/>
                </patternFill>
              </fill>
              <border>
                <left style="thin">
                  <color auto="1"/>
                </left>
                <right/>
                <top style="thin">
                  <color auto="1"/>
                </top>
                <bottom style="thin">
                  <color auto="1"/>
                </bottom>
                <vertical/>
                <horizontal/>
              </border>
            </x14:dxf>
          </x14:cfRule>
          <xm:sqref>Y14:Y15</xm:sqref>
        </x14:conditionalFormatting>
        <x14:conditionalFormatting xmlns:xm="http://schemas.microsoft.com/office/excel/2006/main">
          <x14:cfRule type="expression" priority="7329" id="{3387C215-69C7-4073-BB12-61FF6ED9C0A1}">
            <xm:f>OR(results!$M$3="bmd",results!$M$3="ad")</xm:f>
            <x14:dxf>
              <fill>
                <patternFill>
                  <bgColor theme="5" tint="0.59996337778862885"/>
                </patternFill>
              </fill>
              <border>
                <left style="thin">
                  <color auto="1"/>
                </left>
                <right/>
                <top style="thin">
                  <color auto="1"/>
                </top>
                <bottom style="thin">
                  <color auto="1"/>
                </bottom>
                <vertical/>
                <horizontal/>
              </border>
            </x14:dxf>
          </x14:cfRule>
          <xm:sqref>AA12:AA13</xm:sqref>
        </x14:conditionalFormatting>
        <x14:conditionalFormatting xmlns:xm="http://schemas.microsoft.com/office/excel/2006/main">
          <x14:cfRule type="expression" priority="7326" id="{10C473FF-7953-4432-B6CA-28158B6B78A7}">
            <xm:f>OR(results!$M$3="bmd",results!$M$3="ad")</xm:f>
            <x14:dxf>
              <fill>
                <patternFill>
                  <bgColor theme="5" tint="0.59996337778862885"/>
                </patternFill>
              </fill>
              <border>
                <left style="thin">
                  <color auto="1"/>
                </left>
                <right/>
                <top style="thin">
                  <color auto="1"/>
                </top>
                <bottom style="thin">
                  <color auto="1"/>
                </bottom>
                <vertical/>
                <horizontal/>
              </border>
            </x14:dxf>
          </x14:cfRule>
          <xm:sqref>AC10:AC11</xm:sqref>
        </x14:conditionalFormatting>
        <x14:conditionalFormatting xmlns:xm="http://schemas.microsoft.com/office/excel/2006/main">
          <x14:cfRule type="expression" priority="7323" id="{792C65B8-A403-49FA-8A0E-9FCF15ED9B75}">
            <xm:f>OR(results!$M$3="bmd",results!$M$3="ad")</xm:f>
            <x14:dxf>
              <fill>
                <patternFill>
                  <bgColor theme="5" tint="0.59996337778862885"/>
                </patternFill>
              </fill>
              <border>
                <left style="thin">
                  <color auto="1"/>
                </left>
                <right/>
                <top style="thin">
                  <color auto="1"/>
                </top>
                <bottom style="thin">
                  <color auto="1"/>
                </bottom>
                <vertical/>
                <horizontal/>
              </border>
            </x14:dxf>
          </x14:cfRule>
          <xm:sqref>AE8:AE9</xm:sqref>
        </x14:conditionalFormatting>
        <x14:conditionalFormatting xmlns:xm="http://schemas.microsoft.com/office/excel/2006/main">
          <x14:cfRule type="expression" priority="7278" id="{1C93050F-0169-45B7-A167-DF32E993AFD2}">
            <xm:f>OR(results!$M$3="bmd",results!$M$3="ad")</xm:f>
            <x14:dxf>
              <font>
                <color auto="1"/>
              </font>
              <border>
                <left/>
                <right style="thin">
                  <color auto="1"/>
                </right>
                <top style="thin">
                  <color auto="1"/>
                </top>
                <bottom style="thin">
                  <color auto="1"/>
                </bottom>
                <vertical/>
                <horizontal/>
              </border>
            </x14:dxf>
          </x14:cfRule>
          <xm:sqref>H28</xm:sqref>
        </x14:conditionalFormatting>
        <x14:conditionalFormatting xmlns:xm="http://schemas.microsoft.com/office/excel/2006/main">
          <x14:cfRule type="expression" priority="7277" id="{6C07FEA9-FD86-4559-812D-1E22C2B28032}">
            <xm:f>OR(results!$M$3="bmd",results!$M$3="ad")</xm:f>
            <x14:dxf>
              <font>
                <color auto="1"/>
              </font>
              <border>
                <left/>
                <right style="thin">
                  <color auto="1"/>
                </right>
                <top style="thin">
                  <color auto="1"/>
                </top>
                <bottom style="thin">
                  <color auto="1"/>
                </bottom>
                <vertical/>
                <horizontal/>
              </border>
            </x14:dxf>
          </x14:cfRule>
          <xm:sqref>J26</xm:sqref>
        </x14:conditionalFormatting>
        <x14:conditionalFormatting xmlns:xm="http://schemas.microsoft.com/office/excel/2006/main">
          <x14:cfRule type="expression" priority="7276" id="{845724BC-1846-4045-B84D-BF22FE945465}">
            <xm:f>OR(results!$M$3="bmd",results!$M$3="ad")</xm:f>
            <x14:dxf>
              <font>
                <color auto="1"/>
              </font>
              <border>
                <left/>
                <right style="thin">
                  <color auto="1"/>
                </right>
                <top style="thin">
                  <color auto="1"/>
                </top>
                <bottom style="thin">
                  <color auto="1"/>
                </bottom>
                <vertical/>
                <horizontal/>
              </border>
            </x14:dxf>
          </x14:cfRule>
          <xm:sqref>L24</xm:sqref>
        </x14:conditionalFormatting>
        <x14:conditionalFormatting xmlns:xm="http://schemas.microsoft.com/office/excel/2006/main">
          <x14:cfRule type="expression" priority="7275" id="{62912872-91CE-4CAF-8A5C-0206D7C0BC16}">
            <xm:f>OR(results!$M$3="bmd",results!$M$3="ad")</xm:f>
            <x14:dxf>
              <font>
                <color auto="1"/>
              </font>
              <border>
                <left/>
                <right style="thin">
                  <color auto="1"/>
                </right>
                <top style="thin">
                  <color auto="1"/>
                </top>
                <bottom style="thin">
                  <color auto="1"/>
                </bottom>
                <vertical/>
                <horizontal/>
              </border>
            </x14:dxf>
          </x14:cfRule>
          <xm:sqref>N22</xm:sqref>
        </x14:conditionalFormatting>
        <x14:conditionalFormatting xmlns:xm="http://schemas.microsoft.com/office/excel/2006/main">
          <x14:cfRule type="expression" priority="7271" id="{7093397E-ADBE-4F66-898E-04820AF6EC1E}">
            <xm:f>OR(results!$M$3="bmd",results!$M$3="ad")</xm:f>
            <x14:dxf>
              <font>
                <color auto="1"/>
              </font>
              <border>
                <left/>
                <right style="thin">
                  <color auto="1"/>
                </right>
                <top style="thin">
                  <color auto="1"/>
                </top>
                <bottom style="thin">
                  <color auto="1"/>
                </bottom>
                <vertical/>
                <horizontal/>
              </border>
            </x14:dxf>
          </x14:cfRule>
          <xm:sqref>V14</xm:sqref>
        </x14:conditionalFormatting>
        <x14:conditionalFormatting xmlns:xm="http://schemas.microsoft.com/office/excel/2006/main">
          <x14:cfRule type="expression" priority="7270" id="{107F04DD-0005-499F-B27C-3563A4BE2205}">
            <xm:f>OR(results!$M$3="bmd",results!$M$3="ad")</xm:f>
            <x14:dxf>
              <font>
                <color auto="1"/>
              </font>
              <border>
                <left/>
                <right style="thin">
                  <color auto="1"/>
                </right>
                <top style="thin">
                  <color auto="1"/>
                </top>
                <bottom style="thin">
                  <color auto="1"/>
                </bottom>
                <vertical/>
                <horizontal/>
              </border>
            </x14:dxf>
          </x14:cfRule>
          <xm:sqref>X12</xm:sqref>
        </x14:conditionalFormatting>
        <x14:conditionalFormatting xmlns:xm="http://schemas.microsoft.com/office/excel/2006/main">
          <x14:cfRule type="expression" priority="7269" id="{B12109A2-1730-4D1D-A05C-B3FE85FB94FD}">
            <xm:f>OR(results!$M$3="bmd",results!$M$3="ad")</xm:f>
            <x14:dxf>
              <font>
                <color auto="1"/>
              </font>
              <border>
                <left/>
                <right style="thin">
                  <color auto="1"/>
                </right>
                <top style="thin">
                  <color auto="1"/>
                </top>
                <bottom style="thin">
                  <color auto="1"/>
                </bottom>
                <vertical/>
                <horizontal/>
              </border>
            </x14:dxf>
          </x14:cfRule>
          <xm:sqref>Z10</xm:sqref>
        </x14:conditionalFormatting>
        <x14:conditionalFormatting xmlns:xm="http://schemas.microsoft.com/office/excel/2006/main">
          <x14:cfRule type="expression" priority="7268" id="{4CEADA15-463F-4054-879F-FE2334C7A4C3}">
            <xm:f>OR(results!$M$3="bmd",results!$M$3="ad")</xm:f>
            <x14:dxf>
              <font>
                <color auto="1"/>
              </font>
              <border>
                <left/>
                <right style="thin">
                  <color auto="1"/>
                </right>
                <top style="thin">
                  <color auto="1"/>
                </top>
                <bottom style="thin">
                  <color auto="1"/>
                </bottom>
                <vertical/>
                <horizontal/>
              </border>
            </x14:dxf>
          </x14:cfRule>
          <xm:sqref>AB8</xm:sqref>
        </x14:conditionalFormatting>
        <x14:conditionalFormatting xmlns:xm="http://schemas.microsoft.com/office/excel/2006/main">
          <x14:cfRule type="expression" priority="7267" id="{41A0FB93-500C-46C7-98D1-1B347BF66ABD}">
            <xm:f>OR(results!$M$3="bmd",results!$M$3="ad")</xm:f>
            <x14:dxf>
              <font>
                <color auto="1"/>
              </font>
              <border>
                <left/>
                <right style="thin">
                  <color auto="1"/>
                </right>
                <top style="thin">
                  <color auto="1"/>
                </top>
                <bottom style="thin">
                  <color auto="1"/>
                </bottom>
                <vertical/>
                <horizontal/>
              </border>
            </x14:dxf>
          </x14:cfRule>
          <xm:sqref>AD6</xm:sqref>
        </x14:conditionalFormatting>
        <x14:conditionalFormatting xmlns:xm="http://schemas.microsoft.com/office/excel/2006/main">
          <x14:cfRule type="expression" priority="7266" id="{3097DCF5-3008-49AD-8A5F-2A72AED8150F}">
            <xm:f>OR(results!$M$3="bmd",results!$M$3="ad")</xm:f>
            <x14:dxf>
              <font>
                <color auto="1"/>
              </font>
              <border>
                <left/>
                <right style="thin">
                  <color auto="1"/>
                </right>
                <top style="thin">
                  <color auto="1"/>
                </top>
                <bottom style="thin">
                  <color auto="1"/>
                </bottom>
                <vertical/>
                <horizontal/>
              </border>
            </x14:dxf>
          </x14:cfRule>
          <xm:sqref>AF4</xm:sqref>
        </x14:conditionalFormatting>
        <x14:conditionalFormatting xmlns:xm="http://schemas.microsoft.com/office/excel/2006/main">
          <x14:cfRule type="expression" priority="7569" id="{339F145A-8F25-495E-A74C-09B3170CEA4F}">
            <xm:f>OR(results!$M$3="bmd",results!$M$3="ad")</xm:f>
            <x14:dxf>
              <font>
                <color auto="1"/>
              </font>
              <border>
                <left/>
                <right style="thin">
                  <color auto="1"/>
                </right>
                <top style="thin">
                  <color auto="1"/>
                </top>
                <bottom style="thin">
                  <color auto="1"/>
                </bottom>
                <vertical/>
                <horizontal/>
              </border>
            </x14:dxf>
          </x14:cfRule>
          <xm:sqref>R18</xm:sqref>
        </x14:conditionalFormatting>
        <x14:conditionalFormatting xmlns:xm="http://schemas.microsoft.com/office/excel/2006/main">
          <x14:cfRule type="expression" priority="7260" id="{FD0A927E-68DD-413E-9F82-2C79DD395E76}">
            <xm:f>OR(results!$M$3="bmd",results!$M$3="ad")</xm:f>
            <x14:dxf>
              <font>
                <color auto="1"/>
              </font>
              <border>
                <left/>
                <right style="thin">
                  <color auto="1"/>
                </right>
                <top style="thin">
                  <color auto="1"/>
                </top>
                <bottom style="thin">
                  <color auto="1"/>
                </bottom>
                <vertical/>
                <horizontal/>
              </border>
            </x14:dxf>
          </x14:cfRule>
          <xm:sqref>P20</xm:sqref>
        </x14:conditionalFormatting>
        <x14:conditionalFormatting xmlns:xm="http://schemas.microsoft.com/office/excel/2006/main">
          <x14:cfRule type="expression" priority="7255" id="{2399D1BD-CCD3-4BBA-8D18-8718641C3B66}">
            <xm:f>OR(results!$M$3="bmd",results!$M$3="ad")</xm:f>
            <x14:dxf>
              <font>
                <color auto="1"/>
              </font>
              <border>
                <left/>
                <right style="thin">
                  <color auto="1"/>
                </right>
                <top style="thin">
                  <color auto="1"/>
                </top>
                <bottom style="thin">
                  <color auto="1"/>
                </bottom>
                <vertical/>
                <horizontal/>
              </border>
            </x14:dxf>
          </x14:cfRule>
          <xm:sqref>T16</xm:sqref>
        </x14:conditionalFormatting>
        <x14:conditionalFormatting xmlns:xm="http://schemas.microsoft.com/office/excel/2006/main">
          <x14:cfRule type="expression" priority="7252" id="{67366DC1-2AA2-4685-BB84-CA30700E6EF1}">
            <xm:f>OR(results!$M$3="bmd",results!$M$3="ad")</xm:f>
            <x14:dxf>
              <font>
                <color auto="1"/>
              </font>
              <border>
                <left/>
                <right style="thin">
                  <color auto="1"/>
                </right>
                <top style="thin">
                  <color auto="1"/>
                </top>
                <bottom style="thin">
                  <color auto="1"/>
                </bottom>
                <vertical/>
                <horizontal/>
              </border>
            </x14:dxf>
          </x14:cfRule>
          <xm:sqref>F30</xm:sqref>
        </x14:conditionalFormatting>
        <x14:conditionalFormatting xmlns:xm="http://schemas.microsoft.com/office/excel/2006/main">
          <x14:cfRule type="expression" priority="7250" id="{3E45400C-FB7C-4C9A-8B2E-EA1F79900E6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T17:T18</xm:sqref>
        </x14:conditionalFormatting>
        <x14:conditionalFormatting xmlns:xm="http://schemas.microsoft.com/office/excel/2006/main">
          <x14:cfRule type="expression" priority="7248" id="{12127501-3385-406E-A1DA-7D9FC81D0C9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T14:T15</xm:sqref>
        </x14:conditionalFormatting>
        <x14:conditionalFormatting xmlns:xm="http://schemas.microsoft.com/office/excel/2006/main">
          <x14:cfRule type="expression" priority="7246" id="{677E1911-85BC-4DA7-8149-09B3C9DB2F9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V12:V13</xm:sqref>
        </x14:conditionalFormatting>
        <x14:conditionalFormatting xmlns:xm="http://schemas.microsoft.com/office/excel/2006/main">
          <x14:cfRule type="expression" priority="7244" id="{59BB57CC-9A0F-4603-8124-6750B33F33A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X10:X11</xm:sqref>
        </x14:conditionalFormatting>
        <x14:conditionalFormatting xmlns:xm="http://schemas.microsoft.com/office/excel/2006/main">
          <x14:cfRule type="expression" priority="7242" id="{3C53525F-C35A-4F6A-B6BC-B991FFB2D2B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Z8:Z9</xm:sqref>
        </x14:conditionalFormatting>
        <x14:conditionalFormatting xmlns:xm="http://schemas.microsoft.com/office/excel/2006/main">
          <x14:cfRule type="expression" priority="7240" id="{4096A691-BDCD-4A5D-8AD1-B779706DD22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AB7</xm:sqref>
        </x14:conditionalFormatting>
        <x14:conditionalFormatting xmlns:xm="http://schemas.microsoft.com/office/excel/2006/main">
          <x14:cfRule type="expression" priority="7238" id="{377CFA8F-DE6C-4C1A-8FB2-2647D3F92E7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AD4:AD5</xm:sqref>
        </x14:conditionalFormatting>
        <x14:conditionalFormatting xmlns:xm="http://schemas.microsoft.com/office/excel/2006/main">
          <x14:cfRule type="expression" priority="7236" id="{9EA61EE4-DD16-4949-A08C-2D1BED75CD4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R16:R17</xm:sqref>
        </x14:conditionalFormatting>
        <x14:conditionalFormatting xmlns:xm="http://schemas.microsoft.com/office/excel/2006/main">
          <x14:cfRule type="expression" priority="7234" id="{452522F8-248E-4694-96E0-DC357007DB2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P18:P19</xm:sqref>
        </x14:conditionalFormatting>
        <x14:conditionalFormatting xmlns:xm="http://schemas.microsoft.com/office/excel/2006/main">
          <x14:cfRule type="expression" priority="7232" id="{5152E940-DC4C-4F2F-A914-A786F16DA85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N20:N21</xm:sqref>
        </x14:conditionalFormatting>
        <x14:conditionalFormatting xmlns:xm="http://schemas.microsoft.com/office/excel/2006/main">
          <x14:cfRule type="expression" priority="7230" id="{A732A22F-9E37-434F-9336-F91FF8A44DC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L22:L23</xm:sqref>
        </x14:conditionalFormatting>
        <x14:conditionalFormatting xmlns:xm="http://schemas.microsoft.com/office/excel/2006/main">
          <x14:cfRule type="expression" priority="7228" id="{050408F0-366E-49A5-B0DC-76ED30D9604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J24:J25</xm:sqref>
        </x14:conditionalFormatting>
        <x14:conditionalFormatting xmlns:xm="http://schemas.microsoft.com/office/excel/2006/main">
          <x14:cfRule type="expression" priority="7226" id="{3CB0D74F-D88D-449A-9B0A-A9E50792329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H26:H27</xm:sqref>
        </x14:conditionalFormatting>
        <x14:conditionalFormatting xmlns:xm="http://schemas.microsoft.com/office/excel/2006/main">
          <x14:cfRule type="expression" priority="7224" id="{9499B731-F179-428C-A149-64080B8188A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F28:F29</xm:sqref>
        </x14:conditionalFormatting>
        <x14:conditionalFormatting xmlns:xm="http://schemas.microsoft.com/office/excel/2006/main">
          <x14:cfRule type="expression" priority="7222" id="{06EEA2E8-FF74-4227-910F-506C96DE4BA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F31:F32</xm:sqref>
        </x14:conditionalFormatting>
        <x14:conditionalFormatting xmlns:xm="http://schemas.microsoft.com/office/excel/2006/main">
          <x14:cfRule type="expression" priority="7210" id="{0C2D82B4-4F4C-41FF-8384-D8AE4F99C358}">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R19:R20</xm:sqref>
        </x14:conditionalFormatting>
        <x14:conditionalFormatting xmlns:xm="http://schemas.microsoft.com/office/excel/2006/main">
          <x14:cfRule type="expression" priority="7208" id="{E3A8E3E8-AE77-486B-87F5-C1C7DD6B834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P21:P22</xm:sqref>
        </x14:conditionalFormatting>
        <x14:conditionalFormatting xmlns:xm="http://schemas.microsoft.com/office/excel/2006/main">
          <x14:cfRule type="expression" priority="7206" id="{E2CC9331-B045-4B53-B9ED-F6A43D04E9B8}">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N23:N24</xm:sqref>
        </x14:conditionalFormatting>
        <x14:conditionalFormatting xmlns:xm="http://schemas.microsoft.com/office/excel/2006/main">
          <x14:cfRule type="expression" priority="7204" id="{ABE3A437-BC34-46F4-AA01-3BE8F30F012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L25:L26</xm:sqref>
        </x14:conditionalFormatting>
        <x14:conditionalFormatting xmlns:xm="http://schemas.microsoft.com/office/excel/2006/main">
          <x14:cfRule type="expression" priority="7202" id="{185321D3-65A5-48FD-914B-A970257CF95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J27:J28</xm:sqref>
        </x14:conditionalFormatting>
        <x14:conditionalFormatting xmlns:xm="http://schemas.microsoft.com/office/excel/2006/main">
          <x14:cfRule type="expression" priority="7200" id="{BB5FD40C-0D11-4BF0-9AF5-923BBC10B25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H29:H30</xm:sqref>
        </x14:conditionalFormatting>
        <x14:conditionalFormatting xmlns:xm="http://schemas.microsoft.com/office/excel/2006/main">
          <x14:cfRule type="expression" priority="7198" id="{56502F70-F8A1-4D6E-8DA0-DD67DC168BF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V15:V16</xm:sqref>
        </x14:conditionalFormatting>
        <x14:conditionalFormatting xmlns:xm="http://schemas.microsoft.com/office/excel/2006/main">
          <x14:cfRule type="expression" priority="7194" id="{DF9F5CA9-AED9-4586-B801-BA5B341F042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X13:X14</xm:sqref>
        </x14:conditionalFormatting>
        <x14:conditionalFormatting xmlns:xm="http://schemas.microsoft.com/office/excel/2006/main">
          <x14:cfRule type="expression" priority="7192" id="{3E9F7F6C-16E4-4EC3-AEFF-0D09A698F02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Z11:Z12</xm:sqref>
        </x14:conditionalFormatting>
        <x14:conditionalFormatting xmlns:xm="http://schemas.microsoft.com/office/excel/2006/main">
          <x14:cfRule type="expression" priority="7190" id="{B8E5D056-1381-4C07-AFE9-DE44A2A9F9D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AB9:AB10</xm:sqref>
        </x14:conditionalFormatting>
        <x14:conditionalFormatting xmlns:xm="http://schemas.microsoft.com/office/excel/2006/main">
          <x14:cfRule type="expression" priority="7188" id="{8FC3ACFD-C3BF-439C-BE73-B21E7058DE1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AD7:AD8</xm:sqref>
        </x14:conditionalFormatting>
        <x14:conditionalFormatting xmlns:xm="http://schemas.microsoft.com/office/excel/2006/main">
          <x14:cfRule type="expression" priority="7186" id="{7ED15968-BB4A-4936-94E0-F0871AD1C05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AF5:AF6</xm:sqref>
        </x14:conditionalFormatting>
        <x14:conditionalFormatting xmlns:xm="http://schemas.microsoft.com/office/excel/2006/main">
          <x14:cfRule type="expression" priority="7163" id="{54B7AC0D-AF87-42A9-9E01-9DFF13ECEA23}">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E30</xm:sqref>
        </x14:conditionalFormatting>
        <x14:conditionalFormatting xmlns:xm="http://schemas.microsoft.com/office/excel/2006/main">
          <x14:cfRule type="expression" priority="7115" id="{519E9EDC-43E5-42F9-812C-38A137301D38}">
            <xm:f>OR(results!$M$3="bmd",results!$M$3="ad")</xm:f>
            <x14:dxf>
              <fill>
                <patternFill>
                  <bgColor theme="5" tint="0.59996337778862885"/>
                </patternFill>
              </fill>
              <border>
                <left style="thin">
                  <color auto="1"/>
                </left>
                <right/>
                <top style="thin">
                  <color auto="1"/>
                </top>
                <bottom style="thin">
                  <color auto="1"/>
                </bottom>
                <vertical/>
                <horizontal/>
              </border>
            </x14:dxf>
          </x14:cfRule>
          <xm:sqref>I23</xm:sqref>
        </x14:conditionalFormatting>
        <x14:conditionalFormatting xmlns:xm="http://schemas.microsoft.com/office/excel/2006/main">
          <x14:cfRule type="expression" priority="7112" id="{523CD0F2-669E-4675-A5D7-709275B16D7F}">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D28</xm:sqref>
        </x14:conditionalFormatting>
        <x14:conditionalFormatting xmlns:xm="http://schemas.microsoft.com/office/excel/2006/main">
          <x14:cfRule type="expression" priority="7109" id="{796F9567-2613-45BD-B45F-16914FA7006F}">
            <xm:f>OR(results!$M$3="bmd",results!$M$3="ad")</xm:f>
            <x14:dxf>
              <fill>
                <patternFill>
                  <bgColor theme="5" tint="0.59996337778862885"/>
                </patternFill>
              </fill>
              <border>
                <left style="thin">
                  <color auto="1"/>
                </left>
                <right/>
                <top style="thin">
                  <color auto="1"/>
                </top>
                <bottom style="thin">
                  <color auto="1"/>
                </bottom>
                <vertical/>
                <horizontal/>
              </border>
            </x14:dxf>
          </x14:cfRule>
          <xm:sqref>AA6</xm:sqref>
        </x14:conditionalFormatting>
        <x14:conditionalFormatting xmlns:xm="http://schemas.microsoft.com/office/excel/2006/main">
          <x14:cfRule type="expression" priority="7107" id="{CECA0C81-054F-47EE-BAF0-597321172E8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D33</xm:sqref>
        </x14:conditionalFormatting>
        <x14:conditionalFormatting xmlns:xm="http://schemas.microsoft.com/office/excel/2006/main">
          <x14:cfRule type="expression" priority="7103" id="{2E2AE727-1904-46D0-98DD-D89C7F29FC44}">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D29</xm:sqref>
        </x14:conditionalFormatting>
        <x14:conditionalFormatting xmlns:xm="http://schemas.microsoft.com/office/excel/2006/main">
          <x14:cfRule type="expression" priority="7573" id="{8EF6716B-1AAC-44E0-B4F4-1F192918DBD4}">
            <xm:f>OR(results!$M$3="bmd",results!$M$3="ad")</xm:f>
            <x14:dxf>
              <fill>
                <patternFill>
                  <bgColor theme="7" tint="0.39994506668294322"/>
                </patternFill>
              </fill>
              <border>
                <left/>
                <right style="thin">
                  <color auto="1"/>
                </right>
                <top style="thin">
                  <color auto="1"/>
                </top>
                <bottom style="thin">
                  <color auto="1"/>
                </bottom>
                <vertical/>
                <horizontal/>
              </border>
            </x14:dxf>
          </x14:cfRule>
          <xm:sqref>AF34</xm:sqref>
        </x14:conditionalFormatting>
        <x14:conditionalFormatting xmlns:xm="http://schemas.microsoft.com/office/excel/2006/main">
          <x14:cfRule type="expression" priority="7101" id="{960409D1-D6B5-49E8-A37D-4804EBD5A18A}">
            <xm:f>OR(results!$M$3="bmd",results!$M$3="ad")</xm:f>
            <x14:dxf>
              <fill>
                <patternFill>
                  <bgColor theme="7" tint="0.39994506668294322"/>
                </patternFill>
              </fill>
              <border>
                <left/>
                <right style="thin">
                  <color auto="1"/>
                </right>
                <top style="thin">
                  <color auto="1"/>
                </top>
                <bottom style="thin">
                  <color auto="1"/>
                </bottom>
                <vertical/>
                <horizontal/>
              </border>
            </x14:dxf>
          </x14:cfRule>
          <xm:sqref>AD34</xm:sqref>
        </x14:conditionalFormatting>
        <x14:conditionalFormatting xmlns:xm="http://schemas.microsoft.com/office/excel/2006/main">
          <x14:cfRule type="expression" priority="7100" id="{3081888D-36F9-4401-A71A-B92C34565FF1}">
            <xm:f>OR(results!$M$3="bmd",results!$M$3="ad")</xm:f>
            <x14:dxf>
              <fill>
                <patternFill>
                  <bgColor theme="7" tint="0.39994506668294322"/>
                </patternFill>
              </fill>
              <border>
                <left/>
                <right style="thin">
                  <color auto="1"/>
                </right>
                <top style="thin">
                  <color auto="1"/>
                </top>
                <bottom style="thin">
                  <color auto="1"/>
                </bottom>
                <vertical/>
                <horizontal/>
              </border>
            </x14:dxf>
          </x14:cfRule>
          <xm:sqref>AB34</xm:sqref>
        </x14:conditionalFormatting>
        <x14:conditionalFormatting xmlns:xm="http://schemas.microsoft.com/office/excel/2006/main">
          <x14:cfRule type="expression" priority="7099" id="{0411EF58-B70B-4E25-B746-E2A2DAAFC9C3}">
            <xm:f>OR(results!$M$3="bmd",results!$M$3="ad")</xm:f>
            <x14:dxf>
              <fill>
                <patternFill>
                  <bgColor theme="7" tint="0.39994506668294322"/>
                </patternFill>
              </fill>
              <border>
                <left/>
                <right style="thin">
                  <color auto="1"/>
                </right>
                <top style="thin">
                  <color auto="1"/>
                </top>
                <bottom style="thin">
                  <color auto="1"/>
                </bottom>
                <vertical/>
                <horizontal/>
              </border>
            </x14:dxf>
          </x14:cfRule>
          <xm:sqref>Z34</xm:sqref>
        </x14:conditionalFormatting>
        <x14:conditionalFormatting xmlns:xm="http://schemas.microsoft.com/office/excel/2006/main">
          <x14:cfRule type="expression" priority="7098" id="{2A4C4AAC-42E9-4C86-8761-620A7C75DE55}">
            <xm:f>OR(results!$M$3="bmd",results!$M$3="ad")</xm:f>
            <x14:dxf>
              <fill>
                <patternFill>
                  <bgColor theme="7" tint="0.39994506668294322"/>
                </patternFill>
              </fill>
              <border>
                <left/>
                <right style="thin">
                  <color auto="1"/>
                </right>
                <top style="thin">
                  <color auto="1"/>
                </top>
                <bottom style="thin">
                  <color auto="1"/>
                </bottom>
                <vertical/>
                <horizontal/>
              </border>
            </x14:dxf>
          </x14:cfRule>
          <xm:sqref>X34</xm:sqref>
        </x14:conditionalFormatting>
        <x14:conditionalFormatting xmlns:xm="http://schemas.microsoft.com/office/excel/2006/main">
          <x14:cfRule type="expression" priority="7097" id="{DC36D103-1E9C-4CC3-BACE-6558D0D79A11}">
            <xm:f>OR(results!$M$3="bmd",results!$M$3="ad")</xm:f>
            <x14:dxf>
              <fill>
                <patternFill>
                  <bgColor theme="7" tint="0.39994506668294322"/>
                </patternFill>
              </fill>
              <border>
                <left/>
                <right style="thin">
                  <color auto="1"/>
                </right>
                <top style="thin">
                  <color auto="1"/>
                </top>
                <bottom style="thin">
                  <color auto="1"/>
                </bottom>
                <vertical/>
                <horizontal/>
              </border>
            </x14:dxf>
          </x14:cfRule>
          <xm:sqref>V34</xm:sqref>
        </x14:conditionalFormatting>
        <x14:conditionalFormatting xmlns:xm="http://schemas.microsoft.com/office/excel/2006/main">
          <x14:cfRule type="expression" priority="7096" id="{89E4472C-9D77-4DE6-8EDF-B3DC6B08BA2E}">
            <xm:f>OR(results!$M$3="bmd",results!$M$3="ad")</xm:f>
            <x14:dxf>
              <fill>
                <patternFill>
                  <bgColor theme="7" tint="0.39994506668294322"/>
                </patternFill>
              </fill>
              <border>
                <left/>
                <right style="thin">
                  <color auto="1"/>
                </right>
                <top style="thin">
                  <color auto="1"/>
                </top>
                <bottom style="thin">
                  <color auto="1"/>
                </bottom>
                <vertical/>
                <horizontal/>
              </border>
            </x14:dxf>
          </x14:cfRule>
          <xm:sqref>T34</xm:sqref>
        </x14:conditionalFormatting>
        <x14:conditionalFormatting xmlns:xm="http://schemas.microsoft.com/office/excel/2006/main">
          <x14:cfRule type="expression" priority="7095" id="{719A6DA9-BE03-409D-A351-48583F517EE9}">
            <xm:f>OR(results!$M$3="bmd",results!$M$3="ad")</xm:f>
            <x14:dxf>
              <fill>
                <patternFill>
                  <bgColor theme="7" tint="0.39994506668294322"/>
                </patternFill>
              </fill>
              <border>
                <left/>
                <right style="thin">
                  <color auto="1"/>
                </right>
                <top style="thin">
                  <color auto="1"/>
                </top>
                <bottom style="thin">
                  <color auto="1"/>
                </bottom>
                <vertical/>
                <horizontal/>
              </border>
            </x14:dxf>
          </x14:cfRule>
          <xm:sqref>R34</xm:sqref>
        </x14:conditionalFormatting>
        <x14:conditionalFormatting xmlns:xm="http://schemas.microsoft.com/office/excel/2006/main">
          <x14:cfRule type="expression" priority="7094" id="{9FBF5F70-1016-48E8-AC5E-62A656F9EC27}">
            <xm:f>OR(results!$M$3="bmd",results!$M$3="ad")</xm:f>
            <x14:dxf>
              <fill>
                <patternFill>
                  <bgColor theme="7" tint="0.39994506668294322"/>
                </patternFill>
              </fill>
              <border>
                <left/>
                <right style="thin">
                  <color auto="1"/>
                </right>
                <top style="thin">
                  <color auto="1"/>
                </top>
                <bottom style="thin">
                  <color auto="1"/>
                </bottom>
                <vertical/>
                <horizontal/>
              </border>
            </x14:dxf>
          </x14:cfRule>
          <xm:sqref>P34</xm:sqref>
        </x14:conditionalFormatting>
        <x14:conditionalFormatting xmlns:xm="http://schemas.microsoft.com/office/excel/2006/main">
          <x14:cfRule type="expression" priority="7093" id="{B3B8303C-0778-43AB-954A-663984F7D222}">
            <xm:f>OR(results!$M$3="bmd",results!$M$3="ad")</xm:f>
            <x14:dxf>
              <fill>
                <patternFill>
                  <bgColor theme="7" tint="0.39994506668294322"/>
                </patternFill>
              </fill>
              <border>
                <left/>
                <right style="thin">
                  <color auto="1"/>
                </right>
                <top style="thin">
                  <color auto="1"/>
                </top>
                <bottom style="thin">
                  <color auto="1"/>
                </bottom>
                <vertical/>
                <horizontal/>
              </border>
            </x14:dxf>
          </x14:cfRule>
          <xm:sqref>N34</xm:sqref>
        </x14:conditionalFormatting>
        <x14:conditionalFormatting xmlns:xm="http://schemas.microsoft.com/office/excel/2006/main">
          <x14:cfRule type="expression" priority="7092" id="{BDAA66F0-789A-4AA2-8D6A-628655D9C940}">
            <xm:f>OR(results!$M$3="bmd",results!$M$3="ad")</xm:f>
            <x14:dxf>
              <fill>
                <patternFill>
                  <bgColor theme="7" tint="0.39994506668294322"/>
                </patternFill>
              </fill>
              <border>
                <left/>
                <right style="thin">
                  <color auto="1"/>
                </right>
                <top style="thin">
                  <color auto="1"/>
                </top>
                <bottom style="thin">
                  <color auto="1"/>
                </bottom>
                <vertical/>
                <horizontal/>
              </border>
            </x14:dxf>
          </x14:cfRule>
          <xm:sqref>L34</xm:sqref>
        </x14:conditionalFormatting>
        <x14:conditionalFormatting xmlns:xm="http://schemas.microsoft.com/office/excel/2006/main">
          <x14:cfRule type="expression" priority="7091" id="{14B609E6-8082-411C-9E59-AABE951781A4}">
            <xm:f>OR(results!$M$3="bmd",results!$M$3="ad")</xm:f>
            <x14:dxf>
              <fill>
                <patternFill>
                  <bgColor theme="7" tint="0.39994506668294322"/>
                </patternFill>
              </fill>
              <border>
                <left/>
                <right style="thin">
                  <color auto="1"/>
                </right>
                <top style="thin">
                  <color auto="1"/>
                </top>
                <bottom style="thin">
                  <color auto="1"/>
                </bottom>
                <vertical/>
                <horizontal/>
              </border>
            </x14:dxf>
          </x14:cfRule>
          <xm:sqref>J34</xm:sqref>
        </x14:conditionalFormatting>
        <x14:conditionalFormatting xmlns:xm="http://schemas.microsoft.com/office/excel/2006/main">
          <x14:cfRule type="expression" priority="7090" id="{2D2BC84B-77DE-4588-8546-25118BB9727F}">
            <xm:f>OR(results!$M$3="bmd",results!$M$3="ad")</xm:f>
            <x14:dxf>
              <fill>
                <patternFill>
                  <bgColor theme="7" tint="0.39994506668294322"/>
                </patternFill>
              </fill>
              <border>
                <left/>
                <right style="thin">
                  <color auto="1"/>
                </right>
                <top style="thin">
                  <color auto="1"/>
                </top>
                <bottom style="thin">
                  <color auto="1"/>
                </bottom>
                <vertical/>
                <horizontal/>
              </border>
            </x14:dxf>
          </x14:cfRule>
          <xm:sqref>H34</xm:sqref>
        </x14:conditionalFormatting>
        <x14:conditionalFormatting xmlns:xm="http://schemas.microsoft.com/office/excel/2006/main">
          <x14:cfRule type="expression" priority="7089" id="{751B3903-9BA3-4498-9F21-04B6DAF06BBB}">
            <xm:f>OR(results!$M$3="bmd",results!$M$3="ad")</xm:f>
            <x14:dxf>
              <fill>
                <patternFill>
                  <bgColor theme="7" tint="0.39994506668294322"/>
                </patternFill>
              </fill>
              <border>
                <left/>
                <right/>
                <top style="thin">
                  <color auto="1"/>
                </top>
                <bottom style="thin">
                  <color auto="1"/>
                </bottom>
                <vertical/>
                <horizontal/>
              </border>
            </x14:dxf>
          </x14:cfRule>
          <xm:sqref>E34</xm:sqref>
        </x14:conditionalFormatting>
        <x14:conditionalFormatting xmlns:xm="http://schemas.microsoft.com/office/excel/2006/main">
          <x14:cfRule type="expression" priority="6967" id="{B853C409-A231-49A6-A692-C79AE3BAA61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J29</xm:sqref>
        </x14:conditionalFormatting>
        <x14:conditionalFormatting xmlns:xm="http://schemas.microsoft.com/office/excel/2006/main">
          <x14:cfRule type="expression" priority="6969" id="{C54221E2-DF23-4D65-BD11-37F76E4F1C8B}">
            <xm:f>results!$M$3="Etest"</xm:f>
            <x14:dxf>
              <font>
                <color theme="5" tint="0.59996337778862885"/>
              </font>
              <fill>
                <patternFill>
                  <bgColor theme="5" tint="0.59996337778862885"/>
                </patternFill>
              </fill>
            </x14:dxf>
          </x14:cfRule>
          <xm:sqref>J29</xm:sqref>
        </x14:conditionalFormatting>
        <x14:conditionalFormatting xmlns:xm="http://schemas.microsoft.com/office/excel/2006/main">
          <x14:cfRule type="expression" priority="6482" id="{CB3E48AE-2F33-448B-97B4-E8990B327E5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H31</xm:sqref>
        </x14:conditionalFormatting>
        <x14:conditionalFormatting xmlns:xm="http://schemas.microsoft.com/office/excel/2006/main">
          <x14:cfRule type="expression" priority="6484" id="{D2A3B619-BB36-48BF-9BE1-8D8CA527E652}">
            <xm:f>results!$M$3="Etest"</xm:f>
            <x14:dxf>
              <font>
                <color theme="5" tint="0.59996337778862885"/>
              </font>
              <fill>
                <patternFill>
                  <bgColor theme="5" tint="0.59996337778862885"/>
                </patternFill>
              </fill>
            </x14:dxf>
          </x14:cfRule>
          <xm:sqref>H31</xm:sqref>
        </x14:conditionalFormatting>
        <x14:conditionalFormatting xmlns:xm="http://schemas.microsoft.com/office/excel/2006/main">
          <x14:cfRule type="expression" priority="6477" id="{8EA52D10-66FE-4C96-BB14-00FD84DA4C7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L27</xm:sqref>
        </x14:conditionalFormatting>
        <x14:conditionalFormatting xmlns:xm="http://schemas.microsoft.com/office/excel/2006/main">
          <x14:cfRule type="expression" priority="6479" id="{924AFA2F-7892-42AC-B56B-F14DE1A7C548}">
            <xm:f>results!$M$3="Etest"</xm:f>
            <x14:dxf>
              <font>
                <color theme="5" tint="0.59996337778862885"/>
              </font>
              <fill>
                <patternFill>
                  <bgColor theme="5" tint="0.59996337778862885"/>
                </patternFill>
              </fill>
            </x14:dxf>
          </x14:cfRule>
          <xm:sqref>L27</xm:sqref>
        </x14:conditionalFormatting>
        <x14:conditionalFormatting xmlns:xm="http://schemas.microsoft.com/office/excel/2006/main">
          <x14:cfRule type="expression" priority="6472" id="{C0F09B41-BE3A-4575-9B78-1E23DF791AB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N25</xm:sqref>
        </x14:conditionalFormatting>
        <x14:conditionalFormatting xmlns:xm="http://schemas.microsoft.com/office/excel/2006/main">
          <x14:cfRule type="expression" priority="6474" id="{791811B8-779B-4A08-A789-88E8114D1FFB}">
            <xm:f>results!$M$3="Etest"</xm:f>
            <x14:dxf>
              <font>
                <color theme="5" tint="0.59996337778862885"/>
              </font>
              <fill>
                <patternFill>
                  <bgColor theme="5" tint="0.59996337778862885"/>
                </patternFill>
              </fill>
            </x14:dxf>
          </x14:cfRule>
          <xm:sqref>N25</xm:sqref>
        </x14:conditionalFormatting>
        <x14:conditionalFormatting xmlns:xm="http://schemas.microsoft.com/office/excel/2006/main">
          <x14:cfRule type="expression" priority="6467" id="{DEE6A20F-0DB7-4DBB-94D2-332075F4BDF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P23</xm:sqref>
        </x14:conditionalFormatting>
        <x14:conditionalFormatting xmlns:xm="http://schemas.microsoft.com/office/excel/2006/main">
          <x14:cfRule type="expression" priority="6469" id="{2A371646-547F-4ECF-A0DC-59634CD89147}">
            <xm:f>results!$M$3="Etest"</xm:f>
            <x14:dxf>
              <font>
                <color theme="5" tint="0.59996337778862885"/>
              </font>
              <fill>
                <patternFill>
                  <bgColor theme="5" tint="0.59996337778862885"/>
                </patternFill>
              </fill>
            </x14:dxf>
          </x14:cfRule>
          <xm:sqref>P23</xm:sqref>
        </x14:conditionalFormatting>
        <x14:conditionalFormatting xmlns:xm="http://schemas.microsoft.com/office/excel/2006/main">
          <x14:cfRule type="expression" priority="6462" id="{FA642D8A-A9E1-4207-862A-B66D7F6C12A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R21</xm:sqref>
        </x14:conditionalFormatting>
        <x14:conditionalFormatting xmlns:xm="http://schemas.microsoft.com/office/excel/2006/main">
          <x14:cfRule type="expression" priority="6464" id="{FDA79ED7-2D89-46C9-9847-3D058C45932E}">
            <xm:f>results!$M$3="Etest"</xm:f>
            <x14:dxf>
              <font>
                <color theme="5" tint="0.59996337778862885"/>
              </font>
              <fill>
                <patternFill>
                  <bgColor theme="5" tint="0.59996337778862885"/>
                </patternFill>
              </fill>
            </x14:dxf>
          </x14:cfRule>
          <xm:sqref>R21</xm:sqref>
        </x14:conditionalFormatting>
        <x14:conditionalFormatting xmlns:xm="http://schemas.microsoft.com/office/excel/2006/main">
          <x14:cfRule type="expression" priority="6457" id="{2AA2600F-26B4-4D95-B4CD-596DEFAE3C0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T19</xm:sqref>
        </x14:conditionalFormatting>
        <x14:conditionalFormatting xmlns:xm="http://schemas.microsoft.com/office/excel/2006/main">
          <x14:cfRule type="expression" priority="6459" id="{57A48510-45A7-404A-B66D-F9E93A97F8C2}">
            <xm:f>results!$M$3="Etest"</xm:f>
            <x14:dxf>
              <font>
                <color theme="5" tint="0.59996337778862885"/>
              </font>
              <fill>
                <patternFill>
                  <bgColor theme="5" tint="0.59996337778862885"/>
                </patternFill>
              </fill>
            </x14:dxf>
          </x14:cfRule>
          <xm:sqref>T19</xm:sqref>
        </x14:conditionalFormatting>
        <x14:conditionalFormatting xmlns:xm="http://schemas.microsoft.com/office/excel/2006/main">
          <x14:cfRule type="expression" priority="6452" id="{C26CF056-12F9-41C7-A0A8-57E344729F0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V17</xm:sqref>
        </x14:conditionalFormatting>
        <x14:conditionalFormatting xmlns:xm="http://schemas.microsoft.com/office/excel/2006/main">
          <x14:cfRule type="expression" priority="6454" id="{8EC8210E-BEFE-4435-B3F4-378A88C02B6D}">
            <xm:f>results!$M$3="Etest"</xm:f>
            <x14:dxf>
              <font>
                <color theme="5" tint="0.59996337778862885"/>
              </font>
              <fill>
                <patternFill>
                  <bgColor theme="5" tint="0.59996337778862885"/>
                </patternFill>
              </fill>
            </x14:dxf>
          </x14:cfRule>
          <xm:sqref>V17</xm:sqref>
        </x14:conditionalFormatting>
        <x14:conditionalFormatting xmlns:xm="http://schemas.microsoft.com/office/excel/2006/main">
          <x14:cfRule type="expression" priority="6447" id="{30D90B2D-E1AD-44AB-A70A-BDFF0EC30F1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X15</xm:sqref>
        </x14:conditionalFormatting>
        <x14:conditionalFormatting xmlns:xm="http://schemas.microsoft.com/office/excel/2006/main">
          <x14:cfRule type="expression" priority="6449" id="{CD466DE4-F97B-4A0C-8878-57C8E955369F}">
            <xm:f>results!$M$3="Etest"</xm:f>
            <x14:dxf>
              <font>
                <color theme="5" tint="0.59996337778862885"/>
              </font>
              <fill>
                <patternFill>
                  <bgColor theme="5" tint="0.59996337778862885"/>
                </patternFill>
              </fill>
            </x14:dxf>
          </x14:cfRule>
          <xm:sqref>X15</xm:sqref>
        </x14:conditionalFormatting>
        <x14:conditionalFormatting xmlns:xm="http://schemas.microsoft.com/office/excel/2006/main">
          <x14:cfRule type="expression" priority="6442" id="{5C197C30-364C-4442-B0CB-27BB2D27B53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Z13</xm:sqref>
        </x14:conditionalFormatting>
        <x14:conditionalFormatting xmlns:xm="http://schemas.microsoft.com/office/excel/2006/main">
          <x14:cfRule type="expression" priority="6444" id="{823B9F79-59F7-4646-B3FF-8C055B4F9C00}">
            <xm:f>results!$M$3="Etest"</xm:f>
            <x14:dxf>
              <font>
                <color theme="5" tint="0.59996337778862885"/>
              </font>
              <fill>
                <patternFill>
                  <bgColor theme="5" tint="0.59996337778862885"/>
                </patternFill>
              </fill>
            </x14:dxf>
          </x14:cfRule>
          <xm:sqref>Z13</xm:sqref>
        </x14:conditionalFormatting>
        <x14:conditionalFormatting xmlns:xm="http://schemas.microsoft.com/office/excel/2006/main">
          <x14:cfRule type="expression" priority="6437" id="{9386616F-888E-4DB0-A384-E9A0BEDEE92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AB11</xm:sqref>
        </x14:conditionalFormatting>
        <x14:conditionalFormatting xmlns:xm="http://schemas.microsoft.com/office/excel/2006/main">
          <x14:cfRule type="expression" priority="6439" id="{F25318AC-FC6D-4DE7-A087-4703711E1825}">
            <xm:f>results!$M$3="Etest"</xm:f>
            <x14:dxf>
              <font>
                <color theme="5" tint="0.59996337778862885"/>
              </font>
              <fill>
                <patternFill>
                  <bgColor theme="5" tint="0.59996337778862885"/>
                </patternFill>
              </fill>
            </x14:dxf>
          </x14:cfRule>
          <xm:sqref>AB11</xm:sqref>
        </x14:conditionalFormatting>
        <x14:conditionalFormatting xmlns:xm="http://schemas.microsoft.com/office/excel/2006/main">
          <x14:cfRule type="expression" priority="6432" id="{EF4EBD0B-5347-4D77-948D-A8566A9AB55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AD9</xm:sqref>
        </x14:conditionalFormatting>
        <x14:conditionalFormatting xmlns:xm="http://schemas.microsoft.com/office/excel/2006/main">
          <x14:cfRule type="expression" priority="6434" id="{D4B33694-2C85-4B32-9AD2-A06DE93ACCD1}">
            <xm:f>results!$M$3="Etest"</xm:f>
            <x14:dxf>
              <font>
                <color theme="5" tint="0.59996337778862885"/>
              </font>
              <fill>
                <patternFill>
                  <bgColor theme="5" tint="0.59996337778862885"/>
                </patternFill>
              </fill>
            </x14:dxf>
          </x14:cfRule>
          <xm:sqref>AD9</xm:sqref>
        </x14:conditionalFormatting>
        <x14:conditionalFormatting xmlns:xm="http://schemas.microsoft.com/office/excel/2006/main">
          <x14:cfRule type="expression" priority="6427" id="{520F452B-F36C-4A9F-ABC2-E63526EC713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AF7</xm:sqref>
        </x14:conditionalFormatting>
        <x14:conditionalFormatting xmlns:xm="http://schemas.microsoft.com/office/excel/2006/main">
          <x14:cfRule type="expression" priority="6429" id="{86B54344-0F40-4503-AAA3-E636B49D584F}">
            <xm:f>results!$M$3="Etest"</xm:f>
            <x14:dxf>
              <font>
                <color theme="5" tint="0.59996337778862885"/>
              </font>
              <fill>
                <patternFill>
                  <bgColor theme="5" tint="0.59996337778862885"/>
                </patternFill>
              </fill>
            </x14:dxf>
          </x14:cfRule>
          <xm:sqref>AF7</xm:sqref>
        </x14:conditionalFormatting>
        <x14:conditionalFormatting xmlns:xm="http://schemas.microsoft.com/office/excel/2006/main">
          <x14:cfRule type="expression" priority="2635" id="{520F2480-331C-43A0-82CF-928B27230F31}">
            <xm:f>OR(results!$M$3="bmd",results!$M$3="ad")</xm:f>
            <x14:dxf>
              <fill>
                <patternFill>
                  <bgColor theme="5" tint="0.59996337778862885"/>
                </patternFill>
              </fill>
              <border>
                <left style="thin">
                  <color auto="1"/>
                </left>
                <right/>
                <top style="thin">
                  <color auto="1"/>
                </top>
                <bottom style="thin">
                  <color auto="1"/>
                </bottom>
                <vertical/>
                <horizontal/>
              </border>
            </x14:dxf>
          </x14:cfRule>
          <xm:sqref>G41:G61</xm:sqref>
        </x14:conditionalFormatting>
        <x14:conditionalFormatting xmlns:xm="http://schemas.microsoft.com/office/excel/2006/main">
          <x14:cfRule type="expression" priority="2632" id="{816B346A-39A6-4EAF-8147-9695DC8FE040}">
            <xm:f>OR(results!$M$3="bmd",results!$M$3="ad")</xm:f>
            <x14:dxf>
              <fill>
                <patternFill>
                  <bgColor theme="5" tint="0.59996337778862885"/>
                </patternFill>
              </fill>
              <border>
                <left style="thin">
                  <color auto="1"/>
                </left>
                <right/>
                <top style="thin">
                  <color auto="1"/>
                </top>
                <bottom style="thin">
                  <color auto="1"/>
                </bottom>
                <vertical/>
                <horizontal/>
              </border>
            </x14:dxf>
          </x14:cfRule>
          <xm:sqref>I41:I58</xm:sqref>
        </x14:conditionalFormatting>
        <x14:conditionalFormatting xmlns:xm="http://schemas.microsoft.com/office/excel/2006/main">
          <x14:cfRule type="expression" priority="2629" id="{68CA21BB-2F70-45B6-B44A-5B1C26CD847A}">
            <xm:f>OR(results!$M$3="bmd",results!$M$3="ad")</xm:f>
            <x14:dxf>
              <fill>
                <patternFill>
                  <bgColor theme="5" tint="0.59996337778862885"/>
                </patternFill>
              </fill>
              <border>
                <left style="thin">
                  <color auto="1"/>
                </left>
                <right/>
                <top style="thin">
                  <color auto="1"/>
                </top>
                <bottom style="thin">
                  <color auto="1"/>
                </bottom>
                <vertical/>
                <horizontal/>
              </border>
            </x14:dxf>
          </x14:cfRule>
          <xm:sqref>K41:K57</xm:sqref>
        </x14:conditionalFormatting>
        <x14:conditionalFormatting xmlns:xm="http://schemas.microsoft.com/office/excel/2006/main">
          <x14:cfRule type="expression" priority="2626" id="{370BA804-1E58-4335-BE15-B322637041B3}">
            <xm:f>OR(results!$M$3="bmd",results!$M$3="ad")</xm:f>
            <x14:dxf>
              <fill>
                <patternFill>
                  <bgColor theme="5" tint="0.59996337778862885"/>
                </patternFill>
              </fill>
              <border>
                <left style="thin">
                  <color auto="1"/>
                </left>
                <right/>
                <top style="thin">
                  <color auto="1"/>
                </top>
                <bottom style="thin">
                  <color auto="1"/>
                </bottom>
                <vertical/>
                <horizontal/>
              </border>
            </x14:dxf>
          </x14:cfRule>
          <xm:sqref>M41:M55</xm:sqref>
        </x14:conditionalFormatting>
        <x14:conditionalFormatting xmlns:xm="http://schemas.microsoft.com/office/excel/2006/main">
          <x14:cfRule type="expression" priority="2623" id="{54434AA5-3177-40C7-BB74-EA03B2BD495C}">
            <xm:f>OR(results!$M$3="bmd",results!$M$3="ad")</xm:f>
            <x14:dxf>
              <fill>
                <patternFill>
                  <bgColor theme="5" tint="0.59996337778862885"/>
                </patternFill>
              </fill>
              <border>
                <left style="thin">
                  <color auto="1"/>
                </left>
                <right/>
                <top style="thin">
                  <color auto="1"/>
                </top>
                <bottom style="thin">
                  <color auto="1"/>
                </bottom>
                <vertical/>
                <horizontal/>
              </border>
            </x14:dxf>
          </x14:cfRule>
          <xm:sqref>O41:O53</xm:sqref>
        </x14:conditionalFormatting>
        <x14:conditionalFormatting xmlns:xm="http://schemas.microsoft.com/office/excel/2006/main">
          <x14:cfRule type="expression" priority="2620" id="{000213D0-CB67-4F2C-987F-AA8245E4E19E}">
            <xm:f>OR(results!$M$3="bmd",results!$M$3="ad")</xm:f>
            <x14:dxf>
              <fill>
                <patternFill>
                  <bgColor theme="5" tint="0.59996337778862885"/>
                </patternFill>
              </fill>
              <border>
                <left style="thin">
                  <color auto="1"/>
                </left>
                <right/>
                <top style="thin">
                  <color auto="1"/>
                </top>
                <bottom style="thin">
                  <color auto="1"/>
                </bottom>
                <vertical/>
                <horizontal/>
              </border>
            </x14:dxf>
          </x14:cfRule>
          <xm:sqref>Q41:Q51</xm:sqref>
        </x14:conditionalFormatting>
        <x14:conditionalFormatting xmlns:xm="http://schemas.microsoft.com/office/excel/2006/main">
          <x14:cfRule type="expression" priority="2617" id="{50CFBF98-1F89-44F1-AA85-7B3DD598E344}">
            <xm:f>OR(results!$M$3="bmd",results!$M$3="ad")</xm:f>
            <x14:dxf>
              <fill>
                <patternFill>
                  <bgColor theme="5" tint="0.59996337778862885"/>
                </patternFill>
              </fill>
              <border>
                <left style="thin">
                  <color auto="1"/>
                </left>
                <right/>
                <top style="thin">
                  <color auto="1"/>
                </top>
                <bottom style="thin">
                  <color auto="1"/>
                </bottom>
                <vertical/>
                <horizontal/>
              </border>
            </x14:dxf>
          </x14:cfRule>
          <xm:sqref>S41:S49</xm:sqref>
        </x14:conditionalFormatting>
        <x14:conditionalFormatting xmlns:xm="http://schemas.microsoft.com/office/excel/2006/main">
          <x14:cfRule type="expression" priority="2614" id="{EDA83D4E-E79D-43F6-B6EC-757205ADF9B1}">
            <xm:f>OR(results!$M$3="bmd",results!$M$3="ad")</xm:f>
            <x14:dxf>
              <fill>
                <patternFill>
                  <bgColor theme="5" tint="0.59996337778862885"/>
                </patternFill>
              </fill>
              <border>
                <left style="thin">
                  <color auto="1"/>
                </left>
                <right/>
                <top style="thin">
                  <color auto="1"/>
                </top>
                <bottom style="thin">
                  <color auto="1"/>
                </bottom>
                <vertical/>
                <horizontal/>
              </border>
            </x14:dxf>
          </x14:cfRule>
          <xm:sqref>U41:U47</xm:sqref>
        </x14:conditionalFormatting>
        <x14:conditionalFormatting xmlns:xm="http://schemas.microsoft.com/office/excel/2006/main">
          <x14:cfRule type="expression" priority="2325" id="{07E188EE-EACB-481D-81DD-C6564259D00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J65</xm:sqref>
        </x14:conditionalFormatting>
        <x14:conditionalFormatting xmlns:xm="http://schemas.microsoft.com/office/excel/2006/main">
          <x14:cfRule type="expression" priority="2327" id="{1BED76CF-5584-46E7-852D-55AFB4129F50}">
            <xm:f>results!$M$3="Etest"</xm:f>
            <x14:dxf>
              <font>
                <color theme="5" tint="0.59996337778862885"/>
              </font>
              <fill>
                <patternFill>
                  <bgColor theme="5" tint="0.59996337778862885"/>
                </patternFill>
              </fill>
            </x14:dxf>
          </x14:cfRule>
          <xm:sqref>J65</xm:sqref>
        </x14:conditionalFormatting>
        <x14:conditionalFormatting xmlns:xm="http://schemas.microsoft.com/office/excel/2006/main">
          <x14:cfRule type="expression" priority="2320" id="{7BC2E6DD-8A70-456B-823D-E01BCC7C698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H67</xm:sqref>
        </x14:conditionalFormatting>
        <x14:conditionalFormatting xmlns:xm="http://schemas.microsoft.com/office/excel/2006/main">
          <x14:cfRule type="expression" priority="2322" id="{8668F4EA-D0CB-409C-BB49-2CF70CD5B7A4}">
            <xm:f>results!$M$3="Etest"</xm:f>
            <x14:dxf>
              <font>
                <color theme="5" tint="0.59996337778862885"/>
              </font>
              <fill>
                <patternFill>
                  <bgColor theme="5" tint="0.59996337778862885"/>
                </patternFill>
              </fill>
            </x14:dxf>
          </x14:cfRule>
          <xm:sqref>H67</xm:sqref>
        </x14:conditionalFormatting>
        <x14:conditionalFormatting xmlns:xm="http://schemas.microsoft.com/office/excel/2006/main">
          <x14:cfRule type="expression" priority="2315" id="{62E4B1D9-5E36-4472-B9AA-95782631613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L63</xm:sqref>
        </x14:conditionalFormatting>
        <x14:conditionalFormatting xmlns:xm="http://schemas.microsoft.com/office/excel/2006/main">
          <x14:cfRule type="expression" priority="2317" id="{C1E54252-D853-4043-A12A-FF8409CF6E29}">
            <xm:f>results!$M$3="Etest"</xm:f>
            <x14:dxf>
              <font>
                <color theme="5" tint="0.59996337778862885"/>
              </font>
              <fill>
                <patternFill>
                  <bgColor theme="5" tint="0.59996337778862885"/>
                </patternFill>
              </fill>
            </x14:dxf>
          </x14:cfRule>
          <xm:sqref>L63</xm:sqref>
        </x14:conditionalFormatting>
        <x14:conditionalFormatting xmlns:xm="http://schemas.microsoft.com/office/excel/2006/main">
          <x14:cfRule type="expression" priority="2310" id="{2CBAF539-E333-4963-A085-8160E3B25BA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N61</xm:sqref>
        </x14:conditionalFormatting>
        <x14:conditionalFormatting xmlns:xm="http://schemas.microsoft.com/office/excel/2006/main">
          <x14:cfRule type="expression" priority="2312" id="{06AC4FDF-28E9-4455-9987-6D091F3A6169}">
            <xm:f>results!$M$3="Etest"</xm:f>
            <x14:dxf>
              <font>
                <color theme="5" tint="0.59996337778862885"/>
              </font>
              <fill>
                <patternFill>
                  <bgColor theme="5" tint="0.59996337778862885"/>
                </patternFill>
              </fill>
            </x14:dxf>
          </x14:cfRule>
          <xm:sqref>N61</xm:sqref>
        </x14:conditionalFormatting>
        <x14:conditionalFormatting xmlns:xm="http://schemas.microsoft.com/office/excel/2006/main">
          <x14:cfRule type="expression" priority="2678" id="{B0519A62-700B-47B9-BBEA-7BE98B961034}">
            <xm:f>OR(results!$M$3="bmd",results!$M$3="ad")</xm:f>
            <x14:dxf>
              <font>
                <color theme="0"/>
              </font>
              <border>
                <left style="thin">
                  <color auto="1"/>
                </left>
                <right/>
                <top style="thin">
                  <color auto="1"/>
                </top>
                <bottom style="thin">
                  <color auto="1"/>
                </bottom>
                <vertical/>
                <horizontal/>
              </border>
            </x14:dxf>
          </x14:cfRule>
          <xm:sqref>AC38</xm:sqref>
        </x14:conditionalFormatting>
        <x14:conditionalFormatting xmlns:xm="http://schemas.microsoft.com/office/excel/2006/main">
          <x14:cfRule type="expression" priority="2677" id="{68536E2C-9020-450E-9E42-52E01765B946}">
            <xm:f>OR(results!$M$3="bmd",results!$M$3="ad")</xm:f>
            <x14:dxf>
              <font>
                <color theme="0"/>
              </font>
              <border>
                <left style="thin">
                  <color auto="1"/>
                </left>
                <right/>
                <top style="thin">
                  <color auto="1"/>
                </top>
                <bottom style="thin">
                  <color auto="1"/>
                </bottom>
                <vertical/>
                <horizontal/>
              </border>
            </x14:dxf>
          </x14:cfRule>
          <xm:sqref>AA38</xm:sqref>
        </x14:conditionalFormatting>
        <x14:conditionalFormatting xmlns:xm="http://schemas.microsoft.com/office/excel/2006/main">
          <x14:cfRule type="expression" priority="2676" id="{E8B596E4-0D35-4664-85B1-9749FC5A81AE}">
            <xm:f>OR(results!$M$3="bmd",results!$M$3="ad")</xm:f>
            <x14:dxf>
              <font>
                <color theme="0"/>
              </font>
              <border>
                <left style="thin">
                  <color auto="1"/>
                </left>
                <right/>
                <top style="thin">
                  <color auto="1"/>
                </top>
                <bottom style="thin">
                  <color auto="1"/>
                </bottom>
                <vertical/>
                <horizontal/>
              </border>
            </x14:dxf>
          </x14:cfRule>
          <xm:sqref>Y38</xm:sqref>
        </x14:conditionalFormatting>
        <x14:conditionalFormatting xmlns:xm="http://schemas.microsoft.com/office/excel/2006/main">
          <x14:cfRule type="expression" priority="2675" id="{7BF20692-F5AB-4324-888F-7AFB4A0497DD}">
            <xm:f>OR(results!$M$3="bmd",results!$M$3="ad")</xm:f>
            <x14:dxf>
              <font>
                <color theme="0"/>
              </font>
              <border>
                <left style="thin">
                  <color auto="1"/>
                </left>
                <right/>
                <top style="thin">
                  <color auto="1"/>
                </top>
                <bottom style="thin">
                  <color auto="1"/>
                </bottom>
                <vertical/>
                <horizontal/>
              </border>
            </x14:dxf>
          </x14:cfRule>
          <xm:sqref>W38</xm:sqref>
        </x14:conditionalFormatting>
        <x14:conditionalFormatting xmlns:xm="http://schemas.microsoft.com/office/excel/2006/main">
          <x14:cfRule type="expression" priority="2674" id="{AF2AD82D-ED1C-4DC5-A95E-C35D1DEAD406}">
            <xm:f>OR(results!$M$3="bmd",results!$M$3="ad")</xm:f>
            <x14:dxf>
              <font>
                <color theme="0"/>
              </font>
              <border>
                <left style="thin">
                  <color auto="1"/>
                </left>
                <right/>
                <top style="thin">
                  <color auto="1"/>
                </top>
                <bottom style="thin">
                  <color auto="1"/>
                </bottom>
                <vertical/>
                <horizontal/>
              </border>
            </x14:dxf>
          </x14:cfRule>
          <xm:sqref>U38</xm:sqref>
        </x14:conditionalFormatting>
        <x14:conditionalFormatting xmlns:xm="http://schemas.microsoft.com/office/excel/2006/main">
          <x14:cfRule type="expression" priority="2673" id="{1FA861EA-F7AE-4A40-8C14-562A33B67B18}">
            <xm:f>OR(results!$M$3="bmd",results!$M$3="ad")</xm:f>
            <x14:dxf>
              <font>
                <color theme="0"/>
              </font>
              <border>
                <left style="thin">
                  <color auto="1"/>
                </left>
                <right/>
                <top style="thin">
                  <color auto="1"/>
                </top>
                <bottom style="thin">
                  <color auto="1"/>
                </bottom>
                <vertical/>
                <horizontal/>
              </border>
            </x14:dxf>
          </x14:cfRule>
          <xm:sqref>S38</xm:sqref>
        </x14:conditionalFormatting>
        <x14:conditionalFormatting xmlns:xm="http://schemas.microsoft.com/office/excel/2006/main">
          <x14:cfRule type="expression" priority="2672" id="{E240B399-FE40-49C9-900C-F01C03933C4A}">
            <xm:f>OR(results!$M$3="bmd",results!$M$3="ad")</xm:f>
            <x14:dxf>
              <font>
                <color theme="0"/>
              </font>
              <border>
                <left style="thin">
                  <color auto="1"/>
                </left>
                <right/>
                <top style="thin">
                  <color auto="1"/>
                </top>
                <bottom style="thin">
                  <color auto="1"/>
                </bottom>
                <vertical/>
                <horizontal/>
              </border>
            </x14:dxf>
          </x14:cfRule>
          <xm:sqref>Q38</xm:sqref>
        </x14:conditionalFormatting>
        <x14:conditionalFormatting xmlns:xm="http://schemas.microsoft.com/office/excel/2006/main">
          <x14:cfRule type="expression" priority="2671" id="{2A88C460-FF90-4C21-8952-1052BE6C6EB1}">
            <xm:f>OR(results!$M$3="bmd",results!$M$3="ad")</xm:f>
            <x14:dxf>
              <font>
                <color theme="0"/>
              </font>
              <border>
                <left style="thin">
                  <color auto="1"/>
                </left>
                <right/>
                <top style="thin">
                  <color auto="1"/>
                </top>
                <bottom style="thin">
                  <color auto="1"/>
                </bottom>
                <vertical/>
                <horizontal/>
              </border>
            </x14:dxf>
          </x14:cfRule>
          <xm:sqref>O38</xm:sqref>
        </x14:conditionalFormatting>
        <x14:conditionalFormatting xmlns:xm="http://schemas.microsoft.com/office/excel/2006/main">
          <x14:cfRule type="expression" priority="2670" id="{3E41C626-16ED-4364-ABAA-6E3272A69ADC}">
            <xm:f>OR(results!$M$3="bmd",results!$M$3="ad")</xm:f>
            <x14:dxf>
              <font>
                <color theme="0"/>
              </font>
              <border>
                <left style="thin">
                  <color auto="1"/>
                </left>
                <right/>
                <top style="thin">
                  <color auto="1"/>
                </top>
                <bottom style="thin">
                  <color auto="1"/>
                </bottom>
                <vertical/>
                <horizontal/>
              </border>
            </x14:dxf>
          </x14:cfRule>
          <xm:sqref>M38</xm:sqref>
        </x14:conditionalFormatting>
        <x14:conditionalFormatting xmlns:xm="http://schemas.microsoft.com/office/excel/2006/main">
          <x14:cfRule type="expression" priority="2669" id="{BDA97136-0627-49CC-AE94-F0AE68EEF736}">
            <xm:f>OR(results!$M$3="bmd",results!$M$3="ad")</xm:f>
            <x14:dxf>
              <font>
                <color theme="0"/>
              </font>
              <border>
                <left style="thin">
                  <color auto="1"/>
                </left>
                <right/>
                <top style="thin">
                  <color auto="1"/>
                </top>
                <bottom style="thin">
                  <color auto="1"/>
                </bottom>
                <vertical/>
                <horizontal/>
              </border>
            </x14:dxf>
          </x14:cfRule>
          <xm:sqref>K38</xm:sqref>
        </x14:conditionalFormatting>
        <x14:conditionalFormatting xmlns:xm="http://schemas.microsoft.com/office/excel/2006/main">
          <x14:cfRule type="expression" priority="2668" id="{E19C1560-2611-4E01-BE4D-EB8D29CD9E71}">
            <xm:f>OR(results!$M$3="bmd",results!$M$3="ad")</xm:f>
            <x14:dxf>
              <font>
                <color theme="0"/>
              </font>
              <border>
                <left style="thin">
                  <color auto="1"/>
                </left>
                <right/>
                <top style="thin">
                  <color auto="1"/>
                </top>
                <bottom style="thin">
                  <color auto="1"/>
                </bottom>
                <vertical/>
                <horizontal/>
              </border>
            </x14:dxf>
          </x14:cfRule>
          <xm:sqref>I38</xm:sqref>
        </x14:conditionalFormatting>
        <x14:conditionalFormatting xmlns:xm="http://schemas.microsoft.com/office/excel/2006/main">
          <x14:cfRule type="expression" priority="2667" id="{DCD923C4-34EB-43A8-96E6-59EED4A12922}">
            <xm:f>OR(results!$M$3="bmd",results!$M$3="ad")</xm:f>
            <x14:dxf>
              <font>
                <color theme="0"/>
              </font>
              <border>
                <left style="thin">
                  <color auto="1"/>
                </left>
                <right/>
                <top style="thin">
                  <color auto="1"/>
                </top>
                <bottom style="thin">
                  <color auto="1"/>
                </bottom>
                <vertical/>
                <horizontal/>
              </border>
            </x14:dxf>
          </x14:cfRule>
          <xm:sqref>G38</xm:sqref>
        </x14:conditionalFormatting>
        <x14:conditionalFormatting xmlns:xm="http://schemas.microsoft.com/office/excel/2006/main">
          <x14:cfRule type="expression" priority="2666" id="{48A2842C-DC1C-4578-BD21-D679B41EF692}">
            <xm:f>OR(results!$M$3="bmd",results!$M$3="ad")</xm:f>
            <x14:dxf>
              <font>
                <color theme="0"/>
              </font>
              <border>
                <left/>
                <right/>
                <top style="thin">
                  <color auto="1"/>
                </top>
                <bottom style="thin">
                  <color auto="1"/>
                </bottom>
                <vertical/>
                <horizontal/>
              </border>
            </x14:dxf>
          </x14:cfRule>
          <xm:sqref>E38</xm:sqref>
        </x14:conditionalFormatting>
        <x14:conditionalFormatting xmlns:xm="http://schemas.microsoft.com/office/excel/2006/main">
          <x14:cfRule type="expression" priority="2665" id="{76C9CC23-CF4C-43AF-8927-D4651A1FB29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AE39</xm:sqref>
        </x14:conditionalFormatting>
        <x14:conditionalFormatting xmlns:xm="http://schemas.microsoft.com/office/excel/2006/main">
          <x14:cfRule type="expression" priority="2664" id="{78E6DCE3-8797-4E48-8065-3EACB62B63D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AC39</xm:sqref>
        </x14:conditionalFormatting>
        <x14:conditionalFormatting xmlns:xm="http://schemas.microsoft.com/office/excel/2006/main">
          <x14:cfRule type="expression" priority="2663" id="{D6AC4AF1-6B43-4E2F-B181-1464AF92532B}">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AA39</xm:sqref>
        </x14:conditionalFormatting>
        <x14:conditionalFormatting xmlns:xm="http://schemas.microsoft.com/office/excel/2006/main">
          <x14:cfRule type="expression" priority="2662" stopIfTrue="1" id="{16A1B10D-025D-4589-BDE9-FFE604EBCC98}">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Y39</xm:sqref>
        </x14:conditionalFormatting>
        <x14:conditionalFormatting xmlns:xm="http://schemas.microsoft.com/office/excel/2006/main">
          <x14:cfRule type="expression" priority="2661" id="{832DAE44-11E3-4B0A-8D29-D56062A7AD9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W39</xm:sqref>
        </x14:conditionalFormatting>
        <x14:conditionalFormatting xmlns:xm="http://schemas.microsoft.com/office/excel/2006/main">
          <x14:cfRule type="expression" priority="2660" id="{AE8DCA05-B9BA-4821-9251-9F4D2D480F6D}">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U39</xm:sqref>
        </x14:conditionalFormatting>
        <x14:conditionalFormatting xmlns:xm="http://schemas.microsoft.com/office/excel/2006/main">
          <x14:cfRule type="expression" priority="2659" id="{586DF596-299A-4BBF-8BB4-D7B13FB4F74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S39</xm:sqref>
        </x14:conditionalFormatting>
        <x14:conditionalFormatting xmlns:xm="http://schemas.microsoft.com/office/excel/2006/main">
          <x14:cfRule type="expression" priority="2658" id="{B9870FD2-109A-4C0C-AC82-6F55FBB1477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Q39</xm:sqref>
        </x14:conditionalFormatting>
        <x14:conditionalFormatting xmlns:xm="http://schemas.microsoft.com/office/excel/2006/main">
          <x14:cfRule type="expression" priority="2657" id="{50CE6271-949F-4B5F-ADF2-F2B1F57E5BD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O39</xm:sqref>
        </x14:conditionalFormatting>
        <x14:conditionalFormatting xmlns:xm="http://schemas.microsoft.com/office/excel/2006/main">
          <x14:cfRule type="expression" priority="2656" id="{70C26EF4-DDFA-4733-AD92-4CE71BB56E0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M39</xm:sqref>
        </x14:conditionalFormatting>
        <x14:conditionalFormatting xmlns:xm="http://schemas.microsoft.com/office/excel/2006/main">
          <x14:cfRule type="expression" priority="2655" id="{CDFD1D25-9B75-4F08-9495-32E49D5CBBEF}">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K39</xm:sqref>
        </x14:conditionalFormatting>
        <x14:conditionalFormatting xmlns:xm="http://schemas.microsoft.com/office/excel/2006/main">
          <x14:cfRule type="expression" priority="2654" id="{6043ABA1-66D0-4915-AF73-10A78B02B7E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I39</xm:sqref>
        </x14:conditionalFormatting>
        <x14:conditionalFormatting xmlns:xm="http://schemas.microsoft.com/office/excel/2006/main">
          <x14:cfRule type="expression" priority="2653" id="{19B609F3-5E0A-4DEF-A0FE-58A9D244874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G39</xm:sqref>
        </x14:conditionalFormatting>
        <x14:conditionalFormatting xmlns:xm="http://schemas.microsoft.com/office/excel/2006/main">
          <x14:cfRule type="expression" priority="2652" id="{0A7FC46E-8A8B-4864-802B-9F2D0BE258ED}">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E39</xm:sqref>
        </x14:conditionalFormatting>
        <x14:conditionalFormatting xmlns:xm="http://schemas.microsoft.com/office/excel/2006/main">
          <x14:cfRule type="expression" priority="2651" id="{A1B49463-7FE1-4BA5-82FD-90C2B527E2C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G69</xm:sqref>
        </x14:conditionalFormatting>
        <x14:conditionalFormatting xmlns:xm="http://schemas.microsoft.com/office/excel/2006/main">
          <x14:cfRule type="expression" priority="2650" id="{6C408456-422E-4B47-A201-832B34B3E1F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I69</xm:sqref>
        </x14:conditionalFormatting>
        <x14:conditionalFormatting xmlns:xm="http://schemas.microsoft.com/office/excel/2006/main">
          <x14:cfRule type="expression" priority="2649" id="{43E45235-334A-4268-A3AE-97B2B4F56F2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K69</xm:sqref>
        </x14:conditionalFormatting>
        <x14:conditionalFormatting xmlns:xm="http://schemas.microsoft.com/office/excel/2006/main">
          <x14:cfRule type="expression" priority="2648" id="{F39745D4-2D13-4791-B764-CFB4CB0BA8D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M69</xm:sqref>
        </x14:conditionalFormatting>
        <x14:conditionalFormatting xmlns:xm="http://schemas.microsoft.com/office/excel/2006/main">
          <x14:cfRule type="expression" priority="2647" id="{2AC753B1-BA07-466D-843A-43426F47111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O69</xm:sqref>
        </x14:conditionalFormatting>
        <x14:conditionalFormatting xmlns:xm="http://schemas.microsoft.com/office/excel/2006/main">
          <x14:cfRule type="expression" priority="2646" id="{E5947ADC-1D42-4DC0-AD66-48F98B4A55B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Q69</xm:sqref>
        </x14:conditionalFormatting>
        <x14:conditionalFormatting xmlns:xm="http://schemas.microsoft.com/office/excel/2006/main">
          <x14:cfRule type="expression" priority="2645" id="{DEC59DAE-3B70-4FF8-87D5-62E063817F0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S69</xm:sqref>
        </x14:conditionalFormatting>
        <x14:conditionalFormatting xmlns:xm="http://schemas.microsoft.com/office/excel/2006/main">
          <x14:cfRule type="expression" priority="2644" id="{01E67033-596E-41CD-9A19-B175CA99DA1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U69</xm:sqref>
        </x14:conditionalFormatting>
        <x14:conditionalFormatting xmlns:xm="http://schemas.microsoft.com/office/excel/2006/main">
          <x14:cfRule type="expression" priority="2643" id="{A04D5C24-059F-490E-9936-105053BB153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W69</xm:sqref>
        </x14:conditionalFormatting>
        <x14:conditionalFormatting xmlns:xm="http://schemas.microsoft.com/office/excel/2006/main">
          <x14:cfRule type="expression" priority="2642" id="{314FAF6F-7500-498D-A12F-066D55159CA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Y69</xm:sqref>
        </x14:conditionalFormatting>
        <x14:conditionalFormatting xmlns:xm="http://schemas.microsoft.com/office/excel/2006/main">
          <x14:cfRule type="expression" priority="2641" id="{6ADF3AEB-E367-4172-92EA-9D15D1AC46A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AA69</xm:sqref>
        </x14:conditionalFormatting>
        <x14:conditionalFormatting xmlns:xm="http://schemas.microsoft.com/office/excel/2006/main">
          <x14:cfRule type="expression" priority="2640" id="{07D76E90-D607-4F6E-94C5-76780780848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AC69</xm:sqref>
        </x14:conditionalFormatting>
        <x14:conditionalFormatting xmlns:xm="http://schemas.microsoft.com/office/excel/2006/main">
          <x14:cfRule type="expression" priority="2639" id="{AA29A169-6C73-4638-98EA-029A9F4D609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AE69</xm:sqref>
        </x14:conditionalFormatting>
        <x14:conditionalFormatting xmlns:xm="http://schemas.microsoft.com/office/excel/2006/main">
          <x14:cfRule type="expression" priority="2685" id="{D8EB8F51-B846-466F-8507-9647A56BC94C}">
            <xm:f>OR(results!$M$3="bmd",results!$M$3="ad")</xm:f>
            <x14:dxf>
              <fill>
                <patternFill>
                  <bgColor theme="5" tint="0.59996337778862885"/>
                </patternFill>
              </fill>
              <border>
                <left style="thin">
                  <color auto="1"/>
                </left>
                <right/>
                <top style="thin">
                  <color auto="1"/>
                </top>
                <bottom style="thin">
                  <color auto="1"/>
                </bottom>
                <vertical/>
                <horizontal/>
              </border>
            </x14:dxf>
          </x14:cfRule>
          <xm:sqref>E40</xm:sqref>
        </x14:conditionalFormatting>
        <x14:conditionalFormatting xmlns:xm="http://schemas.microsoft.com/office/excel/2006/main">
          <x14:cfRule type="expression" priority="2611" id="{25FF17FB-7090-4D38-A7CE-A3D5D3C63A79}">
            <xm:f>OR(results!$M$3="bmd",results!$M$3="ad")</xm:f>
            <x14:dxf>
              <fill>
                <patternFill>
                  <bgColor theme="5" tint="0.59996337778862885"/>
                </patternFill>
              </fill>
              <border>
                <left style="thin">
                  <color auto="1"/>
                </left>
                <right/>
                <top style="thin">
                  <color auto="1"/>
                </top>
                <bottom style="thin">
                  <color auto="1"/>
                </bottom>
                <vertical/>
                <horizontal/>
              </border>
            </x14:dxf>
          </x14:cfRule>
          <xm:sqref>W41:W45</xm:sqref>
        </x14:conditionalFormatting>
        <x14:conditionalFormatting xmlns:xm="http://schemas.microsoft.com/office/excel/2006/main">
          <x14:cfRule type="expression" priority="2608" id="{C4CE43D3-9CA0-49B2-BCFC-28914718CB09}">
            <xm:f>OR(results!$M$3="bmd",results!$M$3="ad")</xm:f>
            <x14:dxf>
              <fill>
                <patternFill>
                  <bgColor theme="5" tint="0.59996337778862885"/>
                </patternFill>
              </fill>
              <border>
                <left style="thin">
                  <color auto="1"/>
                </left>
                <right/>
                <top style="thin">
                  <color auto="1"/>
                </top>
                <bottom style="thin">
                  <color auto="1"/>
                </bottom>
                <vertical/>
                <horizontal/>
              </border>
            </x14:dxf>
          </x14:cfRule>
          <xm:sqref>Y41:Y43</xm:sqref>
        </x14:conditionalFormatting>
        <x14:conditionalFormatting xmlns:xm="http://schemas.microsoft.com/office/excel/2006/main">
          <x14:cfRule type="expression" priority="2605" id="{DD444B89-95BE-46EC-87DF-A14CD4116DBD}">
            <xm:f>OR(results!$M$3="bmd",results!$M$3="ad")</xm:f>
            <x14:dxf>
              <fill>
                <patternFill>
                  <bgColor theme="5" tint="0.59996337778862885"/>
                </patternFill>
              </fill>
              <border>
                <left style="thin">
                  <color auto="1"/>
                </left>
                <right/>
                <top style="thin">
                  <color auto="1"/>
                </top>
                <bottom style="thin">
                  <color auto="1"/>
                </bottom>
                <vertical/>
                <horizontal/>
              </border>
            </x14:dxf>
          </x14:cfRule>
          <xm:sqref>AA41</xm:sqref>
        </x14:conditionalFormatting>
        <x14:conditionalFormatting xmlns:xm="http://schemas.microsoft.com/office/excel/2006/main">
          <x14:cfRule type="expression" priority="2602" id="{75270453-4179-4451-B00A-4F25BE9C9A2F}">
            <xm:f>OR(results!$M$3="bmd",results!$M$3="ad")</xm:f>
            <x14:dxf>
              <fill>
                <patternFill>
                  <bgColor theme="5" tint="0.59996337778862885"/>
                </patternFill>
              </fill>
              <border>
                <left style="thin">
                  <color auto="1"/>
                </left>
                <right/>
                <top style="thin">
                  <color auto="1"/>
                </top>
                <bottom style="thin">
                  <color auto="1"/>
                </bottom>
                <vertical/>
                <horizontal/>
              </border>
            </x14:dxf>
          </x14:cfRule>
          <xm:sqref>AC48:AC68</xm:sqref>
        </x14:conditionalFormatting>
        <x14:conditionalFormatting xmlns:xm="http://schemas.microsoft.com/office/excel/2006/main">
          <x14:cfRule type="expression" priority="2599" id="{E02E6153-3011-452D-A06B-1125874E1088}">
            <xm:f>OR(results!$M$3="bmd",results!$M$3="ad")</xm:f>
            <x14:dxf>
              <fill>
                <patternFill>
                  <bgColor theme="5" tint="0.59996337778862885"/>
                </patternFill>
              </fill>
              <border>
                <left style="thin">
                  <color auto="1"/>
                </left>
                <right/>
                <top style="thin">
                  <color auto="1"/>
                </top>
                <bottom style="thin">
                  <color auto="1"/>
                </bottom>
                <vertical/>
                <horizontal/>
              </border>
            </x14:dxf>
          </x14:cfRule>
          <xm:sqref>AA50:AA68</xm:sqref>
        </x14:conditionalFormatting>
        <x14:conditionalFormatting xmlns:xm="http://schemas.microsoft.com/office/excel/2006/main">
          <x14:cfRule type="expression" priority="2596" id="{CB60FE16-0DFD-450D-AA32-79E50FC2EA5C}">
            <xm:f>OR(results!$M$3="bmd",results!$M$3="ad")</xm:f>
            <x14:dxf>
              <fill>
                <patternFill>
                  <bgColor theme="5" tint="0.59996337778862885"/>
                </patternFill>
              </fill>
              <border>
                <left style="thin">
                  <color auto="1"/>
                </left>
                <right/>
                <top style="thin">
                  <color auto="1"/>
                </top>
                <bottom style="thin">
                  <color auto="1"/>
                </bottom>
                <vertical/>
                <horizontal/>
              </border>
            </x14:dxf>
          </x14:cfRule>
          <xm:sqref>Y52:Y68</xm:sqref>
        </x14:conditionalFormatting>
        <x14:conditionalFormatting xmlns:xm="http://schemas.microsoft.com/office/excel/2006/main">
          <x14:cfRule type="expression" priority="2593" id="{68BF0CCB-D13A-4556-9689-A80B4ED69564}">
            <xm:f>OR(results!$M$3="bmd",results!$M$3="ad")</xm:f>
            <x14:dxf>
              <fill>
                <patternFill>
                  <bgColor theme="5" tint="0.59996337778862885"/>
                </patternFill>
              </fill>
              <border>
                <left style="thin">
                  <color auto="1"/>
                </left>
                <right/>
                <top style="thin">
                  <color auto="1"/>
                </top>
                <bottom style="thin">
                  <color auto="1"/>
                </bottom>
                <vertical/>
                <horizontal/>
              </border>
            </x14:dxf>
          </x14:cfRule>
          <xm:sqref>W54:W68</xm:sqref>
        </x14:conditionalFormatting>
        <x14:conditionalFormatting xmlns:xm="http://schemas.microsoft.com/office/excel/2006/main">
          <x14:cfRule type="expression" priority="2590" id="{A47E0B5B-8E4C-4397-AD22-EF559FDEA417}">
            <xm:f>OR(results!$M$3="bmd",results!$M$3="ad")</xm:f>
            <x14:dxf>
              <fill>
                <patternFill>
                  <bgColor theme="5" tint="0.59996337778862885"/>
                </patternFill>
              </fill>
              <border>
                <left style="thin">
                  <color auto="1"/>
                </left>
                <right/>
                <top style="thin">
                  <color auto="1"/>
                </top>
                <bottom style="thin">
                  <color auto="1"/>
                </bottom>
                <vertical/>
                <horizontal/>
              </border>
            </x14:dxf>
          </x14:cfRule>
          <xm:sqref>U56:U68</xm:sqref>
        </x14:conditionalFormatting>
        <x14:conditionalFormatting xmlns:xm="http://schemas.microsoft.com/office/excel/2006/main">
          <x14:cfRule type="expression" priority="2587" id="{214E43B1-6990-424B-A98C-1E6F93836B30}">
            <xm:f>OR(results!$M$3="bmd",results!$M$3="ad")</xm:f>
            <x14:dxf>
              <fill>
                <patternFill>
                  <bgColor theme="5" tint="0.59996337778862885"/>
                </patternFill>
              </fill>
              <border>
                <left style="thin">
                  <color auto="1"/>
                </left>
                <right/>
                <top style="thin">
                  <color auto="1"/>
                </top>
                <bottom style="thin">
                  <color auto="1"/>
                </bottom>
                <vertical/>
                <horizontal/>
              </border>
            </x14:dxf>
          </x14:cfRule>
          <xm:sqref>S58:S68</xm:sqref>
        </x14:conditionalFormatting>
        <x14:conditionalFormatting xmlns:xm="http://schemas.microsoft.com/office/excel/2006/main">
          <x14:cfRule type="expression" priority="2584" id="{3B85A97E-1C20-4949-8ABA-3BD57D03D768}">
            <xm:f>OR(results!$M$3="bmd",results!$M$3="ad")</xm:f>
            <x14:dxf>
              <fill>
                <patternFill>
                  <bgColor theme="5" tint="0.59996337778862885"/>
                </patternFill>
              </fill>
              <border>
                <left style="thin">
                  <color auto="1"/>
                </left>
                <right/>
                <top style="thin">
                  <color auto="1"/>
                </top>
                <bottom style="thin">
                  <color auto="1"/>
                </bottom>
                <vertical/>
                <horizontal/>
              </border>
            </x14:dxf>
          </x14:cfRule>
          <xm:sqref>Q60:Q68</xm:sqref>
        </x14:conditionalFormatting>
        <x14:conditionalFormatting xmlns:xm="http://schemas.microsoft.com/office/excel/2006/main">
          <x14:cfRule type="expression" priority="2581" id="{D496FBBF-BF65-47C4-B2B7-22EDBA73F227}">
            <xm:f>OR(results!$M$3="bmd",results!$M$3="ad")</xm:f>
            <x14:dxf>
              <fill>
                <patternFill>
                  <bgColor theme="5" tint="0.59996337778862885"/>
                </patternFill>
              </fill>
              <border>
                <left style="thin">
                  <color auto="1"/>
                </left>
                <right/>
                <top style="thin">
                  <color auto="1"/>
                </top>
                <bottom style="thin">
                  <color auto="1"/>
                </bottom>
                <vertical/>
                <horizontal/>
              </border>
            </x14:dxf>
          </x14:cfRule>
          <xm:sqref>O62:O68</xm:sqref>
        </x14:conditionalFormatting>
        <x14:conditionalFormatting xmlns:xm="http://schemas.microsoft.com/office/excel/2006/main">
          <x14:cfRule type="expression" priority="2578" id="{D372F058-EAAC-4597-A267-C02734F4B0C7}">
            <xm:f>OR(results!$M$3="bmd",results!$M$3="ad")</xm:f>
            <x14:dxf>
              <fill>
                <patternFill>
                  <bgColor theme="5" tint="0.59996337778862885"/>
                </patternFill>
              </fill>
              <border>
                <left style="thin">
                  <color auto="1"/>
                </left>
                <right/>
                <top style="thin">
                  <color auto="1"/>
                </top>
                <bottom style="thin">
                  <color auto="1"/>
                </bottom>
                <vertical/>
                <horizontal/>
              </border>
            </x14:dxf>
          </x14:cfRule>
          <xm:sqref>M64:M68</xm:sqref>
        </x14:conditionalFormatting>
        <x14:conditionalFormatting xmlns:xm="http://schemas.microsoft.com/office/excel/2006/main">
          <x14:cfRule type="expression" priority="2575" id="{5AEC8968-E480-4C98-9D57-2CDB74B8EEBF}">
            <xm:f>OR(results!$M$3="bmd",results!$M$3="ad")</xm:f>
            <x14:dxf>
              <fill>
                <patternFill>
                  <bgColor theme="5" tint="0.59996337778862885"/>
                </patternFill>
              </fill>
              <border>
                <left style="thin">
                  <color auto="1"/>
                </left>
                <right/>
                <top style="thin">
                  <color auto="1"/>
                </top>
                <bottom style="thin">
                  <color auto="1"/>
                </bottom>
                <vertical/>
                <horizontal/>
              </border>
            </x14:dxf>
          </x14:cfRule>
          <xm:sqref>K66:K68</xm:sqref>
        </x14:conditionalFormatting>
        <x14:conditionalFormatting xmlns:xm="http://schemas.microsoft.com/office/excel/2006/main">
          <x14:cfRule type="expression" priority="2572" id="{C3DE4848-6CAF-42F2-B0F1-96C9E001B7D2}">
            <xm:f>OR(results!$M$3="bmd",results!$M$3="ad")</xm:f>
            <x14:dxf>
              <fill>
                <patternFill>
                  <bgColor theme="5" tint="0.59996337778862885"/>
                </patternFill>
              </fill>
              <border>
                <left style="thin">
                  <color auto="1"/>
                </left>
                <right/>
                <top style="thin">
                  <color auto="1"/>
                </top>
                <bottom style="thin">
                  <color auto="1"/>
                </bottom>
                <vertical/>
                <horizontal/>
              </border>
            </x14:dxf>
          </x14:cfRule>
          <xm:sqref>I68</xm:sqref>
        </x14:conditionalFormatting>
        <x14:conditionalFormatting xmlns:xm="http://schemas.microsoft.com/office/excel/2006/main">
          <x14:cfRule type="expression" priority="2569" id="{46770CF3-0762-49C6-9FCD-973B93FBDDC1}">
            <xm:f>OR(results!$M$3="bmd",results!$M$3="ad")</xm:f>
            <x14:dxf>
              <fill>
                <patternFill>
                  <bgColor theme="5" tint="0.59996337778862885"/>
                </patternFill>
              </fill>
              <border>
                <left style="thin">
                  <color auto="1"/>
                </left>
                <right/>
                <top style="thin">
                  <color auto="1"/>
                </top>
                <bottom style="thin">
                  <color auto="1"/>
                </bottom>
                <vertical/>
                <horizontal/>
              </border>
            </x14:dxf>
          </x14:cfRule>
          <xm:sqref>AE46:AE68</xm:sqref>
        </x14:conditionalFormatting>
        <x14:conditionalFormatting xmlns:xm="http://schemas.microsoft.com/office/excel/2006/main">
          <x14:cfRule type="expression" priority="2680" id="{6DC0B5B6-E06C-4462-A13E-1EBB2CCEFA9E}">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D40:D63</xm:sqref>
        </x14:conditionalFormatting>
        <x14:conditionalFormatting xmlns:xm="http://schemas.microsoft.com/office/excel/2006/main">
          <x14:cfRule type="expression" priority="2682" id="{A54348BD-81FF-4996-B1C2-F6CC36224306}">
            <xm:f>OR(results!$M$3="bmd",results!$M$3="ad")</xm:f>
            <x14:dxf>
              <font>
                <color theme="5" tint="0.59996337778862885"/>
              </font>
              <fill>
                <patternFill>
                  <bgColor theme="5" tint="0.59996337778862885"/>
                </patternFill>
              </fill>
              <border>
                <left/>
                <right/>
                <top style="thin">
                  <color auto="1"/>
                </top>
                <bottom style="thin">
                  <color auto="1"/>
                </bottom>
                <vertical/>
                <horizontal/>
              </border>
            </x14:dxf>
          </x14:cfRule>
          <xm:sqref>E40</xm:sqref>
        </x14:conditionalFormatting>
        <x14:conditionalFormatting xmlns:xm="http://schemas.microsoft.com/office/excel/2006/main">
          <x14:cfRule type="expression" priority="2562" id="{A08383AA-EB81-4818-8096-57286AB8F15E}">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F41</xm:sqref>
        </x14:conditionalFormatting>
        <x14:conditionalFormatting xmlns:xm="http://schemas.microsoft.com/office/excel/2006/main">
          <x14:cfRule type="expression" priority="2638" id="{E9611EFD-0486-4C5C-8D1A-7AE40B24EC0F}">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F42:F63</xm:sqref>
        </x14:conditionalFormatting>
        <x14:conditionalFormatting xmlns:xm="http://schemas.microsoft.com/office/excel/2006/main">
          <x14:cfRule type="expression" priority="2559" id="{7358C463-850B-4A45-A231-1A348E72003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D39</xm:sqref>
        </x14:conditionalFormatting>
        <x14:conditionalFormatting xmlns:xm="http://schemas.microsoft.com/office/excel/2006/main">
          <x14:cfRule type="expression" priority="2557" id="{7B21B4F7-69C0-4915-AABD-27046A038D60}">
            <xm:f>OR(results!$M$3="bmd",results!$M$3="ad")</xm:f>
            <x14:dxf>
              <font>
                <color theme="0"/>
              </font>
              <border>
                <left style="thin">
                  <color auto="1"/>
                </left>
                <right/>
                <top style="thin">
                  <color auto="1"/>
                </top>
                <bottom style="thin">
                  <color auto="1"/>
                </bottom>
                <vertical/>
                <horizontal/>
              </border>
            </x14:dxf>
          </x14:cfRule>
          <xm:sqref>D38</xm:sqref>
        </x14:conditionalFormatting>
        <x14:conditionalFormatting xmlns:xm="http://schemas.microsoft.com/office/excel/2006/main">
          <x14:cfRule type="expression" priority="2554" id="{187E428E-8DFB-43A5-A4B5-B78F156D18C4}">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E69</xm:sqref>
        </x14:conditionalFormatting>
        <x14:conditionalFormatting xmlns:xm="http://schemas.microsoft.com/office/excel/2006/main">
          <x14:cfRule type="expression" priority="2549" id="{56108DC8-88BD-46F9-84FF-EAF075EACD9C}">
            <xm:f>OR(results!$M$3="bmd",results!$M$3="ad")</xm:f>
            <x14:dxf>
              <fill>
                <patternFill>
                  <bgColor theme="5" tint="0.59996337778862885"/>
                </patternFill>
              </fill>
              <border>
                <left style="thin">
                  <color auto="1"/>
                </left>
                <right/>
                <top style="thin">
                  <color auto="1"/>
                </top>
                <bottom style="thin">
                  <color auto="1"/>
                </bottom>
                <vertical/>
                <horizontal/>
              </border>
            </x14:dxf>
          </x14:cfRule>
          <xm:sqref>G68</xm:sqref>
        </x14:conditionalFormatting>
        <x14:conditionalFormatting xmlns:xm="http://schemas.microsoft.com/office/excel/2006/main">
          <x14:cfRule type="expression" priority="2523" id="{72D26FF8-1C81-47F6-9387-F1B74742E6D9}">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E65</xm:sqref>
        </x14:conditionalFormatting>
        <x14:conditionalFormatting xmlns:xm="http://schemas.microsoft.com/office/excel/2006/main">
          <x14:cfRule type="expression" priority="2521" id="{D7CCDB2B-D4CF-4126-A509-433C5162DC42}">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E68</xm:sqref>
        </x14:conditionalFormatting>
        <x14:conditionalFormatting xmlns:xm="http://schemas.microsoft.com/office/excel/2006/main">
          <x14:cfRule type="expression" priority="2520" id="{1EFE923E-3A59-4C7D-8256-500A6C3768C2}">
            <xm:f>OR(results!$M$3="bmd",results!$M$3="ad")</xm:f>
            <x14:dxf>
              <font>
                <color theme="0"/>
              </font>
              <border>
                <left style="thin">
                  <color auto="1"/>
                </left>
                <right/>
                <top style="thin">
                  <color auto="1"/>
                </top>
                <bottom style="thin">
                  <color auto="1"/>
                </bottom>
                <vertical/>
                <horizontal/>
              </border>
            </x14:dxf>
          </x14:cfRule>
          <xm:sqref>AE38</xm:sqref>
        </x14:conditionalFormatting>
        <x14:conditionalFormatting xmlns:xm="http://schemas.microsoft.com/office/excel/2006/main">
          <x14:cfRule type="expression" priority="2517" id="{987B89DB-B5DC-4D65-8626-CA8E50C6D727}">
            <xm:f>OR(results!$M$3="bmd",results!$M$3="ad")</xm:f>
            <x14:dxf>
              <fill>
                <patternFill>
                  <bgColor theme="5" tint="0.59996337778862885"/>
                </patternFill>
              </fill>
              <border>
                <left style="thin">
                  <color auto="1"/>
                </left>
                <right/>
                <top style="thin">
                  <color auto="1"/>
                </top>
                <bottom style="thin">
                  <color auto="1"/>
                </bottom>
                <vertical/>
                <horizontal/>
              </border>
            </x14:dxf>
          </x14:cfRule>
          <xm:sqref>K64:K65</xm:sqref>
        </x14:conditionalFormatting>
        <x14:conditionalFormatting xmlns:xm="http://schemas.microsoft.com/office/excel/2006/main">
          <x14:cfRule type="expression" priority="2514" id="{2290A72D-FF22-4CAB-9834-02C77C8F1ACB}">
            <xm:f>OR(results!$M$3="bmd",results!$M$3="ad")</xm:f>
            <x14:dxf>
              <fill>
                <patternFill>
                  <bgColor theme="5" tint="0.59996337778862885"/>
                </patternFill>
              </fill>
              <border>
                <left style="thin">
                  <color auto="1"/>
                </left>
                <right/>
                <top style="thin">
                  <color auto="1"/>
                </top>
                <bottom style="thin">
                  <color auto="1"/>
                </bottom>
                <vertical/>
                <horizontal/>
              </border>
            </x14:dxf>
          </x14:cfRule>
          <xm:sqref>I66:I67</xm:sqref>
        </x14:conditionalFormatting>
        <x14:conditionalFormatting xmlns:xm="http://schemas.microsoft.com/office/excel/2006/main">
          <x14:cfRule type="expression" priority="2511" id="{FB51AFE6-4FB2-45D4-80C9-92E6132C3C91}">
            <xm:f>OR(results!$M$3="bmd",results!$M$3="ad")</xm:f>
            <x14:dxf>
              <fill>
                <patternFill>
                  <bgColor theme="5" tint="0.59996337778862885"/>
                </patternFill>
              </fill>
              <border>
                <left style="thin">
                  <color auto="1"/>
                </left>
                <right/>
                <top style="thin">
                  <color auto="1"/>
                </top>
                <bottom style="thin">
                  <color auto="1"/>
                </bottom>
                <vertical/>
                <horizontal/>
              </border>
            </x14:dxf>
          </x14:cfRule>
          <xm:sqref>M62:M63</xm:sqref>
        </x14:conditionalFormatting>
        <x14:conditionalFormatting xmlns:xm="http://schemas.microsoft.com/office/excel/2006/main">
          <x14:cfRule type="expression" priority="2508" id="{C4E4C0AE-BC70-41FD-A8CF-6387253ADDCE}">
            <xm:f>OR(results!$M$3="bmd",results!$M$3="ad")</xm:f>
            <x14:dxf>
              <fill>
                <patternFill>
                  <bgColor theme="5" tint="0.59996337778862885"/>
                </patternFill>
              </fill>
              <border>
                <left style="thin">
                  <color auto="1"/>
                </left>
                <right/>
                <top style="thin">
                  <color auto="1"/>
                </top>
                <bottom style="thin">
                  <color auto="1"/>
                </bottom>
                <vertical/>
                <horizontal/>
              </border>
            </x14:dxf>
          </x14:cfRule>
          <xm:sqref>O60:O61</xm:sqref>
        </x14:conditionalFormatting>
        <x14:conditionalFormatting xmlns:xm="http://schemas.microsoft.com/office/excel/2006/main">
          <x14:cfRule type="expression" priority="2505" id="{E4F93E10-2F96-4050-A988-CBC35D26C9B4}">
            <xm:f>OR(results!$M$3="bmd",results!$M$3="ad")</xm:f>
            <x14:dxf>
              <fill>
                <patternFill>
                  <bgColor theme="5" tint="0.59996337778862885"/>
                </patternFill>
              </fill>
              <border>
                <left style="thin">
                  <color auto="1"/>
                </left>
                <right/>
                <top style="thin">
                  <color auto="1"/>
                </top>
                <bottom style="thin">
                  <color auto="1"/>
                </bottom>
                <vertical/>
                <horizontal/>
              </border>
            </x14:dxf>
          </x14:cfRule>
          <xm:sqref>Q58:Q59</xm:sqref>
        </x14:conditionalFormatting>
        <x14:conditionalFormatting xmlns:xm="http://schemas.microsoft.com/office/excel/2006/main">
          <x14:cfRule type="expression" priority="2502" id="{4D0EFF60-A678-42A8-8439-56A401ABA625}">
            <xm:f>OR(results!$M$3="bmd",results!$M$3="ad")</xm:f>
            <x14:dxf>
              <fill>
                <patternFill>
                  <bgColor theme="5" tint="0.59996337778862885"/>
                </patternFill>
              </fill>
              <border>
                <left style="thin">
                  <color auto="1"/>
                </left>
                <right/>
                <top style="thin">
                  <color auto="1"/>
                </top>
                <bottom style="thin">
                  <color auto="1"/>
                </bottom>
                <vertical/>
                <horizontal/>
              </border>
            </x14:dxf>
          </x14:cfRule>
          <xm:sqref>S56:S57</xm:sqref>
        </x14:conditionalFormatting>
        <x14:conditionalFormatting xmlns:xm="http://schemas.microsoft.com/office/excel/2006/main">
          <x14:cfRule type="expression" priority="2499" id="{2561FAE0-F410-4CCD-879C-BFA87BF9D1C0}">
            <xm:f>OR(results!$M$3="bmd",results!$M$3="ad")</xm:f>
            <x14:dxf>
              <fill>
                <patternFill>
                  <bgColor theme="5" tint="0.59996337778862885"/>
                </patternFill>
              </fill>
              <border>
                <left style="thin">
                  <color auto="1"/>
                </left>
                <right/>
                <top style="thin">
                  <color auto="1"/>
                </top>
                <bottom style="thin">
                  <color auto="1"/>
                </bottom>
                <vertical/>
                <horizontal/>
              </border>
            </x14:dxf>
          </x14:cfRule>
          <xm:sqref>U54:U55</xm:sqref>
        </x14:conditionalFormatting>
        <x14:conditionalFormatting xmlns:xm="http://schemas.microsoft.com/office/excel/2006/main">
          <x14:cfRule type="expression" priority="2496" id="{E3F1DF11-C490-4FD5-AE1E-3FC1C9C17B38}">
            <xm:f>OR(results!$M$3="bmd",results!$M$3="ad")</xm:f>
            <x14:dxf>
              <fill>
                <patternFill>
                  <bgColor theme="5" tint="0.59996337778862885"/>
                </patternFill>
              </fill>
              <border>
                <left style="thin">
                  <color auto="1"/>
                </left>
                <right/>
                <top style="thin">
                  <color auto="1"/>
                </top>
                <bottom style="thin">
                  <color auto="1"/>
                </bottom>
                <vertical/>
                <horizontal/>
              </border>
            </x14:dxf>
          </x14:cfRule>
          <xm:sqref>W52:W53</xm:sqref>
        </x14:conditionalFormatting>
        <x14:conditionalFormatting xmlns:xm="http://schemas.microsoft.com/office/excel/2006/main">
          <x14:cfRule type="expression" priority="2493" id="{61C08E53-FC1C-46A3-B3B2-243521B076CE}">
            <xm:f>OR(results!$M$3="bmd",results!$M$3="ad")</xm:f>
            <x14:dxf>
              <fill>
                <patternFill>
                  <bgColor theme="5" tint="0.59996337778862885"/>
                </patternFill>
              </fill>
              <border>
                <left style="thin">
                  <color auto="1"/>
                </left>
                <right/>
                <top style="thin">
                  <color auto="1"/>
                </top>
                <bottom style="thin">
                  <color auto="1"/>
                </bottom>
                <vertical/>
                <horizontal/>
              </border>
            </x14:dxf>
          </x14:cfRule>
          <xm:sqref>Y50:Y51</xm:sqref>
        </x14:conditionalFormatting>
        <x14:conditionalFormatting xmlns:xm="http://schemas.microsoft.com/office/excel/2006/main">
          <x14:cfRule type="expression" priority="2490" id="{31D746D8-F54D-4D75-92FD-A8181B8C3C74}">
            <xm:f>OR(results!$M$3="bmd",results!$M$3="ad")</xm:f>
            <x14:dxf>
              <fill>
                <patternFill>
                  <bgColor theme="5" tint="0.59996337778862885"/>
                </patternFill>
              </fill>
              <border>
                <left style="thin">
                  <color auto="1"/>
                </left>
                <right/>
                <top style="thin">
                  <color auto="1"/>
                </top>
                <bottom style="thin">
                  <color auto="1"/>
                </bottom>
                <vertical/>
                <horizontal/>
              </border>
            </x14:dxf>
          </x14:cfRule>
          <xm:sqref>AA48:AA49</xm:sqref>
        </x14:conditionalFormatting>
        <x14:conditionalFormatting xmlns:xm="http://schemas.microsoft.com/office/excel/2006/main">
          <x14:cfRule type="expression" priority="2487" id="{8CB23EC8-2C61-4907-B88F-7D4368CC0AB1}">
            <xm:f>OR(results!$M$3="bmd",results!$M$3="ad")</xm:f>
            <x14:dxf>
              <fill>
                <patternFill>
                  <bgColor theme="5" tint="0.59996337778862885"/>
                </patternFill>
              </fill>
              <border>
                <left style="thin">
                  <color auto="1"/>
                </left>
                <right/>
                <top style="thin">
                  <color auto="1"/>
                </top>
                <bottom style="thin">
                  <color auto="1"/>
                </bottom>
                <vertical/>
                <horizontal/>
              </border>
            </x14:dxf>
          </x14:cfRule>
          <xm:sqref>AC46:AC47</xm:sqref>
        </x14:conditionalFormatting>
        <x14:conditionalFormatting xmlns:xm="http://schemas.microsoft.com/office/excel/2006/main">
          <x14:cfRule type="expression" priority="2484" id="{18812E28-B3A2-45AD-AFCE-DECBA0ECBE11}">
            <xm:f>OR(results!$M$3="bmd",results!$M$3="ad")</xm:f>
            <x14:dxf>
              <fill>
                <patternFill>
                  <bgColor theme="5" tint="0.59996337778862885"/>
                </patternFill>
              </fill>
              <border>
                <left style="thin">
                  <color auto="1"/>
                </left>
                <right/>
                <top style="thin">
                  <color auto="1"/>
                </top>
                <bottom style="thin">
                  <color auto="1"/>
                </bottom>
                <vertical/>
                <horizontal/>
              </border>
            </x14:dxf>
          </x14:cfRule>
          <xm:sqref>AE44:AE45</xm:sqref>
        </x14:conditionalFormatting>
        <x14:conditionalFormatting xmlns:xm="http://schemas.microsoft.com/office/excel/2006/main">
          <x14:cfRule type="expression" priority="2481" id="{B30AEE36-38E2-4900-A6C6-5618ED2B3BC8}">
            <xm:f>OR(results!$M$3="bmd",results!$M$3="ad")</xm:f>
            <x14:dxf>
              <font>
                <color auto="1"/>
              </font>
              <border>
                <left/>
                <right style="thin">
                  <color auto="1"/>
                </right>
                <top style="thin">
                  <color auto="1"/>
                </top>
                <bottom style="thin">
                  <color auto="1"/>
                </bottom>
                <vertical/>
                <horizontal/>
              </border>
            </x14:dxf>
          </x14:cfRule>
          <xm:sqref>H64</xm:sqref>
        </x14:conditionalFormatting>
        <x14:conditionalFormatting xmlns:xm="http://schemas.microsoft.com/office/excel/2006/main">
          <x14:cfRule type="expression" priority="2480" id="{254EB7A2-E9C1-49C2-A2EF-50F1C176FA95}">
            <xm:f>OR(results!$M$3="bmd",results!$M$3="ad")</xm:f>
            <x14:dxf>
              <font>
                <color auto="1"/>
              </font>
              <border>
                <left/>
                <right style="thin">
                  <color auto="1"/>
                </right>
                <top style="thin">
                  <color auto="1"/>
                </top>
                <bottom style="thin">
                  <color auto="1"/>
                </bottom>
                <vertical/>
                <horizontal/>
              </border>
            </x14:dxf>
          </x14:cfRule>
          <xm:sqref>J62</xm:sqref>
        </x14:conditionalFormatting>
        <x14:conditionalFormatting xmlns:xm="http://schemas.microsoft.com/office/excel/2006/main">
          <x14:cfRule type="expression" priority="2479" id="{8B8CEDCE-443D-4B6F-94C9-C4BFE7E688E5}">
            <xm:f>OR(results!$M$3="bmd",results!$M$3="ad")</xm:f>
            <x14:dxf>
              <font>
                <color auto="1"/>
              </font>
              <border>
                <left/>
                <right style="thin">
                  <color auto="1"/>
                </right>
                <top style="thin">
                  <color auto="1"/>
                </top>
                <bottom style="thin">
                  <color auto="1"/>
                </bottom>
                <vertical/>
                <horizontal/>
              </border>
            </x14:dxf>
          </x14:cfRule>
          <xm:sqref>L60</xm:sqref>
        </x14:conditionalFormatting>
        <x14:conditionalFormatting xmlns:xm="http://schemas.microsoft.com/office/excel/2006/main">
          <x14:cfRule type="expression" priority="2478" id="{D8E3E52F-1B87-4F53-A03F-52BDC70A45D9}">
            <xm:f>OR(results!$M$3="bmd",results!$M$3="ad")</xm:f>
            <x14:dxf>
              <font>
                <color auto="1"/>
              </font>
              <border>
                <left/>
                <right style="thin">
                  <color auto="1"/>
                </right>
                <top style="thin">
                  <color auto="1"/>
                </top>
                <bottom style="thin">
                  <color auto="1"/>
                </bottom>
                <vertical/>
                <horizontal/>
              </border>
            </x14:dxf>
          </x14:cfRule>
          <xm:sqref>N58</xm:sqref>
        </x14:conditionalFormatting>
        <x14:conditionalFormatting xmlns:xm="http://schemas.microsoft.com/office/excel/2006/main">
          <x14:cfRule type="expression" priority="2477" id="{655E4C77-770E-4AD1-AB2B-5536AC2D761A}">
            <xm:f>OR(results!$M$3="bmd",results!$M$3="ad")</xm:f>
            <x14:dxf>
              <font>
                <color auto="1"/>
              </font>
              <border>
                <left/>
                <right style="thin">
                  <color auto="1"/>
                </right>
                <top style="thin">
                  <color auto="1"/>
                </top>
                <bottom style="thin">
                  <color auto="1"/>
                </bottom>
                <vertical/>
                <horizontal/>
              </border>
            </x14:dxf>
          </x14:cfRule>
          <xm:sqref>V50</xm:sqref>
        </x14:conditionalFormatting>
        <x14:conditionalFormatting xmlns:xm="http://schemas.microsoft.com/office/excel/2006/main">
          <x14:cfRule type="expression" priority="2476" id="{C89118C7-4582-4C28-B93F-29334F2FFE46}">
            <xm:f>OR(results!$M$3="bmd",results!$M$3="ad")</xm:f>
            <x14:dxf>
              <font>
                <color auto="1"/>
              </font>
              <border>
                <left/>
                <right style="thin">
                  <color auto="1"/>
                </right>
                <top style="thin">
                  <color auto="1"/>
                </top>
                <bottom style="thin">
                  <color auto="1"/>
                </bottom>
                <vertical/>
                <horizontal/>
              </border>
            </x14:dxf>
          </x14:cfRule>
          <xm:sqref>X48</xm:sqref>
        </x14:conditionalFormatting>
        <x14:conditionalFormatting xmlns:xm="http://schemas.microsoft.com/office/excel/2006/main">
          <x14:cfRule type="expression" priority="2475" id="{98E0BDC2-C863-4097-BDC0-E48DE6E1D426}">
            <xm:f>OR(results!$M$3="bmd",results!$M$3="ad")</xm:f>
            <x14:dxf>
              <font>
                <color auto="1"/>
              </font>
              <border>
                <left/>
                <right style="thin">
                  <color auto="1"/>
                </right>
                <top style="thin">
                  <color auto="1"/>
                </top>
                <bottom style="thin">
                  <color auto="1"/>
                </bottom>
                <vertical/>
                <horizontal/>
              </border>
            </x14:dxf>
          </x14:cfRule>
          <xm:sqref>Z46</xm:sqref>
        </x14:conditionalFormatting>
        <x14:conditionalFormatting xmlns:xm="http://schemas.microsoft.com/office/excel/2006/main">
          <x14:cfRule type="expression" priority="2474" id="{BD2010A5-5160-4FFE-A707-44205AD69396}">
            <xm:f>OR(results!$M$3="bmd",results!$M$3="ad")</xm:f>
            <x14:dxf>
              <font>
                <color auto="1"/>
              </font>
              <border>
                <left/>
                <right style="thin">
                  <color auto="1"/>
                </right>
                <top style="thin">
                  <color auto="1"/>
                </top>
                <bottom style="thin">
                  <color auto="1"/>
                </bottom>
                <vertical/>
                <horizontal/>
              </border>
            </x14:dxf>
          </x14:cfRule>
          <xm:sqref>AB44</xm:sqref>
        </x14:conditionalFormatting>
        <x14:conditionalFormatting xmlns:xm="http://schemas.microsoft.com/office/excel/2006/main">
          <x14:cfRule type="expression" priority="2473" id="{F3A0D777-B804-4CAF-9538-D2851DF9D9D2}">
            <xm:f>OR(results!$M$3="bmd",results!$M$3="ad")</xm:f>
            <x14:dxf>
              <font>
                <color auto="1"/>
              </font>
              <border>
                <left/>
                <right style="thin">
                  <color auto="1"/>
                </right>
                <top style="thin">
                  <color auto="1"/>
                </top>
                <bottom style="thin">
                  <color auto="1"/>
                </bottom>
                <vertical/>
                <horizontal/>
              </border>
            </x14:dxf>
          </x14:cfRule>
          <xm:sqref>AD42</xm:sqref>
        </x14:conditionalFormatting>
        <x14:conditionalFormatting xmlns:xm="http://schemas.microsoft.com/office/excel/2006/main">
          <x14:cfRule type="expression" priority="2472" id="{6592763B-241B-44DF-95FC-A5FFAF0D1A02}">
            <xm:f>OR(results!$M$3="bmd",results!$M$3="ad")</xm:f>
            <x14:dxf>
              <font>
                <color auto="1"/>
              </font>
              <border>
                <left/>
                <right style="thin">
                  <color auto="1"/>
                </right>
                <top style="thin">
                  <color auto="1"/>
                </top>
                <bottom style="thin">
                  <color auto="1"/>
                </bottom>
                <vertical/>
                <horizontal/>
              </border>
            </x14:dxf>
          </x14:cfRule>
          <xm:sqref>AF40</xm:sqref>
        </x14:conditionalFormatting>
        <x14:conditionalFormatting xmlns:xm="http://schemas.microsoft.com/office/excel/2006/main">
          <x14:cfRule type="expression" priority="2683" id="{5118C469-C30E-496E-894A-4C020F9BC406}">
            <xm:f>OR(results!$M$3="bmd",results!$M$3="ad")</xm:f>
            <x14:dxf>
              <font>
                <color auto="1"/>
              </font>
              <border>
                <left/>
                <right style="thin">
                  <color auto="1"/>
                </right>
                <top style="thin">
                  <color auto="1"/>
                </top>
                <bottom style="thin">
                  <color auto="1"/>
                </bottom>
                <vertical/>
                <horizontal/>
              </border>
            </x14:dxf>
          </x14:cfRule>
          <xm:sqref>R54</xm:sqref>
        </x14:conditionalFormatting>
        <x14:conditionalFormatting xmlns:xm="http://schemas.microsoft.com/office/excel/2006/main">
          <x14:cfRule type="expression" priority="2471" id="{9D45C687-48FF-4AF5-98F9-0AD2B111B138}">
            <xm:f>OR(results!$M$3="bmd",results!$M$3="ad")</xm:f>
            <x14:dxf>
              <font>
                <color auto="1"/>
              </font>
              <border>
                <left/>
                <right style="thin">
                  <color auto="1"/>
                </right>
                <top style="thin">
                  <color auto="1"/>
                </top>
                <bottom style="thin">
                  <color auto="1"/>
                </bottom>
                <vertical/>
                <horizontal/>
              </border>
            </x14:dxf>
          </x14:cfRule>
          <xm:sqref>P56</xm:sqref>
        </x14:conditionalFormatting>
        <x14:conditionalFormatting xmlns:xm="http://schemas.microsoft.com/office/excel/2006/main">
          <x14:cfRule type="expression" priority="2470" id="{FFD29ECD-90F5-4488-B2D6-423C67E470D9}">
            <xm:f>OR(results!$M$3="bmd",results!$M$3="ad")</xm:f>
            <x14:dxf>
              <font>
                <color auto="1"/>
              </font>
              <border>
                <left/>
                <right style="thin">
                  <color auto="1"/>
                </right>
                <top style="thin">
                  <color auto="1"/>
                </top>
                <bottom style="thin">
                  <color auto="1"/>
                </bottom>
                <vertical/>
                <horizontal/>
              </border>
            </x14:dxf>
          </x14:cfRule>
          <xm:sqref>T52</xm:sqref>
        </x14:conditionalFormatting>
        <x14:conditionalFormatting xmlns:xm="http://schemas.microsoft.com/office/excel/2006/main">
          <x14:cfRule type="expression" priority="2469" id="{B09ACCC2-2955-41C9-9298-1D04B46BFA31}">
            <xm:f>OR(results!$M$3="bmd",results!$M$3="ad")</xm:f>
            <x14:dxf>
              <font>
                <color auto="1"/>
              </font>
              <border>
                <left/>
                <right style="thin">
                  <color auto="1"/>
                </right>
                <top style="thin">
                  <color auto="1"/>
                </top>
                <bottom style="thin">
                  <color auto="1"/>
                </bottom>
                <vertical/>
                <horizontal/>
              </border>
            </x14:dxf>
          </x14:cfRule>
          <xm:sqref>F66</xm:sqref>
        </x14:conditionalFormatting>
        <x14:conditionalFormatting xmlns:xm="http://schemas.microsoft.com/office/excel/2006/main">
          <x14:cfRule type="expression" priority="2467" id="{41CF2760-7F9B-494A-B621-6D86221CCC3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T53:T54</xm:sqref>
        </x14:conditionalFormatting>
        <x14:conditionalFormatting xmlns:xm="http://schemas.microsoft.com/office/excel/2006/main">
          <x14:cfRule type="expression" priority="2465" id="{76E8BF94-2E4E-4069-9F12-5A25C2EB98B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T50:T51</xm:sqref>
        </x14:conditionalFormatting>
        <x14:conditionalFormatting xmlns:xm="http://schemas.microsoft.com/office/excel/2006/main">
          <x14:cfRule type="expression" priority="2463" id="{E67B5736-6505-4070-9389-37648483E4A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V48:V49</xm:sqref>
        </x14:conditionalFormatting>
        <x14:conditionalFormatting xmlns:xm="http://schemas.microsoft.com/office/excel/2006/main">
          <x14:cfRule type="expression" priority="2461" id="{E97846C0-73C0-413A-9DCE-8D309E36F16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X46:X47</xm:sqref>
        </x14:conditionalFormatting>
        <x14:conditionalFormatting xmlns:xm="http://schemas.microsoft.com/office/excel/2006/main">
          <x14:cfRule type="expression" priority="2459" id="{22FF48BE-E1C4-4585-8B51-02FA42665FE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Z44:Z45</xm:sqref>
        </x14:conditionalFormatting>
        <x14:conditionalFormatting xmlns:xm="http://schemas.microsoft.com/office/excel/2006/main">
          <x14:cfRule type="expression" priority="2457" id="{9F86D3DA-B471-4FE2-A3F7-E02CF10A4F1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AB43</xm:sqref>
        </x14:conditionalFormatting>
        <x14:conditionalFormatting xmlns:xm="http://schemas.microsoft.com/office/excel/2006/main">
          <x14:cfRule type="expression" priority="2455" id="{B7CCC5A0-874D-4AD1-A6E8-06CB1B6223F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AD40:AD41</xm:sqref>
        </x14:conditionalFormatting>
        <x14:conditionalFormatting xmlns:xm="http://schemas.microsoft.com/office/excel/2006/main">
          <x14:cfRule type="expression" priority="2453" id="{78BE3F94-78B9-4363-84AA-2EB7DEA3588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R52:R53</xm:sqref>
        </x14:conditionalFormatting>
        <x14:conditionalFormatting xmlns:xm="http://schemas.microsoft.com/office/excel/2006/main">
          <x14:cfRule type="expression" priority="2451" id="{8E713BD1-11AF-4C78-852B-E3A288AF38F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P54:P55</xm:sqref>
        </x14:conditionalFormatting>
        <x14:conditionalFormatting xmlns:xm="http://schemas.microsoft.com/office/excel/2006/main">
          <x14:cfRule type="expression" priority="2449" id="{9A48E0AB-75B7-4202-A9F1-EBA6450889F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N56:N57</xm:sqref>
        </x14:conditionalFormatting>
        <x14:conditionalFormatting xmlns:xm="http://schemas.microsoft.com/office/excel/2006/main">
          <x14:cfRule type="expression" priority="2447" id="{0898B761-9856-4E30-B089-985408ADFCD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L58:L59</xm:sqref>
        </x14:conditionalFormatting>
        <x14:conditionalFormatting xmlns:xm="http://schemas.microsoft.com/office/excel/2006/main">
          <x14:cfRule type="expression" priority="2445" id="{BBDDF224-69C6-4B8B-875F-B2128C1D9A1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J60:J61</xm:sqref>
        </x14:conditionalFormatting>
        <x14:conditionalFormatting xmlns:xm="http://schemas.microsoft.com/office/excel/2006/main">
          <x14:cfRule type="expression" priority="2443" id="{6E53A982-642C-4BEB-8E6D-884C9FCBA6C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H62:H63</xm:sqref>
        </x14:conditionalFormatting>
        <x14:conditionalFormatting xmlns:xm="http://schemas.microsoft.com/office/excel/2006/main">
          <x14:cfRule type="expression" priority="2441" id="{33646F16-0EF3-46EC-8677-3AE00DAE3008}">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F64:F65</xm:sqref>
        </x14:conditionalFormatting>
        <x14:conditionalFormatting xmlns:xm="http://schemas.microsoft.com/office/excel/2006/main">
          <x14:cfRule type="expression" priority="2439" id="{88019D70-3356-497F-8B87-8805CD341EE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F67:F68</xm:sqref>
        </x14:conditionalFormatting>
        <x14:conditionalFormatting xmlns:xm="http://schemas.microsoft.com/office/excel/2006/main">
          <x14:cfRule type="expression" priority="2437" id="{7560A805-FE42-451F-BDF6-2422F0EDAFA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R55:R56</xm:sqref>
        </x14:conditionalFormatting>
        <x14:conditionalFormatting xmlns:xm="http://schemas.microsoft.com/office/excel/2006/main">
          <x14:cfRule type="expression" priority="2435" id="{6FD04339-7365-47FC-9F86-C88CC2B03D0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P57:P58</xm:sqref>
        </x14:conditionalFormatting>
        <x14:conditionalFormatting xmlns:xm="http://schemas.microsoft.com/office/excel/2006/main">
          <x14:cfRule type="expression" priority="2433" id="{96B2EC5C-24B7-4DFD-814B-BFBCE722DEA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N59:N60</xm:sqref>
        </x14:conditionalFormatting>
        <x14:conditionalFormatting xmlns:xm="http://schemas.microsoft.com/office/excel/2006/main">
          <x14:cfRule type="expression" priority="2431" id="{A6AF0AD8-D549-4B97-B2A8-2089BB98A91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L61:L62</xm:sqref>
        </x14:conditionalFormatting>
        <x14:conditionalFormatting xmlns:xm="http://schemas.microsoft.com/office/excel/2006/main">
          <x14:cfRule type="expression" priority="2429" id="{7AD2CA27-5561-4241-903F-5771C6A5885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J63:J64</xm:sqref>
        </x14:conditionalFormatting>
        <x14:conditionalFormatting xmlns:xm="http://schemas.microsoft.com/office/excel/2006/main">
          <x14:cfRule type="expression" priority="2427" id="{FCB5DE5A-F250-47DD-A1FA-6E557F47EC9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H65:H66</xm:sqref>
        </x14:conditionalFormatting>
        <x14:conditionalFormatting xmlns:xm="http://schemas.microsoft.com/office/excel/2006/main">
          <x14:cfRule type="expression" priority="2425" id="{5929911A-0AA9-4BAE-884F-4F26DB2144B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V51:V52</xm:sqref>
        </x14:conditionalFormatting>
        <x14:conditionalFormatting xmlns:xm="http://schemas.microsoft.com/office/excel/2006/main">
          <x14:cfRule type="expression" priority="2423" id="{7E6EFA58-F5DC-4F74-B1E4-DC02A17BC6B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X49:X50</xm:sqref>
        </x14:conditionalFormatting>
        <x14:conditionalFormatting xmlns:xm="http://schemas.microsoft.com/office/excel/2006/main">
          <x14:cfRule type="expression" priority="2421" id="{0BF7530A-694F-4B73-8260-CC05F0B3B73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Z47:Z48</xm:sqref>
        </x14:conditionalFormatting>
        <x14:conditionalFormatting xmlns:xm="http://schemas.microsoft.com/office/excel/2006/main">
          <x14:cfRule type="expression" priority="2419" id="{FF8EBF34-6E09-4B56-BF97-E533715F420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AB45:AB46</xm:sqref>
        </x14:conditionalFormatting>
        <x14:conditionalFormatting xmlns:xm="http://schemas.microsoft.com/office/excel/2006/main">
          <x14:cfRule type="expression" priority="2417" id="{47C87D78-E846-49DC-A202-97E463A39DE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AD43:AD44</xm:sqref>
        </x14:conditionalFormatting>
        <x14:conditionalFormatting xmlns:xm="http://schemas.microsoft.com/office/excel/2006/main">
          <x14:cfRule type="expression" priority="2415" id="{ECF27A9F-86C7-47E8-926C-3518CE89FAF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AF41:AF42</xm:sqref>
        </x14:conditionalFormatting>
        <x14:conditionalFormatting xmlns:xm="http://schemas.microsoft.com/office/excel/2006/main">
          <x14:cfRule type="expression" priority="2392" id="{E43127BC-B985-4272-A451-C1DB668CB01D}">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E66</xm:sqref>
        </x14:conditionalFormatting>
        <x14:conditionalFormatting xmlns:xm="http://schemas.microsoft.com/office/excel/2006/main">
          <x14:cfRule type="expression" priority="2354" id="{A750E952-8656-4BFF-8825-50F171998E4A}">
            <xm:f>OR(results!$M$3="bmd",results!$M$3="ad")</xm:f>
            <x14:dxf>
              <fill>
                <patternFill>
                  <bgColor theme="5" tint="0.59996337778862885"/>
                </patternFill>
              </fill>
              <border>
                <left style="thin">
                  <color auto="1"/>
                </left>
                <right/>
                <top style="thin">
                  <color auto="1"/>
                </top>
                <bottom style="thin">
                  <color auto="1"/>
                </bottom>
                <vertical/>
                <horizontal/>
              </border>
            </x14:dxf>
          </x14:cfRule>
          <xm:sqref>I59</xm:sqref>
        </x14:conditionalFormatting>
        <x14:conditionalFormatting xmlns:xm="http://schemas.microsoft.com/office/excel/2006/main">
          <x14:cfRule type="expression" priority="2351" id="{AC9A25BE-F626-4AE2-99A7-59F4197B8C13}">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D64</xm:sqref>
        </x14:conditionalFormatting>
        <x14:conditionalFormatting xmlns:xm="http://schemas.microsoft.com/office/excel/2006/main">
          <x14:cfRule type="expression" priority="2348" id="{F209C2FC-6A22-4C23-8D59-56AE74B6C4C7}">
            <xm:f>OR(results!$M$3="bmd",results!$M$3="ad")</xm:f>
            <x14:dxf>
              <fill>
                <patternFill>
                  <bgColor theme="5" tint="0.59996337778862885"/>
                </patternFill>
              </fill>
              <border>
                <left style="thin">
                  <color auto="1"/>
                </left>
                <right/>
                <top style="thin">
                  <color auto="1"/>
                </top>
                <bottom style="thin">
                  <color auto="1"/>
                </bottom>
                <vertical/>
                <horizontal/>
              </border>
            </x14:dxf>
          </x14:cfRule>
          <xm:sqref>AA42</xm:sqref>
        </x14:conditionalFormatting>
        <x14:conditionalFormatting xmlns:xm="http://schemas.microsoft.com/office/excel/2006/main">
          <x14:cfRule type="expression" priority="2346" id="{B6D3A44A-D78F-4EA2-B7D3-99E803D2BD2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D69</xm:sqref>
        </x14:conditionalFormatting>
        <x14:conditionalFormatting xmlns:xm="http://schemas.microsoft.com/office/excel/2006/main">
          <x14:cfRule type="expression" priority="2342" id="{CBB7327B-16B5-4873-8C5D-7433A1B1FC26}">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D65</xm:sqref>
        </x14:conditionalFormatting>
        <x14:conditionalFormatting xmlns:xm="http://schemas.microsoft.com/office/excel/2006/main">
          <x14:cfRule type="expression" priority="2687" id="{E1CBE84E-71BF-419D-9B7C-EB5127850239}">
            <xm:f>OR(results!$M$3="bmd",results!$M$3="ad")</xm:f>
            <x14:dxf>
              <fill>
                <patternFill>
                  <bgColor theme="7" tint="0.39994506668294322"/>
                </patternFill>
              </fill>
              <border>
                <left/>
                <right style="thin">
                  <color auto="1"/>
                </right>
                <top style="thin">
                  <color auto="1"/>
                </top>
                <bottom style="thin">
                  <color auto="1"/>
                </bottom>
                <vertical/>
                <horizontal/>
              </border>
            </x14:dxf>
          </x14:cfRule>
          <xm:sqref>AF70</xm:sqref>
        </x14:conditionalFormatting>
        <x14:conditionalFormatting xmlns:xm="http://schemas.microsoft.com/office/excel/2006/main">
          <x14:cfRule type="expression" priority="2340" id="{C7CD4750-E3DA-46AF-8107-F74893B263FD}">
            <xm:f>OR(results!$M$3="bmd",results!$M$3="ad")</xm:f>
            <x14:dxf>
              <fill>
                <patternFill>
                  <bgColor theme="7" tint="0.39994506668294322"/>
                </patternFill>
              </fill>
              <border>
                <left/>
                <right style="thin">
                  <color auto="1"/>
                </right>
                <top style="thin">
                  <color auto="1"/>
                </top>
                <bottom style="thin">
                  <color auto="1"/>
                </bottom>
                <vertical/>
                <horizontal/>
              </border>
            </x14:dxf>
          </x14:cfRule>
          <xm:sqref>AD70</xm:sqref>
        </x14:conditionalFormatting>
        <x14:conditionalFormatting xmlns:xm="http://schemas.microsoft.com/office/excel/2006/main">
          <x14:cfRule type="expression" priority="2339" id="{8786A9C9-1D0F-4328-BA13-04C856F5FD83}">
            <xm:f>OR(results!$M$3="bmd",results!$M$3="ad")</xm:f>
            <x14:dxf>
              <fill>
                <patternFill>
                  <bgColor theme="7" tint="0.39994506668294322"/>
                </patternFill>
              </fill>
              <border>
                <left/>
                <right style="thin">
                  <color auto="1"/>
                </right>
                <top style="thin">
                  <color auto="1"/>
                </top>
                <bottom style="thin">
                  <color auto="1"/>
                </bottom>
                <vertical/>
                <horizontal/>
              </border>
            </x14:dxf>
          </x14:cfRule>
          <xm:sqref>AB70</xm:sqref>
        </x14:conditionalFormatting>
        <x14:conditionalFormatting xmlns:xm="http://schemas.microsoft.com/office/excel/2006/main">
          <x14:cfRule type="expression" priority="2338" id="{C9E33D40-8D4B-4091-A17C-4E91AE15AD03}">
            <xm:f>OR(results!$M$3="bmd",results!$M$3="ad")</xm:f>
            <x14:dxf>
              <fill>
                <patternFill>
                  <bgColor theme="7" tint="0.39994506668294322"/>
                </patternFill>
              </fill>
              <border>
                <left/>
                <right style="thin">
                  <color auto="1"/>
                </right>
                <top style="thin">
                  <color auto="1"/>
                </top>
                <bottom style="thin">
                  <color auto="1"/>
                </bottom>
                <vertical/>
                <horizontal/>
              </border>
            </x14:dxf>
          </x14:cfRule>
          <xm:sqref>Z70</xm:sqref>
        </x14:conditionalFormatting>
        <x14:conditionalFormatting xmlns:xm="http://schemas.microsoft.com/office/excel/2006/main">
          <x14:cfRule type="expression" priority="2337" id="{6F44928E-D0F6-4B6D-8DE5-F6E5193DE322}">
            <xm:f>OR(results!$M$3="bmd",results!$M$3="ad")</xm:f>
            <x14:dxf>
              <fill>
                <patternFill>
                  <bgColor theme="7" tint="0.39994506668294322"/>
                </patternFill>
              </fill>
              <border>
                <left/>
                <right style="thin">
                  <color auto="1"/>
                </right>
                <top style="thin">
                  <color auto="1"/>
                </top>
                <bottom style="thin">
                  <color auto="1"/>
                </bottom>
                <vertical/>
                <horizontal/>
              </border>
            </x14:dxf>
          </x14:cfRule>
          <xm:sqref>X70</xm:sqref>
        </x14:conditionalFormatting>
        <x14:conditionalFormatting xmlns:xm="http://schemas.microsoft.com/office/excel/2006/main">
          <x14:cfRule type="expression" priority="2336" id="{A3D3072C-92EE-46F0-894A-BD6D44198522}">
            <xm:f>OR(results!$M$3="bmd",results!$M$3="ad")</xm:f>
            <x14:dxf>
              <fill>
                <patternFill>
                  <bgColor theme="7" tint="0.39994506668294322"/>
                </patternFill>
              </fill>
              <border>
                <left/>
                <right style="thin">
                  <color auto="1"/>
                </right>
                <top style="thin">
                  <color auto="1"/>
                </top>
                <bottom style="thin">
                  <color auto="1"/>
                </bottom>
                <vertical/>
                <horizontal/>
              </border>
            </x14:dxf>
          </x14:cfRule>
          <xm:sqref>V70</xm:sqref>
        </x14:conditionalFormatting>
        <x14:conditionalFormatting xmlns:xm="http://schemas.microsoft.com/office/excel/2006/main">
          <x14:cfRule type="expression" priority="2335" id="{8155E807-766C-48CD-9073-9AA6A04D3F66}">
            <xm:f>OR(results!$M$3="bmd",results!$M$3="ad")</xm:f>
            <x14:dxf>
              <fill>
                <patternFill>
                  <bgColor theme="7" tint="0.39994506668294322"/>
                </patternFill>
              </fill>
              <border>
                <left/>
                <right style="thin">
                  <color auto="1"/>
                </right>
                <top style="thin">
                  <color auto="1"/>
                </top>
                <bottom style="thin">
                  <color auto="1"/>
                </bottom>
                <vertical/>
                <horizontal/>
              </border>
            </x14:dxf>
          </x14:cfRule>
          <xm:sqref>T70</xm:sqref>
        </x14:conditionalFormatting>
        <x14:conditionalFormatting xmlns:xm="http://schemas.microsoft.com/office/excel/2006/main">
          <x14:cfRule type="expression" priority="2334" id="{7A565F0D-3CBA-4DDD-A05E-375DF5D9BB4D}">
            <xm:f>OR(results!$M$3="bmd",results!$M$3="ad")</xm:f>
            <x14:dxf>
              <fill>
                <patternFill>
                  <bgColor theme="7" tint="0.39994506668294322"/>
                </patternFill>
              </fill>
              <border>
                <left/>
                <right style="thin">
                  <color auto="1"/>
                </right>
                <top style="thin">
                  <color auto="1"/>
                </top>
                <bottom style="thin">
                  <color auto="1"/>
                </bottom>
                <vertical/>
                <horizontal/>
              </border>
            </x14:dxf>
          </x14:cfRule>
          <xm:sqref>R70</xm:sqref>
        </x14:conditionalFormatting>
        <x14:conditionalFormatting xmlns:xm="http://schemas.microsoft.com/office/excel/2006/main">
          <x14:cfRule type="expression" priority="2333" id="{C69D7D75-5A1D-47E1-BDC0-188A8A3FAB33}">
            <xm:f>OR(results!$M$3="bmd",results!$M$3="ad")</xm:f>
            <x14:dxf>
              <fill>
                <patternFill>
                  <bgColor theme="7" tint="0.39994506668294322"/>
                </patternFill>
              </fill>
              <border>
                <left/>
                <right style="thin">
                  <color auto="1"/>
                </right>
                <top style="thin">
                  <color auto="1"/>
                </top>
                <bottom style="thin">
                  <color auto="1"/>
                </bottom>
                <vertical/>
                <horizontal/>
              </border>
            </x14:dxf>
          </x14:cfRule>
          <xm:sqref>P70</xm:sqref>
        </x14:conditionalFormatting>
        <x14:conditionalFormatting xmlns:xm="http://schemas.microsoft.com/office/excel/2006/main">
          <x14:cfRule type="expression" priority="2332" id="{FC556FE6-9591-4F5D-95D5-F612554CD9E7}">
            <xm:f>OR(results!$M$3="bmd",results!$M$3="ad")</xm:f>
            <x14:dxf>
              <fill>
                <patternFill>
                  <bgColor theme="7" tint="0.39994506668294322"/>
                </patternFill>
              </fill>
              <border>
                <left/>
                <right style="thin">
                  <color auto="1"/>
                </right>
                <top style="thin">
                  <color auto="1"/>
                </top>
                <bottom style="thin">
                  <color auto="1"/>
                </bottom>
                <vertical/>
                <horizontal/>
              </border>
            </x14:dxf>
          </x14:cfRule>
          <xm:sqref>N70</xm:sqref>
        </x14:conditionalFormatting>
        <x14:conditionalFormatting xmlns:xm="http://schemas.microsoft.com/office/excel/2006/main">
          <x14:cfRule type="expression" priority="2331" id="{475578B8-8AD2-4E39-8FAA-AAB0B4A30292}">
            <xm:f>OR(results!$M$3="bmd",results!$M$3="ad")</xm:f>
            <x14:dxf>
              <fill>
                <patternFill>
                  <bgColor theme="7" tint="0.39994506668294322"/>
                </patternFill>
              </fill>
              <border>
                <left/>
                <right style="thin">
                  <color auto="1"/>
                </right>
                <top style="thin">
                  <color auto="1"/>
                </top>
                <bottom style="thin">
                  <color auto="1"/>
                </bottom>
                <vertical/>
                <horizontal/>
              </border>
            </x14:dxf>
          </x14:cfRule>
          <xm:sqref>L70</xm:sqref>
        </x14:conditionalFormatting>
        <x14:conditionalFormatting xmlns:xm="http://schemas.microsoft.com/office/excel/2006/main">
          <x14:cfRule type="expression" priority="2330" id="{E9037674-8BA8-4A25-A02E-DA5684903E19}">
            <xm:f>OR(results!$M$3="bmd",results!$M$3="ad")</xm:f>
            <x14:dxf>
              <fill>
                <patternFill>
                  <bgColor theme="7" tint="0.39994506668294322"/>
                </patternFill>
              </fill>
              <border>
                <left/>
                <right style="thin">
                  <color auto="1"/>
                </right>
                <top style="thin">
                  <color auto="1"/>
                </top>
                <bottom style="thin">
                  <color auto="1"/>
                </bottom>
                <vertical/>
                <horizontal/>
              </border>
            </x14:dxf>
          </x14:cfRule>
          <xm:sqref>J70</xm:sqref>
        </x14:conditionalFormatting>
        <x14:conditionalFormatting xmlns:xm="http://schemas.microsoft.com/office/excel/2006/main">
          <x14:cfRule type="expression" priority="2329" id="{CED6F22E-3C49-420E-86E3-557FFB3B73E8}">
            <xm:f>OR(results!$M$3="bmd",results!$M$3="ad")</xm:f>
            <x14:dxf>
              <fill>
                <patternFill>
                  <bgColor theme="7" tint="0.39994506668294322"/>
                </patternFill>
              </fill>
              <border>
                <left/>
                <right style="thin">
                  <color auto="1"/>
                </right>
                <top style="thin">
                  <color auto="1"/>
                </top>
                <bottom style="thin">
                  <color auto="1"/>
                </bottom>
                <vertical/>
                <horizontal/>
              </border>
            </x14:dxf>
          </x14:cfRule>
          <xm:sqref>H70</xm:sqref>
        </x14:conditionalFormatting>
        <x14:conditionalFormatting xmlns:xm="http://schemas.microsoft.com/office/excel/2006/main">
          <x14:cfRule type="expression" priority="2328" id="{D7CC6034-3B5A-403D-8E2C-F1343454644C}">
            <xm:f>OR(results!$M$3="bmd",results!$M$3="ad")</xm:f>
            <x14:dxf>
              <fill>
                <patternFill>
                  <bgColor theme="7" tint="0.39994506668294322"/>
                </patternFill>
              </fill>
              <border>
                <left/>
                <right/>
                <top style="thin">
                  <color auto="1"/>
                </top>
                <bottom style="thin">
                  <color auto="1"/>
                </bottom>
                <vertical/>
                <horizontal/>
              </border>
            </x14:dxf>
          </x14:cfRule>
          <xm:sqref>E70</xm:sqref>
        </x14:conditionalFormatting>
        <x14:conditionalFormatting xmlns:xm="http://schemas.microsoft.com/office/excel/2006/main">
          <x14:cfRule type="expression" priority="2305" id="{2A13E341-4EAC-4716-B9BE-D2A38B0E1AE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P59</xm:sqref>
        </x14:conditionalFormatting>
        <x14:conditionalFormatting xmlns:xm="http://schemas.microsoft.com/office/excel/2006/main">
          <x14:cfRule type="expression" priority="2307" id="{B4587558-DF49-48FE-B1DE-73EC3688A376}">
            <xm:f>results!$M$3="Etest"</xm:f>
            <x14:dxf>
              <font>
                <color theme="5" tint="0.59996337778862885"/>
              </font>
              <fill>
                <patternFill>
                  <bgColor theme="5" tint="0.59996337778862885"/>
                </patternFill>
              </fill>
            </x14:dxf>
          </x14:cfRule>
          <xm:sqref>P59</xm:sqref>
        </x14:conditionalFormatting>
        <x14:conditionalFormatting xmlns:xm="http://schemas.microsoft.com/office/excel/2006/main">
          <x14:cfRule type="expression" priority="2300" id="{CB044325-365B-463C-88EA-72E661194B2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R57</xm:sqref>
        </x14:conditionalFormatting>
        <x14:conditionalFormatting xmlns:xm="http://schemas.microsoft.com/office/excel/2006/main">
          <x14:cfRule type="expression" priority="2302" id="{F4862105-684F-4EFF-8C3C-8A251BE4913E}">
            <xm:f>results!$M$3="Etest"</xm:f>
            <x14:dxf>
              <font>
                <color theme="5" tint="0.59996337778862885"/>
              </font>
              <fill>
                <patternFill>
                  <bgColor theme="5" tint="0.59996337778862885"/>
                </patternFill>
              </fill>
            </x14:dxf>
          </x14:cfRule>
          <xm:sqref>R57</xm:sqref>
        </x14:conditionalFormatting>
        <x14:conditionalFormatting xmlns:xm="http://schemas.microsoft.com/office/excel/2006/main">
          <x14:cfRule type="expression" priority="2295" id="{3ABCEC02-B1B9-491C-AB3A-999CFAC767F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T55</xm:sqref>
        </x14:conditionalFormatting>
        <x14:conditionalFormatting xmlns:xm="http://schemas.microsoft.com/office/excel/2006/main">
          <x14:cfRule type="expression" priority="2297" id="{3734B5DF-8205-4E29-8022-2D9AD433C7C5}">
            <xm:f>results!$M$3="Etest"</xm:f>
            <x14:dxf>
              <font>
                <color theme="5" tint="0.59996337778862885"/>
              </font>
              <fill>
                <patternFill>
                  <bgColor theme="5" tint="0.59996337778862885"/>
                </patternFill>
              </fill>
            </x14:dxf>
          </x14:cfRule>
          <xm:sqref>T55</xm:sqref>
        </x14:conditionalFormatting>
        <x14:conditionalFormatting xmlns:xm="http://schemas.microsoft.com/office/excel/2006/main">
          <x14:cfRule type="expression" priority="2290" id="{8972E19D-F474-4499-8A18-62BB02317BA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V53</xm:sqref>
        </x14:conditionalFormatting>
        <x14:conditionalFormatting xmlns:xm="http://schemas.microsoft.com/office/excel/2006/main">
          <x14:cfRule type="expression" priority="2292" id="{BABD3C42-BF98-496C-91C7-1B172EF3DEB6}">
            <xm:f>results!$M$3="Etest"</xm:f>
            <x14:dxf>
              <font>
                <color theme="5" tint="0.59996337778862885"/>
              </font>
              <fill>
                <patternFill>
                  <bgColor theme="5" tint="0.59996337778862885"/>
                </patternFill>
              </fill>
            </x14:dxf>
          </x14:cfRule>
          <xm:sqref>V53</xm:sqref>
        </x14:conditionalFormatting>
        <x14:conditionalFormatting xmlns:xm="http://schemas.microsoft.com/office/excel/2006/main">
          <x14:cfRule type="expression" priority="2285" id="{2F69DA61-A191-40A3-98ED-3E6BB169FF2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X51</xm:sqref>
        </x14:conditionalFormatting>
        <x14:conditionalFormatting xmlns:xm="http://schemas.microsoft.com/office/excel/2006/main">
          <x14:cfRule type="expression" priority="2287" id="{F54FC2DD-86F9-4196-BA20-3CCB46C1982F}">
            <xm:f>results!$M$3="Etest"</xm:f>
            <x14:dxf>
              <font>
                <color theme="5" tint="0.59996337778862885"/>
              </font>
              <fill>
                <patternFill>
                  <bgColor theme="5" tint="0.59996337778862885"/>
                </patternFill>
              </fill>
            </x14:dxf>
          </x14:cfRule>
          <xm:sqref>X51</xm:sqref>
        </x14:conditionalFormatting>
        <x14:conditionalFormatting xmlns:xm="http://schemas.microsoft.com/office/excel/2006/main">
          <x14:cfRule type="expression" priority="2280" id="{5119189C-BA54-4ADD-8659-9E76091224A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Z49</xm:sqref>
        </x14:conditionalFormatting>
        <x14:conditionalFormatting xmlns:xm="http://schemas.microsoft.com/office/excel/2006/main">
          <x14:cfRule type="expression" priority="2282" id="{5F15B1E3-7813-4DC8-BE13-B7B28B707706}">
            <xm:f>results!$M$3="Etest"</xm:f>
            <x14:dxf>
              <font>
                <color theme="5" tint="0.59996337778862885"/>
              </font>
              <fill>
                <patternFill>
                  <bgColor theme="5" tint="0.59996337778862885"/>
                </patternFill>
              </fill>
            </x14:dxf>
          </x14:cfRule>
          <xm:sqref>Z49</xm:sqref>
        </x14:conditionalFormatting>
        <x14:conditionalFormatting xmlns:xm="http://schemas.microsoft.com/office/excel/2006/main">
          <x14:cfRule type="expression" priority="2275" id="{A35D10BA-4D67-41F0-BE4D-A40254E74EC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AB47</xm:sqref>
        </x14:conditionalFormatting>
        <x14:conditionalFormatting xmlns:xm="http://schemas.microsoft.com/office/excel/2006/main">
          <x14:cfRule type="expression" priority="2277" id="{7E533531-49A4-42A0-9FC1-1DFF741B5FCF}">
            <xm:f>results!$M$3="Etest"</xm:f>
            <x14:dxf>
              <font>
                <color theme="5" tint="0.59996337778862885"/>
              </font>
              <fill>
                <patternFill>
                  <bgColor theme="5" tint="0.59996337778862885"/>
                </patternFill>
              </fill>
            </x14:dxf>
          </x14:cfRule>
          <xm:sqref>AB47</xm:sqref>
        </x14:conditionalFormatting>
        <x14:conditionalFormatting xmlns:xm="http://schemas.microsoft.com/office/excel/2006/main">
          <x14:cfRule type="expression" priority="2270" id="{3B23FBD8-B725-4983-A025-3712C94017C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AD45</xm:sqref>
        </x14:conditionalFormatting>
        <x14:conditionalFormatting xmlns:xm="http://schemas.microsoft.com/office/excel/2006/main">
          <x14:cfRule type="expression" priority="2272" id="{14324209-4BC6-4E19-9555-0AB9EC0E69C0}">
            <xm:f>results!$M$3="Etest"</xm:f>
            <x14:dxf>
              <font>
                <color theme="5" tint="0.59996337778862885"/>
              </font>
              <fill>
                <patternFill>
                  <bgColor theme="5" tint="0.59996337778862885"/>
                </patternFill>
              </fill>
            </x14:dxf>
          </x14:cfRule>
          <xm:sqref>AD45</xm:sqref>
        </x14:conditionalFormatting>
        <x14:conditionalFormatting xmlns:xm="http://schemas.microsoft.com/office/excel/2006/main">
          <x14:cfRule type="expression" priority="2265" id="{9CD7BA55-47BB-4634-AF63-BAA9F05F4DF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AF43</xm:sqref>
        </x14:conditionalFormatting>
        <x14:conditionalFormatting xmlns:xm="http://schemas.microsoft.com/office/excel/2006/main">
          <x14:cfRule type="expression" priority="2267" id="{4A882022-E364-47D7-9F05-7148EB5C6021}">
            <xm:f>results!$M$3="Etest"</xm:f>
            <x14:dxf>
              <font>
                <color theme="5" tint="0.59996337778862885"/>
              </font>
              <fill>
                <patternFill>
                  <bgColor theme="5" tint="0.59996337778862885"/>
                </patternFill>
              </fill>
            </x14:dxf>
          </x14:cfRule>
          <xm:sqref>AF43</xm:sqref>
        </x14:conditionalFormatting>
        <x14:conditionalFormatting xmlns:xm="http://schemas.microsoft.com/office/excel/2006/main">
          <x14:cfRule type="expression" priority="1403" id="{F3F92484-0910-4C8F-B9F5-8F951D631F2C}">
            <xm:f>OR(results!$M$3="bmd",results!$M$3="ad")</xm:f>
            <x14:dxf>
              <font>
                <color theme="0"/>
              </font>
              <border>
                <left style="thin">
                  <color auto="1"/>
                </left>
                <right/>
                <top style="thin">
                  <color auto="1"/>
                </top>
                <bottom style="thin">
                  <color auto="1"/>
                </bottom>
                <vertical/>
                <horizontal/>
              </border>
            </x14:dxf>
          </x14:cfRule>
          <xm:sqref>AC148</xm:sqref>
        </x14:conditionalFormatting>
        <x14:conditionalFormatting xmlns:xm="http://schemas.microsoft.com/office/excel/2006/main">
          <x14:cfRule type="expression" priority="1402" id="{0FAB7B60-30C2-4850-9F79-9039B33B05B0}">
            <xm:f>OR(results!$M$3="bmd",results!$M$3="ad")</xm:f>
            <x14:dxf>
              <font>
                <color theme="0"/>
              </font>
              <border>
                <left style="thin">
                  <color auto="1"/>
                </left>
                <right/>
                <top style="thin">
                  <color auto="1"/>
                </top>
                <bottom style="thin">
                  <color auto="1"/>
                </bottom>
                <vertical/>
                <horizontal/>
              </border>
            </x14:dxf>
          </x14:cfRule>
          <xm:sqref>AA148</xm:sqref>
        </x14:conditionalFormatting>
        <x14:conditionalFormatting xmlns:xm="http://schemas.microsoft.com/office/excel/2006/main">
          <x14:cfRule type="expression" priority="1401" id="{206FE184-44AD-4744-A833-5A2800C94871}">
            <xm:f>OR(results!$M$3="bmd",results!$M$3="ad")</xm:f>
            <x14:dxf>
              <font>
                <color theme="0"/>
              </font>
              <border>
                <left style="thin">
                  <color auto="1"/>
                </left>
                <right/>
                <top style="thin">
                  <color auto="1"/>
                </top>
                <bottom style="thin">
                  <color auto="1"/>
                </bottom>
                <vertical/>
                <horizontal/>
              </border>
            </x14:dxf>
          </x14:cfRule>
          <xm:sqref>Y148</xm:sqref>
        </x14:conditionalFormatting>
        <x14:conditionalFormatting xmlns:xm="http://schemas.microsoft.com/office/excel/2006/main">
          <x14:cfRule type="expression" priority="1400" id="{46D96534-297E-4256-A08F-8AE514F65D3E}">
            <xm:f>OR(results!$M$3="bmd",results!$M$3="ad")</xm:f>
            <x14:dxf>
              <font>
                <color theme="0"/>
              </font>
              <border>
                <left style="thin">
                  <color auto="1"/>
                </left>
                <right/>
                <top style="thin">
                  <color auto="1"/>
                </top>
                <bottom style="thin">
                  <color auto="1"/>
                </bottom>
                <vertical/>
                <horizontal/>
              </border>
            </x14:dxf>
          </x14:cfRule>
          <xm:sqref>W148</xm:sqref>
        </x14:conditionalFormatting>
        <x14:conditionalFormatting xmlns:xm="http://schemas.microsoft.com/office/excel/2006/main">
          <x14:cfRule type="expression" priority="1399" id="{125F8425-8D57-47CE-BD43-CC3BC4DA5BE7}">
            <xm:f>OR(results!$M$3="bmd",results!$M$3="ad")</xm:f>
            <x14:dxf>
              <font>
                <color theme="0"/>
              </font>
              <border>
                <left style="thin">
                  <color auto="1"/>
                </left>
                <right/>
                <top style="thin">
                  <color auto="1"/>
                </top>
                <bottom style="thin">
                  <color auto="1"/>
                </bottom>
                <vertical/>
                <horizontal/>
              </border>
            </x14:dxf>
          </x14:cfRule>
          <xm:sqref>U148</xm:sqref>
        </x14:conditionalFormatting>
        <x14:conditionalFormatting xmlns:xm="http://schemas.microsoft.com/office/excel/2006/main">
          <x14:cfRule type="expression" priority="1398" id="{EF58DEDC-D9E5-419E-A422-96EDAD5B8974}">
            <xm:f>OR(results!$M$3="bmd",results!$M$3="ad")</xm:f>
            <x14:dxf>
              <font>
                <color theme="0"/>
              </font>
              <border>
                <left style="thin">
                  <color auto="1"/>
                </left>
                <right/>
                <top style="thin">
                  <color auto="1"/>
                </top>
                <bottom style="thin">
                  <color auto="1"/>
                </bottom>
                <vertical/>
                <horizontal/>
              </border>
            </x14:dxf>
          </x14:cfRule>
          <xm:sqref>S148</xm:sqref>
        </x14:conditionalFormatting>
        <x14:conditionalFormatting xmlns:xm="http://schemas.microsoft.com/office/excel/2006/main">
          <x14:cfRule type="expression" priority="1397" id="{D1E54535-E92A-433E-A980-3DEF9803FCEC}">
            <xm:f>OR(results!$M$3="bmd",results!$M$3="ad")</xm:f>
            <x14:dxf>
              <font>
                <color theme="0"/>
              </font>
              <border>
                <left style="thin">
                  <color auto="1"/>
                </left>
                <right/>
                <top style="thin">
                  <color auto="1"/>
                </top>
                <bottom style="thin">
                  <color auto="1"/>
                </bottom>
                <vertical/>
                <horizontal/>
              </border>
            </x14:dxf>
          </x14:cfRule>
          <xm:sqref>Q148</xm:sqref>
        </x14:conditionalFormatting>
        <x14:conditionalFormatting xmlns:xm="http://schemas.microsoft.com/office/excel/2006/main">
          <x14:cfRule type="expression" priority="1396" id="{8154A7BC-116C-424E-81B3-7A52C7A70319}">
            <xm:f>OR(results!$M$3="bmd",results!$M$3="ad")</xm:f>
            <x14:dxf>
              <font>
                <color theme="0"/>
              </font>
              <border>
                <left style="thin">
                  <color auto="1"/>
                </left>
                <right/>
                <top style="thin">
                  <color auto="1"/>
                </top>
                <bottom style="thin">
                  <color auto="1"/>
                </bottom>
                <vertical/>
                <horizontal/>
              </border>
            </x14:dxf>
          </x14:cfRule>
          <xm:sqref>O148</xm:sqref>
        </x14:conditionalFormatting>
        <x14:conditionalFormatting xmlns:xm="http://schemas.microsoft.com/office/excel/2006/main">
          <x14:cfRule type="expression" priority="1395" id="{8000C1A3-7FCD-42BD-8FD7-4168ABA601D6}">
            <xm:f>OR(results!$M$3="bmd",results!$M$3="ad")</xm:f>
            <x14:dxf>
              <font>
                <color theme="0"/>
              </font>
              <border>
                <left style="thin">
                  <color auto="1"/>
                </left>
                <right/>
                <top style="thin">
                  <color auto="1"/>
                </top>
                <bottom style="thin">
                  <color auto="1"/>
                </bottom>
                <vertical/>
                <horizontal/>
              </border>
            </x14:dxf>
          </x14:cfRule>
          <xm:sqref>M148</xm:sqref>
        </x14:conditionalFormatting>
        <x14:conditionalFormatting xmlns:xm="http://schemas.microsoft.com/office/excel/2006/main">
          <x14:cfRule type="expression" priority="1394" id="{9AFFA8D9-4EB2-412B-84CC-A54971A1DA92}">
            <xm:f>OR(results!$M$3="bmd",results!$M$3="ad")</xm:f>
            <x14:dxf>
              <font>
                <color theme="0"/>
              </font>
              <border>
                <left style="thin">
                  <color auto="1"/>
                </left>
                <right/>
                <top style="thin">
                  <color auto="1"/>
                </top>
                <bottom style="thin">
                  <color auto="1"/>
                </bottom>
                <vertical/>
                <horizontal/>
              </border>
            </x14:dxf>
          </x14:cfRule>
          <xm:sqref>K148</xm:sqref>
        </x14:conditionalFormatting>
        <x14:conditionalFormatting xmlns:xm="http://schemas.microsoft.com/office/excel/2006/main">
          <x14:cfRule type="expression" priority="1393" id="{C996B5C9-F312-4243-AD1C-15E4D98B511B}">
            <xm:f>OR(results!$M$3="bmd",results!$M$3="ad")</xm:f>
            <x14:dxf>
              <font>
                <color theme="0"/>
              </font>
              <border>
                <left style="thin">
                  <color auto="1"/>
                </left>
                <right/>
                <top style="thin">
                  <color auto="1"/>
                </top>
                <bottom style="thin">
                  <color auto="1"/>
                </bottom>
                <vertical/>
                <horizontal/>
              </border>
            </x14:dxf>
          </x14:cfRule>
          <xm:sqref>I148</xm:sqref>
        </x14:conditionalFormatting>
        <x14:conditionalFormatting xmlns:xm="http://schemas.microsoft.com/office/excel/2006/main">
          <x14:cfRule type="expression" priority="1392" id="{09021625-706E-454E-90EF-98E29F63E33A}">
            <xm:f>OR(results!$M$3="bmd",results!$M$3="ad")</xm:f>
            <x14:dxf>
              <font>
                <color theme="0"/>
              </font>
              <border>
                <left style="thin">
                  <color auto="1"/>
                </left>
                <right/>
                <top style="thin">
                  <color auto="1"/>
                </top>
                <bottom style="thin">
                  <color auto="1"/>
                </bottom>
                <vertical/>
                <horizontal/>
              </border>
            </x14:dxf>
          </x14:cfRule>
          <xm:sqref>G148</xm:sqref>
        </x14:conditionalFormatting>
        <x14:conditionalFormatting xmlns:xm="http://schemas.microsoft.com/office/excel/2006/main">
          <x14:cfRule type="expression" priority="1391" id="{F3751D2A-8907-483F-AE6D-8061D02CC66A}">
            <xm:f>OR(results!$M$3="bmd",results!$M$3="ad")</xm:f>
            <x14:dxf>
              <font>
                <color theme="0"/>
              </font>
              <border>
                <left/>
                <right/>
                <top style="thin">
                  <color auto="1"/>
                </top>
                <bottom style="thin">
                  <color auto="1"/>
                </bottom>
                <vertical/>
                <horizontal/>
              </border>
            </x14:dxf>
          </x14:cfRule>
          <xm:sqref>E148</xm:sqref>
        </x14:conditionalFormatting>
        <x14:conditionalFormatting xmlns:xm="http://schemas.microsoft.com/office/excel/2006/main">
          <x14:cfRule type="expression" priority="1390" id="{6ED0B20F-BEC4-443E-9A76-F92649CCAFF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AE149</xm:sqref>
        </x14:conditionalFormatting>
        <x14:conditionalFormatting xmlns:xm="http://schemas.microsoft.com/office/excel/2006/main">
          <x14:cfRule type="expression" priority="1389" id="{4EAFBE4E-E884-498B-B0B1-0D43B14F7FD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AC149</xm:sqref>
        </x14:conditionalFormatting>
        <x14:conditionalFormatting xmlns:xm="http://schemas.microsoft.com/office/excel/2006/main">
          <x14:cfRule type="expression" priority="1388" id="{9598BD0F-B1C4-485B-B1C2-A037B6B6F61B}">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AA149</xm:sqref>
        </x14:conditionalFormatting>
        <x14:conditionalFormatting xmlns:xm="http://schemas.microsoft.com/office/excel/2006/main">
          <x14:cfRule type="expression" priority="1387" stopIfTrue="1" id="{44FD08C1-814D-4AA7-86CD-7B6F9BEC68A6}">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Y149</xm:sqref>
        </x14:conditionalFormatting>
        <x14:conditionalFormatting xmlns:xm="http://schemas.microsoft.com/office/excel/2006/main">
          <x14:cfRule type="expression" priority="1386" id="{D1C4B17F-135C-47A1-857C-F24872C9611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W149</xm:sqref>
        </x14:conditionalFormatting>
        <x14:conditionalFormatting xmlns:xm="http://schemas.microsoft.com/office/excel/2006/main">
          <x14:cfRule type="expression" priority="1385" id="{B10A3782-C055-47EC-ACEF-E62428A9216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U149</xm:sqref>
        </x14:conditionalFormatting>
        <x14:conditionalFormatting xmlns:xm="http://schemas.microsoft.com/office/excel/2006/main">
          <x14:cfRule type="expression" priority="1384" id="{DA1EFA4A-5086-4688-9C5C-55E5BA02717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S149</xm:sqref>
        </x14:conditionalFormatting>
        <x14:conditionalFormatting xmlns:xm="http://schemas.microsoft.com/office/excel/2006/main">
          <x14:cfRule type="expression" priority="1383" id="{7884DF94-6F40-4CAA-B1AF-C333037605E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Q149</xm:sqref>
        </x14:conditionalFormatting>
        <x14:conditionalFormatting xmlns:xm="http://schemas.microsoft.com/office/excel/2006/main">
          <x14:cfRule type="expression" priority="1382" id="{DDB1B5F3-6738-496C-920C-EAB7694B024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O149</xm:sqref>
        </x14:conditionalFormatting>
        <x14:conditionalFormatting xmlns:xm="http://schemas.microsoft.com/office/excel/2006/main">
          <x14:cfRule type="expression" priority="1381" id="{B83646DE-0283-4A1C-A667-1EBB31068EE6}">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M149</xm:sqref>
        </x14:conditionalFormatting>
        <x14:conditionalFormatting xmlns:xm="http://schemas.microsoft.com/office/excel/2006/main">
          <x14:cfRule type="expression" priority="1380" id="{118C290F-5ACF-4751-9F88-0563B398C936}">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K149</xm:sqref>
        </x14:conditionalFormatting>
        <x14:conditionalFormatting xmlns:xm="http://schemas.microsoft.com/office/excel/2006/main">
          <x14:cfRule type="expression" priority="1379" id="{E7707DA1-5BCF-457E-BC7C-84B862B07A5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I149</xm:sqref>
        </x14:conditionalFormatting>
        <x14:conditionalFormatting xmlns:xm="http://schemas.microsoft.com/office/excel/2006/main">
          <x14:cfRule type="expression" priority="1378" id="{82200C58-65CF-4B60-949C-0EDAD0026D8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G149</xm:sqref>
        </x14:conditionalFormatting>
        <x14:conditionalFormatting xmlns:xm="http://schemas.microsoft.com/office/excel/2006/main">
          <x14:cfRule type="expression" priority="1377" id="{7BCA0C97-C0DB-4540-8EE3-418D86FD9FC1}">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E149</xm:sqref>
        </x14:conditionalFormatting>
        <x14:conditionalFormatting xmlns:xm="http://schemas.microsoft.com/office/excel/2006/main">
          <x14:cfRule type="expression" priority="1376" id="{90C0D512-51EC-446B-8987-866BC02785C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G179</xm:sqref>
        </x14:conditionalFormatting>
        <x14:conditionalFormatting xmlns:xm="http://schemas.microsoft.com/office/excel/2006/main">
          <x14:cfRule type="expression" priority="1375" id="{B31482B3-0438-46C7-A803-0931EC76240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I179</xm:sqref>
        </x14:conditionalFormatting>
        <x14:conditionalFormatting xmlns:xm="http://schemas.microsoft.com/office/excel/2006/main">
          <x14:cfRule type="expression" priority="1374" id="{B36B3B2F-8EB7-46EC-9BF8-8FE877CBD25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K179</xm:sqref>
        </x14:conditionalFormatting>
        <x14:conditionalFormatting xmlns:xm="http://schemas.microsoft.com/office/excel/2006/main">
          <x14:cfRule type="expression" priority="1373" id="{490B5D5A-B0B1-4DF9-AF90-94DA2F4CEBE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M179</xm:sqref>
        </x14:conditionalFormatting>
        <x14:conditionalFormatting xmlns:xm="http://schemas.microsoft.com/office/excel/2006/main">
          <x14:cfRule type="expression" priority="1372" id="{144FEB13-6521-4413-86D9-9BABD48EC82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O179</xm:sqref>
        </x14:conditionalFormatting>
        <x14:conditionalFormatting xmlns:xm="http://schemas.microsoft.com/office/excel/2006/main">
          <x14:cfRule type="expression" priority="1371" id="{14F0EE7C-F71B-47A5-977A-A7C1A4B486AB}">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Q179</xm:sqref>
        </x14:conditionalFormatting>
        <x14:conditionalFormatting xmlns:xm="http://schemas.microsoft.com/office/excel/2006/main">
          <x14:cfRule type="expression" priority="1370" id="{04B2E100-542C-4580-9479-91D41F5F6ED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S179</xm:sqref>
        </x14:conditionalFormatting>
        <x14:conditionalFormatting xmlns:xm="http://schemas.microsoft.com/office/excel/2006/main">
          <x14:cfRule type="expression" priority="1369" id="{4781CB7A-9079-42D8-8B57-23E743D8D68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U179</xm:sqref>
        </x14:conditionalFormatting>
        <x14:conditionalFormatting xmlns:xm="http://schemas.microsoft.com/office/excel/2006/main">
          <x14:cfRule type="expression" priority="1368" id="{64DF3384-7BD4-4817-95AF-FAA9219C29E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W179</xm:sqref>
        </x14:conditionalFormatting>
        <x14:conditionalFormatting xmlns:xm="http://schemas.microsoft.com/office/excel/2006/main">
          <x14:cfRule type="expression" priority="1367" id="{17C4E44E-CD9F-4D8F-A952-5EACD9196B6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Y179</xm:sqref>
        </x14:conditionalFormatting>
        <x14:conditionalFormatting xmlns:xm="http://schemas.microsoft.com/office/excel/2006/main">
          <x14:cfRule type="expression" priority="1366" id="{442CF44F-9544-497C-A5E5-1FA326C42BFF}">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AA179</xm:sqref>
        </x14:conditionalFormatting>
        <x14:conditionalFormatting xmlns:xm="http://schemas.microsoft.com/office/excel/2006/main">
          <x14:cfRule type="expression" priority="1365" id="{E9138E29-D75A-4C1E-8FBE-DD7BB799839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AC179</xm:sqref>
        </x14:conditionalFormatting>
        <x14:conditionalFormatting xmlns:xm="http://schemas.microsoft.com/office/excel/2006/main">
          <x14:cfRule type="expression" priority="1364" id="{1B9C9B49-DD4E-4A72-AED4-EBF57D739ABF}">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AE179</xm:sqref>
        </x14:conditionalFormatting>
        <x14:conditionalFormatting xmlns:xm="http://schemas.microsoft.com/office/excel/2006/main">
          <x14:cfRule type="expression" priority="1410" id="{48BF8A6D-564A-4082-A45F-F62FBDE5DFBB}">
            <xm:f>OR(results!$M$3="bmd",results!$M$3="ad")</xm:f>
            <x14:dxf>
              <fill>
                <patternFill>
                  <bgColor theme="5" tint="0.59996337778862885"/>
                </patternFill>
              </fill>
              <border>
                <left style="thin">
                  <color auto="1"/>
                </left>
                <right/>
                <top style="thin">
                  <color auto="1"/>
                </top>
                <bottom style="thin">
                  <color auto="1"/>
                </bottom>
                <vertical/>
                <horizontal/>
              </border>
            </x14:dxf>
          </x14:cfRule>
          <xm:sqref>E150</xm:sqref>
        </x14:conditionalFormatting>
        <x14:conditionalFormatting xmlns:xm="http://schemas.microsoft.com/office/excel/2006/main">
          <x14:cfRule type="expression" priority="1360" id="{66426480-E4C1-4526-969C-246CB2CA6DE1}">
            <xm:f>OR(results!$M$3="bmd",results!$M$3="ad")</xm:f>
            <x14:dxf>
              <fill>
                <patternFill>
                  <bgColor theme="5" tint="0.59996337778862885"/>
                </patternFill>
              </fill>
              <border>
                <left style="thin">
                  <color auto="1"/>
                </left>
                <right/>
                <top style="thin">
                  <color auto="1"/>
                </top>
                <bottom style="thin">
                  <color auto="1"/>
                </bottom>
                <vertical/>
                <horizontal/>
              </border>
            </x14:dxf>
          </x14:cfRule>
          <xm:sqref>G151:G171</xm:sqref>
        </x14:conditionalFormatting>
        <x14:conditionalFormatting xmlns:xm="http://schemas.microsoft.com/office/excel/2006/main">
          <x14:cfRule type="expression" priority="1357" id="{9214EA86-B019-4DB2-9C5F-0A9624D78F3C}">
            <xm:f>OR(results!$M$3="bmd",results!$M$3="ad")</xm:f>
            <x14:dxf>
              <fill>
                <patternFill>
                  <bgColor theme="5" tint="0.59996337778862885"/>
                </patternFill>
              </fill>
              <border>
                <left style="thin">
                  <color auto="1"/>
                </left>
                <right/>
                <top style="thin">
                  <color auto="1"/>
                </top>
                <bottom style="thin">
                  <color auto="1"/>
                </bottom>
                <vertical/>
                <horizontal/>
              </border>
            </x14:dxf>
          </x14:cfRule>
          <xm:sqref>I151:I168</xm:sqref>
        </x14:conditionalFormatting>
        <x14:conditionalFormatting xmlns:xm="http://schemas.microsoft.com/office/excel/2006/main">
          <x14:cfRule type="expression" priority="1354" id="{34B31A95-82F9-4278-8A01-51FB8DE6EE2A}">
            <xm:f>OR(results!$M$3="bmd",results!$M$3="ad")</xm:f>
            <x14:dxf>
              <fill>
                <patternFill>
                  <bgColor theme="5" tint="0.59996337778862885"/>
                </patternFill>
              </fill>
              <border>
                <left style="thin">
                  <color auto="1"/>
                </left>
                <right/>
                <top style="thin">
                  <color auto="1"/>
                </top>
                <bottom style="thin">
                  <color auto="1"/>
                </bottom>
                <vertical/>
                <horizontal/>
              </border>
            </x14:dxf>
          </x14:cfRule>
          <xm:sqref>K151:K167</xm:sqref>
        </x14:conditionalFormatting>
        <x14:conditionalFormatting xmlns:xm="http://schemas.microsoft.com/office/excel/2006/main">
          <x14:cfRule type="expression" priority="1351" id="{50BF67F0-F4A1-4E78-91D7-FF5E44D5F03B}">
            <xm:f>OR(results!$M$3="bmd",results!$M$3="ad")</xm:f>
            <x14:dxf>
              <fill>
                <patternFill>
                  <bgColor theme="5" tint="0.59996337778862885"/>
                </patternFill>
              </fill>
              <border>
                <left style="thin">
                  <color auto="1"/>
                </left>
                <right/>
                <top style="thin">
                  <color auto="1"/>
                </top>
                <bottom style="thin">
                  <color auto="1"/>
                </bottom>
                <vertical/>
                <horizontal/>
              </border>
            </x14:dxf>
          </x14:cfRule>
          <xm:sqref>M151:M165</xm:sqref>
        </x14:conditionalFormatting>
        <x14:conditionalFormatting xmlns:xm="http://schemas.microsoft.com/office/excel/2006/main">
          <x14:cfRule type="expression" priority="1348" id="{CF216294-0A6A-4C34-9A83-B531652B34A1}">
            <xm:f>OR(results!$M$3="bmd",results!$M$3="ad")</xm:f>
            <x14:dxf>
              <fill>
                <patternFill>
                  <bgColor theme="5" tint="0.59996337778862885"/>
                </patternFill>
              </fill>
              <border>
                <left style="thin">
                  <color auto="1"/>
                </left>
                <right/>
                <top style="thin">
                  <color auto="1"/>
                </top>
                <bottom style="thin">
                  <color auto="1"/>
                </bottom>
                <vertical/>
                <horizontal/>
              </border>
            </x14:dxf>
          </x14:cfRule>
          <xm:sqref>O151:O163</xm:sqref>
        </x14:conditionalFormatting>
        <x14:conditionalFormatting xmlns:xm="http://schemas.microsoft.com/office/excel/2006/main">
          <x14:cfRule type="expression" priority="1345" id="{EDD6CEE4-B718-4461-81A8-560179A68ACB}">
            <xm:f>OR(results!$M$3="bmd",results!$M$3="ad")</xm:f>
            <x14:dxf>
              <fill>
                <patternFill>
                  <bgColor theme="5" tint="0.59996337778862885"/>
                </patternFill>
              </fill>
              <border>
                <left style="thin">
                  <color auto="1"/>
                </left>
                <right/>
                <top style="thin">
                  <color auto="1"/>
                </top>
                <bottom style="thin">
                  <color auto="1"/>
                </bottom>
                <vertical/>
                <horizontal/>
              </border>
            </x14:dxf>
          </x14:cfRule>
          <xm:sqref>Q151:Q161</xm:sqref>
        </x14:conditionalFormatting>
        <x14:conditionalFormatting xmlns:xm="http://schemas.microsoft.com/office/excel/2006/main">
          <x14:cfRule type="expression" priority="1342" id="{DC379E3C-D148-4066-A8F5-299B9F99DDEB}">
            <xm:f>OR(results!$M$3="bmd",results!$M$3="ad")</xm:f>
            <x14:dxf>
              <fill>
                <patternFill>
                  <bgColor theme="5" tint="0.59996337778862885"/>
                </patternFill>
              </fill>
              <border>
                <left style="thin">
                  <color auto="1"/>
                </left>
                <right/>
                <top style="thin">
                  <color auto="1"/>
                </top>
                <bottom style="thin">
                  <color auto="1"/>
                </bottom>
                <vertical/>
                <horizontal/>
              </border>
            </x14:dxf>
          </x14:cfRule>
          <xm:sqref>S151:S159</xm:sqref>
        </x14:conditionalFormatting>
        <x14:conditionalFormatting xmlns:xm="http://schemas.microsoft.com/office/excel/2006/main">
          <x14:cfRule type="expression" priority="1339" id="{8AFF7386-9884-4EF2-BE08-B41BAF966989}">
            <xm:f>OR(results!$M$3="bmd",results!$M$3="ad")</xm:f>
            <x14:dxf>
              <fill>
                <patternFill>
                  <bgColor theme="5" tint="0.59996337778862885"/>
                </patternFill>
              </fill>
              <border>
                <left style="thin">
                  <color auto="1"/>
                </left>
                <right/>
                <top style="thin">
                  <color auto="1"/>
                </top>
                <bottom style="thin">
                  <color auto="1"/>
                </bottom>
                <vertical/>
                <horizontal/>
              </border>
            </x14:dxf>
          </x14:cfRule>
          <xm:sqref>U151:U157</xm:sqref>
        </x14:conditionalFormatting>
        <x14:conditionalFormatting xmlns:xm="http://schemas.microsoft.com/office/excel/2006/main">
          <x14:cfRule type="expression" priority="1336" id="{663AA56E-50EB-459B-8F87-7EB1326B3E4B}">
            <xm:f>OR(results!$M$3="bmd",results!$M$3="ad")</xm:f>
            <x14:dxf>
              <fill>
                <patternFill>
                  <bgColor theme="5" tint="0.59996337778862885"/>
                </patternFill>
              </fill>
              <border>
                <left style="thin">
                  <color auto="1"/>
                </left>
                <right/>
                <top style="thin">
                  <color auto="1"/>
                </top>
                <bottom style="thin">
                  <color auto="1"/>
                </bottom>
                <vertical/>
                <horizontal/>
              </border>
            </x14:dxf>
          </x14:cfRule>
          <xm:sqref>W151:W155</xm:sqref>
        </x14:conditionalFormatting>
        <x14:conditionalFormatting xmlns:xm="http://schemas.microsoft.com/office/excel/2006/main">
          <x14:cfRule type="expression" priority="1333" id="{F658A933-0D97-4DDA-824E-78C1AB9EA94C}">
            <xm:f>OR(results!$M$3="bmd",results!$M$3="ad")</xm:f>
            <x14:dxf>
              <fill>
                <patternFill>
                  <bgColor theme="5" tint="0.59996337778862885"/>
                </patternFill>
              </fill>
              <border>
                <left style="thin">
                  <color auto="1"/>
                </left>
                <right/>
                <top style="thin">
                  <color auto="1"/>
                </top>
                <bottom style="thin">
                  <color auto="1"/>
                </bottom>
                <vertical/>
                <horizontal/>
              </border>
            </x14:dxf>
          </x14:cfRule>
          <xm:sqref>Y151:Y153</xm:sqref>
        </x14:conditionalFormatting>
        <x14:conditionalFormatting xmlns:xm="http://schemas.microsoft.com/office/excel/2006/main">
          <x14:cfRule type="expression" priority="1330" id="{598B5F71-1435-4F7A-B489-4626C91820BD}">
            <xm:f>OR(results!$M$3="bmd",results!$M$3="ad")</xm:f>
            <x14:dxf>
              <fill>
                <patternFill>
                  <bgColor theme="5" tint="0.59996337778862885"/>
                </patternFill>
              </fill>
              <border>
                <left style="thin">
                  <color auto="1"/>
                </left>
                <right/>
                <top style="thin">
                  <color auto="1"/>
                </top>
                <bottom style="thin">
                  <color auto="1"/>
                </bottom>
                <vertical/>
                <horizontal/>
              </border>
            </x14:dxf>
          </x14:cfRule>
          <xm:sqref>AA151</xm:sqref>
        </x14:conditionalFormatting>
        <x14:conditionalFormatting xmlns:xm="http://schemas.microsoft.com/office/excel/2006/main">
          <x14:cfRule type="expression" priority="1327" id="{E0E9E529-1479-421A-8527-ED1C133C89AF}">
            <xm:f>OR(results!$M$3="bmd",results!$M$3="ad")</xm:f>
            <x14:dxf>
              <fill>
                <patternFill>
                  <bgColor theme="5" tint="0.59996337778862885"/>
                </patternFill>
              </fill>
              <border>
                <left style="thin">
                  <color auto="1"/>
                </left>
                <right/>
                <top style="thin">
                  <color auto="1"/>
                </top>
                <bottom style="thin">
                  <color auto="1"/>
                </bottom>
                <vertical/>
                <horizontal/>
              </border>
            </x14:dxf>
          </x14:cfRule>
          <xm:sqref>AC158:AC178</xm:sqref>
        </x14:conditionalFormatting>
        <x14:conditionalFormatting xmlns:xm="http://schemas.microsoft.com/office/excel/2006/main">
          <x14:cfRule type="expression" priority="1324" id="{4D7AE5AD-00E6-44AA-8A8D-13F367BF6FA5}">
            <xm:f>OR(results!$M$3="bmd",results!$M$3="ad")</xm:f>
            <x14:dxf>
              <fill>
                <patternFill>
                  <bgColor theme="5" tint="0.59996337778862885"/>
                </patternFill>
              </fill>
              <border>
                <left style="thin">
                  <color auto="1"/>
                </left>
                <right/>
                <top style="thin">
                  <color auto="1"/>
                </top>
                <bottom style="thin">
                  <color auto="1"/>
                </bottom>
                <vertical/>
                <horizontal/>
              </border>
            </x14:dxf>
          </x14:cfRule>
          <xm:sqref>AA160:AA178</xm:sqref>
        </x14:conditionalFormatting>
        <x14:conditionalFormatting xmlns:xm="http://schemas.microsoft.com/office/excel/2006/main">
          <x14:cfRule type="expression" priority="1321" id="{7A1AB483-D773-43D7-BF4C-E517FB339B95}">
            <xm:f>OR(results!$M$3="bmd",results!$M$3="ad")</xm:f>
            <x14:dxf>
              <fill>
                <patternFill>
                  <bgColor theme="5" tint="0.59996337778862885"/>
                </patternFill>
              </fill>
              <border>
                <left style="thin">
                  <color auto="1"/>
                </left>
                <right/>
                <top style="thin">
                  <color auto="1"/>
                </top>
                <bottom style="thin">
                  <color auto="1"/>
                </bottom>
                <vertical/>
                <horizontal/>
              </border>
            </x14:dxf>
          </x14:cfRule>
          <xm:sqref>Y162:Y178</xm:sqref>
        </x14:conditionalFormatting>
        <x14:conditionalFormatting xmlns:xm="http://schemas.microsoft.com/office/excel/2006/main">
          <x14:cfRule type="expression" priority="1318" id="{3E3C0741-244D-4464-BEFC-61EC622E91FE}">
            <xm:f>OR(results!$M$3="bmd",results!$M$3="ad")</xm:f>
            <x14:dxf>
              <fill>
                <patternFill>
                  <bgColor theme="5" tint="0.59996337778862885"/>
                </patternFill>
              </fill>
              <border>
                <left style="thin">
                  <color auto="1"/>
                </left>
                <right/>
                <top style="thin">
                  <color auto="1"/>
                </top>
                <bottom style="thin">
                  <color auto="1"/>
                </bottom>
                <vertical/>
                <horizontal/>
              </border>
            </x14:dxf>
          </x14:cfRule>
          <xm:sqref>W164:W178</xm:sqref>
        </x14:conditionalFormatting>
        <x14:conditionalFormatting xmlns:xm="http://schemas.microsoft.com/office/excel/2006/main">
          <x14:cfRule type="expression" priority="1315" id="{4ED967B0-7947-4E4D-BA18-DB45366C58D0}">
            <xm:f>OR(results!$M$3="bmd",results!$M$3="ad")</xm:f>
            <x14:dxf>
              <fill>
                <patternFill>
                  <bgColor theme="5" tint="0.59996337778862885"/>
                </patternFill>
              </fill>
              <border>
                <left style="thin">
                  <color auto="1"/>
                </left>
                <right/>
                <top style="thin">
                  <color auto="1"/>
                </top>
                <bottom style="thin">
                  <color auto="1"/>
                </bottom>
                <vertical/>
                <horizontal/>
              </border>
            </x14:dxf>
          </x14:cfRule>
          <xm:sqref>U166:U178</xm:sqref>
        </x14:conditionalFormatting>
        <x14:conditionalFormatting xmlns:xm="http://schemas.microsoft.com/office/excel/2006/main">
          <x14:cfRule type="expression" priority="1312" id="{E7D7CC7B-CB7B-4901-890F-4C3CBCE0F714}">
            <xm:f>OR(results!$M$3="bmd",results!$M$3="ad")</xm:f>
            <x14:dxf>
              <fill>
                <patternFill>
                  <bgColor theme="5" tint="0.59996337778862885"/>
                </patternFill>
              </fill>
              <border>
                <left style="thin">
                  <color auto="1"/>
                </left>
                <right/>
                <top style="thin">
                  <color auto="1"/>
                </top>
                <bottom style="thin">
                  <color auto="1"/>
                </bottom>
                <vertical/>
                <horizontal/>
              </border>
            </x14:dxf>
          </x14:cfRule>
          <xm:sqref>S168:S178</xm:sqref>
        </x14:conditionalFormatting>
        <x14:conditionalFormatting xmlns:xm="http://schemas.microsoft.com/office/excel/2006/main">
          <x14:cfRule type="expression" priority="1309" id="{543E6B71-BA79-4322-B5EB-65CB866795D1}">
            <xm:f>OR(results!$M$3="bmd",results!$M$3="ad")</xm:f>
            <x14:dxf>
              <fill>
                <patternFill>
                  <bgColor theme="5" tint="0.59996337778862885"/>
                </patternFill>
              </fill>
              <border>
                <left style="thin">
                  <color auto="1"/>
                </left>
                <right/>
                <top style="thin">
                  <color auto="1"/>
                </top>
                <bottom style="thin">
                  <color auto="1"/>
                </bottom>
                <vertical/>
                <horizontal/>
              </border>
            </x14:dxf>
          </x14:cfRule>
          <xm:sqref>Q170:Q178</xm:sqref>
        </x14:conditionalFormatting>
        <x14:conditionalFormatting xmlns:xm="http://schemas.microsoft.com/office/excel/2006/main">
          <x14:cfRule type="expression" priority="1306" id="{1EC60674-4162-4510-978A-37798559B44A}">
            <xm:f>OR(results!$M$3="bmd",results!$M$3="ad")</xm:f>
            <x14:dxf>
              <fill>
                <patternFill>
                  <bgColor theme="5" tint="0.59996337778862885"/>
                </patternFill>
              </fill>
              <border>
                <left style="thin">
                  <color auto="1"/>
                </left>
                <right/>
                <top style="thin">
                  <color auto="1"/>
                </top>
                <bottom style="thin">
                  <color auto="1"/>
                </bottom>
                <vertical/>
                <horizontal/>
              </border>
            </x14:dxf>
          </x14:cfRule>
          <xm:sqref>O172:O178</xm:sqref>
        </x14:conditionalFormatting>
        <x14:conditionalFormatting xmlns:xm="http://schemas.microsoft.com/office/excel/2006/main">
          <x14:cfRule type="expression" priority="1303" id="{064A0253-1E7D-4419-B745-6700FBED20B4}">
            <xm:f>OR(results!$M$3="bmd",results!$M$3="ad")</xm:f>
            <x14:dxf>
              <fill>
                <patternFill>
                  <bgColor theme="5" tint="0.59996337778862885"/>
                </patternFill>
              </fill>
              <border>
                <left style="thin">
                  <color auto="1"/>
                </left>
                <right/>
                <top style="thin">
                  <color auto="1"/>
                </top>
                <bottom style="thin">
                  <color auto="1"/>
                </bottom>
                <vertical/>
                <horizontal/>
              </border>
            </x14:dxf>
          </x14:cfRule>
          <xm:sqref>M174:M178</xm:sqref>
        </x14:conditionalFormatting>
        <x14:conditionalFormatting xmlns:xm="http://schemas.microsoft.com/office/excel/2006/main">
          <x14:cfRule type="expression" priority="1300" id="{2DF715B6-2A54-4AA3-9C38-C77A48E58494}">
            <xm:f>OR(results!$M$3="bmd",results!$M$3="ad")</xm:f>
            <x14:dxf>
              <fill>
                <patternFill>
                  <bgColor theme="5" tint="0.59996337778862885"/>
                </patternFill>
              </fill>
              <border>
                <left style="thin">
                  <color auto="1"/>
                </left>
                <right/>
                <top style="thin">
                  <color auto="1"/>
                </top>
                <bottom style="thin">
                  <color auto="1"/>
                </bottom>
                <vertical/>
                <horizontal/>
              </border>
            </x14:dxf>
          </x14:cfRule>
          <xm:sqref>K176:K178</xm:sqref>
        </x14:conditionalFormatting>
        <x14:conditionalFormatting xmlns:xm="http://schemas.microsoft.com/office/excel/2006/main">
          <x14:cfRule type="expression" priority="1297" id="{F7E9C459-7A71-48D0-B368-F69629E89022}">
            <xm:f>OR(results!$M$3="bmd",results!$M$3="ad")</xm:f>
            <x14:dxf>
              <fill>
                <patternFill>
                  <bgColor theme="5" tint="0.59996337778862885"/>
                </patternFill>
              </fill>
              <border>
                <left style="thin">
                  <color auto="1"/>
                </left>
                <right/>
                <top style="thin">
                  <color auto="1"/>
                </top>
                <bottom style="thin">
                  <color auto="1"/>
                </bottom>
                <vertical/>
                <horizontal/>
              </border>
            </x14:dxf>
          </x14:cfRule>
          <xm:sqref>I178</xm:sqref>
        </x14:conditionalFormatting>
        <x14:conditionalFormatting xmlns:xm="http://schemas.microsoft.com/office/excel/2006/main">
          <x14:cfRule type="expression" priority="1294" id="{3509D81C-E373-4588-91EB-319C3B7E964E}">
            <xm:f>OR(results!$M$3="bmd",results!$M$3="ad")</xm:f>
            <x14:dxf>
              <fill>
                <patternFill>
                  <bgColor theme="5" tint="0.59996337778862885"/>
                </patternFill>
              </fill>
              <border>
                <left style="thin">
                  <color auto="1"/>
                </left>
                <right/>
                <top style="thin">
                  <color auto="1"/>
                </top>
                <bottom style="thin">
                  <color auto="1"/>
                </bottom>
                <vertical/>
                <horizontal/>
              </border>
            </x14:dxf>
          </x14:cfRule>
          <xm:sqref>AE156:AE178</xm:sqref>
        </x14:conditionalFormatting>
        <x14:conditionalFormatting xmlns:xm="http://schemas.microsoft.com/office/excel/2006/main">
          <x14:cfRule type="expression" priority="1405" id="{DF039430-587D-4890-ABB1-A989E13B8117}">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D150:D173</xm:sqref>
        </x14:conditionalFormatting>
        <x14:conditionalFormatting xmlns:xm="http://schemas.microsoft.com/office/excel/2006/main">
          <x14:cfRule type="expression" priority="1407" id="{C9F89E07-4AE8-4817-9A30-5EB413FCBA22}">
            <xm:f>OR(results!$M$3="bmd",results!$M$3="ad")</xm:f>
            <x14:dxf>
              <font>
                <color theme="5" tint="0.59996337778862885"/>
              </font>
              <fill>
                <patternFill>
                  <bgColor theme="5" tint="0.59996337778862885"/>
                </patternFill>
              </fill>
              <border>
                <left/>
                <right/>
                <top style="thin">
                  <color auto="1"/>
                </top>
                <bottom style="thin">
                  <color auto="1"/>
                </bottom>
                <vertical/>
                <horizontal/>
              </border>
            </x14:dxf>
          </x14:cfRule>
          <xm:sqref>E150</xm:sqref>
        </x14:conditionalFormatting>
        <x14:conditionalFormatting xmlns:xm="http://schemas.microsoft.com/office/excel/2006/main">
          <x14:cfRule type="expression" priority="1287" id="{6931610E-8D1F-42CA-8E76-62CCD021A7C4}">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F151</xm:sqref>
        </x14:conditionalFormatting>
        <x14:conditionalFormatting xmlns:xm="http://schemas.microsoft.com/office/excel/2006/main">
          <x14:cfRule type="expression" priority="1363" id="{D16C59C3-0929-4326-B8B4-47510F8F9063}">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F152:F173</xm:sqref>
        </x14:conditionalFormatting>
        <x14:conditionalFormatting xmlns:xm="http://schemas.microsoft.com/office/excel/2006/main">
          <x14:cfRule type="expression" priority="1284" id="{DFA2F0CD-6D2B-483C-A779-0D64AC81952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D149</xm:sqref>
        </x14:conditionalFormatting>
        <x14:conditionalFormatting xmlns:xm="http://schemas.microsoft.com/office/excel/2006/main">
          <x14:cfRule type="expression" priority="1282" id="{9D857E62-B256-4FE4-8C6A-485989EABE67}">
            <xm:f>OR(results!$M$3="bmd",results!$M$3="ad")</xm:f>
            <x14:dxf>
              <font>
                <color theme="0"/>
              </font>
              <border>
                <left style="thin">
                  <color auto="1"/>
                </left>
                <right/>
                <top style="thin">
                  <color auto="1"/>
                </top>
                <bottom style="thin">
                  <color auto="1"/>
                </bottom>
                <vertical/>
                <horizontal/>
              </border>
            </x14:dxf>
          </x14:cfRule>
          <xm:sqref>D148</xm:sqref>
        </x14:conditionalFormatting>
        <x14:conditionalFormatting xmlns:xm="http://schemas.microsoft.com/office/excel/2006/main">
          <x14:cfRule type="expression" priority="1279" id="{847C8760-7697-4D54-A0F8-E1F6E9B1DF9B}">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E179</xm:sqref>
        </x14:conditionalFormatting>
        <x14:conditionalFormatting xmlns:xm="http://schemas.microsoft.com/office/excel/2006/main">
          <x14:cfRule type="expression" priority="1274" id="{EAD8C8E6-DD46-4505-8628-EF62A79007F3}">
            <xm:f>OR(results!$M$3="bmd",results!$M$3="ad")</xm:f>
            <x14:dxf>
              <fill>
                <patternFill>
                  <bgColor theme="5" tint="0.59996337778862885"/>
                </patternFill>
              </fill>
              <border>
                <left style="thin">
                  <color auto="1"/>
                </left>
                <right/>
                <top style="thin">
                  <color auto="1"/>
                </top>
                <bottom style="thin">
                  <color auto="1"/>
                </bottom>
                <vertical/>
                <horizontal/>
              </border>
            </x14:dxf>
          </x14:cfRule>
          <xm:sqref>G178</xm:sqref>
        </x14:conditionalFormatting>
        <x14:conditionalFormatting xmlns:xm="http://schemas.microsoft.com/office/excel/2006/main">
          <x14:cfRule type="expression" priority="1248" id="{28B21B2C-5CD4-41DE-BEDE-A7C81EF876A0}">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E175</xm:sqref>
        </x14:conditionalFormatting>
        <x14:conditionalFormatting xmlns:xm="http://schemas.microsoft.com/office/excel/2006/main">
          <x14:cfRule type="expression" priority="1246" id="{BD50D38D-C172-4044-9BF3-F8786580A9A2}">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E178</xm:sqref>
        </x14:conditionalFormatting>
        <x14:conditionalFormatting xmlns:xm="http://schemas.microsoft.com/office/excel/2006/main">
          <x14:cfRule type="expression" priority="1245" id="{80DE68EA-A2DA-4F72-81A2-4E2731DAD37E}">
            <xm:f>OR(results!$M$3="bmd",results!$M$3="ad")</xm:f>
            <x14:dxf>
              <font>
                <color theme="0"/>
              </font>
              <border>
                <left style="thin">
                  <color auto="1"/>
                </left>
                <right/>
                <top style="thin">
                  <color auto="1"/>
                </top>
                <bottom style="thin">
                  <color auto="1"/>
                </bottom>
                <vertical/>
                <horizontal/>
              </border>
            </x14:dxf>
          </x14:cfRule>
          <xm:sqref>AE148</xm:sqref>
        </x14:conditionalFormatting>
        <x14:conditionalFormatting xmlns:xm="http://schemas.microsoft.com/office/excel/2006/main">
          <x14:cfRule type="expression" priority="1242" id="{226951BF-EA3A-42BA-B4EC-8FBB9EBB9311}">
            <xm:f>OR(results!$M$3="bmd",results!$M$3="ad")</xm:f>
            <x14:dxf>
              <fill>
                <patternFill>
                  <bgColor theme="5" tint="0.59996337778862885"/>
                </patternFill>
              </fill>
              <border>
                <left style="thin">
                  <color auto="1"/>
                </left>
                <right/>
                <top style="thin">
                  <color auto="1"/>
                </top>
                <bottom style="thin">
                  <color auto="1"/>
                </bottom>
                <vertical/>
                <horizontal/>
              </border>
            </x14:dxf>
          </x14:cfRule>
          <xm:sqref>K174:K175</xm:sqref>
        </x14:conditionalFormatting>
        <x14:conditionalFormatting xmlns:xm="http://schemas.microsoft.com/office/excel/2006/main">
          <x14:cfRule type="expression" priority="1239" id="{D5C24172-E1CC-472A-8610-B2E90DEF9248}">
            <xm:f>OR(results!$M$3="bmd",results!$M$3="ad")</xm:f>
            <x14:dxf>
              <fill>
                <patternFill>
                  <bgColor theme="5" tint="0.59996337778862885"/>
                </patternFill>
              </fill>
              <border>
                <left style="thin">
                  <color auto="1"/>
                </left>
                <right/>
                <top style="thin">
                  <color auto="1"/>
                </top>
                <bottom style="thin">
                  <color auto="1"/>
                </bottom>
                <vertical/>
                <horizontal/>
              </border>
            </x14:dxf>
          </x14:cfRule>
          <xm:sqref>I176:I177</xm:sqref>
        </x14:conditionalFormatting>
        <x14:conditionalFormatting xmlns:xm="http://schemas.microsoft.com/office/excel/2006/main">
          <x14:cfRule type="expression" priority="1236" id="{2CF359C3-B52C-45F9-8D01-37FAF67C07D4}">
            <xm:f>OR(results!$M$3="bmd",results!$M$3="ad")</xm:f>
            <x14:dxf>
              <fill>
                <patternFill>
                  <bgColor theme="5" tint="0.59996337778862885"/>
                </patternFill>
              </fill>
              <border>
                <left style="thin">
                  <color auto="1"/>
                </left>
                <right/>
                <top style="thin">
                  <color auto="1"/>
                </top>
                <bottom style="thin">
                  <color auto="1"/>
                </bottom>
                <vertical/>
                <horizontal/>
              </border>
            </x14:dxf>
          </x14:cfRule>
          <xm:sqref>M172:M173</xm:sqref>
        </x14:conditionalFormatting>
        <x14:conditionalFormatting xmlns:xm="http://schemas.microsoft.com/office/excel/2006/main">
          <x14:cfRule type="expression" priority="1233" id="{251F5888-9805-4C91-8488-17105F041668}">
            <xm:f>OR(results!$M$3="bmd",results!$M$3="ad")</xm:f>
            <x14:dxf>
              <fill>
                <patternFill>
                  <bgColor theme="5" tint="0.59996337778862885"/>
                </patternFill>
              </fill>
              <border>
                <left style="thin">
                  <color auto="1"/>
                </left>
                <right/>
                <top style="thin">
                  <color auto="1"/>
                </top>
                <bottom style="thin">
                  <color auto="1"/>
                </bottom>
                <vertical/>
                <horizontal/>
              </border>
            </x14:dxf>
          </x14:cfRule>
          <xm:sqref>O170:O171</xm:sqref>
        </x14:conditionalFormatting>
        <x14:conditionalFormatting xmlns:xm="http://schemas.microsoft.com/office/excel/2006/main">
          <x14:cfRule type="expression" priority="1230" id="{68DB8871-B453-49BE-A9EA-8989C1B7C63D}">
            <xm:f>OR(results!$M$3="bmd",results!$M$3="ad")</xm:f>
            <x14:dxf>
              <fill>
                <patternFill>
                  <bgColor theme="5" tint="0.59996337778862885"/>
                </patternFill>
              </fill>
              <border>
                <left style="thin">
                  <color auto="1"/>
                </left>
                <right/>
                <top style="thin">
                  <color auto="1"/>
                </top>
                <bottom style="thin">
                  <color auto="1"/>
                </bottom>
                <vertical/>
                <horizontal/>
              </border>
            </x14:dxf>
          </x14:cfRule>
          <xm:sqref>Q168:Q169</xm:sqref>
        </x14:conditionalFormatting>
        <x14:conditionalFormatting xmlns:xm="http://schemas.microsoft.com/office/excel/2006/main">
          <x14:cfRule type="expression" priority="1227" id="{2168C06E-CBF4-44FA-BE75-CC697F6A7570}">
            <xm:f>OR(results!$M$3="bmd",results!$M$3="ad")</xm:f>
            <x14:dxf>
              <fill>
                <patternFill>
                  <bgColor theme="5" tint="0.59996337778862885"/>
                </patternFill>
              </fill>
              <border>
                <left style="thin">
                  <color auto="1"/>
                </left>
                <right/>
                <top style="thin">
                  <color auto="1"/>
                </top>
                <bottom style="thin">
                  <color auto="1"/>
                </bottom>
                <vertical/>
                <horizontal/>
              </border>
            </x14:dxf>
          </x14:cfRule>
          <xm:sqref>S166:S167</xm:sqref>
        </x14:conditionalFormatting>
        <x14:conditionalFormatting xmlns:xm="http://schemas.microsoft.com/office/excel/2006/main">
          <x14:cfRule type="expression" priority="1224" id="{D9F0719F-5A26-4F27-835F-2604939AF0BD}">
            <xm:f>OR(results!$M$3="bmd",results!$M$3="ad")</xm:f>
            <x14:dxf>
              <fill>
                <patternFill>
                  <bgColor theme="5" tint="0.59996337778862885"/>
                </patternFill>
              </fill>
              <border>
                <left style="thin">
                  <color auto="1"/>
                </left>
                <right/>
                <top style="thin">
                  <color auto="1"/>
                </top>
                <bottom style="thin">
                  <color auto="1"/>
                </bottom>
                <vertical/>
                <horizontal/>
              </border>
            </x14:dxf>
          </x14:cfRule>
          <xm:sqref>U164:U165</xm:sqref>
        </x14:conditionalFormatting>
        <x14:conditionalFormatting xmlns:xm="http://schemas.microsoft.com/office/excel/2006/main">
          <x14:cfRule type="expression" priority="1221" id="{DF68BFEC-51E2-4FB7-BD04-E4CAFE3FCB0F}">
            <xm:f>OR(results!$M$3="bmd",results!$M$3="ad")</xm:f>
            <x14:dxf>
              <fill>
                <patternFill>
                  <bgColor theme="5" tint="0.59996337778862885"/>
                </patternFill>
              </fill>
              <border>
                <left style="thin">
                  <color auto="1"/>
                </left>
                <right/>
                <top style="thin">
                  <color auto="1"/>
                </top>
                <bottom style="thin">
                  <color auto="1"/>
                </bottom>
                <vertical/>
                <horizontal/>
              </border>
            </x14:dxf>
          </x14:cfRule>
          <xm:sqref>W162:W163</xm:sqref>
        </x14:conditionalFormatting>
        <x14:conditionalFormatting xmlns:xm="http://schemas.microsoft.com/office/excel/2006/main">
          <x14:cfRule type="expression" priority="1218" id="{66E91C7E-7888-41A6-A72F-51854287E5E6}">
            <xm:f>OR(results!$M$3="bmd",results!$M$3="ad")</xm:f>
            <x14:dxf>
              <fill>
                <patternFill>
                  <bgColor theme="5" tint="0.59996337778862885"/>
                </patternFill>
              </fill>
              <border>
                <left style="thin">
                  <color auto="1"/>
                </left>
                <right/>
                <top style="thin">
                  <color auto="1"/>
                </top>
                <bottom style="thin">
                  <color auto="1"/>
                </bottom>
                <vertical/>
                <horizontal/>
              </border>
            </x14:dxf>
          </x14:cfRule>
          <xm:sqref>Y160:Y161</xm:sqref>
        </x14:conditionalFormatting>
        <x14:conditionalFormatting xmlns:xm="http://schemas.microsoft.com/office/excel/2006/main">
          <x14:cfRule type="expression" priority="1215" id="{E1FE9FBF-E010-4A82-A203-B5358F3D9965}">
            <xm:f>OR(results!$M$3="bmd",results!$M$3="ad")</xm:f>
            <x14:dxf>
              <fill>
                <patternFill>
                  <bgColor theme="5" tint="0.59996337778862885"/>
                </patternFill>
              </fill>
              <border>
                <left style="thin">
                  <color auto="1"/>
                </left>
                <right/>
                <top style="thin">
                  <color auto="1"/>
                </top>
                <bottom style="thin">
                  <color auto="1"/>
                </bottom>
                <vertical/>
                <horizontal/>
              </border>
            </x14:dxf>
          </x14:cfRule>
          <xm:sqref>AA158:AA159</xm:sqref>
        </x14:conditionalFormatting>
        <x14:conditionalFormatting xmlns:xm="http://schemas.microsoft.com/office/excel/2006/main">
          <x14:cfRule type="expression" priority="1212" id="{B0F27C1B-AE14-47BC-A0B0-F8CAEFC8F073}">
            <xm:f>OR(results!$M$3="bmd",results!$M$3="ad")</xm:f>
            <x14:dxf>
              <fill>
                <patternFill>
                  <bgColor theme="5" tint="0.59996337778862885"/>
                </patternFill>
              </fill>
              <border>
                <left style="thin">
                  <color auto="1"/>
                </left>
                <right/>
                <top style="thin">
                  <color auto="1"/>
                </top>
                <bottom style="thin">
                  <color auto="1"/>
                </bottom>
                <vertical/>
                <horizontal/>
              </border>
            </x14:dxf>
          </x14:cfRule>
          <xm:sqref>AC156:AC157</xm:sqref>
        </x14:conditionalFormatting>
        <x14:conditionalFormatting xmlns:xm="http://schemas.microsoft.com/office/excel/2006/main">
          <x14:cfRule type="expression" priority="1209" id="{7524DCAA-C461-4925-9118-F91751813E87}">
            <xm:f>OR(results!$M$3="bmd",results!$M$3="ad")</xm:f>
            <x14:dxf>
              <fill>
                <patternFill>
                  <bgColor theme="5" tint="0.59996337778862885"/>
                </patternFill>
              </fill>
              <border>
                <left style="thin">
                  <color auto="1"/>
                </left>
                <right/>
                <top style="thin">
                  <color auto="1"/>
                </top>
                <bottom style="thin">
                  <color auto="1"/>
                </bottom>
                <vertical/>
                <horizontal/>
              </border>
            </x14:dxf>
          </x14:cfRule>
          <xm:sqref>AE154:AE155</xm:sqref>
        </x14:conditionalFormatting>
        <x14:conditionalFormatting xmlns:xm="http://schemas.microsoft.com/office/excel/2006/main">
          <x14:cfRule type="expression" priority="1206" id="{F4DFC9C9-768D-4E24-9FC1-B6C2E2CAD622}">
            <xm:f>OR(results!$M$3="bmd",results!$M$3="ad")</xm:f>
            <x14:dxf>
              <font>
                <color auto="1"/>
              </font>
              <border>
                <left/>
                <right style="thin">
                  <color auto="1"/>
                </right>
                <top style="thin">
                  <color auto="1"/>
                </top>
                <bottom style="thin">
                  <color auto="1"/>
                </bottom>
                <vertical/>
                <horizontal/>
              </border>
            </x14:dxf>
          </x14:cfRule>
          <xm:sqref>H174</xm:sqref>
        </x14:conditionalFormatting>
        <x14:conditionalFormatting xmlns:xm="http://schemas.microsoft.com/office/excel/2006/main">
          <x14:cfRule type="expression" priority="1205" id="{175BEFC3-CCDD-4A90-83F9-84107FFC971D}">
            <xm:f>OR(results!$M$3="bmd",results!$M$3="ad")</xm:f>
            <x14:dxf>
              <font>
                <color auto="1"/>
              </font>
              <border>
                <left/>
                <right style="thin">
                  <color auto="1"/>
                </right>
                <top style="thin">
                  <color auto="1"/>
                </top>
                <bottom style="thin">
                  <color auto="1"/>
                </bottom>
                <vertical/>
                <horizontal/>
              </border>
            </x14:dxf>
          </x14:cfRule>
          <xm:sqref>J172</xm:sqref>
        </x14:conditionalFormatting>
        <x14:conditionalFormatting xmlns:xm="http://schemas.microsoft.com/office/excel/2006/main">
          <x14:cfRule type="expression" priority="1204" id="{03AB686F-FC81-400D-A603-11A93973E5D0}">
            <xm:f>OR(results!$M$3="bmd",results!$M$3="ad")</xm:f>
            <x14:dxf>
              <font>
                <color auto="1"/>
              </font>
              <border>
                <left/>
                <right style="thin">
                  <color auto="1"/>
                </right>
                <top style="thin">
                  <color auto="1"/>
                </top>
                <bottom style="thin">
                  <color auto="1"/>
                </bottom>
                <vertical/>
                <horizontal/>
              </border>
            </x14:dxf>
          </x14:cfRule>
          <xm:sqref>L170</xm:sqref>
        </x14:conditionalFormatting>
        <x14:conditionalFormatting xmlns:xm="http://schemas.microsoft.com/office/excel/2006/main">
          <x14:cfRule type="expression" priority="1203" id="{6853FAC9-2AD9-458B-8293-D5A4BBEA61AD}">
            <xm:f>OR(results!$M$3="bmd",results!$M$3="ad")</xm:f>
            <x14:dxf>
              <font>
                <color auto="1"/>
              </font>
              <border>
                <left/>
                <right style="thin">
                  <color auto="1"/>
                </right>
                <top style="thin">
                  <color auto="1"/>
                </top>
                <bottom style="thin">
                  <color auto="1"/>
                </bottom>
                <vertical/>
                <horizontal/>
              </border>
            </x14:dxf>
          </x14:cfRule>
          <xm:sqref>N168</xm:sqref>
        </x14:conditionalFormatting>
        <x14:conditionalFormatting xmlns:xm="http://schemas.microsoft.com/office/excel/2006/main">
          <x14:cfRule type="expression" priority="1202" id="{5877907C-1787-492E-BD7D-6413A704C593}">
            <xm:f>OR(results!$M$3="bmd",results!$M$3="ad")</xm:f>
            <x14:dxf>
              <font>
                <color auto="1"/>
              </font>
              <border>
                <left/>
                <right style="thin">
                  <color auto="1"/>
                </right>
                <top style="thin">
                  <color auto="1"/>
                </top>
                <bottom style="thin">
                  <color auto="1"/>
                </bottom>
                <vertical/>
                <horizontal/>
              </border>
            </x14:dxf>
          </x14:cfRule>
          <xm:sqref>V160</xm:sqref>
        </x14:conditionalFormatting>
        <x14:conditionalFormatting xmlns:xm="http://schemas.microsoft.com/office/excel/2006/main">
          <x14:cfRule type="expression" priority="1201" id="{0C71F5B8-71C1-4486-B3D1-0150B3413E6E}">
            <xm:f>OR(results!$M$3="bmd",results!$M$3="ad")</xm:f>
            <x14:dxf>
              <font>
                <color auto="1"/>
              </font>
              <border>
                <left/>
                <right style="thin">
                  <color auto="1"/>
                </right>
                <top style="thin">
                  <color auto="1"/>
                </top>
                <bottom style="thin">
                  <color auto="1"/>
                </bottom>
                <vertical/>
                <horizontal/>
              </border>
            </x14:dxf>
          </x14:cfRule>
          <xm:sqref>X158</xm:sqref>
        </x14:conditionalFormatting>
        <x14:conditionalFormatting xmlns:xm="http://schemas.microsoft.com/office/excel/2006/main">
          <x14:cfRule type="expression" priority="1200" id="{7AD87C41-AEFA-4317-95AD-BAB2D7B995B4}">
            <xm:f>OR(results!$M$3="bmd",results!$M$3="ad")</xm:f>
            <x14:dxf>
              <font>
                <color auto="1"/>
              </font>
              <border>
                <left/>
                <right style="thin">
                  <color auto="1"/>
                </right>
                <top style="thin">
                  <color auto="1"/>
                </top>
                <bottom style="thin">
                  <color auto="1"/>
                </bottom>
                <vertical/>
                <horizontal/>
              </border>
            </x14:dxf>
          </x14:cfRule>
          <xm:sqref>Z156</xm:sqref>
        </x14:conditionalFormatting>
        <x14:conditionalFormatting xmlns:xm="http://schemas.microsoft.com/office/excel/2006/main">
          <x14:cfRule type="expression" priority="1199" id="{832885D2-CE16-4BDF-885D-C747D07B74C4}">
            <xm:f>OR(results!$M$3="bmd",results!$M$3="ad")</xm:f>
            <x14:dxf>
              <font>
                <color auto="1"/>
              </font>
              <border>
                <left/>
                <right style="thin">
                  <color auto="1"/>
                </right>
                <top style="thin">
                  <color auto="1"/>
                </top>
                <bottom style="thin">
                  <color auto="1"/>
                </bottom>
                <vertical/>
                <horizontal/>
              </border>
            </x14:dxf>
          </x14:cfRule>
          <xm:sqref>AB154</xm:sqref>
        </x14:conditionalFormatting>
        <x14:conditionalFormatting xmlns:xm="http://schemas.microsoft.com/office/excel/2006/main">
          <x14:cfRule type="expression" priority="1198" id="{7F531865-DF90-477F-A1C7-8A89DA29662D}">
            <xm:f>OR(results!$M$3="bmd",results!$M$3="ad")</xm:f>
            <x14:dxf>
              <font>
                <color auto="1"/>
              </font>
              <border>
                <left/>
                <right style="thin">
                  <color auto="1"/>
                </right>
                <top style="thin">
                  <color auto="1"/>
                </top>
                <bottom style="thin">
                  <color auto="1"/>
                </bottom>
                <vertical/>
                <horizontal/>
              </border>
            </x14:dxf>
          </x14:cfRule>
          <xm:sqref>AD152</xm:sqref>
        </x14:conditionalFormatting>
        <x14:conditionalFormatting xmlns:xm="http://schemas.microsoft.com/office/excel/2006/main">
          <x14:cfRule type="expression" priority="1197" id="{B5208215-72EF-4750-9E83-5D684D64200F}">
            <xm:f>OR(results!$M$3="bmd",results!$M$3="ad")</xm:f>
            <x14:dxf>
              <font>
                <color auto="1"/>
              </font>
              <border>
                <left/>
                <right style="thin">
                  <color auto="1"/>
                </right>
                <top style="thin">
                  <color auto="1"/>
                </top>
                <bottom style="thin">
                  <color auto="1"/>
                </bottom>
                <vertical/>
                <horizontal/>
              </border>
            </x14:dxf>
          </x14:cfRule>
          <xm:sqref>AF150</xm:sqref>
        </x14:conditionalFormatting>
        <x14:conditionalFormatting xmlns:xm="http://schemas.microsoft.com/office/excel/2006/main">
          <x14:cfRule type="expression" priority="1408" id="{EF828981-B15F-4111-BBC3-A26A952FEDFF}">
            <xm:f>OR(results!$M$3="bmd",results!$M$3="ad")</xm:f>
            <x14:dxf>
              <font>
                <color auto="1"/>
              </font>
              <border>
                <left/>
                <right style="thin">
                  <color auto="1"/>
                </right>
                <top style="thin">
                  <color auto="1"/>
                </top>
                <bottom style="thin">
                  <color auto="1"/>
                </bottom>
                <vertical/>
                <horizontal/>
              </border>
            </x14:dxf>
          </x14:cfRule>
          <xm:sqref>R164</xm:sqref>
        </x14:conditionalFormatting>
        <x14:conditionalFormatting xmlns:xm="http://schemas.microsoft.com/office/excel/2006/main">
          <x14:cfRule type="expression" priority="1196" id="{864D761D-6BA5-486B-B542-5B33E6EFDC90}">
            <xm:f>OR(results!$M$3="bmd",results!$M$3="ad")</xm:f>
            <x14:dxf>
              <font>
                <color auto="1"/>
              </font>
              <border>
                <left/>
                <right style="thin">
                  <color auto="1"/>
                </right>
                <top style="thin">
                  <color auto="1"/>
                </top>
                <bottom style="thin">
                  <color auto="1"/>
                </bottom>
                <vertical/>
                <horizontal/>
              </border>
            </x14:dxf>
          </x14:cfRule>
          <xm:sqref>P166</xm:sqref>
        </x14:conditionalFormatting>
        <x14:conditionalFormatting xmlns:xm="http://schemas.microsoft.com/office/excel/2006/main">
          <x14:cfRule type="expression" priority="1195" id="{BD5E6DE5-35F3-49AB-BCC2-3FBF8D4D893F}">
            <xm:f>OR(results!$M$3="bmd",results!$M$3="ad")</xm:f>
            <x14:dxf>
              <font>
                <color auto="1"/>
              </font>
              <border>
                <left/>
                <right style="thin">
                  <color auto="1"/>
                </right>
                <top style="thin">
                  <color auto="1"/>
                </top>
                <bottom style="thin">
                  <color auto="1"/>
                </bottom>
                <vertical/>
                <horizontal/>
              </border>
            </x14:dxf>
          </x14:cfRule>
          <xm:sqref>T162</xm:sqref>
        </x14:conditionalFormatting>
        <x14:conditionalFormatting xmlns:xm="http://schemas.microsoft.com/office/excel/2006/main">
          <x14:cfRule type="expression" priority="1194" id="{6F833967-AF9F-4FC5-BFDA-B02D01C45129}">
            <xm:f>OR(results!$M$3="bmd",results!$M$3="ad")</xm:f>
            <x14:dxf>
              <font>
                <color auto="1"/>
              </font>
              <border>
                <left/>
                <right style="thin">
                  <color auto="1"/>
                </right>
                <top style="thin">
                  <color auto="1"/>
                </top>
                <bottom style="thin">
                  <color auto="1"/>
                </bottom>
                <vertical/>
                <horizontal/>
              </border>
            </x14:dxf>
          </x14:cfRule>
          <xm:sqref>F176</xm:sqref>
        </x14:conditionalFormatting>
        <x14:conditionalFormatting xmlns:xm="http://schemas.microsoft.com/office/excel/2006/main">
          <x14:cfRule type="expression" priority="1192" id="{D9281EEC-1612-419E-B886-67B2552664D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T163:T164</xm:sqref>
        </x14:conditionalFormatting>
        <x14:conditionalFormatting xmlns:xm="http://schemas.microsoft.com/office/excel/2006/main">
          <x14:cfRule type="expression" priority="1190" id="{6E655841-BE2F-4FEE-AB08-EA2F5B638BB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T160:T161</xm:sqref>
        </x14:conditionalFormatting>
        <x14:conditionalFormatting xmlns:xm="http://schemas.microsoft.com/office/excel/2006/main">
          <x14:cfRule type="expression" priority="1188" id="{6B8F821C-F371-4717-8801-57D198271D88}">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V158:V159</xm:sqref>
        </x14:conditionalFormatting>
        <x14:conditionalFormatting xmlns:xm="http://schemas.microsoft.com/office/excel/2006/main">
          <x14:cfRule type="expression" priority="1186" id="{EE1CED86-CBD8-42FA-ADAE-22690B4F6C4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X156:X157</xm:sqref>
        </x14:conditionalFormatting>
        <x14:conditionalFormatting xmlns:xm="http://schemas.microsoft.com/office/excel/2006/main">
          <x14:cfRule type="expression" priority="1184" id="{69601D19-9EFF-41FF-87AB-C1F5726181F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Z154:Z155</xm:sqref>
        </x14:conditionalFormatting>
        <x14:conditionalFormatting xmlns:xm="http://schemas.microsoft.com/office/excel/2006/main">
          <x14:cfRule type="expression" priority="1182" id="{54CBB062-6E4C-4B01-95F7-A8B171A72B1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AB153</xm:sqref>
        </x14:conditionalFormatting>
        <x14:conditionalFormatting xmlns:xm="http://schemas.microsoft.com/office/excel/2006/main">
          <x14:cfRule type="expression" priority="1180" id="{33F5CB41-8C43-4208-91DB-4031F632D87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AD150:AD151</xm:sqref>
        </x14:conditionalFormatting>
        <x14:conditionalFormatting xmlns:xm="http://schemas.microsoft.com/office/excel/2006/main">
          <x14:cfRule type="expression" priority="1178" id="{A6A39FB2-C310-402A-A9C5-44CBD3FAA43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R162:R163</xm:sqref>
        </x14:conditionalFormatting>
        <x14:conditionalFormatting xmlns:xm="http://schemas.microsoft.com/office/excel/2006/main">
          <x14:cfRule type="expression" priority="1176" id="{93A6804E-37B7-41A7-9747-3B8E065714C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P164:P165</xm:sqref>
        </x14:conditionalFormatting>
        <x14:conditionalFormatting xmlns:xm="http://schemas.microsoft.com/office/excel/2006/main">
          <x14:cfRule type="expression" priority="1174" id="{C7E8C030-205D-4EF7-A0B0-BB62CF307A3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N166:N167</xm:sqref>
        </x14:conditionalFormatting>
        <x14:conditionalFormatting xmlns:xm="http://schemas.microsoft.com/office/excel/2006/main">
          <x14:cfRule type="expression" priority="1172" id="{D3DDDB66-5E6B-4048-9938-7107A11EB98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L168:L169</xm:sqref>
        </x14:conditionalFormatting>
        <x14:conditionalFormatting xmlns:xm="http://schemas.microsoft.com/office/excel/2006/main">
          <x14:cfRule type="expression" priority="1170" id="{2F8B623C-3C7B-4D75-8474-71DCEB9F826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J170:J171</xm:sqref>
        </x14:conditionalFormatting>
        <x14:conditionalFormatting xmlns:xm="http://schemas.microsoft.com/office/excel/2006/main">
          <x14:cfRule type="expression" priority="1168" id="{A0CB54A2-7E6E-45E7-B250-D71759C129C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H172:H173</xm:sqref>
        </x14:conditionalFormatting>
        <x14:conditionalFormatting xmlns:xm="http://schemas.microsoft.com/office/excel/2006/main">
          <x14:cfRule type="expression" priority="1166" id="{FA6062FB-4658-46A3-8D81-CEC298C7B40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F174:F175</xm:sqref>
        </x14:conditionalFormatting>
        <x14:conditionalFormatting xmlns:xm="http://schemas.microsoft.com/office/excel/2006/main">
          <x14:cfRule type="expression" priority="1164" id="{B20D1D57-4A4B-4E99-985B-DCD77905AF2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F177:F178</xm:sqref>
        </x14:conditionalFormatting>
        <x14:conditionalFormatting xmlns:xm="http://schemas.microsoft.com/office/excel/2006/main">
          <x14:cfRule type="expression" priority="1162" id="{40C98CE9-B32F-4831-B811-EB5812FA856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R165:R166</xm:sqref>
        </x14:conditionalFormatting>
        <x14:conditionalFormatting xmlns:xm="http://schemas.microsoft.com/office/excel/2006/main">
          <x14:cfRule type="expression" priority="1160" id="{46A78068-74B5-43E7-BE3F-F8924B1A6258}">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P167:P168</xm:sqref>
        </x14:conditionalFormatting>
        <x14:conditionalFormatting xmlns:xm="http://schemas.microsoft.com/office/excel/2006/main">
          <x14:cfRule type="expression" priority="1158" id="{31E29E41-EDF5-4B1B-926D-5243806B12D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N169:N170</xm:sqref>
        </x14:conditionalFormatting>
        <x14:conditionalFormatting xmlns:xm="http://schemas.microsoft.com/office/excel/2006/main">
          <x14:cfRule type="expression" priority="1156" id="{C9C157D2-D69C-43DD-A5AB-23D5EC46C5A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L171:L172</xm:sqref>
        </x14:conditionalFormatting>
        <x14:conditionalFormatting xmlns:xm="http://schemas.microsoft.com/office/excel/2006/main">
          <x14:cfRule type="expression" priority="1154" id="{76DF18D6-BB29-4E92-9634-E19EC0FCDCF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J173:J174</xm:sqref>
        </x14:conditionalFormatting>
        <x14:conditionalFormatting xmlns:xm="http://schemas.microsoft.com/office/excel/2006/main">
          <x14:cfRule type="expression" priority="1152" id="{1CB68A6E-F40C-4741-892E-DAFC7CAE86B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H175:H176</xm:sqref>
        </x14:conditionalFormatting>
        <x14:conditionalFormatting xmlns:xm="http://schemas.microsoft.com/office/excel/2006/main">
          <x14:cfRule type="expression" priority="1150" id="{E8C50CDB-A9ED-4F0A-AA64-85DE458A36C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V161:V162</xm:sqref>
        </x14:conditionalFormatting>
        <x14:conditionalFormatting xmlns:xm="http://schemas.microsoft.com/office/excel/2006/main">
          <x14:cfRule type="expression" priority="1148" id="{6E0285D2-40B0-48A3-BA52-FA5667DA3BF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X159:X160</xm:sqref>
        </x14:conditionalFormatting>
        <x14:conditionalFormatting xmlns:xm="http://schemas.microsoft.com/office/excel/2006/main">
          <x14:cfRule type="expression" priority="1146" id="{A990B208-EBDC-42B8-9DDD-75C44DD54FB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Z157:Z158</xm:sqref>
        </x14:conditionalFormatting>
        <x14:conditionalFormatting xmlns:xm="http://schemas.microsoft.com/office/excel/2006/main">
          <x14:cfRule type="expression" priority="1144" id="{8E65A215-A899-4A94-B3EB-804DC5D5C0A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AB155:AB156</xm:sqref>
        </x14:conditionalFormatting>
        <x14:conditionalFormatting xmlns:xm="http://schemas.microsoft.com/office/excel/2006/main">
          <x14:cfRule type="expression" priority="1142" id="{C0228999-FAE3-4554-A262-DA50E0F9BD5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AD153:AD154</xm:sqref>
        </x14:conditionalFormatting>
        <x14:conditionalFormatting xmlns:xm="http://schemas.microsoft.com/office/excel/2006/main">
          <x14:cfRule type="expression" priority="1140" id="{9D5B609D-3A9E-4624-B7BD-5E95E552A95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AF151:AF152</xm:sqref>
        </x14:conditionalFormatting>
        <x14:conditionalFormatting xmlns:xm="http://schemas.microsoft.com/office/excel/2006/main">
          <x14:cfRule type="expression" priority="1117" id="{9D4210C4-DC5A-4B69-90DA-5D853204A75E}">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E176</xm:sqref>
        </x14:conditionalFormatting>
        <x14:conditionalFormatting xmlns:xm="http://schemas.microsoft.com/office/excel/2006/main">
          <x14:cfRule type="expression" priority="1079" id="{F5BC8386-1E4C-47E3-B072-6874119D9261}">
            <xm:f>OR(results!$M$3="bmd",results!$M$3="ad")</xm:f>
            <x14:dxf>
              <fill>
                <patternFill>
                  <bgColor theme="5" tint="0.59996337778862885"/>
                </patternFill>
              </fill>
              <border>
                <left style="thin">
                  <color auto="1"/>
                </left>
                <right/>
                <top style="thin">
                  <color auto="1"/>
                </top>
                <bottom style="thin">
                  <color auto="1"/>
                </bottom>
                <vertical/>
                <horizontal/>
              </border>
            </x14:dxf>
          </x14:cfRule>
          <xm:sqref>I169</xm:sqref>
        </x14:conditionalFormatting>
        <x14:conditionalFormatting xmlns:xm="http://schemas.microsoft.com/office/excel/2006/main">
          <x14:cfRule type="expression" priority="1076" id="{CE8A473A-8FC5-49C5-AA07-83E153F33C36}">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D174</xm:sqref>
        </x14:conditionalFormatting>
        <x14:conditionalFormatting xmlns:xm="http://schemas.microsoft.com/office/excel/2006/main">
          <x14:cfRule type="expression" priority="1073" id="{D8090310-AF1B-4D82-980E-006889AB4580}">
            <xm:f>OR(results!$M$3="bmd",results!$M$3="ad")</xm:f>
            <x14:dxf>
              <fill>
                <patternFill>
                  <bgColor theme="5" tint="0.59996337778862885"/>
                </patternFill>
              </fill>
              <border>
                <left style="thin">
                  <color auto="1"/>
                </left>
                <right/>
                <top style="thin">
                  <color auto="1"/>
                </top>
                <bottom style="thin">
                  <color auto="1"/>
                </bottom>
                <vertical/>
                <horizontal/>
              </border>
            </x14:dxf>
          </x14:cfRule>
          <xm:sqref>AA152</xm:sqref>
        </x14:conditionalFormatting>
        <x14:conditionalFormatting xmlns:xm="http://schemas.microsoft.com/office/excel/2006/main">
          <x14:cfRule type="expression" priority="1071" id="{3A43FD8E-7E34-459A-A467-4B2CC1B9DE4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D179</xm:sqref>
        </x14:conditionalFormatting>
        <x14:conditionalFormatting xmlns:xm="http://schemas.microsoft.com/office/excel/2006/main">
          <x14:cfRule type="expression" priority="1067" id="{2D8D01DA-D298-4900-99D6-338C7E018E24}">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D175</xm:sqref>
        </x14:conditionalFormatting>
        <x14:conditionalFormatting xmlns:xm="http://schemas.microsoft.com/office/excel/2006/main">
          <x14:cfRule type="expression" priority="1412" id="{5803167E-B643-441A-9E80-3CB42CE71B19}">
            <xm:f>OR(results!$M$3="bmd",results!$M$3="ad")</xm:f>
            <x14:dxf>
              <fill>
                <patternFill>
                  <bgColor theme="7" tint="0.39994506668294322"/>
                </patternFill>
              </fill>
              <border>
                <left/>
                <right style="thin">
                  <color auto="1"/>
                </right>
                <top style="thin">
                  <color auto="1"/>
                </top>
                <bottom style="thin">
                  <color auto="1"/>
                </bottom>
                <vertical/>
                <horizontal/>
              </border>
            </x14:dxf>
          </x14:cfRule>
          <xm:sqref>AF180</xm:sqref>
        </x14:conditionalFormatting>
        <x14:conditionalFormatting xmlns:xm="http://schemas.microsoft.com/office/excel/2006/main">
          <x14:cfRule type="expression" priority="1065" id="{73B1C836-471E-40D6-A338-2DDE04F275D8}">
            <xm:f>OR(results!$M$3="bmd",results!$M$3="ad")</xm:f>
            <x14:dxf>
              <fill>
                <patternFill>
                  <bgColor theme="7" tint="0.39994506668294322"/>
                </patternFill>
              </fill>
              <border>
                <left/>
                <right style="thin">
                  <color auto="1"/>
                </right>
                <top style="thin">
                  <color auto="1"/>
                </top>
                <bottom style="thin">
                  <color auto="1"/>
                </bottom>
                <vertical/>
                <horizontal/>
              </border>
            </x14:dxf>
          </x14:cfRule>
          <xm:sqref>AD180</xm:sqref>
        </x14:conditionalFormatting>
        <x14:conditionalFormatting xmlns:xm="http://schemas.microsoft.com/office/excel/2006/main">
          <x14:cfRule type="expression" priority="1064" id="{023AC688-F5CA-4487-B1DE-7BF37613CFCF}">
            <xm:f>OR(results!$M$3="bmd",results!$M$3="ad")</xm:f>
            <x14:dxf>
              <fill>
                <patternFill>
                  <bgColor theme="7" tint="0.39994506668294322"/>
                </patternFill>
              </fill>
              <border>
                <left/>
                <right style="thin">
                  <color auto="1"/>
                </right>
                <top style="thin">
                  <color auto="1"/>
                </top>
                <bottom style="thin">
                  <color auto="1"/>
                </bottom>
                <vertical/>
                <horizontal/>
              </border>
            </x14:dxf>
          </x14:cfRule>
          <xm:sqref>AB180</xm:sqref>
        </x14:conditionalFormatting>
        <x14:conditionalFormatting xmlns:xm="http://schemas.microsoft.com/office/excel/2006/main">
          <x14:cfRule type="expression" priority="1063" id="{A5A58220-3CF0-4FB7-93C1-AB43C2226D0E}">
            <xm:f>OR(results!$M$3="bmd",results!$M$3="ad")</xm:f>
            <x14:dxf>
              <fill>
                <patternFill>
                  <bgColor theme="7" tint="0.39994506668294322"/>
                </patternFill>
              </fill>
              <border>
                <left/>
                <right style="thin">
                  <color auto="1"/>
                </right>
                <top style="thin">
                  <color auto="1"/>
                </top>
                <bottom style="thin">
                  <color auto="1"/>
                </bottom>
                <vertical/>
                <horizontal/>
              </border>
            </x14:dxf>
          </x14:cfRule>
          <xm:sqref>Z180</xm:sqref>
        </x14:conditionalFormatting>
        <x14:conditionalFormatting xmlns:xm="http://schemas.microsoft.com/office/excel/2006/main">
          <x14:cfRule type="expression" priority="1062" id="{C6F91DE2-F81B-45B7-8A4C-EAE2A50A1D81}">
            <xm:f>OR(results!$M$3="bmd",results!$M$3="ad")</xm:f>
            <x14:dxf>
              <fill>
                <patternFill>
                  <bgColor theme="7" tint="0.39994506668294322"/>
                </patternFill>
              </fill>
              <border>
                <left/>
                <right style="thin">
                  <color auto="1"/>
                </right>
                <top style="thin">
                  <color auto="1"/>
                </top>
                <bottom style="thin">
                  <color auto="1"/>
                </bottom>
                <vertical/>
                <horizontal/>
              </border>
            </x14:dxf>
          </x14:cfRule>
          <xm:sqref>X180</xm:sqref>
        </x14:conditionalFormatting>
        <x14:conditionalFormatting xmlns:xm="http://schemas.microsoft.com/office/excel/2006/main">
          <x14:cfRule type="expression" priority="1061" id="{DE90DFE6-A1EE-47E5-B183-CD16BA0592B4}">
            <xm:f>OR(results!$M$3="bmd",results!$M$3="ad")</xm:f>
            <x14:dxf>
              <fill>
                <patternFill>
                  <bgColor theme="7" tint="0.39994506668294322"/>
                </patternFill>
              </fill>
              <border>
                <left/>
                <right style="thin">
                  <color auto="1"/>
                </right>
                <top style="thin">
                  <color auto="1"/>
                </top>
                <bottom style="thin">
                  <color auto="1"/>
                </bottom>
                <vertical/>
                <horizontal/>
              </border>
            </x14:dxf>
          </x14:cfRule>
          <xm:sqref>V180</xm:sqref>
        </x14:conditionalFormatting>
        <x14:conditionalFormatting xmlns:xm="http://schemas.microsoft.com/office/excel/2006/main">
          <x14:cfRule type="expression" priority="1060" id="{8298C4FE-C17C-4DF5-8B3B-145F05F5EF2D}">
            <xm:f>OR(results!$M$3="bmd",results!$M$3="ad")</xm:f>
            <x14:dxf>
              <fill>
                <patternFill>
                  <bgColor theme="7" tint="0.39994506668294322"/>
                </patternFill>
              </fill>
              <border>
                <left/>
                <right style="thin">
                  <color auto="1"/>
                </right>
                <top style="thin">
                  <color auto="1"/>
                </top>
                <bottom style="thin">
                  <color auto="1"/>
                </bottom>
                <vertical/>
                <horizontal/>
              </border>
            </x14:dxf>
          </x14:cfRule>
          <xm:sqref>T180</xm:sqref>
        </x14:conditionalFormatting>
        <x14:conditionalFormatting xmlns:xm="http://schemas.microsoft.com/office/excel/2006/main">
          <x14:cfRule type="expression" priority="1059" id="{17A5C6C4-BE75-411B-BC77-8048839B1E75}">
            <xm:f>OR(results!$M$3="bmd",results!$M$3="ad")</xm:f>
            <x14:dxf>
              <fill>
                <patternFill>
                  <bgColor theme="7" tint="0.39994506668294322"/>
                </patternFill>
              </fill>
              <border>
                <left/>
                <right style="thin">
                  <color auto="1"/>
                </right>
                <top style="thin">
                  <color auto="1"/>
                </top>
                <bottom style="thin">
                  <color auto="1"/>
                </bottom>
                <vertical/>
                <horizontal/>
              </border>
            </x14:dxf>
          </x14:cfRule>
          <xm:sqref>R180</xm:sqref>
        </x14:conditionalFormatting>
        <x14:conditionalFormatting xmlns:xm="http://schemas.microsoft.com/office/excel/2006/main">
          <x14:cfRule type="expression" priority="1058" id="{F6249F74-CE5F-4C22-BDAB-2B05CE156F03}">
            <xm:f>OR(results!$M$3="bmd",results!$M$3="ad")</xm:f>
            <x14:dxf>
              <fill>
                <patternFill>
                  <bgColor theme="7" tint="0.39994506668294322"/>
                </patternFill>
              </fill>
              <border>
                <left/>
                <right style="thin">
                  <color auto="1"/>
                </right>
                <top style="thin">
                  <color auto="1"/>
                </top>
                <bottom style="thin">
                  <color auto="1"/>
                </bottom>
                <vertical/>
                <horizontal/>
              </border>
            </x14:dxf>
          </x14:cfRule>
          <xm:sqref>P180</xm:sqref>
        </x14:conditionalFormatting>
        <x14:conditionalFormatting xmlns:xm="http://schemas.microsoft.com/office/excel/2006/main">
          <x14:cfRule type="expression" priority="1057" id="{5021F4B9-857E-486E-A81B-ACD50AE1BC33}">
            <xm:f>OR(results!$M$3="bmd",results!$M$3="ad")</xm:f>
            <x14:dxf>
              <fill>
                <patternFill>
                  <bgColor theme="7" tint="0.39994506668294322"/>
                </patternFill>
              </fill>
              <border>
                <left/>
                <right style="thin">
                  <color auto="1"/>
                </right>
                <top style="thin">
                  <color auto="1"/>
                </top>
                <bottom style="thin">
                  <color auto="1"/>
                </bottom>
                <vertical/>
                <horizontal/>
              </border>
            </x14:dxf>
          </x14:cfRule>
          <xm:sqref>N180</xm:sqref>
        </x14:conditionalFormatting>
        <x14:conditionalFormatting xmlns:xm="http://schemas.microsoft.com/office/excel/2006/main">
          <x14:cfRule type="expression" priority="1056" id="{92333288-F853-4FD1-9C9C-643791C879A3}">
            <xm:f>OR(results!$M$3="bmd",results!$M$3="ad")</xm:f>
            <x14:dxf>
              <fill>
                <patternFill>
                  <bgColor theme="7" tint="0.39994506668294322"/>
                </patternFill>
              </fill>
              <border>
                <left/>
                <right style="thin">
                  <color auto="1"/>
                </right>
                <top style="thin">
                  <color auto="1"/>
                </top>
                <bottom style="thin">
                  <color auto="1"/>
                </bottom>
                <vertical/>
                <horizontal/>
              </border>
            </x14:dxf>
          </x14:cfRule>
          <xm:sqref>L180</xm:sqref>
        </x14:conditionalFormatting>
        <x14:conditionalFormatting xmlns:xm="http://schemas.microsoft.com/office/excel/2006/main">
          <x14:cfRule type="expression" priority="1055" id="{CCAD817E-246B-4C7D-ACBA-6C7A79202D0C}">
            <xm:f>OR(results!$M$3="bmd",results!$M$3="ad")</xm:f>
            <x14:dxf>
              <fill>
                <patternFill>
                  <bgColor theme="7" tint="0.39994506668294322"/>
                </patternFill>
              </fill>
              <border>
                <left/>
                <right style="thin">
                  <color auto="1"/>
                </right>
                <top style="thin">
                  <color auto="1"/>
                </top>
                <bottom style="thin">
                  <color auto="1"/>
                </bottom>
                <vertical/>
                <horizontal/>
              </border>
            </x14:dxf>
          </x14:cfRule>
          <xm:sqref>J180</xm:sqref>
        </x14:conditionalFormatting>
        <x14:conditionalFormatting xmlns:xm="http://schemas.microsoft.com/office/excel/2006/main">
          <x14:cfRule type="expression" priority="1054" id="{A0B24176-79E6-4466-A063-4A539FD646CF}">
            <xm:f>OR(results!$M$3="bmd",results!$M$3="ad")</xm:f>
            <x14:dxf>
              <fill>
                <patternFill>
                  <bgColor theme="7" tint="0.39994506668294322"/>
                </patternFill>
              </fill>
              <border>
                <left/>
                <right style="thin">
                  <color auto="1"/>
                </right>
                <top style="thin">
                  <color auto="1"/>
                </top>
                <bottom style="thin">
                  <color auto="1"/>
                </bottom>
                <vertical/>
                <horizontal/>
              </border>
            </x14:dxf>
          </x14:cfRule>
          <xm:sqref>H180</xm:sqref>
        </x14:conditionalFormatting>
        <x14:conditionalFormatting xmlns:xm="http://schemas.microsoft.com/office/excel/2006/main">
          <x14:cfRule type="expression" priority="1053" id="{DB6C39D6-D5D1-46BD-9D95-1A7EEA6CD5FF}">
            <xm:f>OR(results!$M$3="bmd",results!$M$3="ad")</xm:f>
            <x14:dxf>
              <fill>
                <patternFill>
                  <bgColor theme="7" tint="0.39994506668294322"/>
                </patternFill>
              </fill>
              <border>
                <left/>
                <right/>
                <top style="thin">
                  <color auto="1"/>
                </top>
                <bottom style="thin">
                  <color auto="1"/>
                </bottom>
                <vertical/>
                <horizontal/>
              </border>
            </x14:dxf>
          </x14:cfRule>
          <xm:sqref>E180</xm:sqref>
        </x14:conditionalFormatting>
        <x14:conditionalFormatting xmlns:xm="http://schemas.microsoft.com/office/excel/2006/main">
          <x14:cfRule type="expression" priority="1050" id="{0D81B457-42B3-4115-8C5D-28D23CEA41E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J175</xm:sqref>
        </x14:conditionalFormatting>
        <x14:conditionalFormatting xmlns:xm="http://schemas.microsoft.com/office/excel/2006/main">
          <x14:cfRule type="expression" priority="1052" id="{13C3EE66-AE7A-405C-9E33-9F3EED0AA39A}">
            <xm:f>results!$M$3="Etest"</xm:f>
            <x14:dxf>
              <font>
                <color theme="5" tint="0.59996337778862885"/>
              </font>
              <fill>
                <patternFill>
                  <bgColor theme="5" tint="0.59996337778862885"/>
                </patternFill>
              </fill>
            </x14:dxf>
          </x14:cfRule>
          <xm:sqref>J175</xm:sqref>
        </x14:conditionalFormatting>
        <x14:conditionalFormatting xmlns:xm="http://schemas.microsoft.com/office/excel/2006/main">
          <x14:cfRule type="expression" priority="1045" id="{1A66C3FD-3D34-4BB5-B05B-39EF4614FC6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H177</xm:sqref>
        </x14:conditionalFormatting>
        <x14:conditionalFormatting xmlns:xm="http://schemas.microsoft.com/office/excel/2006/main">
          <x14:cfRule type="expression" priority="1047" id="{E43C17F0-8479-4330-83D5-77B8FAF48A3B}">
            <xm:f>results!$M$3="Etest"</xm:f>
            <x14:dxf>
              <font>
                <color theme="5" tint="0.59996337778862885"/>
              </font>
              <fill>
                <patternFill>
                  <bgColor theme="5" tint="0.59996337778862885"/>
                </patternFill>
              </fill>
            </x14:dxf>
          </x14:cfRule>
          <xm:sqref>H177</xm:sqref>
        </x14:conditionalFormatting>
        <x14:conditionalFormatting xmlns:xm="http://schemas.microsoft.com/office/excel/2006/main">
          <x14:cfRule type="expression" priority="1040" id="{4599A6DE-D6A3-4EFF-BEF8-84ED525D775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L173</xm:sqref>
        </x14:conditionalFormatting>
        <x14:conditionalFormatting xmlns:xm="http://schemas.microsoft.com/office/excel/2006/main">
          <x14:cfRule type="expression" priority="1042" id="{0A204FEC-BF38-4338-BFA4-FE6177BF02F0}">
            <xm:f>results!$M$3="Etest"</xm:f>
            <x14:dxf>
              <font>
                <color theme="5" tint="0.59996337778862885"/>
              </font>
              <fill>
                <patternFill>
                  <bgColor theme="5" tint="0.59996337778862885"/>
                </patternFill>
              </fill>
            </x14:dxf>
          </x14:cfRule>
          <xm:sqref>L173</xm:sqref>
        </x14:conditionalFormatting>
        <x14:conditionalFormatting xmlns:xm="http://schemas.microsoft.com/office/excel/2006/main">
          <x14:cfRule type="expression" priority="1035" id="{9B12D3BF-F305-4639-929B-9C4C0103780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N171</xm:sqref>
        </x14:conditionalFormatting>
        <x14:conditionalFormatting xmlns:xm="http://schemas.microsoft.com/office/excel/2006/main">
          <x14:cfRule type="expression" priority="1037" id="{EA531FB9-A06A-45C0-933B-4DD7A987A871}">
            <xm:f>results!$M$3="Etest"</xm:f>
            <x14:dxf>
              <font>
                <color theme="5" tint="0.59996337778862885"/>
              </font>
              <fill>
                <patternFill>
                  <bgColor theme="5" tint="0.59996337778862885"/>
                </patternFill>
              </fill>
            </x14:dxf>
          </x14:cfRule>
          <xm:sqref>N171</xm:sqref>
        </x14:conditionalFormatting>
        <x14:conditionalFormatting xmlns:xm="http://schemas.microsoft.com/office/excel/2006/main">
          <x14:cfRule type="expression" priority="1030" id="{707546A0-93D0-4CFB-B3DC-9E770A7318F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P169</xm:sqref>
        </x14:conditionalFormatting>
        <x14:conditionalFormatting xmlns:xm="http://schemas.microsoft.com/office/excel/2006/main">
          <x14:cfRule type="expression" priority="1032" id="{34B55254-2C2C-4E72-9869-06FBF8929D53}">
            <xm:f>results!$M$3="Etest"</xm:f>
            <x14:dxf>
              <font>
                <color theme="5" tint="0.59996337778862885"/>
              </font>
              <fill>
                <patternFill>
                  <bgColor theme="5" tint="0.59996337778862885"/>
                </patternFill>
              </fill>
            </x14:dxf>
          </x14:cfRule>
          <xm:sqref>P169</xm:sqref>
        </x14:conditionalFormatting>
        <x14:conditionalFormatting xmlns:xm="http://schemas.microsoft.com/office/excel/2006/main">
          <x14:cfRule type="expression" priority="1025" id="{FC472BE7-2D82-4544-9979-4EA6D755DEF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R167</xm:sqref>
        </x14:conditionalFormatting>
        <x14:conditionalFormatting xmlns:xm="http://schemas.microsoft.com/office/excel/2006/main">
          <x14:cfRule type="expression" priority="1027" id="{22901A73-FB10-45DE-834C-F94F628E31EF}">
            <xm:f>results!$M$3="Etest"</xm:f>
            <x14:dxf>
              <font>
                <color theme="5" tint="0.59996337778862885"/>
              </font>
              <fill>
                <patternFill>
                  <bgColor theme="5" tint="0.59996337778862885"/>
                </patternFill>
              </fill>
            </x14:dxf>
          </x14:cfRule>
          <xm:sqref>R167</xm:sqref>
        </x14:conditionalFormatting>
        <x14:conditionalFormatting xmlns:xm="http://schemas.microsoft.com/office/excel/2006/main">
          <x14:cfRule type="expression" priority="1020" id="{11F1DCE8-C8E5-4068-AE98-AFF7311A7B4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T165</xm:sqref>
        </x14:conditionalFormatting>
        <x14:conditionalFormatting xmlns:xm="http://schemas.microsoft.com/office/excel/2006/main">
          <x14:cfRule type="expression" priority="1022" id="{B0EE97E1-93A8-445E-9B15-3F27F50C1EC4}">
            <xm:f>results!$M$3="Etest"</xm:f>
            <x14:dxf>
              <font>
                <color theme="5" tint="0.59996337778862885"/>
              </font>
              <fill>
                <patternFill>
                  <bgColor theme="5" tint="0.59996337778862885"/>
                </patternFill>
              </fill>
            </x14:dxf>
          </x14:cfRule>
          <xm:sqref>T165</xm:sqref>
        </x14:conditionalFormatting>
        <x14:conditionalFormatting xmlns:xm="http://schemas.microsoft.com/office/excel/2006/main">
          <x14:cfRule type="expression" priority="1015" id="{51118ADC-BC62-449F-9541-88E6F273405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V163</xm:sqref>
        </x14:conditionalFormatting>
        <x14:conditionalFormatting xmlns:xm="http://schemas.microsoft.com/office/excel/2006/main">
          <x14:cfRule type="expression" priority="1017" id="{6FAA9FF2-EBB4-4DE7-9EA8-DE484999450A}">
            <xm:f>results!$M$3="Etest"</xm:f>
            <x14:dxf>
              <font>
                <color theme="5" tint="0.59996337778862885"/>
              </font>
              <fill>
                <patternFill>
                  <bgColor theme="5" tint="0.59996337778862885"/>
                </patternFill>
              </fill>
            </x14:dxf>
          </x14:cfRule>
          <xm:sqref>V163</xm:sqref>
        </x14:conditionalFormatting>
        <x14:conditionalFormatting xmlns:xm="http://schemas.microsoft.com/office/excel/2006/main">
          <x14:cfRule type="expression" priority="1010" id="{08A58744-457C-410F-AC3E-1CCE5EB92EB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X161</xm:sqref>
        </x14:conditionalFormatting>
        <x14:conditionalFormatting xmlns:xm="http://schemas.microsoft.com/office/excel/2006/main">
          <x14:cfRule type="expression" priority="1012" id="{6AD8DCEE-90A6-4045-83AE-BAF4CC766FD4}">
            <xm:f>results!$M$3="Etest"</xm:f>
            <x14:dxf>
              <font>
                <color theme="5" tint="0.59996337778862885"/>
              </font>
              <fill>
                <patternFill>
                  <bgColor theme="5" tint="0.59996337778862885"/>
                </patternFill>
              </fill>
            </x14:dxf>
          </x14:cfRule>
          <xm:sqref>X161</xm:sqref>
        </x14:conditionalFormatting>
        <x14:conditionalFormatting xmlns:xm="http://schemas.microsoft.com/office/excel/2006/main">
          <x14:cfRule type="expression" priority="1005" id="{2C6FD39D-1D90-47AC-82EE-71B2E847733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Z159</xm:sqref>
        </x14:conditionalFormatting>
        <x14:conditionalFormatting xmlns:xm="http://schemas.microsoft.com/office/excel/2006/main">
          <x14:cfRule type="expression" priority="1007" id="{3FBD8AF5-228B-41E2-A084-8D481192E994}">
            <xm:f>results!$M$3="Etest"</xm:f>
            <x14:dxf>
              <font>
                <color theme="5" tint="0.59996337778862885"/>
              </font>
              <fill>
                <patternFill>
                  <bgColor theme="5" tint="0.59996337778862885"/>
                </patternFill>
              </fill>
            </x14:dxf>
          </x14:cfRule>
          <xm:sqref>Z159</xm:sqref>
        </x14:conditionalFormatting>
        <x14:conditionalFormatting xmlns:xm="http://schemas.microsoft.com/office/excel/2006/main">
          <x14:cfRule type="expression" priority="1000" id="{D4459066-D445-462A-B832-7B021F49218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AB157</xm:sqref>
        </x14:conditionalFormatting>
        <x14:conditionalFormatting xmlns:xm="http://schemas.microsoft.com/office/excel/2006/main">
          <x14:cfRule type="expression" priority="1002" id="{2684A5B3-A3AD-458A-8A41-A0B58226F41C}">
            <xm:f>results!$M$3="Etest"</xm:f>
            <x14:dxf>
              <font>
                <color theme="5" tint="0.59996337778862885"/>
              </font>
              <fill>
                <patternFill>
                  <bgColor theme="5" tint="0.59996337778862885"/>
                </patternFill>
              </fill>
            </x14:dxf>
          </x14:cfRule>
          <xm:sqref>AB157</xm:sqref>
        </x14:conditionalFormatting>
        <x14:conditionalFormatting xmlns:xm="http://schemas.microsoft.com/office/excel/2006/main">
          <x14:cfRule type="expression" priority="995" id="{FBCACEE2-DE61-49E4-AC40-CC067541E82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AD155</xm:sqref>
        </x14:conditionalFormatting>
        <x14:conditionalFormatting xmlns:xm="http://schemas.microsoft.com/office/excel/2006/main">
          <x14:cfRule type="expression" priority="997" id="{8ACD0D37-480C-42BE-ABBA-F18DE3A97B94}">
            <xm:f>results!$M$3="Etest"</xm:f>
            <x14:dxf>
              <font>
                <color theme="5" tint="0.59996337778862885"/>
              </font>
              <fill>
                <patternFill>
                  <bgColor theme="5" tint="0.59996337778862885"/>
                </patternFill>
              </fill>
            </x14:dxf>
          </x14:cfRule>
          <xm:sqref>AD155</xm:sqref>
        </x14:conditionalFormatting>
        <x14:conditionalFormatting xmlns:xm="http://schemas.microsoft.com/office/excel/2006/main">
          <x14:cfRule type="expression" priority="990" id="{9CD8C0F2-0D45-4B5F-9C4C-E80E5CC9E14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AF153</xm:sqref>
        </x14:conditionalFormatting>
        <x14:conditionalFormatting xmlns:xm="http://schemas.microsoft.com/office/excel/2006/main">
          <x14:cfRule type="expression" priority="992" id="{0B8B4C49-536A-41D8-ABDE-99B151CB2EE7}">
            <xm:f>results!$M$3="Etest"</xm:f>
            <x14:dxf>
              <font>
                <color theme="5" tint="0.59996337778862885"/>
              </font>
              <fill>
                <patternFill>
                  <bgColor theme="5" tint="0.59996337778862885"/>
                </patternFill>
              </fill>
            </x14:dxf>
          </x14:cfRule>
          <xm:sqref>AF153</xm:sqref>
        </x14:conditionalFormatting>
        <x14:conditionalFormatting xmlns:xm="http://schemas.microsoft.com/office/excel/2006/main">
          <x14:cfRule type="expression" priority="841" id="{A82C88CC-E68A-460B-BE6E-4B73B138A68F}">
            <xm:f>OR(results!$M$3="bmd",results!$M$3="ad")</xm:f>
            <x14:dxf>
              <font>
                <color theme="0"/>
              </font>
              <border>
                <left style="thin">
                  <color auto="1"/>
                </left>
                <right/>
                <top style="thin">
                  <color auto="1"/>
                </top>
                <bottom style="thin">
                  <color auto="1"/>
                </bottom>
                <vertical/>
                <horizontal/>
              </border>
            </x14:dxf>
          </x14:cfRule>
          <xm:sqref>AC73</xm:sqref>
        </x14:conditionalFormatting>
        <x14:conditionalFormatting xmlns:xm="http://schemas.microsoft.com/office/excel/2006/main">
          <x14:cfRule type="expression" priority="840" id="{C216CEC8-9E36-4F2B-8442-EFD93C7E4CE3}">
            <xm:f>OR(results!$M$3="bmd",results!$M$3="ad")</xm:f>
            <x14:dxf>
              <font>
                <color theme="0"/>
              </font>
              <border>
                <left style="thin">
                  <color auto="1"/>
                </left>
                <right/>
                <top style="thin">
                  <color auto="1"/>
                </top>
                <bottom style="thin">
                  <color auto="1"/>
                </bottom>
                <vertical/>
                <horizontal/>
              </border>
            </x14:dxf>
          </x14:cfRule>
          <xm:sqref>AA73</xm:sqref>
        </x14:conditionalFormatting>
        <x14:conditionalFormatting xmlns:xm="http://schemas.microsoft.com/office/excel/2006/main">
          <x14:cfRule type="expression" priority="839" id="{371E3C4D-5692-44CB-815F-4C84DE14A515}">
            <xm:f>OR(results!$M$3="bmd",results!$M$3="ad")</xm:f>
            <x14:dxf>
              <font>
                <color theme="0"/>
              </font>
              <border>
                <left style="thin">
                  <color auto="1"/>
                </left>
                <right/>
                <top style="thin">
                  <color auto="1"/>
                </top>
                <bottom style="thin">
                  <color auto="1"/>
                </bottom>
                <vertical/>
                <horizontal/>
              </border>
            </x14:dxf>
          </x14:cfRule>
          <xm:sqref>Y73</xm:sqref>
        </x14:conditionalFormatting>
        <x14:conditionalFormatting xmlns:xm="http://schemas.microsoft.com/office/excel/2006/main">
          <x14:cfRule type="expression" priority="838" id="{BB727546-07A6-4B3B-97E2-79B6CE0425B9}">
            <xm:f>OR(results!$M$3="bmd",results!$M$3="ad")</xm:f>
            <x14:dxf>
              <font>
                <color theme="0"/>
              </font>
              <border>
                <left style="thin">
                  <color auto="1"/>
                </left>
                <right/>
                <top style="thin">
                  <color auto="1"/>
                </top>
                <bottom style="thin">
                  <color auto="1"/>
                </bottom>
                <vertical/>
                <horizontal/>
              </border>
            </x14:dxf>
          </x14:cfRule>
          <xm:sqref>W73</xm:sqref>
        </x14:conditionalFormatting>
        <x14:conditionalFormatting xmlns:xm="http://schemas.microsoft.com/office/excel/2006/main">
          <x14:cfRule type="expression" priority="837" id="{29102446-3B95-4FF0-8659-2976DDAB52A9}">
            <xm:f>OR(results!$M$3="bmd",results!$M$3="ad")</xm:f>
            <x14:dxf>
              <font>
                <color theme="0"/>
              </font>
              <border>
                <left style="thin">
                  <color auto="1"/>
                </left>
                <right/>
                <top style="thin">
                  <color auto="1"/>
                </top>
                <bottom style="thin">
                  <color auto="1"/>
                </bottom>
                <vertical/>
                <horizontal/>
              </border>
            </x14:dxf>
          </x14:cfRule>
          <xm:sqref>U73</xm:sqref>
        </x14:conditionalFormatting>
        <x14:conditionalFormatting xmlns:xm="http://schemas.microsoft.com/office/excel/2006/main">
          <x14:cfRule type="expression" priority="836" id="{C5190D4B-5F18-481E-83C4-9390D1682C50}">
            <xm:f>OR(results!$M$3="bmd",results!$M$3="ad")</xm:f>
            <x14:dxf>
              <font>
                <color theme="0"/>
              </font>
              <border>
                <left style="thin">
                  <color auto="1"/>
                </left>
                <right/>
                <top style="thin">
                  <color auto="1"/>
                </top>
                <bottom style="thin">
                  <color auto="1"/>
                </bottom>
                <vertical/>
                <horizontal/>
              </border>
            </x14:dxf>
          </x14:cfRule>
          <xm:sqref>S73</xm:sqref>
        </x14:conditionalFormatting>
        <x14:conditionalFormatting xmlns:xm="http://schemas.microsoft.com/office/excel/2006/main">
          <x14:cfRule type="expression" priority="835" id="{D2AD6641-3D7E-4766-8434-D0922C3084E3}">
            <xm:f>OR(results!$M$3="bmd",results!$M$3="ad")</xm:f>
            <x14:dxf>
              <font>
                <color theme="0"/>
              </font>
              <border>
                <left style="thin">
                  <color auto="1"/>
                </left>
                <right/>
                <top style="thin">
                  <color auto="1"/>
                </top>
                <bottom style="thin">
                  <color auto="1"/>
                </bottom>
                <vertical/>
                <horizontal/>
              </border>
            </x14:dxf>
          </x14:cfRule>
          <xm:sqref>Q73</xm:sqref>
        </x14:conditionalFormatting>
        <x14:conditionalFormatting xmlns:xm="http://schemas.microsoft.com/office/excel/2006/main">
          <x14:cfRule type="expression" priority="834" id="{FC922CBE-928F-4DCD-B1F0-A8E20DF36D2E}">
            <xm:f>OR(results!$M$3="bmd",results!$M$3="ad")</xm:f>
            <x14:dxf>
              <font>
                <color theme="0"/>
              </font>
              <border>
                <left style="thin">
                  <color auto="1"/>
                </left>
                <right/>
                <top style="thin">
                  <color auto="1"/>
                </top>
                <bottom style="thin">
                  <color auto="1"/>
                </bottom>
                <vertical/>
                <horizontal/>
              </border>
            </x14:dxf>
          </x14:cfRule>
          <xm:sqref>O73</xm:sqref>
        </x14:conditionalFormatting>
        <x14:conditionalFormatting xmlns:xm="http://schemas.microsoft.com/office/excel/2006/main">
          <x14:cfRule type="expression" priority="833" id="{7FA10671-B773-4D8D-BC7A-1C8046D6A312}">
            <xm:f>OR(results!$M$3="bmd",results!$M$3="ad")</xm:f>
            <x14:dxf>
              <font>
                <color theme="0"/>
              </font>
              <border>
                <left style="thin">
                  <color auto="1"/>
                </left>
                <right/>
                <top style="thin">
                  <color auto="1"/>
                </top>
                <bottom style="thin">
                  <color auto="1"/>
                </bottom>
                <vertical/>
                <horizontal/>
              </border>
            </x14:dxf>
          </x14:cfRule>
          <xm:sqref>M73</xm:sqref>
        </x14:conditionalFormatting>
        <x14:conditionalFormatting xmlns:xm="http://schemas.microsoft.com/office/excel/2006/main">
          <x14:cfRule type="expression" priority="832" id="{0403FCA5-7021-401A-9717-5CC0580A4AD6}">
            <xm:f>OR(results!$M$3="bmd",results!$M$3="ad")</xm:f>
            <x14:dxf>
              <font>
                <color theme="0"/>
              </font>
              <border>
                <left style="thin">
                  <color auto="1"/>
                </left>
                <right/>
                <top style="thin">
                  <color auto="1"/>
                </top>
                <bottom style="thin">
                  <color auto="1"/>
                </bottom>
                <vertical/>
                <horizontal/>
              </border>
            </x14:dxf>
          </x14:cfRule>
          <xm:sqref>K73</xm:sqref>
        </x14:conditionalFormatting>
        <x14:conditionalFormatting xmlns:xm="http://schemas.microsoft.com/office/excel/2006/main">
          <x14:cfRule type="expression" priority="831" id="{87569BA3-D853-403C-9EC9-47747C7B8A7B}">
            <xm:f>OR(results!$M$3="bmd",results!$M$3="ad")</xm:f>
            <x14:dxf>
              <font>
                <color theme="0"/>
              </font>
              <border>
                <left style="thin">
                  <color auto="1"/>
                </left>
                <right/>
                <top style="thin">
                  <color auto="1"/>
                </top>
                <bottom style="thin">
                  <color auto="1"/>
                </bottom>
                <vertical/>
                <horizontal/>
              </border>
            </x14:dxf>
          </x14:cfRule>
          <xm:sqref>I73</xm:sqref>
        </x14:conditionalFormatting>
        <x14:conditionalFormatting xmlns:xm="http://schemas.microsoft.com/office/excel/2006/main">
          <x14:cfRule type="expression" priority="830" id="{BBA33C48-BCC6-46DB-B7E4-A5A5BEB93A48}">
            <xm:f>OR(results!$M$3="bmd",results!$M$3="ad")</xm:f>
            <x14:dxf>
              <font>
                <color theme="0"/>
              </font>
              <border>
                <left style="thin">
                  <color auto="1"/>
                </left>
                <right/>
                <top style="thin">
                  <color auto="1"/>
                </top>
                <bottom style="thin">
                  <color auto="1"/>
                </bottom>
                <vertical/>
                <horizontal/>
              </border>
            </x14:dxf>
          </x14:cfRule>
          <xm:sqref>G73</xm:sqref>
        </x14:conditionalFormatting>
        <x14:conditionalFormatting xmlns:xm="http://schemas.microsoft.com/office/excel/2006/main">
          <x14:cfRule type="expression" priority="829" id="{445BF716-700E-477A-AC5B-EE75D4445AB7}">
            <xm:f>OR(results!$M$3="bmd",results!$M$3="ad")</xm:f>
            <x14:dxf>
              <font>
                <color theme="0"/>
              </font>
              <border>
                <left/>
                <right/>
                <top style="thin">
                  <color auto="1"/>
                </top>
                <bottom style="thin">
                  <color auto="1"/>
                </bottom>
                <vertical/>
                <horizontal/>
              </border>
            </x14:dxf>
          </x14:cfRule>
          <xm:sqref>E73</xm:sqref>
        </x14:conditionalFormatting>
        <x14:conditionalFormatting xmlns:xm="http://schemas.microsoft.com/office/excel/2006/main">
          <x14:cfRule type="expression" priority="828" id="{0D2F86E6-FA7A-45D8-A65D-D807BA4A5EE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AE74</xm:sqref>
        </x14:conditionalFormatting>
        <x14:conditionalFormatting xmlns:xm="http://schemas.microsoft.com/office/excel/2006/main">
          <x14:cfRule type="expression" priority="827" id="{A4BCF2D4-C803-40D5-AD28-6591E604AE4F}">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AC74</xm:sqref>
        </x14:conditionalFormatting>
        <x14:conditionalFormatting xmlns:xm="http://schemas.microsoft.com/office/excel/2006/main">
          <x14:cfRule type="expression" priority="826" id="{7C84CB29-BD84-4316-B46D-BDA59B66915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AA74</xm:sqref>
        </x14:conditionalFormatting>
        <x14:conditionalFormatting xmlns:xm="http://schemas.microsoft.com/office/excel/2006/main">
          <x14:cfRule type="expression" priority="825" stopIfTrue="1" id="{7724E272-DBA8-48D5-9FD2-851C747CEBD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Y74</xm:sqref>
        </x14:conditionalFormatting>
        <x14:conditionalFormatting xmlns:xm="http://schemas.microsoft.com/office/excel/2006/main">
          <x14:cfRule type="expression" priority="824" id="{D6153CB4-2FB2-491D-84DA-B79DFF883D7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W74</xm:sqref>
        </x14:conditionalFormatting>
        <x14:conditionalFormatting xmlns:xm="http://schemas.microsoft.com/office/excel/2006/main">
          <x14:cfRule type="expression" priority="823" id="{76A3FF94-A5D8-4941-8483-6668064A056F}">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U74</xm:sqref>
        </x14:conditionalFormatting>
        <x14:conditionalFormatting xmlns:xm="http://schemas.microsoft.com/office/excel/2006/main">
          <x14:cfRule type="expression" priority="822" id="{83A652EF-2833-4DE7-8A1C-2A8E4FB334C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S74</xm:sqref>
        </x14:conditionalFormatting>
        <x14:conditionalFormatting xmlns:xm="http://schemas.microsoft.com/office/excel/2006/main">
          <x14:cfRule type="expression" priority="821" id="{AE820A7D-E220-4171-9135-1ACDD9ABC9A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Q74</xm:sqref>
        </x14:conditionalFormatting>
        <x14:conditionalFormatting xmlns:xm="http://schemas.microsoft.com/office/excel/2006/main">
          <x14:cfRule type="expression" priority="820" id="{B0FD7702-C0A4-46A8-BA02-5952A32AD848}">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O74</xm:sqref>
        </x14:conditionalFormatting>
        <x14:conditionalFormatting xmlns:xm="http://schemas.microsoft.com/office/excel/2006/main">
          <x14:cfRule type="expression" priority="819" id="{FCBCE5D0-40F1-43E8-8B65-657909829E3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M74</xm:sqref>
        </x14:conditionalFormatting>
        <x14:conditionalFormatting xmlns:xm="http://schemas.microsoft.com/office/excel/2006/main">
          <x14:cfRule type="expression" priority="818" id="{CAC9057B-7D6A-4EBB-A7C5-4E597F481CD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K74</xm:sqref>
        </x14:conditionalFormatting>
        <x14:conditionalFormatting xmlns:xm="http://schemas.microsoft.com/office/excel/2006/main">
          <x14:cfRule type="expression" priority="817" id="{863C8124-C1F3-430A-9340-C53D35729B6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I74</xm:sqref>
        </x14:conditionalFormatting>
        <x14:conditionalFormatting xmlns:xm="http://schemas.microsoft.com/office/excel/2006/main">
          <x14:cfRule type="expression" priority="816" id="{3BAC2AF5-7368-4A07-964C-E5D7B79A1D36}">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G74</xm:sqref>
        </x14:conditionalFormatting>
        <x14:conditionalFormatting xmlns:xm="http://schemas.microsoft.com/office/excel/2006/main">
          <x14:cfRule type="expression" priority="815" id="{ED446EA2-6B1C-4DD7-843A-2073C26B4DB1}">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E74</xm:sqref>
        </x14:conditionalFormatting>
        <x14:conditionalFormatting xmlns:xm="http://schemas.microsoft.com/office/excel/2006/main">
          <x14:cfRule type="expression" priority="814" id="{E533E8E5-0BAD-484D-AEDE-1039BDFC101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G104</xm:sqref>
        </x14:conditionalFormatting>
        <x14:conditionalFormatting xmlns:xm="http://schemas.microsoft.com/office/excel/2006/main">
          <x14:cfRule type="expression" priority="813" id="{C61EE07A-AFD0-4C49-A2A2-7D40C256836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I104</xm:sqref>
        </x14:conditionalFormatting>
        <x14:conditionalFormatting xmlns:xm="http://schemas.microsoft.com/office/excel/2006/main">
          <x14:cfRule type="expression" priority="812" id="{E0950E6D-FDD4-4415-A888-D4E8F1307D0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K104</xm:sqref>
        </x14:conditionalFormatting>
        <x14:conditionalFormatting xmlns:xm="http://schemas.microsoft.com/office/excel/2006/main">
          <x14:cfRule type="expression" priority="811" id="{0911B2C1-1788-47CE-A8D3-8A903B0A9E7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M104</xm:sqref>
        </x14:conditionalFormatting>
        <x14:conditionalFormatting xmlns:xm="http://schemas.microsoft.com/office/excel/2006/main">
          <x14:cfRule type="expression" priority="810" id="{BEBDD41F-9398-4623-8B28-BC4666E0DED6}">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O104</xm:sqref>
        </x14:conditionalFormatting>
        <x14:conditionalFormatting xmlns:xm="http://schemas.microsoft.com/office/excel/2006/main">
          <x14:cfRule type="expression" priority="809" id="{7230C029-7B7F-4FD7-BE58-CD214D20513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Q104</xm:sqref>
        </x14:conditionalFormatting>
        <x14:conditionalFormatting xmlns:xm="http://schemas.microsoft.com/office/excel/2006/main">
          <x14:cfRule type="expression" priority="808" id="{33ACB540-4A4A-4159-80E7-895B3251C59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S104</xm:sqref>
        </x14:conditionalFormatting>
        <x14:conditionalFormatting xmlns:xm="http://schemas.microsoft.com/office/excel/2006/main">
          <x14:cfRule type="expression" priority="807" id="{03A06156-05D4-4366-A563-0771DFA58B7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U104</xm:sqref>
        </x14:conditionalFormatting>
        <x14:conditionalFormatting xmlns:xm="http://schemas.microsoft.com/office/excel/2006/main">
          <x14:cfRule type="expression" priority="806" id="{EDA33537-A5A2-42D7-B652-290DB999111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W104</xm:sqref>
        </x14:conditionalFormatting>
        <x14:conditionalFormatting xmlns:xm="http://schemas.microsoft.com/office/excel/2006/main">
          <x14:cfRule type="expression" priority="805" id="{D0A93AED-FDBA-4B45-A39E-7EC46A4E766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Y104</xm:sqref>
        </x14:conditionalFormatting>
        <x14:conditionalFormatting xmlns:xm="http://schemas.microsoft.com/office/excel/2006/main">
          <x14:cfRule type="expression" priority="804" id="{2DE59795-AEBA-468A-A80F-57C4DA7ED308}">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AA104</xm:sqref>
        </x14:conditionalFormatting>
        <x14:conditionalFormatting xmlns:xm="http://schemas.microsoft.com/office/excel/2006/main">
          <x14:cfRule type="expression" priority="803" id="{39FC4388-0C7D-45A1-885E-E952E93C269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AC104</xm:sqref>
        </x14:conditionalFormatting>
        <x14:conditionalFormatting xmlns:xm="http://schemas.microsoft.com/office/excel/2006/main">
          <x14:cfRule type="expression" priority="802" id="{9E8799C2-7011-442C-AD5C-58A39B62629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AE104</xm:sqref>
        </x14:conditionalFormatting>
        <x14:conditionalFormatting xmlns:xm="http://schemas.microsoft.com/office/excel/2006/main">
          <x14:cfRule type="expression" priority="848" id="{C610C379-3E46-482F-8BFE-C406332DF5A4}">
            <xm:f>OR(results!$M$3="bmd",results!$M$3="ad")</xm:f>
            <x14:dxf>
              <fill>
                <patternFill>
                  <bgColor theme="5" tint="0.59996337778862885"/>
                </patternFill>
              </fill>
              <border>
                <left style="thin">
                  <color auto="1"/>
                </left>
                <right/>
                <top style="thin">
                  <color auto="1"/>
                </top>
                <bottom style="thin">
                  <color auto="1"/>
                </bottom>
                <vertical/>
                <horizontal/>
              </border>
            </x14:dxf>
          </x14:cfRule>
          <xm:sqref>E75</xm:sqref>
        </x14:conditionalFormatting>
        <x14:conditionalFormatting xmlns:xm="http://schemas.microsoft.com/office/excel/2006/main">
          <x14:cfRule type="expression" priority="798" id="{F5302363-227D-4C4E-BB9B-A6CC9E856D3E}">
            <xm:f>OR(results!$M$3="bmd",results!$M$3="ad")</xm:f>
            <x14:dxf>
              <fill>
                <patternFill>
                  <bgColor theme="5" tint="0.59996337778862885"/>
                </patternFill>
              </fill>
              <border>
                <left style="thin">
                  <color auto="1"/>
                </left>
                <right/>
                <top style="thin">
                  <color auto="1"/>
                </top>
                <bottom style="thin">
                  <color auto="1"/>
                </bottom>
                <vertical/>
                <horizontal/>
              </border>
            </x14:dxf>
          </x14:cfRule>
          <xm:sqref>G76:G96</xm:sqref>
        </x14:conditionalFormatting>
        <x14:conditionalFormatting xmlns:xm="http://schemas.microsoft.com/office/excel/2006/main">
          <x14:cfRule type="expression" priority="795" id="{DE83B20F-45A1-47E1-B161-084AC43452A3}">
            <xm:f>OR(results!$M$3="bmd",results!$M$3="ad")</xm:f>
            <x14:dxf>
              <fill>
                <patternFill>
                  <bgColor theme="5" tint="0.59996337778862885"/>
                </patternFill>
              </fill>
              <border>
                <left style="thin">
                  <color auto="1"/>
                </left>
                <right/>
                <top style="thin">
                  <color auto="1"/>
                </top>
                <bottom style="thin">
                  <color auto="1"/>
                </bottom>
                <vertical/>
                <horizontal/>
              </border>
            </x14:dxf>
          </x14:cfRule>
          <xm:sqref>I76:I93</xm:sqref>
        </x14:conditionalFormatting>
        <x14:conditionalFormatting xmlns:xm="http://schemas.microsoft.com/office/excel/2006/main">
          <x14:cfRule type="expression" priority="792" id="{52C82F39-C5C7-47B2-A484-7E77630D3C85}">
            <xm:f>OR(results!$M$3="bmd",results!$M$3="ad")</xm:f>
            <x14:dxf>
              <fill>
                <patternFill>
                  <bgColor theme="5" tint="0.59996337778862885"/>
                </patternFill>
              </fill>
              <border>
                <left style="thin">
                  <color auto="1"/>
                </left>
                <right/>
                <top style="thin">
                  <color auto="1"/>
                </top>
                <bottom style="thin">
                  <color auto="1"/>
                </bottom>
                <vertical/>
                <horizontal/>
              </border>
            </x14:dxf>
          </x14:cfRule>
          <xm:sqref>K76:K92</xm:sqref>
        </x14:conditionalFormatting>
        <x14:conditionalFormatting xmlns:xm="http://schemas.microsoft.com/office/excel/2006/main">
          <x14:cfRule type="expression" priority="789" id="{23A21BEA-D095-40F2-BC57-DB897A7AE83A}">
            <xm:f>OR(results!$M$3="bmd",results!$M$3="ad")</xm:f>
            <x14:dxf>
              <fill>
                <patternFill>
                  <bgColor theme="5" tint="0.59996337778862885"/>
                </patternFill>
              </fill>
              <border>
                <left style="thin">
                  <color auto="1"/>
                </left>
                <right/>
                <top style="thin">
                  <color auto="1"/>
                </top>
                <bottom style="thin">
                  <color auto="1"/>
                </bottom>
                <vertical/>
                <horizontal/>
              </border>
            </x14:dxf>
          </x14:cfRule>
          <xm:sqref>M76:M90</xm:sqref>
        </x14:conditionalFormatting>
        <x14:conditionalFormatting xmlns:xm="http://schemas.microsoft.com/office/excel/2006/main">
          <x14:cfRule type="expression" priority="786" id="{7C03259E-7935-4B72-9D60-045B13AA556D}">
            <xm:f>OR(results!$M$3="bmd",results!$M$3="ad")</xm:f>
            <x14:dxf>
              <fill>
                <patternFill>
                  <bgColor theme="5" tint="0.59996337778862885"/>
                </patternFill>
              </fill>
              <border>
                <left style="thin">
                  <color auto="1"/>
                </left>
                <right/>
                <top style="thin">
                  <color auto="1"/>
                </top>
                <bottom style="thin">
                  <color auto="1"/>
                </bottom>
                <vertical/>
                <horizontal/>
              </border>
            </x14:dxf>
          </x14:cfRule>
          <xm:sqref>O76:O88</xm:sqref>
        </x14:conditionalFormatting>
        <x14:conditionalFormatting xmlns:xm="http://schemas.microsoft.com/office/excel/2006/main">
          <x14:cfRule type="expression" priority="783" id="{43CC9E73-53C8-4B32-BCED-2EEAE017D823}">
            <xm:f>OR(results!$M$3="bmd",results!$M$3="ad")</xm:f>
            <x14:dxf>
              <fill>
                <patternFill>
                  <bgColor theme="5" tint="0.59996337778862885"/>
                </patternFill>
              </fill>
              <border>
                <left style="thin">
                  <color auto="1"/>
                </left>
                <right/>
                <top style="thin">
                  <color auto="1"/>
                </top>
                <bottom style="thin">
                  <color auto="1"/>
                </bottom>
                <vertical/>
                <horizontal/>
              </border>
            </x14:dxf>
          </x14:cfRule>
          <xm:sqref>Q76:Q86</xm:sqref>
        </x14:conditionalFormatting>
        <x14:conditionalFormatting xmlns:xm="http://schemas.microsoft.com/office/excel/2006/main">
          <x14:cfRule type="expression" priority="780" id="{8F9D7D10-BF23-4238-B4E1-ACC9DC57BAF6}">
            <xm:f>OR(results!$M$3="bmd",results!$M$3="ad")</xm:f>
            <x14:dxf>
              <fill>
                <patternFill>
                  <bgColor theme="5" tint="0.59996337778862885"/>
                </patternFill>
              </fill>
              <border>
                <left style="thin">
                  <color auto="1"/>
                </left>
                <right/>
                <top style="thin">
                  <color auto="1"/>
                </top>
                <bottom style="thin">
                  <color auto="1"/>
                </bottom>
                <vertical/>
                <horizontal/>
              </border>
            </x14:dxf>
          </x14:cfRule>
          <xm:sqref>S76:S84</xm:sqref>
        </x14:conditionalFormatting>
        <x14:conditionalFormatting xmlns:xm="http://schemas.microsoft.com/office/excel/2006/main">
          <x14:cfRule type="expression" priority="777" id="{7EA8FEBD-2F4E-4881-BFA7-57B3BA8B8F45}">
            <xm:f>OR(results!$M$3="bmd",results!$M$3="ad")</xm:f>
            <x14:dxf>
              <fill>
                <patternFill>
                  <bgColor theme="5" tint="0.59996337778862885"/>
                </patternFill>
              </fill>
              <border>
                <left style="thin">
                  <color auto="1"/>
                </left>
                <right/>
                <top style="thin">
                  <color auto="1"/>
                </top>
                <bottom style="thin">
                  <color auto="1"/>
                </bottom>
                <vertical/>
                <horizontal/>
              </border>
            </x14:dxf>
          </x14:cfRule>
          <xm:sqref>U76:U82</xm:sqref>
        </x14:conditionalFormatting>
        <x14:conditionalFormatting xmlns:xm="http://schemas.microsoft.com/office/excel/2006/main">
          <x14:cfRule type="expression" priority="774" id="{1AA90EB3-7C63-469A-B4DE-76C02CC23589}">
            <xm:f>OR(results!$M$3="bmd",results!$M$3="ad")</xm:f>
            <x14:dxf>
              <fill>
                <patternFill>
                  <bgColor theme="5" tint="0.59996337778862885"/>
                </patternFill>
              </fill>
              <border>
                <left style="thin">
                  <color auto="1"/>
                </left>
                <right/>
                <top style="thin">
                  <color auto="1"/>
                </top>
                <bottom style="thin">
                  <color auto="1"/>
                </bottom>
                <vertical/>
                <horizontal/>
              </border>
            </x14:dxf>
          </x14:cfRule>
          <xm:sqref>W76:W80</xm:sqref>
        </x14:conditionalFormatting>
        <x14:conditionalFormatting xmlns:xm="http://schemas.microsoft.com/office/excel/2006/main">
          <x14:cfRule type="expression" priority="771" id="{CB5BEFC5-A1D7-45D1-922D-4758C36D17C7}">
            <xm:f>OR(results!$M$3="bmd",results!$M$3="ad")</xm:f>
            <x14:dxf>
              <fill>
                <patternFill>
                  <bgColor theme="5" tint="0.59996337778862885"/>
                </patternFill>
              </fill>
              <border>
                <left style="thin">
                  <color auto="1"/>
                </left>
                <right/>
                <top style="thin">
                  <color auto="1"/>
                </top>
                <bottom style="thin">
                  <color auto="1"/>
                </bottom>
                <vertical/>
                <horizontal/>
              </border>
            </x14:dxf>
          </x14:cfRule>
          <xm:sqref>Y76:Y78</xm:sqref>
        </x14:conditionalFormatting>
        <x14:conditionalFormatting xmlns:xm="http://schemas.microsoft.com/office/excel/2006/main">
          <x14:cfRule type="expression" priority="768" id="{43D05037-F3DE-4856-A0B9-17297931F0C5}">
            <xm:f>OR(results!$M$3="bmd",results!$M$3="ad")</xm:f>
            <x14:dxf>
              <fill>
                <patternFill>
                  <bgColor theme="5" tint="0.59996337778862885"/>
                </patternFill>
              </fill>
              <border>
                <left style="thin">
                  <color auto="1"/>
                </left>
                <right/>
                <top style="thin">
                  <color auto="1"/>
                </top>
                <bottom style="thin">
                  <color auto="1"/>
                </bottom>
                <vertical/>
                <horizontal/>
              </border>
            </x14:dxf>
          </x14:cfRule>
          <xm:sqref>AA76</xm:sqref>
        </x14:conditionalFormatting>
        <x14:conditionalFormatting xmlns:xm="http://schemas.microsoft.com/office/excel/2006/main">
          <x14:cfRule type="expression" priority="765" id="{67D5BBAD-20E8-4115-9487-924FC2D22D78}">
            <xm:f>OR(results!$M$3="bmd",results!$M$3="ad")</xm:f>
            <x14:dxf>
              <fill>
                <patternFill>
                  <bgColor theme="5" tint="0.59996337778862885"/>
                </patternFill>
              </fill>
              <border>
                <left style="thin">
                  <color auto="1"/>
                </left>
                <right/>
                <top style="thin">
                  <color auto="1"/>
                </top>
                <bottom style="thin">
                  <color auto="1"/>
                </bottom>
                <vertical/>
                <horizontal/>
              </border>
            </x14:dxf>
          </x14:cfRule>
          <xm:sqref>AC83:AC103</xm:sqref>
        </x14:conditionalFormatting>
        <x14:conditionalFormatting xmlns:xm="http://schemas.microsoft.com/office/excel/2006/main">
          <x14:cfRule type="expression" priority="762" id="{A4F42552-3897-46AA-AFA8-55619B63B77C}">
            <xm:f>OR(results!$M$3="bmd",results!$M$3="ad")</xm:f>
            <x14:dxf>
              <fill>
                <patternFill>
                  <bgColor theme="5" tint="0.59996337778862885"/>
                </patternFill>
              </fill>
              <border>
                <left style="thin">
                  <color auto="1"/>
                </left>
                <right/>
                <top style="thin">
                  <color auto="1"/>
                </top>
                <bottom style="thin">
                  <color auto="1"/>
                </bottom>
                <vertical/>
                <horizontal/>
              </border>
            </x14:dxf>
          </x14:cfRule>
          <xm:sqref>AA85:AA103</xm:sqref>
        </x14:conditionalFormatting>
        <x14:conditionalFormatting xmlns:xm="http://schemas.microsoft.com/office/excel/2006/main">
          <x14:cfRule type="expression" priority="759" id="{35E5631D-FB74-47F6-9A16-FC34E3323D11}">
            <xm:f>OR(results!$M$3="bmd",results!$M$3="ad")</xm:f>
            <x14:dxf>
              <fill>
                <patternFill>
                  <bgColor theme="5" tint="0.59996337778862885"/>
                </patternFill>
              </fill>
              <border>
                <left style="thin">
                  <color auto="1"/>
                </left>
                <right/>
                <top style="thin">
                  <color auto="1"/>
                </top>
                <bottom style="thin">
                  <color auto="1"/>
                </bottom>
                <vertical/>
                <horizontal/>
              </border>
            </x14:dxf>
          </x14:cfRule>
          <xm:sqref>Y87:Y103</xm:sqref>
        </x14:conditionalFormatting>
        <x14:conditionalFormatting xmlns:xm="http://schemas.microsoft.com/office/excel/2006/main">
          <x14:cfRule type="expression" priority="756" id="{344A933A-A691-4773-9F3C-0D06FBA7BF92}">
            <xm:f>OR(results!$M$3="bmd",results!$M$3="ad")</xm:f>
            <x14:dxf>
              <fill>
                <patternFill>
                  <bgColor theme="5" tint="0.59996337778862885"/>
                </patternFill>
              </fill>
              <border>
                <left style="thin">
                  <color auto="1"/>
                </left>
                <right/>
                <top style="thin">
                  <color auto="1"/>
                </top>
                <bottom style="thin">
                  <color auto="1"/>
                </bottom>
                <vertical/>
                <horizontal/>
              </border>
            </x14:dxf>
          </x14:cfRule>
          <xm:sqref>W89:W103</xm:sqref>
        </x14:conditionalFormatting>
        <x14:conditionalFormatting xmlns:xm="http://schemas.microsoft.com/office/excel/2006/main">
          <x14:cfRule type="expression" priority="753" id="{AE8E9619-FE8B-49C8-91BF-9854CAE5A97E}">
            <xm:f>OR(results!$M$3="bmd",results!$M$3="ad")</xm:f>
            <x14:dxf>
              <fill>
                <patternFill>
                  <bgColor theme="5" tint="0.59996337778862885"/>
                </patternFill>
              </fill>
              <border>
                <left style="thin">
                  <color auto="1"/>
                </left>
                <right/>
                <top style="thin">
                  <color auto="1"/>
                </top>
                <bottom style="thin">
                  <color auto="1"/>
                </bottom>
                <vertical/>
                <horizontal/>
              </border>
            </x14:dxf>
          </x14:cfRule>
          <xm:sqref>U91:U103</xm:sqref>
        </x14:conditionalFormatting>
        <x14:conditionalFormatting xmlns:xm="http://schemas.microsoft.com/office/excel/2006/main">
          <x14:cfRule type="expression" priority="750" id="{C43C8FDA-37EF-4AFA-9CD0-F8D20954FD88}">
            <xm:f>OR(results!$M$3="bmd",results!$M$3="ad")</xm:f>
            <x14:dxf>
              <fill>
                <patternFill>
                  <bgColor theme="5" tint="0.59996337778862885"/>
                </patternFill>
              </fill>
              <border>
                <left style="thin">
                  <color auto="1"/>
                </left>
                <right/>
                <top style="thin">
                  <color auto="1"/>
                </top>
                <bottom style="thin">
                  <color auto="1"/>
                </bottom>
                <vertical/>
                <horizontal/>
              </border>
            </x14:dxf>
          </x14:cfRule>
          <xm:sqref>S93:S103</xm:sqref>
        </x14:conditionalFormatting>
        <x14:conditionalFormatting xmlns:xm="http://schemas.microsoft.com/office/excel/2006/main">
          <x14:cfRule type="expression" priority="747" id="{14313DDA-BE8E-45B9-8025-BCE7E87C8444}">
            <xm:f>OR(results!$M$3="bmd",results!$M$3="ad")</xm:f>
            <x14:dxf>
              <fill>
                <patternFill>
                  <bgColor theme="5" tint="0.59996337778862885"/>
                </patternFill>
              </fill>
              <border>
                <left style="thin">
                  <color auto="1"/>
                </left>
                <right/>
                <top style="thin">
                  <color auto="1"/>
                </top>
                <bottom style="thin">
                  <color auto="1"/>
                </bottom>
                <vertical/>
                <horizontal/>
              </border>
            </x14:dxf>
          </x14:cfRule>
          <xm:sqref>Q95:Q103</xm:sqref>
        </x14:conditionalFormatting>
        <x14:conditionalFormatting xmlns:xm="http://schemas.microsoft.com/office/excel/2006/main">
          <x14:cfRule type="expression" priority="744" id="{C40CE44C-AD2C-41C2-BC26-06B54546E68C}">
            <xm:f>OR(results!$M$3="bmd",results!$M$3="ad")</xm:f>
            <x14:dxf>
              <fill>
                <patternFill>
                  <bgColor theme="5" tint="0.59996337778862885"/>
                </patternFill>
              </fill>
              <border>
                <left style="thin">
                  <color auto="1"/>
                </left>
                <right/>
                <top style="thin">
                  <color auto="1"/>
                </top>
                <bottom style="thin">
                  <color auto="1"/>
                </bottom>
                <vertical/>
                <horizontal/>
              </border>
            </x14:dxf>
          </x14:cfRule>
          <xm:sqref>O97:O103</xm:sqref>
        </x14:conditionalFormatting>
        <x14:conditionalFormatting xmlns:xm="http://schemas.microsoft.com/office/excel/2006/main">
          <x14:cfRule type="expression" priority="741" id="{1F2AC0DF-B2A6-4AD4-A6BC-6380A0326558}">
            <xm:f>OR(results!$M$3="bmd",results!$M$3="ad")</xm:f>
            <x14:dxf>
              <fill>
                <patternFill>
                  <bgColor theme="5" tint="0.59996337778862885"/>
                </patternFill>
              </fill>
              <border>
                <left style="thin">
                  <color auto="1"/>
                </left>
                <right/>
                <top style="thin">
                  <color auto="1"/>
                </top>
                <bottom style="thin">
                  <color auto="1"/>
                </bottom>
                <vertical/>
                <horizontal/>
              </border>
            </x14:dxf>
          </x14:cfRule>
          <xm:sqref>M99:M103</xm:sqref>
        </x14:conditionalFormatting>
        <x14:conditionalFormatting xmlns:xm="http://schemas.microsoft.com/office/excel/2006/main">
          <x14:cfRule type="expression" priority="738" id="{E73F780C-572F-459D-AC06-F16EADD2177F}">
            <xm:f>OR(results!$M$3="bmd",results!$M$3="ad")</xm:f>
            <x14:dxf>
              <fill>
                <patternFill>
                  <bgColor theme="5" tint="0.59996337778862885"/>
                </patternFill>
              </fill>
              <border>
                <left style="thin">
                  <color auto="1"/>
                </left>
                <right/>
                <top style="thin">
                  <color auto="1"/>
                </top>
                <bottom style="thin">
                  <color auto="1"/>
                </bottom>
                <vertical/>
                <horizontal/>
              </border>
            </x14:dxf>
          </x14:cfRule>
          <xm:sqref>K101:K103</xm:sqref>
        </x14:conditionalFormatting>
        <x14:conditionalFormatting xmlns:xm="http://schemas.microsoft.com/office/excel/2006/main">
          <x14:cfRule type="expression" priority="735" id="{6D8D019E-43C4-4EE6-967A-1E1D1B18FF67}">
            <xm:f>OR(results!$M$3="bmd",results!$M$3="ad")</xm:f>
            <x14:dxf>
              <fill>
                <patternFill>
                  <bgColor theme="5" tint="0.59996337778862885"/>
                </patternFill>
              </fill>
              <border>
                <left style="thin">
                  <color auto="1"/>
                </left>
                <right/>
                <top style="thin">
                  <color auto="1"/>
                </top>
                <bottom style="thin">
                  <color auto="1"/>
                </bottom>
                <vertical/>
                <horizontal/>
              </border>
            </x14:dxf>
          </x14:cfRule>
          <xm:sqref>I103</xm:sqref>
        </x14:conditionalFormatting>
        <x14:conditionalFormatting xmlns:xm="http://schemas.microsoft.com/office/excel/2006/main">
          <x14:cfRule type="expression" priority="732" id="{B830B51D-B97B-4500-A1E3-CCDE16E2707D}">
            <xm:f>OR(results!$M$3="bmd",results!$M$3="ad")</xm:f>
            <x14:dxf>
              <fill>
                <patternFill>
                  <bgColor theme="5" tint="0.59996337778862885"/>
                </patternFill>
              </fill>
              <border>
                <left style="thin">
                  <color auto="1"/>
                </left>
                <right/>
                <top style="thin">
                  <color auto="1"/>
                </top>
                <bottom style="thin">
                  <color auto="1"/>
                </bottom>
                <vertical/>
                <horizontal/>
              </border>
            </x14:dxf>
          </x14:cfRule>
          <xm:sqref>AE81:AE103</xm:sqref>
        </x14:conditionalFormatting>
        <x14:conditionalFormatting xmlns:xm="http://schemas.microsoft.com/office/excel/2006/main">
          <x14:cfRule type="expression" priority="843" id="{222CBAA1-04DE-447A-BF3A-046DE3891884}">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D75:D98</xm:sqref>
        </x14:conditionalFormatting>
        <x14:conditionalFormatting xmlns:xm="http://schemas.microsoft.com/office/excel/2006/main">
          <x14:cfRule type="expression" priority="845" id="{63997E27-4D03-411A-90A9-E97C67F781B3}">
            <xm:f>OR(results!$M$3="bmd",results!$M$3="ad")</xm:f>
            <x14:dxf>
              <font>
                <color theme="5" tint="0.59996337778862885"/>
              </font>
              <fill>
                <patternFill>
                  <bgColor theme="5" tint="0.59996337778862885"/>
                </patternFill>
              </fill>
              <border>
                <left/>
                <right/>
                <top style="thin">
                  <color auto="1"/>
                </top>
                <bottom style="thin">
                  <color auto="1"/>
                </bottom>
                <vertical/>
                <horizontal/>
              </border>
            </x14:dxf>
          </x14:cfRule>
          <xm:sqref>E75</xm:sqref>
        </x14:conditionalFormatting>
        <x14:conditionalFormatting xmlns:xm="http://schemas.microsoft.com/office/excel/2006/main">
          <x14:cfRule type="expression" priority="725" id="{2056F276-D87B-4B5E-A184-A9E78D629D29}">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F76</xm:sqref>
        </x14:conditionalFormatting>
        <x14:conditionalFormatting xmlns:xm="http://schemas.microsoft.com/office/excel/2006/main">
          <x14:cfRule type="expression" priority="801" id="{BB1E96DE-6BBA-4380-9471-83364450CE92}">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F77:F98</xm:sqref>
        </x14:conditionalFormatting>
        <x14:conditionalFormatting xmlns:xm="http://schemas.microsoft.com/office/excel/2006/main">
          <x14:cfRule type="expression" priority="722" id="{BFA86F3E-F0E8-435C-B691-E5AC42E1D9E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D74</xm:sqref>
        </x14:conditionalFormatting>
        <x14:conditionalFormatting xmlns:xm="http://schemas.microsoft.com/office/excel/2006/main">
          <x14:cfRule type="expression" priority="720" id="{A63E596F-2044-4E57-A6D4-0EC16B1DBE6F}">
            <xm:f>OR(results!$M$3="bmd",results!$M$3="ad")</xm:f>
            <x14:dxf>
              <font>
                <color theme="0"/>
              </font>
              <border>
                <left style="thin">
                  <color auto="1"/>
                </left>
                <right/>
                <top style="thin">
                  <color auto="1"/>
                </top>
                <bottom style="thin">
                  <color auto="1"/>
                </bottom>
                <vertical/>
                <horizontal/>
              </border>
            </x14:dxf>
          </x14:cfRule>
          <xm:sqref>D73</xm:sqref>
        </x14:conditionalFormatting>
        <x14:conditionalFormatting xmlns:xm="http://schemas.microsoft.com/office/excel/2006/main">
          <x14:cfRule type="expression" priority="717" id="{EAEFECF5-3C36-4720-B8C3-0F37911C3A27}">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E104</xm:sqref>
        </x14:conditionalFormatting>
        <x14:conditionalFormatting xmlns:xm="http://schemas.microsoft.com/office/excel/2006/main">
          <x14:cfRule type="expression" priority="712" id="{798A01F5-2C55-4B4F-8487-8F8DCDDCF812}">
            <xm:f>OR(results!$M$3="bmd",results!$M$3="ad")</xm:f>
            <x14:dxf>
              <fill>
                <patternFill>
                  <bgColor theme="5" tint="0.59996337778862885"/>
                </patternFill>
              </fill>
              <border>
                <left style="thin">
                  <color auto="1"/>
                </left>
                <right/>
                <top style="thin">
                  <color auto="1"/>
                </top>
                <bottom style="thin">
                  <color auto="1"/>
                </bottom>
                <vertical/>
                <horizontal/>
              </border>
            </x14:dxf>
          </x14:cfRule>
          <xm:sqref>G103</xm:sqref>
        </x14:conditionalFormatting>
        <x14:conditionalFormatting xmlns:xm="http://schemas.microsoft.com/office/excel/2006/main">
          <x14:cfRule type="expression" priority="686" id="{FBCF84AB-2C37-4376-AC13-D508FFF2F392}">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E100</xm:sqref>
        </x14:conditionalFormatting>
        <x14:conditionalFormatting xmlns:xm="http://schemas.microsoft.com/office/excel/2006/main">
          <x14:cfRule type="expression" priority="684" id="{D96D0654-DEAF-4C47-9C59-17A2D58FB953}">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E103</xm:sqref>
        </x14:conditionalFormatting>
        <x14:conditionalFormatting xmlns:xm="http://schemas.microsoft.com/office/excel/2006/main">
          <x14:cfRule type="expression" priority="683" id="{C6C66100-398C-4DD9-9878-6C98CC8D7821}">
            <xm:f>OR(results!$M$3="bmd",results!$M$3="ad")</xm:f>
            <x14:dxf>
              <font>
                <color theme="0"/>
              </font>
              <border>
                <left style="thin">
                  <color auto="1"/>
                </left>
                <right/>
                <top style="thin">
                  <color auto="1"/>
                </top>
                <bottom style="thin">
                  <color auto="1"/>
                </bottom>
                <vertical/>
                <horizontal/>
              </border>
            </x14:dxf>
          </x14:cfRule>
          <xm:sqref>AE73</xm:sqref>
        </x14:conditionalFormatting>
        <x14:conditionalFormatting xmlns:xm="http://schemas.microsoft.com/office/excel/2006/main">
          <x14:cfRule type="expression" priority="680" id="{CFD6924A-1329-4BC8-A008-E255C56D4D4C}">
            <xm:f>OR(results!$M$3="bmd",results!$M$3="ad")</xm:f>
            <x14:dxf>
              <fill>
                <patternFill>
                  <bgColor theme="5" tint="0.59996337778862885"/>
                </patternFill>
              </fill>
              <border>
                <left style="thin">
                  <color auto="1"/>
                </left>
                <right/>
                <top style="thin">
                  <color auto="1"/>
                </top>
                <bottom style="thin">
                  <color auto="1"/>
                </bottom>
                <vertical/>
                <horizontal/>
              </border>
            </x14:dxf>
          </x14:cfRule>
          <xm:sqref>K99:K100</xm:sqref>
        </x14:conditionalFormatting>
        <x14:conditionalFormatting xmlns:xm="http://schemas.microsoft.com/office/excel/2006/main">
          <x14:cfRule type="expression" priority="677" id="{4B8A1A83-E24F-4E54-AADD-5278D01A3C80}">
            <xm:f>OR(results!$M$3="bmd",results!$M$3="ad")</xm:f>
            <x14:dxf>
              <fill>
                <patternFill>
                  <bgColor theme="5" tint="0.59996337778862885"/>
                </patternFill>
              </fill>
              <border>
                <left style="thin">
                  <color auto="1"/>
                </left>
                <right/>
                <top style="thin">
                  <color auto="1"/>
                </top>
                <bottom style="thin">
                  <color auto="1"/>
                </bottom>
                <vertical/>
                <horizontal/>
              </border>
            </x14:dxf>
          </x14:cfRule>
          <xm:sqref>I101:I102</xm:sqref>
        </x14:conditionalFormatting>
        <x14:conditionalFormatting xmlns:xm="http://schemas.microsoft.com/office/excel/2006/main">
          <x14:cfRule type="expression" priority="674" id="{BF86D336-E011-4741-9E08-DF4A1AA9CAE6}">
            <xm:f>OR(results!$M$3="bmd",results!$M$3="ad")</xm:f>
            <x14:dxf>
              <fill>
                <patternFill>
                  <bgColor theme="5" tint="0.59996337778862885"/>
                </patternFill>
              </fill>
              <border>
                <left style="thin">
                  <color auto="1"/>
                </left>
                <right/>
                <top style="thin">
                  <color auto="1"/>
                </top>
                <bottom style="thin">
                  <color auto="1"/>
                </bottom>
                <vertical/>
                <horizontal/>
              </border>
            </x14:dxf>
          </x14:cfRule>
          <xm:sqref>M97:M98</xm:sqref>
        </x14:conditionalFormatting>
        <x14:conditionalFormatting xmlns:xm="http://schemas.microsoft.com/office/excel/2006/main">
          <x14:cfRule type="expression" priority="671" id="{298F6777-7AA4-4EB5-8CF1-ECD045688B16}">
            <xm:f>OR(results!$M$3="bmd",results!$M$3="ad")</xm:f>
            <x14:dxf>
              <fill>
                <patternFill>
                  <bgColor theme="5" tint="0.59996337778862885"/>
                </patternFill>
              </fill>
              <border>
                <left style="thin">
                  <color auto="1"/>
                </left>
                <right/>
                <top style="thin">
                  <color auto="1"/>
                </top>
                <bottom style="thin">
                  <color auto="1"/>
                </bottom>
                <vertical/>
                <horizontal/>
              </border>
            </x14:dxf>
          </x14:cfRule>
          <xm:sqref>O95:O96</xm:sqref>
        </x14:conditionalFormatting>
        <x14:conditionalFormatting xmlns:xm="http://schemas.microsoft.com/office/excel/2006/main">
          <x14:cfRule type="expression" priority="668" id="{32BC2103-9E3A-4C87-8F39-1EDC72C4BF1A}">
            <xm:f>OR(results!$M$3="bmd",results!$M$3="ad")</xm:f>
            <x14:dxf>
              <fill>
                <patternFill>
                  <bgColor theme="5" tint="0.59996337778862885"/>
                </patternFill>
              </fill>
              <border>
                <left style="thin">
                  <color auto="1"/>
                </left>
                <right/>
                <top style="thin">
                  <color auto="1"/>
                </top>
                <bottom style="thin">
                  <color auto="1"/>
                </bottom>
                <vertical/>
                <horizontal/>
              </border>
            </x14:dxf>
          </x14:cfRule>
          <xm:sqref>Q93:Q94</xm:sqref>
        </x14:conditionalFormatting>
        <x14:conditionalFormatting xmlns:xm="http://schemas.microsoft.com/office/excel/2006/main">
          <x14:cfRule type="expression" priority="665" id="{58C8159D-08AA-432D-8182-8B521A6976E5}">
            <xm:f>OR(results!$M$3="bmd",results!$M$3="ad")</xm:f>
            <x14:dxf>
              <fill>
                <patternFill>
                  <bgColor theme="5" tint="0.59996337778862885"/>
                </patternFill>
              </fill>
              <border>
                <left style="thin">
                  <color auto="1"/>
                </left>
                <right/>
                <top style="thin">
                  <color auto="1"/>
                </top>
                <bottom style="thin">
                  <color auto="1"/>
                </bottom>
                <vertical/>
                <horizontal/>
              </border>
            </x14:dxf>
          </x14:cfRule>
          <xm:sqref>S91:S92</xm:sqref>
        </x14:conditionalFormatting>
        <x14:conditionalFormatting xmlns:xm="http://schemas.microsoft.com/office/excel/2006/main">
          <x14:cfRule type="expression" priority="662" id="{27C9F532-E353-4F2A-B8ED-E6075F786B32}">
            <xm:f>OR(results!$M$3="bmd",results!$M$3="ad")</xm:f>
            <x14:dxf>
              <fill>
                <patternFill>
                  <bgColor theme="5" tint="0.59996337778862885"/>
                </patternFill>
              </fill>
              <border>
                <left style="thin">
                  <color auto="1"/>
                </left>
                <right/>
                <top style="thin">
                  <color auto="1"/>
                </top>
                <bottom style="thin">
                  <color auto="1"/>
                </bottom>
                <vertical/>
                <horizontal/>
              </border>
            </x14:dxf>
          </x14:cfRule>
          <xm:sqref>U89:U90</xm:sqref>
        </x14:conditionalFormatting>
        <x14:conditionalFormatting xmlns:xm="http://schemas.microsoft.com/office/excel/2006/main">
          <x14:cfRule type="expression" priority="659" id="{B5FF6D24-5F13-46C1-8D17-B38142F3F414}">
            <xm:f>OR(results!$M$3="bmd",results!$M$3="ad")</xm:f>
            <x14:dxf>
              <fill>
                <patternFill>
                  <bgColor theme="5" tint="0.59996337778862885"/>
                </patternFill>
              </fill>
              <border>
                <left style="thin">
                  <color auto="1"/>
                </left>
                <right/>
                <top style="thin">
                  <color auto="1"/>
                </top>
                <bottom style="thin">
                  <color auto="1"/>
                </bottom>
                <vertical/>
                <horizontal/>
              </border>
            </x14:dxf>
          </x14:cfRule>
          <xm:sqref>W87:W88</xm:sqref>
        </x14:conditionalFormatting>
        <x14:conditionalFormatting xmlns:xm="http://schemas.microsoft.com/office/excel/2006/main">
          <x14:cfRule type="expression" priority="656" id="{7ADC082A-FD8F-433A-8F04-C42C6D419027}">
            <xm:f>OR(results!$M$3="bmd",results!$M$3="ad")</xm:f>
            <x14:dxf>
              <fill>
                <patternFill>
                  <bgColor theme="5" tint="0.59996337778862885"/>
                </patternFill>
              </fill>
              <border>
                <left style="thin">
                  <color auto="1"/>
                </left>
                <right/>
                <top style="thin">
                  <color auto="1"/>
                </top>
                <bottom style="thin">
                  <color auto="1"/>
                </bottom>
                <vertical/>
                <horizontal/>
              </border>
            </x14:dxf>
          </x14:cfRule>
          <xm:sqref>Y85:Y86</xm:sqref>
        </x14:conditionalFormatting>
        <x14:conditionalFormatting xmlns:xm="http://schemas.microsoft.com/office/excel/2006/main">
          <x14:cfRule type="expression" priority="653" id="{EE327FE8-0B9B-402D-AF61-D551462348FB}">
            <xm:f>OR(results!$M$3="bmd",results!$M$3="ad")</xm:f>
            <x14:dxf>
              <fill>
                <patternFill>
                  <bgColor theme="5" tint="0.59996337778862885"/>
                </patternFill>
              </fill>
              <border>
                <left style="thin">
                  <color auto="1"/>
                </left>
                <right/>
                <top style="thin">
                  <color auto="1"/>
                </top>
                <bottom style="thin">
                  <color auto="1"/>
                </bottom>
                <vertical/>
                <horizontal/>
              </border>
            </x14:dxf>
          </x14:cfRule>
          <xm:sqref>AA83:AA84</xm:sqref>
        </x14:conditionalFormatting>
        <x14:conditionalFormatting xmlns:xm="http://schemas.microsoft.com/office/excel/2006/main">
          <x14:cfRule type="expression" priority="650" id="{B8E71120-789B-44A4-BE60-2F589DD8EDAB}">
            <xm:f>OR(results!$M$3="bmd",results!$M$3="ad")</xm:f>
            <x14:dxf>
              <fill>
                <patternFill>
                  <bgColor theme="5" tint="0.59996337778862885"/>
                </patternFill>
              </fill>
              <border>
                <left style="thin">
                  <color auto="1"/>
                </left>
                <right/>
                <top style="thin">
                  <color auto="1"/>
                </top>
                <bottom style="thin">
                  <color auto="1"/>
                </bottom>
                <vertical/>
                <horizontal/>
              </border>
            </x14:dxf>
          </x14:cfRule>
          <xm:sqref>AC81:AC82</xm:sqref>
        </x14:conditionalFormatting>
        <x14:conditionalFormatting xmlns:xm="http://schemas.microsoft.com/office/excel/2006/main">
          <x14:cfRule type="expression" priority="647" id="{4F5495AC-3E16-433B-9D1B-E674261AC6A8}">
            <xm:f>OR(results!$M$3="bmd",results!$M$3="ad")</xm:f>
            <x14:dxf>
              <fill>
                <patternFill>
                  <bgColor theme="5" tint="0.59996337778862885"/>
                </patternFill>
              </fill>
              <border>
                <left style="thin">
                  <color auto="1"/>
                </left>
                <right/>
                <top style="thin">
                  <color auto="1"/>
                </top>
                <bottom style="thin">
                  <color auto="1"/>
                </bottom>
                <vertical/>
                <horizontal/>
              </border>
            </x14:dxf>
          </x14:cfRule>
          <xm:sqref>AE79:AE80</xm:sqref>
        </x14:conditionalFormatting>
        <x14:conditionalFormatting xmlns:xm="http://schemas.microsoft.com/office/excel/2006/main">
          <x14:cfRule type="expression" priority="644" id="{BAB8D4A3-5D45-40BE-B21C-496B8AE830A5}">
            <xm:f>OR(results!$M$3="bmd",results!$M$3="ad")</xm:f>
            <x14:dxf>
              <font>
                <color auto="1"/>
              </font>
              <border>
                <left/>
                <right style="thin">
                  <color auto="1"/>
                </right>
                <top style="thin">
                  <color auto="1"/>
                </top>
                <bottom style="thin">
                  <color auto="1"/>
                </bottom>
                <vertical/>
                <horizontal/>
              </border>
            </x14:dxf>
          </x14:cfRule>
          <xm:sqref>H99</xm:sqref>
        </x14:conditionalFormatting>
        <x14:conditionalFormatting xmlns:xm="http://schemas.microsoft.com/office/excel/2006/main">
          <x14:cfRule type="expression" priority="643" id="{A20D29F4-F86B-488B-B4E4-B3C56E9733DC}">
            <xm:f>OR(results!$M$3="bmd",results!$M$3="ad")</xm:f>
            <x14:dxf>
              <font>
                <color auto="1"/>
              </font>
              <border>
                <left/>
                <right style="thin">
                  <color auto="1"/>
                </right>
                <top style="thin">
                  <color auto="1"/>
                </top>
                <bottom style="thin">
                  <color auto="1"/>
                </bottom>
                <vertical/>
                <horizontal/>
              </border>
            </x14:dxf>
          </x14:cfRule>
          <xm:sqref>J97</xm:sqref>
        </x14:conditionalFormatting>
        <x14:conditionalFormatting xmlns:xm="http://schemas.microsoft.com/office/excel/2006/main">
          <x14:cfRule type="expression" priority="642" id="{C3F1C1A1-D106-49A2-9DC4-16EE4FF29189}">
            <xm:f>OR(results!$M$3="bmd",results!$M$3="ad")</xm:f>
            <x14:dxf>
              <font>
                <color auto="1"/>
              </font>
              <border>
                <left/>
                <right style="thin">
                  <color auto="1"/>
                </right>
                <top style="thin">
                  <color auto="1"/>
                </top>
                <bottom style="thin">
                  <color auto="1"/>
                </bottom>
                <vertical/>
                <horizontal/>
              </border>
            </x14:dxf>
          </x14:cfRule>
          <xm:sqref>L95</xm:sqref>
        </x14:conditionalFormatting>
        <x14:conditionalFormatting xmlns:xm="http://schemas.microsoft.com/office/excel/2006/main">
          <x14:cfRule type="expression" priority="641" id="{8135233D-4F59-4BB5-83BA-B769E7649AB1}">
            <xm:f>OR(results!$M$3="bmd",results!$M$3="ad")</xm:f>
            <x14:dxf>
              <font>
                <color auto="1"/>
              </font>
              <border>
                <left/>
                <right style="thin">
                  <color auto="1"/>
                </right>
                <top style="thin">
                  <color auto="1"/>
                </top>
                <bottom style="thin">
                  <color auto="1"/>
                </bottom>
                <vertical/>
                <horizontal/>
              </border>
            </x14:dxf>
          </x14:cfRule>
          <xm:sqref>N93</xm:sqref>
        </x14:conditionalFormatting>
        <x14:conditionalFormatting xmlns:xm="http://schemas.microsoft.com/office/excel/2006/main">
          <x14:cfRule type="expression" priority="640" id="{FDAF13B2-8BCA-4104-AB30-C0C24E5CE156}">
            <xm:f>OR(results!$M$3="bmd",results!$M$3="ad")</xm:f>
            <x14:dxf>
              <font>
                <color auto="1"/>
              </font>
              <border>
                <left/>
                <right style="thin">
                  <color auto="1"/>
                </right>
                <top style="thin">
                  <color auto="1"/>
                </top>
                <bottom style="thin">
                  <color auto="1"/>
                </bottom>
                <vertical/>
                <horizontal/>
              </border>
            </x14:dxf>
          </x14:cfRule>
          <xm:sqref>V85</xm:sqref>
        </x14:conditionalFormatting>
        <x14:conditionalFormatting xmlns:xm="http://schemas.microsoft.com/office/excel/2006/main">
          <x14:cfRule type="expression" priority="639" id="{65A3CE03-4D16-47D1-BB07-606CE856DBD0}">
            <xm:f>OR(results!$M$3="bmd",results!$M$3="ad")</xm:f>
            <x14:dxf>
              <font>
                <color auto="1"/>
              </font>
              <border>
                <left/>
                <right style="thin">
                  <color auto="1"/>
                </right>
                <top style="thin">
                  <color auto="1"/>
                </top>
                <bottom style="thin">
                  <color auto="1"/>
                </bottom>
                <vertical/>
                <horizontal/>
              </border>
            </x14:dxf>
          </x14:cfRule>
          <xm:sqref>X83</xm:sqref>
        </x14:conditionalFormatting>
        <x14:conditionalFormatting xmlns:xm="http://schemas.microsoft.com/office/excel/2006/main">
          <x14:cfRule type="expression" priority="638" id="{D7471612-3E43-45DA-98EF-7E61F5D06FA6}">
            <xm:f>OR(results!$M$3="bmd",results!$M$3="ad")</xm:f>
            <x14:dxf>
              <font>
                <color auto="1"/>
              </font>
              <border>
                <left/>
                <right style="thin">
                  <color auto="1"/>
                </right>
                <top style="thin">
                  <color auto="1"/>
                </top>
                <bottom style="thin">
                  <color auto="1"/>
                </bottom>
                <vertical/>
                <horizontal/>
              </border>
            </x14:dxf>
          </x14:cfRule>
          <xm:sqref>Z81</xm:sqref>
        </x14:conditionalFormatting>
        <x14:conditionalFormatting xmlns:xm="http://schemas.microsoft.com/office/excel/2006/main">
          <x14:cfRule type="expression" priority="637" id="{8BA92C5A-78C5-4587-BBA9-FBDC5BEDDCA8}">
            <xm:f>OR(results!$M$3="bmd",results!$M$3="ad")</xm:f>
            <x14:dxf>
              <font>
                <color auto="1"/>
              </font>
              <border>
                <left/>
                <right style="thin">
                  <color auto="1"/>
                </right>
                <top style="thin">
                  <color auto="1"/>
                </top>
                <bottom style="thin">
                  <color auto="1"/>
                </bottom>
                <vertical/>
                <horizontal/>
              </border>
            </x14:dxf>
          </x14:cfRule>
          <xm:sqref>AB79</xm:sqref>
        </x14:conditionalFormatting>
        <x14:conditionalFormatting xmlns:xm="http://schemas.microsoft.com/office/excel/2006/main">
          <x14:cfRule type="expression" priority="636" id="{02FA24C6-D091-44EF-AEEF-1944DE7EBF59}">
            <xm:f>OR(results!$M$3="bmd",results!$M$3="ad")</xm:f>
            <x14:dxf>
              <font>
                <color auto="1"/>
              </font>
              <border>
                <left/>
                <right style="thin">
                  <color auto="1"/>
                </right>
                <top style="thin">
                  <color auto="1"/>
                </top>
                <bottom style="thin">
                  <color auto="1"/>
                </bottom>
                <vertical/>
                <horizontal/>
              </border>
            </x14:dxf>
          </x14:cfRule>
          <xm:sqref>AD77</xm:sqref>
        </x14:conditionalFormatting>
        <x14:conditionalFormatting xmlns:xm="http://schemas.microsoft.com/office/excel/2006/main">
          <x14:cfRule type="expression" priority="635" id="{9178D9FD-F3FD-4178-AF9E-235A4406695C}">
            <xm:f>OR(results!$M$3="bmd",results!$M$3="ad")</xm:f>
            <x14:dxf>
              <font>
                <color auto="1"/>
              </font>
              <border>
                <left/>
                <right style="thin">
                  <color auto="1"/>
                </right>
                <top style="thin">
                  <color auto="1"/>
                </top>
                <bottom style="thin">
                  <color auto="1"/>
                </bottom>
                <vertical/>
                <horizontal/>
              </border>
            </x14:dxf>
          </x14:cfRule>
          <xm:sqref>AF75</xm:sqref>
        </x14:conditionalFormatting>
        <x14:conditionalFormatting xmlns:xm="http://schemas.microsoft.com/office/excel/2006/main">
          <x14:cfRule type="expression" priority="846" id="{FFD3ABCD-4410-417E-A994-872EDCA02478}">
            <xm:f>OR(results!$M$3="bmd",results!$M$3="ad")</xm:f>
            <x14:dxf>
              <font>
                <color auto="1"/>
              </font>
              <border>
                <left/>
                <right style="thin">
                  <color auto="1"/>
                </right>
                <top style="thin">
                  <color auto="1"/>
                </top>
                <bottom style="thin">
                  <color auto="1"/>
                </bottom>
                <vertical/>
                <horizontal/>
              </border>
            </x14:dxf>
          </x14:cfRule>
          <xm:sqref>R89</xm:sqref>
        </x14:conditionalFormatting>
        <x14:conditionalFormatting xmlns:xm="http://schemas.microsoft.com/office/excel/2006/main">
          <x14:cfRule type="expression" priority="634" id="{65458220-8B57-4DD4-ACCE-54F1DC074DB1}">
            <xm:f>OR(results!$M$3="bmd",results!$M$3="ad")</xm:f>
            <x14:dxf>
              <font>
                <color auto="1"/>
              </font>
              <border>
                <left/>
                <right style="thin">
                  <color auto="1"/>
                </right>
                <top style="thin">
                  <color auto="1"/>
                </top>
                <bottom style="thin">
                  <color auto="1"/>
                </bottom>
                <vertical/>
                <horizontal/>
              </border>
            </x14:dxf>
          </x14:cfRule>
          <xm:sqref>P91</xm:sqref>
        </x14:conditionalFormatting>
        <x14:conditionalFormatting xmlns:xm="http://schemas.microsoft.com/office/excel/2006/main">
          <x14:cfRule type="expression" priority="633" id="{46B497B0-7D10-442B-B5D3-81B7213B04FF}">
            <xm:f>OR(results!$M$3="bmd",results!$M$3="ad")</xm:f>
            <x14:dxf>
              <font>
                <color auto="1"/>
              </font>
              <border>
                <left/>
                <right style="thin">
                  <color auto="1"/>
                </right>
                <top style="thin">
                  <color auto="1"/>
                </top>
                <bottom style="thin">
                  <color auto="1"/>
                </bottom>
                <vertical/>
                <horizontal/>
              </border>
            </x14:dxf>
          </x14:cfRule>
          <xm:sqref>T87</xm:sqref>
        </x14:conditionalFormatting>
        <x14:conditionalFormatting xmlns:xm="http://schemas.microsoft.com/office/excel/2006/main">
          <x14:cfRule type="expression" priority="632" id="{6F02AEF0-B3B3-4ECD-8DF6-55F66DB4EF79}">
            <xm:f>OR(results!$M$3="bmd",results!$M$3="ad")</xm:f>
            <x14:dxf>
              <font>
                <color auto="1"/>
              </font>
              <border>
                <left/>
                <right style="thin">
                  <color auto="1"/>
                </right>
                <top style="thin">
                  <color auto="1"/>
                </top>
                <bottom style="thin">
                  <color auto="1"/>
                </bottom>
                <vertical/>
                <horizontal/>
              </border>
            </x14:dxf>
          </x14:cfRule>
          <xm:sqref>F101</xm:sqref>
        </x14:conditionalFormatting>
        <x14:conditionalFormatting xmlns:xm="http://schemas.microsoft.com/office/excel/2006/main">
          <x14:cfRule type="expression" priority="630" id="{C98DCA5C-9C4D-468E-9DE5-29E3FB86B74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T88:T89</xm:sqref>
        </x14:conditionalFormatting>
        <x14:conditionalFormatting xmlns:xm="http://schemas.microsoft.com/office/excel/2006/main">
          <x14:cfRule type="expression" priority="628" id="{C0062AD8-7891-4F1A-A096-DBB553B0A6F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T85:T86</xm:sqref>
        </x14:conditionalFormatting>
        <x14:conditionalFormatting xmlns:xm="http://schemas.microsoft.com/office/excel/2006/main">
          <x14:cfRule type="expression" priority="626" id="{C99B14E1-5339-4910-BC5B-A6021231A67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V83:V84</xm:sqref>
        </x14:conditionalFormatting>
        <x14:conditionalFormatting xmlns:xm="http://schemas.microsoft.com/office/excel/2006/main">
          <x14:cfRule type="expression" priority="624" id="{FE3BA134-6C18-47F3-87B7-A3C5695F89C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X81:X82</xm:sqref>
        </x14:conditionalFormatting>
        <x14:conditionalFormatting xmlns:xm="http://schemas.microsoft.com/office/excel/2006/main">
          <x14:cfRule type="expression" priority="622" id="{016E97D5-EF14-489F-824C-783B560D3BB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Z79:Z80</xm:sqref>
        </x14:conditionalFormatting>
        <x14:conditionalFormatting xmlns:xm="http://schemas.microsoft.com/office/excel/2006/main">
          <x14:cfRule type="expression" priority="620" id="{B8DD53BA-92D2-4FC0-9047-F78ABF4B4E7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AB78</xm:sqref>
        </x14:conditionalFormatting>
        <x14:conditionalFormatting xmlns:xm="http://schemas.microsoft.com/office/excel/2006/main">
          <x14:cfRule type="expression" priority="618" id="{53963F2E-0CA8-4072-B1FE-F4E4D468E26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AD75:AD76</xm:sqref>
        </x14:conditionalFormatting>
        <x14:conditionalFormatting xmlns:xm="http://schemas.microsoft.com/office/excel/2006/main">
          <x14:cfRule type="expression" priority="616" id="{DA6332FB-5902-435C-8856-65D5B29E0F3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R87:R88</xm:sqref>
        </x14:conditionalFormatting>
        <x14:conditionalFormatting xmlns:xm="http://schemas.microsoft.com/office/excel/2006/main">
          <x14:cfRule type="expression" priority="614" id="{8A3B5FA0-F9A7-4694-BEF7-603707BE033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P89:P90</xm:sqref>
        </x14:conditionalFormatting>
        <x14:conditionalFormatting xmlns:xm="http://schemas.microsoft.com/office/excel/2006/main">
          <x14:cfRule type="expression" priority="612" id="{0EB3D926-DF95-4EE2-9DFC-FD9AE66A3E5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N91:N92</xm:sqref>
        </x14:conditionalFormatting>
        <x14:conditionalFormatting xmlns:xm="http://schemas.microsoft.com/office/excel/2006/main">
          <x14:cfRule type="expression" priority="610" id="{E817E973-6468-4C33-8698-9D00E178641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L93:L94</xm:sqref>
        </x14:conditionalFormatting>
        <x14:conditionalFormatting xmlns:xm="http://schemas.microsoft.com/office/excel/2006/main">
          <x14:cfRule type="expression" priority="608" id="{1252C3B3-C745-4185-86EF-3A35F1AC4A4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J95:J96</xm:sqref>
        </x14:conditionalFormatting>
        <x14:conditionalFormatting xmlns:xm="http://schemas.microsoft.com/office/excel/2006/main">
          <x14:cfRule type="expression" priority="606" id="{9F8875ED-3CC9-4E8D-AD2C-992E1FD6899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H97:H98</xm:sqref>
        </x14:conditionalFormatting>
        <x14:conditionalFormatting xmlns:xm="http://schemas.microsoft.com/office/excel/2006/main">
          <x14:cfRule type="expression" priority="604" id="{C258BDF9-29D1-4F05-9C9F-CF504579258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F99:F100</xm:sqref>
        </x14:conditionalFormatting>
        <x14:conditionalFormatting xmlns:xm="http://schemas.microsoft.com/office/excel/2006/main">
          <x14:cfRule type="expression" priority="602" id="{5CB27CA1-4DCD-4289-A533-4B8C7753745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F102:F103</xm:sqref>
        </x14:conditionalFormatting>
        <x14:conditionalFormatting xmlns:xm="http://schemas.microsoft.com/office/excel/2006/main">
          <x14:cfRule type="expression" priority="600" id="{534517BC-9FA1-4649-B203-64E8A16D3E9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R90:R91</xm:sqref>
        </x14:conditionalFormatting>
        <x14:conditionalFormatting xmlns:xm="http://schemas.microsoft.com/office/excel/2006/main">
          <x14:cfRule type="expression" priority="598" id="{216B75C6-0421-4A53-88D2-9B38F7C4B9D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P92:P93</xm:sqref>
        </x14:conditionalFormatting>
        <x14:conditionalFormatting xmlns:xm="http://schemas.microsoft.com/office/excel/2006/main">
          <x14:cfRule type="expression" priority="596" id="{0C843A4E-C1A8-4A95-ADE4-D15B257C6D5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N94:N95</xm:sqref>
        </x14:conditionalFormatting>
        <x14:conditionalFormatting xmlns:xm="http://schemas.microsoft.com/office/excel/2006/main">
          <x14:cfRule type="expression" priority="594" id="{D70DA5CC-4564-4EB8-A50E-403B31F97DB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L96:L97</xm:sqref>
        </x14:conditionalFormatting>
        <x14:conditionalFormatting xmlns:xm="http://schemas.microsoft.com/office/excel/2006/main">
          <x14:cfRule type="expression" priority="592" id="{47D0C058-075D-4F48-A9C4-6C05BDB048A8}">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J98:J99</xm:sqref>
        </x14:conditionalFormatting>
        <x14:conditionalFormatting xmlns:xm="http://schemas.microsoft.com/office/excel/2006/main">
          <x14:cfRule type="expression" priority="590" id="{1D9D8B8A-A2FB-4CB1-A9CE-1FFA84ED714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H100:H101</xm:sqref>
        </x14:conditionalFormatting>
        <x14:conditionalFormatting xmlns:xm="http://schemas.microsoft.com/office/excel/2006/main">
          <x14:cfRule type="expression" priority="588" id="{F960E284-8741-40FD-A56E-064862A316E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V86:V87</xm:sqref>
        </x14:conditionalFormatting>
        <x14:conditionalFormatting xmlns:xm="http://schemas.microsoft.com/office/excel/2006/main">
          <x14:cfRule type="expression" priority="586" id="{584202FD-24F5-4D93-AEEB-EBA0473D44F0}">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X84:X85</xm:sqref>
        </x14:conditionalFormatting>
        <x14:conditionalFormatting xmlns:xm="http://schemas.microsoft.com/office/excel/2006/main">
          <x14:cfRule type="expression" priority="584" id="{49028053-3E1E-4EE7-B836-BDBA87C4E49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Z82:Z83</xm:sqref>
        </x14:conditionalFormatting>
        <x14:conditionalFormatting xmlns:xm="http://schemas.microsoft.com/office/excel/2006/main">
          <x14:cfRule type="expression" priority="582" id="{D4C8F7D0-C56B-4891-9D0C-631D34C7A47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AB80:AB81</xm:sqref>
        </x14:conditionalFormatting>
        <x14:conditionalFormatting xmlns:xm="http://schemas.microsoft.com/office/excel/2006/main">
          <x14:cfRule type="expression" priority="580" id="{02BCBD28-1013-40FE-8C36-B1898E3B2E3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AD78:AD79</xm:sqref>
        </x14:conditionalFormatting>
        <x14:conditionalFormatting xmlns:xm="http://schemas.microsoft.com/office/excel/2006/main">
          <x14:cfRule type="expression" priority="578" id="{1AD96A23-8C11-4D79-B459-7BB02473C8A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AF76:AF77</xm:sqref>
        </x14:conditionalFormatting>
        <x14:conditionalFormatting xmlns:xm="http://schemas.microsoft.com/office/excel/2006/main">
          <x14:cfRule type="expression" priority="555" id="{9B65A216-703C-48AE-9419-EDB88A436E79}">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E101</xm:sqref>
        </x14:conditionalFormatting>
        <x14:conditionalFormatting xmlns:xm="http://schemas.microsoft.com/office/excel/2006/main">
          <x14:cfRule type="expression" priority="517" id="{61535EB6-B294-48F9-B25C-73AECF2C2A89}">
            <xm:f>OR(results!$M$3="bmd",results!$M$3="ad")</xm:f>
            <x14:dxf>
              <fill>
                <patternFill>
                  <bgColor theme="5" tint="0.59996337778862885"/>
                </patternFill>
              </fill>
              <border>
                <left style="thin">
                  <color auto="1"/>
                </left>
                <right/>
                <top style="thin">
                  <color auto="1"/>
                </top>
                <bottom style="thin">
                  <color auto="1"/>
                </bottom>
                <vertical/>
                <horizontal/>
              </border>
            </x14:dxf>
          </x14:cfRule>
          <xm:sqref>I94</xm:sqref>
        </x14:conditionalFormatting>
        <x14:conditionalFormatting xmlns:xm="http://schemas.microsoft.com/office/excel/2006/main">
          <x14:cfRule type="expression" priority="514" id="{498D4DB1-698D-4FEF-B31D-B432A15FC45A}">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D99</xm:sqref>
        </x14:conditionalFormatting>
        <x14:conditionalFormatting xmlns:xm="http://schemas.microsoft.com/office/excel/2006/main">
          <x14:cfRule type="expression" priority="511" id="{E40B2C78-3E5B-42D2-89B3-A9EF932D4AA0}">
            <xm:f>OR(results!$M$3="bmd",results!$M$3="ad")</xm:f>
            <x14:dxf>
              <fill>
                <patternFill>
                  <bgColor theme="5" tint="0.59996337778862885"/>
                </patternFill>
              </fill>
              <border>
                <left style="thin">
                  <color auto="1"/>
                </left>
                <right/>
                <top style="thin">
                  <color auto="1"/>
                </top>
                <bottom style="thin">
                  <color auto="1"/>
                </bottom>
                <vertical/>
                <horizontal/>
              </border>
            </x14:dxf>
          </x14:cfRule>
          <xm:sqref>AA77</xm:sqref>
        </x14:conditionalFormatting>
        <x14:conditionalFormatting xmlns:xm="http://schemas.microsoft.com/office/excel/2006/main">
          <x14:cfRule type="expression" priority="509" id="{7CEEC78A-5DE2-462C-AB19-6A826A856EE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D104</xm:sqref>
        </x14:conditionalFormatting>
        <x14:conditionalFormatting xmlns:xm="http://schemas.microsoft.com/office/excel/2006/main">
          <x14:cfRule type="expression" priority="505" id="{26E7E3FB-DC71-4B87-BA2C-A90176CCEB43}">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D100</xm:sqref>
        </x14:conditionalFormatting>
        <x14:conditionalFormatting xmlns:xm="http://schemas.microsoft.com/office/excel/2006/main">
          <x14:cfRule type="expression" priority="850" id="{8D2CA75A-9DA0-4CDB-9306-EFF04B8B8C59}">
            <xm:f>OR(results!$M$3="bmd",results!$M$3="ad")</xm:f>
            <x14:dxf>
              <fill>
                <patternFill>
                  <bgColor theme="7" tint="0.39994506668294322"/>
                </patternFill>
              </fill>
              <border>
                <left/>
                <right style="thin">
                  <color auto="1"/>
                </right>
                <top style="thin">
                  <color auto="1"/>
                </top>
                <bottom style="thin">
                  <color auto="1"/>
                </bottom>
                <vertical/>
                <horizontal/>
              </border>
            </x14:dxf>
          </x14:cfRule>
          <xm:sqref>AF105</xm:sqref>
        </x14:conditionalFormatting>
        <x14:conditionalFormatting xmlns:xm="http://schemas.microsoft.com/office/excel/2006/main">
          <x14:cfRule type="expression" priority="503" id="{077CDB9E-07CC-43F5-AE89-2C80ACC68F02}">
            <xm:f>OR(results!$M$3="bmd",results!$M$3="ad")</xm:f>
            <x14:dxf>
              <fill>
                <patternFill>
                  <bgColor theme="7" tint="0.39994506668294322"/>
                </patternFill>
              </fill>
              <border>
                <left/>
                <right style="thin">
                  <color auto="1"/>
                </right>
                <top style="thin">
                  <color auto="1"/>
                </top>
                <bottom style="thin">
                  <color auto="1"/>
                </bottom>
                <vertical/>
                <horizontal/>
              </border>
            </x14:dxf>
          </x14:cfRule>
          <xm:sqref>AD105</xm:sqref>
        </x14:conditionalFormatting>
        <x14:conditionalFormatting xmlns:xm="http://schemas.microsoft.com/office/excel/2006/main">
          <x14:cfRule type="expression" priority="502" id="{CC04563B-5648-40F0-813D-A17FEE48ABA6}">
            <xm:f>OR(results!$M$3="bmd",results!$M$3="ad")</xm:f>
            <x14:dxf>
              <fill>
                <patternFill>
                  <bgColor theme="7" tint="0.39994506668294322"/>
                </patternFill>
              </fill>
              <border>
                <left/>
                <right style="thin">
                  <color auto="1"/>
                </right>
                <top style="thin">
                  <color auto="1"/>
                </top>
                <bottom style="thin">
                  <color auto="1"/>
                </bottom>
                <vertical/>
                <horizontal/>
              </border>
            </x14:dxf>
          </x14:cfRule>
          <xm:sqref>AB105</xm:sqref>
        </x14:conditionalFormatting>
        <x14:conditionalFormatting xmlns:xm="http://schemas.microsoft.com/office/excel/2006/main">
          <x14:cfRule type="expression" priority="501" id="{D926B8CB-2271-4842-835C-F91A42B67678}">
            <xm:f>OR(results!$M$3="bmd",results!$M$3="ad")</xm:f>
            <x14:dxf>
              <fill>
                <patternFill>
                  <bgColor theme="7" tint="0.39994506668294322"/>
                </patternFill>
              </fill>
              <border>
                <left/>
                <right style="thin">
                  <color auto="1"/>
                </right>
                <top style="thin">
                  <color auto="1"/>
                </top>
                <bottom style="thin">
                  <color auto="1"/>
                </bottom>
                <vertical/>
                <horizontal/>
              </border>
            </x14:dxf>
          </x14:cfRule>
          <xm:sqref>Z105</xm:sqref>
        </x14:conditionalFormatting>
        <x14:conditionalFormatting xmlns:xm="http://schemas.microsoft.com/office/excel/2006/main">
          <x14:cfRule type="expression" priority="500" id="{8E9F9F46-B649-4197-A05F-1C706C9B411A}">
            <xm:f>OR(results!$M$3="bmd",results!$M$3="ad")</xm:f>
            <x14:dxf>
              <fill>
                <patternFill>
                  <bgColor theme="7" tint="0.39994506668294322"/>
                </patternFill>
              </fill>
              <border>
                <left/>
                <right style="thin">
                  <color auto="1"/>
                </right>
                <top style="thin">
                  <color auto="1"/>
                </top>
                <bottom style="thin">
                  <color auto="1"/>
                </bottom>
                <vertical/>
                <horizontal/>
              </border>
            </x14:dxf>
          </x14:cfRule>
          <xm:sqref>X105</xm:sqref>
        </x14:conditionalFormatting>
        <x14:conditionalFormatting xmlns:xm="http://schemas.microsoft.com/office/excel/2006/main">
          <x14:cfRule type="expression" priority="499" id="{41F259E1-4BE1-40C8-AB28-1E89E6E007FD}">
            <xm:f>OR(results!$M$3="bmd",results!$M$3="ad")</xm:f>
            <x14:dxf>
              <fill>
                <patternFill>
                  <bgColor theme="7" tint="0.39994506668294322"/>
                </patternFill>
              </fill>
              <border>
                <left/>
                <right style="thin">
                  <color auto="1"/>
                </right>
                <top style="thin">
                  <color auto="1"/>
                </top>
                <bottom style="thin">
                  <color auto="1"/>
                </bottom>
                <vertical/>
                <horizontal/>
              </border>
            </x14:dxf>
          </x14:cfRule>
          <xm:sqref>V105</xm:sqref>
        </x14:conditionalFormatting>
        <x14:conditionalFormatting xmlns:xm="http://schemas.microsoft.com/office/excel/2006/main">
          <x14:cfRule type="expression" priority="498" id="{47B6A201-5C1C-4E2D-8486-770F93F20B6D}">
            <xm:f>OR(results!$M$3="bmd",results!$M$3="ad")</xm:f>
            <x14:dxf>
              <fill>
                <patternFill>
                  <bgColor theme="7" tint="0.39994506668294322"/>
                </patternFill>
              </fill>
              <border>
                <left/>
                <right style="thin">
                  <color auto="1"/>
                </right>
                <top style="thin">
                  <color auto="1"/>
                </top>
                <bottom style="thin">
                  <color auto="1"/>
                </bottom>
                <vertical/>
                <horizontal/>
              </border>
            </x14:dxf>
          </x14:cfRule>
          <xm:sqref>T105</xm:sqref>
        </x14:conditionalFormatting>
        <x14:conditionalFormatting xmlns:xm="http://schemas.microsoft.com/office/excel/2006/main">
          <x14:cfRule type="expression" priority="497" id="{0115141E-51B2-430F-A330-42AC0827BC7B}">
            <xm:f>OR(results!$M$3="bmd",results!$M$3="ad")</xm:f>
            <x14:dxf>
              <fill>
                <patternFill>
                  <bgColor theme="7" tint="0.39994506668294322"/>
                </patternFill>
              </fill>
              <border>
                <left/>
                <right style="thin">
                  <color auto="1"/>
                </right>
                <top style="thin">
                  <color auto="1"/>
                </top>
                <bottom style="thin">
                  <color auto="1"/>
                </bottom>
                <vertical/>
                <horizontal/>
              </border>
            </x14:dxf>
          </x14:cfRule>
          <xm:sqref>R105</xm:sqref>
        </x14:conditionalFormatting>
        <x14:conditionalFormatting xmlns:xm="http://schemas.microsoft.com/office/excel/2006/main">
          <x14:cfRule type="expression" priority="496" id="{73AD6981-5561-419D-A923-00D22D55AE12}">
            <xm:f>OR(results!$M$3="bmd",results!$M$3="ad")</xm:f>
            <x14:dxf>
              <fill>
                <patternFill>
                  <bgColor theme="7" tint="0.39994506668294322"/>
                </patternFill>
              </fill>
              <border>
                <left/>
                <right style="thin">
                  <color auto="1"/>
                </right>
                <top style="thin">
                  <color auto="1"/>
                </top>
                <bottom style="thin">
                  <color auto="1"/>
                </bottom>
                <vertical/>
                <horizontal/>
              </border>
            </x14:dxf>
          </x14:cfRule>
          <xm:sqref>P105</xm:sqref>
        </x14:conditionalFormatting>
        <x14:conditionalFormatting xmlns:xm="http://schemas.microsoft.com/office/excel/2006/main">
          <x14:cfRule type="expression" priority="495" id="{0447BA70-65C0-4BEF-9622-084C7C899725}">
            <xm:f>OR(results!$M$3="bmd",results!$M$3="ad")</xm:f>
            <x14:dxf>
              <fill>
                <patternFill>
                  <bgColor theme="7" tint="0.39994506668294322"/>
                </patternFill>
              </fill>
              <border>
                <left/>
                <right style="thin">
                  <color auto="1"/>
                </right>
                <top style="thin">
                  <color auto="1"/>
                </top>
                <bottom style="thin">
                  <color auto="1"/>
                </bottom>
                <vertical/>
                <horizontal/>
              </border>
            </x14:dxf>
          </x14:cfRule>
          <xm:sqref>N105</xm:sqref>
        </x14:conditionalFormatting>
        <x14:conditionalFormatting xmlns:xm="http://schemas.microsoft.com/office/excel/2006/main">
          <x14:cfRule type="expression" priority="494" id="{1EAA8414-C69C-4FCF-AAEE-8D74AC56BC4C}">
            <xm:f>OR(results!$M$3="bmd",results!$M$3="ad")</xm:f>
            <x14:dxf>
              <fill>
                <patternFill>
                  <bgColor theme="7" tint="0.39994506668294322"/>
                </patternFill>
              </fill>
              <border>
                <left/>
                <right style="thin">
                  <color auto="1"/>
                </right>
                <top style="thin">
                  <color auto="1"/>
                </top>
                <bottom style="thin">
                  <color auto="1"/>
                </bottom>
                <vertical/>
                <horizontal/>
              </border>
            </x14:dxf>
          </x14:cfRule>
          <xm:sqref>L105</xm:sqref>
        </x14:conditionalFormatting>
        <x14:conditionalFormatting xmlns:xm="http://schemas.microsoft.com/office/excel/2006/main">
          <x14:cfRule type="expression" priority="493" id="{A5671191-771C-4AD4-9F38-24E1455AC8C6}">
            <xm:f>OR(results!$M$3="bmd",results!$M$3="ad")</xm:f>
            <x14:dxf>
              <fill>
                <patternFill>
                  <bgColor theme="7" tint="0.39994506668294322"/>
                </patternFill>
              </fill>
              <border>
                <left/>
                <right style="thin">
                  <color auto="1"/>
                </right>
                <top style="thin">
                  <color auto="1"/>
                </top>
                <bottom style="thin">
                  <color auto="1"/>
                </bottom>
                <vertical/>
                <horizontal/>
              </border>
            </x14:dxf>
          </x14:cfRule>
          <xm:sqref>J105</xm:sqref>
        </x14:conditionalFormatting>
        <x14:conditionalFormatting xmlns:xm="http://schemas.microsoft.com/office/excel/2006/main">
          <x14:cfRule type="expression" priority="492" id="{A25686B3-710D-4850-9965-706F53411D35}">
            <xm:f>OR(results!$M$3="bmd",results!$M$3="ad")</xm:f>
            <x14:dxf>
              <fill>
                <patternFill>
                  <bgColor theme="7" tint="0.39994506668294322"/>
                </patternFill>
              </fill>
              <border>
                <left/>
                <right style="thin">
                  <color auto="1"/>
                </right>
                <top style="thin">
                  <color auto="1"/>
                </top>
                <bottom style="thin">
                  <color auto="1"/>
                </bottom>
                <vertical/>
                <horizontal/>
              </border>
            </x14:dxf>
          </x14:cfRule>
          <xm:sqref>H105</xm:sqref>
        </x14:conditionalFormatting>
        <x14:conditionalFormatting xmlns:xm="http://schemas.microsoft.com/office/excel/2006/main">
          <x14:cfRule type="expression" priority="491" id="{621404FE-8A05-48AF-9798-187FDDAB39B0}">
            <xm:f>OR(results!$M$3="bmd",results!$M$3="ad")</xm:f>
            <x14:dxf>
              <fill>
                <patternFill>
                  <bgColor theme="7" tint="0.39994506668294322"/>
                </patternFill>
              </fill>
              <border>
                <left/>
                <right/>
                <top style="thin">
                  <color auto="1"/>
                </top>
                <bottom style="thin">
                  <color auto="1"/>
                </bottom>
                <vertical/>
                <horizontal/>
              </border>
            </x14:dxf>
          </x14:cfRule>
          <xm:sqref>E105</xm:sqref>
        </x14:conditionalFormatting>
        <x14:conditionalFormatting xmlns:xm="http://schemas.microsoft.com/office/excel/2006/main">
          <x14:cfRule type="expression" priority="488" id="{B2FC8F7D-9F16-4F97-96EE-7C3218EEA6F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J100</xm:sqref>
        </x14:conditionalFormatting>
        <x14:conditionalFormatting xmlns:xm="http://schemas.microsoft.com/office/excel/2006/main">
          <x14:cfRule type="expression" priority="490" id="{BBA4469D-456C-499C-91D4-5711D64BBAEE}">
            <xm:f>results!$M$3="Etest"</xm:f>
            <x14:dxf>
              <font>
                <color theme="5" tint="0.59996337778862885"/>
              </font>
              <fill>
                <patternFill>
                  <bgColor theme="5" tint="0.59996337778862885"/>
                </patternFill>
              </fill>
            </x14:dxf>
          </x14:cfRule>
          <xm:sqref>J100</xm:sqref>
        </x14:conditionalFormatting>
        <x14:conditionalFormatting xmlns:xm="http://schemas.microsoft.com/office/excel/2006/main">
          <x14:cfRule type="expression" priority="483" id="{7C1DEF00-5CA8-459D-BE1E-3A997B79219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H102</xm:sqref>
        </x14:conditionalFormatting>
        <x14:conditionalFormatting xmlns:xm="http://schemas.microsoft.com/office/excel/2006/main">
          <x14:cfRule type="expression" priority="485" id="{4F14339A-7E3C-4402-96C7-BC2892D98569}">
            <xm:f>results!$M$3="Etest"</xm:f>
            <x14:dxf>
              <font>
                <color theme="5" tint="0.59996337778862885"/>
              </font>
              <fill>
                <patternFill>
                  <bgColor theme="5" tint="0.59996337778862885"/>
                </patternFill>
              </fill>
            </x14:dxf>
          </x14:cfRule>
          <xm:sqref>H102</xm:sqref>
        </x14:conditionalFormatting>
        <x14:conditionalFormatting xmlns:xm="http://schemas.microsoft.com/office/excel/2006/main">
          <x14:cfRule type="expression" priority="478" id="{F707B07D-9F82-4A7A-A181-E1D20A1B376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L98</xm:sqref>
        </x14:conditionalFormatting>
        <x14:conditionalFormatting xmlns:xm="http://schemas.microsoft.com/office/excel/2006/main">
          <x14:cfRule type="expression" priority="480" id="{CFFAE9ED-CBA3-4DDD-B4DB-628592A745D5}">
            <xm:f>results!$M$3="Etest"</xm:f>
            <x14:dxf>
              <font>
                <color theme="5" tint="0.59996337778862885"/>
              </font>
              <fill>
                <patternFill>
                  <bgColor theme="5" tint="0.59996337778862885"/>
                </patternFill>
              </fill>
            </x14:dxf>
          </x14:cfRule>
          <xm:sqref>L98</xm:sqref>
        </x14:conditionalFormatting>
        <x14:conditionalFormatting xmlns:xm="http://schemas.microsoft.com/office/excel/2006/main">
          <x14:cfRule type="expression" priority="473" id="{F587C773-E2A1-4BEB-BE7A-8C0DD9DFB89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N96</xm:sqref>
        </x14:conditionalFormatting>
        <x14:conditionalFormatting xmlns:xm="http://schemas.microsoft.com/office/excel/2006/main">
          <x14:cfRule type="expression" priority="475" id="{7CB9B9D2-BF14-48BB-AED5-8FC6A98A7882}">
            <xm:f>results!$M$3="Etest"</xm:f>
            <x14:dxf>
              <font>
                <color theme="5" tint="0.59996337778862885"/>
              </font>
              <fill>
                <patternFill>
                  <bgColor theme="5" tint="0.59996337778862885"/>
                </patternFill>
              </fill>
            </x14:dxf>
          </x14:cfRule>
          <xm:sqref>N96</xm:sqref>
        </x14:conditionalFormatting>
        <x14:conditionalFormatting xmlns:xm="http://schemas.microsoft.com/office/excel/2006/main">
          <x14:cfRule type="expression" priority="468" id="{9809EE1D-185D-413A-8F81-170B3BD1FB1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P94</xm:sqref>
        </x14:conditionalFormatting>
        <x14:conditionalFormatting xmlns:xm="http://schemas.microsoft.com/office/excel/2006/main">
          <x14:cfRule type="expression" priority="470" id="{AE492A18-5A92-4465-BCBE-8F0171B50ED9}">
            <xm:f>results!$M$3="Etest"</xm:f>
            <x14:dxf>
              <font>
                <color theme="5" tint="0.59996337778862885"/>
              </font>
              <fill>
                <patternFill>
                  <bgColor theme="5" tint="0.59996337778862885"/>
                </patternFill>
              </fill>
            </x14:dxf>
          </x14:cfRule>
          <xm:sqref>P94</xm:sqref>
        </x14:conditionalFormatting>
        <x14:conditionalFormatting xmlns:xm="http://schemas.microsoft.com/office/excel/2006/main">
          <x14:cfRule type="expression" priority="463" id="{37314A40-CF3C-4653-B80F-0C5D1F3B1CA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R92</xm:sqref>
        </x14:conditionalFormatting>
        <x14:conditionalFormatting xmlns:xm="http://schemas.microsoft.com/office/excel/2006/main">
          <x14:cfRule type="expression" priority="465" id="{1FE28C7F-100B-4A11-A0F9-063D507C7680}">
            <xm:f>results!$M$3="Etest"</xm:f>
            <x14:dxf>
              <font>
                <color theme="5" tint="0.59996337778862885"/>
              </font>
              <fill>
                <patternFill>
                  <bgColor theme="5" tint="0.59996337778862885"/>
                </patternFill>
              </fill>
            </x14:dxf>
          </x14:cfRule>
          <xm:sqref>R92</xm:sqref>
        </x14:conditionalFormatting>
        <x14:conditionalFormatting xmlns:xm="http://schemas.microsoft.com/office/excel/2006/main">
          <x14:cfRule type="expression" priority="458" id="{D3835FD0-8EF2-4165-AA16-5B3AE523C19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T90</xm:sqref>
        </x14:conditionalFormatting>
        <x14:conditionalFormatting xmlns:xm="http://schemas.microsoft.com/office/excel/2006/main">
          <x14:cfRule type="expression" priority="460" id="{DC30E9DF-8177-447E-B84E-DB28A2E295D7}">
            <xm:f>results!$M$3="Etest"</xm:f>
            <x14:dxf>
              <font>
                <color theme="5" tint="0.59996337778862885"/>
              </font>
              <fill>
                <patternFill>
                  <bgColor theme="5" tint="0.59996337778862885"/>
                </patternFill>
              </fill>
            </x14:dxf>
          </x14:cfRule>
          <xm:sqref>T90</xm:sqref>
        </x14:conditionalFormatting>
        <x14:conditionalFormatting xmlns:xm="http://schemas.microsoft.com/office/excel/2006/main">
          <x14:cfRule type="expression" priority="453" id="{3B360024-4EF1-4E05-9700-07D3D266929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V88</xm:sqref>
        </x14:conditionalFormatting>
        <x14:conditionalFormatting xmlns:xm="http://schemas.microsoft.com/office/excel/2006/main">
          <x14:cfRule type="expression" priority="455" id="{B85776AE-2E9A-4FE7-A190-6D727CB94284}">
            <xm:f>results!$M$3="Etest"</xm:f>
            <x14:dxf>
              <font>
                <color theme="5" tint="0.59996337778862885"/>
              </font>
              <fill>
                <patternFill>
                  <bgColor theme="5" tint="0.59996337778862885"/>
                </patternFill>
              </fill>
            </x14:dxf>
          </x14:cfRule>
          <xm:sqref>V88</xm:sqref>
        </x14:conditionalFormatting>
        <x14:conditionalFormatting xmlns:xm="http://schemas.microsoft.com/office/excel/2006/main">
          <x14:cfRule type="expression" priority="448" id="{E9F843C8-2E0B-49F2-8CF1-4E39852A5F2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X86</xm:sqref>
        </x14:conditionalFormatting>
        <x14:conditionalFormatting xmlns:xm="http://schemas.microsoft.com/office/excel/2006/main">
          <x14:cfRule type="expression" priority="450" id="{D0A8A2A2-076C-4A60-B3E1-F4231A0C3BBE}">
            <xm:f>results!$M$3="Etest"</xm:f>
            <x14:dxf>
              <font>
                <color theme="5" tint="0.59996337778862885"/>
              </font>
              <fill>
                <patternFill>
                  <bgColor theme="5" tint="0.59996337778862885"/>
                </patternFill>
              </fill>
            </x14:dxf>
          </x14:cfRule>
          <xm:sqref>X86</xm:sqref>
        </x14:conditionalFormatting>
        <x14:conditionalFormatting xmlns:xm="http://schemas.microsoft.com/office/excel/2006/main">
          <x14:cfRule type="expression" priority="443" id="{93143868-7516-4BC1-906C-89C8977DFC0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Z84</xm:sqref>
        </x14:conditionalFormatting>
        <x14:conditionalFormatting xmlns:xm="http://schemas.microsoft.com/office/excel/2006/main">
          <x14:cfRule type="expression" priority="445" id="{94501EC6-5E70-44DA-918F-EFC46CF5DBA1}">
            <xm:f>results!$M$3="Etest"</xm:f>
            <x14:dxf>
              <font>
                <color theme="5" tint="0.59996337778862885"/>
              </font>
              <fill>
                <patternFill>
                  <bgColor theme="5" tint="0.59996337778862885"/>
                </patternFill>
              </fill>
            </x14:dxf>
          </x14:cfRule>
          <xm:sqref>Z84</xm:sqref>
        </x14:conditionalFormatting>
        <x14:conditionalFormatting xmlns:xm="http://schemas.microsoft.com/office/excel/2006/main">
          <x14:cfRule type="expression" priority="438" id="{C9C890A2-039C-45D5-AAD4-C1EC5D83BD3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AB82</xm:sqref>
        </x14:conditionalFormatting>
        <x14:conditionalFormatting xmlns:xm="http://schemas.microsoft.com/office/excel/2006/main">
          <x14:cfRule type="expression" priority="440" id="{8FA4D7BA-1474-45FC-9ABC-A9967B6D8FA7}">
            <xm:f>results!$M$3="Etest"</xm:f>
            <x14:dxf>
              <font>
                <color theme="5" tint="0.59996337778862885"/>
              </font>
              <fill>
                <patternFill>
                  <bgColor theme="5" tint="0.59996337778862885"/>
                </patternFill>
              </fill>
            </x14:dxf>
          </x14:cfRule>
          <xm:sqref>AB82</xm:sqref>
        </x14:conditionalFormatting>
        <x14:conditionalFormatting xmlns:xm="http://schemas.microsoft.com/office/excel/2006/main">
          <x14:cfRule type="expression" priority="433" id="{26C169C3-6924-4B97-9C5D-13A2D542863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AD80</xm:sqref>
        </x14:conditionalFormatting>
        <x14:conditionalFormatting xmlns:xm="http://schemas.microsoft.com/office/excel/2006/main">
          <x14:cfRule type="expression" priority="435" id="{90D776C1-9788-4F23-A735-E70114FB631E}">
            <xm:f>results!$M$3="Etest"</xm:f>
            <x14:dxf>
              <font>
                <color theme="5" tint="0.59996337778862885"/>
              </font>
              <fill>
                <patternFill>
                  <bgColor theme="5" tint="0.59996337778862885"/>
                </patternFill>
              </fill>
            </x14:dxf>
          </x14:cfRule>
          <xm:sqref>AD80</xm:sqref>
        </x14:conditionalFormatting>
        <x14:conditionalFormatting xmlns:xm="http://schemas.microsoft.com/office/excel/2006/main">
          <x14:cfRule type="expression" priority="428" id="{0A1F2A7D-2AB7-47B8-8634-B45558E0A28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AF78</xm:sqref>
        </x14:conditionalFormatting>
        <x14:conditionalFormatting xmlns:xm="http://schemas.microsoft.com/office/excel/2006/main">
          <x14:cfRule type="expression" priority="430" id="{41785CBA-0048-4805-A6E3-8D09702479D5}">
            <xm:f>results!$M$3="Etest"</xm:f>
            <x14:dxf>
              <font>
                <color theme="5" tint="0.59996337778862885"/>
              </font>
              <fill>
                <patternFill>
                  <bgColor theme="5" tint="0.59996337778862885"/>
                </patternFill>
              </fill>
            </x14:dxf>
          </x14:cfRule>
          <xm:sqref>AF78</xm:sqref>
        </x14:conditionalFormatting>
        <x14:conditionalFormatting xmlns:xm="http://schemas.microsoft.com/office/excel/2006/main">
          <x14:cfRule type="expression" priority="416" id="{3199CC6D-F41A-4187-B4BB-8F95C0C3D4C9}">
            <xm:f>OR(results!$M$3="bmd",results!$M$3="ad")</xm:f>
            <x14:dxf>
              <font>
                <color theme="0"/>
              </font>
              <border>
                <left style="thin">
                  <color auto="1"/>
                </left>
                <right/>
                <top style="thin">
                  <color auto="1"/>
                </top>
                <bottom style="thin">
                  <color auto="1"/>
                </bottom>
                <vertical/>
                <horizontal/>
              </border>
            </x14:dxf>
          </x14:cfRule>
          <xm:sqref>AC108</xm:sqref>
        </x14:conditionalFormatting>
        <x14:conditionalFormatting xmlns:xm="http://schemas.microsoft.com/office/excel/2006/main">
          <x14:cfRule type="expression" priority="415" id="{2A84E265-304A-4796-8CAA-202C4995E2EA}">
            <xm:f>OR(results!$M$3="bmd",results!$M$3="ad")</xm:f>
            <x14:dxf>
              <font>
                <color theme="0"/>
              </font>
              <border>
                <left style="thin">
                  <color auto="1"/>
                </left>
                <right/>
                <top style="thin">
                  <color auto="1"/>
                </top>
                <bottom style="thin">
                  <color auto="1"/>
                </bottom>
                <vertical/>
                <horizontal/>
              </border>
            </x14:dxf>
          </x14:cfRule>
          <xm:sqref>AA108</xm:sqref>
        </x14:conditionalFormatting>
        <x14:conditionalFormatting xmlns:xm="http://schemas.microsoft.com/office/excel/2006/main">
          <x14:cfRule type="expression" priority="414" id="{CF954B1E-9C30-45CC-9D1E-367502C4DF6A}">
            <xm:f>OR(results!$M$3="bmd",results!$M$3="ad")</xm:f>
            <x14:dxf>
              <font>
                <color theme="0"/>
              </font>
              <border>
                <left style="thin">
                  <color auto="1"/>
                </left>
                <right/>
                <top style="thin">
                  <color auto="1"/>
                </top>
                <bottom style="thin">
                  <color auto="1"/>
                </bottom>
                <vertical/>
                <horizontal/>
              </border>
            </x14:dxf>
          </x14:cfRule>
          <xm:sqref>Y108</xm:sqref>
        </x14:conditionalFormatting>
        <x14:conditionalFormatting xmlns:xm="http://schemas.microsoft.com/office/excel/2006/main">
          <x14:cfRule type="expression" priority="413" id="{2D0A093E-B124-446D-BA40-39490F29BEB1}">
            <xm:f>OR(results!$M$3="bmd",results!$M$3="ad")</xm:f>
            <x14:dxf>
              <font>
                <color theme="0"/>
              </font>
              <border>
                <left style="thin">
                  <color auto="1"/>
                </left>
                <right/>
                <top style="thin">
                  <color auto="1"/>
                </top>
                <bottom style="thin">
                  <color auto="1"/>
                </bottom>
                <vertical/>
                <horizontal/>
              </border>
            </x14:dxf>
          </x14:cfRule>
          <xm:sqref>W108</xm:sqref>
        </x14:conditionalFormatting>
        <x14:conditionalFormatting xmlns:xm="http://schemas.microsoft.com/office/excel/2006/main">
          <x14:cfRule type="expression" priority="412" id="{438A6A79-2253-4038-839F-52427F14E35C}">
            <xm:f>OR(results!$M$3="bmd",results!$M$3="ad")</xm:f>
            <x14:dxf>
              <font>
                <color theme="0"/>
              </font>
              <border>
                <left style="thin">
                  <color auto="1"/>
                </left>
                <right/>
                <top style="thin">
                  <color auto="1"/>
                </top>
                <bottom style="thin">
                  <color auto="1"/>
                </bottom>
                <vertical/>
                <horizontal/>
              </border>
            </x14:dxf>
          </x14:cfRule>
          <xm:sqref>U108</xm:sqref>
        </x14:conditionalFormatting>
        <x14:conditionalFormatting xmlns:xm="http://schemas.microsoft.com/office/excel/2006/main">
          <x14:cfRule type="expression" priority="411" id="{B61F32D4-E78C-4A56-8964-7C4E2C42F603}">
            <xm:f>OR(results!$M$3="bmd",results!$M$3="ad")</xm:f>
            <x14:dxf>
              <font>
                <color theme="0"/>
              </font>
              <border>
                <left style="thin">
                  <color auto="1"/>
                </left>
                <right/>
                <top style="thin">
                  <color auto="1"/>
                </top>
                <bottom style="thin">
                  <color auto="1"/>
                </bottom>
                <vertical/>
                <horizontal/>
              </border>
            </x14:dxf>
          </x14:cfRule>
          <xm:sqref>S108</xm:sqref>
        </x14:conditionalFormatting>
        <x14:conditionalFormatting xmlns:xm="http://schemas.microsoft.com/office/excel/2006/main">
          <x14:cfRule type="expression" priority="410" id="{896CB25A-143B-4FD4-8A24-914D772671BB}">
            <xm:f>OR(results!$M$3="bmd",results!$M$3="ad")</xm:f>
            <x14:dxf>
              <font>
                <color theme="0"/>
              </font>
              <border>
                <left style="thin">
                  <color auto="1"/>
                </left>
                <right/>
                <top style="thin">
                  <color auto="1"/>
                </top>
                <bottom style="thin">
                  <color auto="1"/>
                </bottom>
                <vertical/>
                <horizontal/>
              </border>
            </x14:dxf>
          </x14:cfRule>
          <xm:sqref>Q108</xm:sqref>
        </x14:conditionalFormatting>
        <x14:conditionalFormatting xmlns:xm="http://schemas.microsoft.com/office/excel/2006/main">
          <x14:cfRule type="expression" priority="409" id="{123746C1-AE45-48D6-ACD4-DD32994D9A15}">
            <xm:f>OR(results!$M$3="bmd",results!$M$3="ad")</xm:f>
            <x14:dxf>
              <font>
                <color theme="0"/>
              </font>
              <border>
                <left style="thin">
                  <color auto="1"/>
                </left>
                <right/>
                <top style="thin">
                  <color auto="1"/>
                </top>
                <bottom style="thin">
                  <color auto="1"/>
                </bottom>
                <vertical/>
                <horizontal/>
              </border>
            </x14:dxf>
          </x14:cfRule>
          <xm:sqref>O108</xm:sqref>
        </x14:conditionalFormatting>
        <x14:conditionalFormatting xmlns:xm="http://schemas.microsoft.com/office/excel/2006/main">
          <x14:cfRule type="expression" priority="408" id="{DF2D7084-7D98-4AC2-8068-5409717386B8}">
            <xm:f>OR(results!$M$3="bmd",results!$M$3="ad")</xm:f>
            <x14:dxf>
              <font>
                <color theme="0"/>
              </font>
              <border>
                <left style="thin">
                  <color auto="1"/>
                </left>
                <right/>
                <top style="thin">
                  <color auto="1"/>
                </top>
                <bottom style="thin">
                  <color auto="1"/>
                </bottom>
                <vertical/>
                <horizontal/>
              </border>
            </x14:dxf>
          </x14:cfRule>
          <xm:sqref>M108</xm:sqref>
        </x14:conditionalFormatting>
        <x14:conditionalFormatting xmlns:xm="http://schemas.microsoft.com/office/excel/2006/main">
          <x14:cfRule type="expression" priority="407" id="{57D1773D-8307-4E97-A55A-631BD0F08EE6}">
            <xm:f>OR(results!$M$3="bmd",results!$M$3="ad")</xm:f>
            <x14:dxf>
              <font>
                <color theme="0"/>
              </font>
              <border>
                <left style="thin">
                  <color auto="1"/>
                </left>
                <right/>
                <top style="thin">
                  <color auto="1"/>
                </top>
                <bottom style="thin">
                  <color auto="1"/>
                </bottom>
                <vertical/>
                <horizontal/>
              </border>
            </x14:dxf>
          </x14:cfRule>
          <xm:sqref>K108</xm:sqref>
        </x14:conditionalFormatting>
        <x14:conditionalFormatting xmlns:xm="http://schemas.microsoft.com/office/excel/2006/main">
          <x14:cfRule type="expression" priority="406" id="{6F348C19-371C-40CC-9A99-A49E57A7CD05}">
            <xm:f>OR(results!$M$3="bmd",results!$M$3="ad")</xm:f>
            <x14:dxf>
              <font>
                <color theme="0"/>
              </font>
              <border>
                <left style="thin">
                  <color auto="1"/>
                </left>
                <right/>
                <top style="thin">
                  <color auto="1"/>
                </top>
                <bottom style="thin">
                  <color auto="1"/>
                </bottom>
                <vertical/>
                <horizontal/>
              </border>
            </x14:dxf>
          </x14:cfRule>
          <xm:sqref>I108</xm:sqref>
        </x14:conditionalFormatting>
        <x14:conditionalFormatting xmlns:xm="http://schemas.microsoft.com/office/excel/2006/main">
          <x14:cfRule type="expression" priority="405" id="{51CB06BA-82D0-47B0-875F-2B6E1F119F3F}">
            <xm:f>OR(results!$M$3="bmd",results!$M$3="ad")</xm:f>
            <x14:dxf>
              <font>
                <color theme="0"/>
              </font>
              <border>
                <left style="thin">
                  <color auto="1"/>
                </left>
                <right/>
                <top style="thin">
                  <color auto="1"/>
                </top>
                <bottom style="thin">
                  <color auto="1"/>
                </bottom>
                <vertical/>
                <horizontal/>
              </border>
            </x14:dxf>
          </x14:cfRule>
          <xm:sqref>G108</xm:sqref>
        </x14:conditionalFormatting>
        <x14:conditionalFormatting xmlns:xm="http://schemas.microsoft.com/office/excel/2006/main">
          <x14:cfRule type="expression" priority="404" id="{3D9018D4-3E68-4925-9B2A-E120443CE58B}">
            <xm:f>OR(results!$M$3="bmd",results!$M$3="ad")</xm:f>
            <x14:dxf>
              <font>
                <color theme="0"/>
              </font>
              <border>
                <left/>
                <right/>
                <top style="thin">
                  <color auto="1"/>
                </top>
                <bottom style="thin">
                  <color auto="1"/>
                </bottom>
                <vertical/>
                <horizontal/>
              </border>
            </x14:dxf>
          </x14:cfRule>
          <xm:sqref>E108</xm:sqref>
        </x14:conditionalFormatting>
        <x14:conditionalFormatting xmlns:xm="http://schemas.microsoft.com/office/excel/2006/main">
          <x14:cfRule type="expression" priority="403" id="{179ECC82-48CB-4E7C-9FE7-A4894BF5945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AE109</xm:sqref>
        </x14:conditionalFormatting>
        <x14:conditionalFormatting xmlns:xm="http://schemas.microsoft.com/office/excel/2006/main">
          <x14:cfRule type="expression" priority="402" id="{B60E7E06-36D1-4CEA-B318-5D8B8531B431}">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AC109</xm:sqref>
        </x14:conditionalFormatting>
        <x14:conditionalFormatting xmlns:xm="http://schemas.microsoft.com/office/excel/2006/main">
          <x14:cfRule type="expression" priority="401" id="{493895A0-073C-4716-8921-78D4C918811A}">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AA109</xm:sqref>
        </x14:conditionalFormatting>
        <x14:conditionalFormatting xmlns:xm="http://schemas.microsoft.com/office/excel/2006/main">
          <x14:cfRule type="expression" priority="400" stopIfTrue="1" id="{3F8A67E7-7976-448D-83B4-1BB20C4EC2E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Y109</xm:sqref>
        </x14:conditionalFormatting>
        <x14:conditionalFormatting xmlns:xm="http://schemas.microsoft.com/office/excel/2006/main">
          <x14:cfRule type="expression" priority="399" id="{46C41B1B-604E-41E2-BA7C-4E9E84260208}">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W109</xm:sqref>
        </x14:conditionalFormatting>
        <x14:conditionalFormatting xmlns:xm="http://schemas.microsoft.com/office/excel/2006/main">
          <x14:cfRule type="expression" priority="398" id="{CC1E9071-30B0-4919-984E-3BC1AF8BB42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U109</xm:sqref>
        </x14:conditionalFormatting>
        <x14:conditionalFormatting xmlns:xm="http://schemas.microsoft.com/office/excel/2006/main">
          <x14:cfRule type="expression" priority="397" id="{B83AF9AC-AB45-48FA-A334-29F289D2E113}">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S109</xm:sqref>
        </x14:conditionalFormatting>
        <x14:conditionalFormatting xmlns:xm="http://schemas.microsoft.com/office/excel/2006/main">
          <x14:cfRule type="expression" priority="396" id="{BE95FDF6-6C41-4503-9C21-24FDD8115838}">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Q109</xm:sqref>
        </x14:conditionalFormatting>
        <x14:conditionalFormatting xmlns:xm="http://schemas.microsoft.com/office/excel/2006/main">
          <x14:cfRule type="expression" priority="395" id="{758E18A9-904F-4CB5-8193-6AD11895D49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O109</xm:sqref>
        </x14:conditionalFormatting>
        <x14:conditionalFormatting xmlns:xm="http://schemas.microsoft.com/office/excel/2006/main">
          <x14:cfRule type="expression" priority="394" id="{205FC5F9-237E-4376-ABDC-B93096BB414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M109</xm:sqref>
        </x14:conditionalFormatting>
        <x14:conditionalFormatting xmlns:xm="http://schemas.microsoft.com/office/excel/2006/main">
          <x14:cfRule type="expression" priority="393" id="{E21D60D8-A458-454E-81A7-B5A837500A5D}">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K109</xm:sqref>
        </x14:conditionalFormatting>
        <x14:conditionalFormatting xmlns:xm="http://schemas.microsoft.com/office/excel/2006/main">
          <x14:cfRule type="expression" priority="392" id="{7186E343-51D5-490A-A8A0-F30509C499F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I109</xm:sqref>
        </x14:conditionalFormatting>
        <x14:conditionalFormatting xmlns:xm="http://schemas.microsoft.com/office/excel/2006/main">
          <x14:cfRule type="expression" priority="391" id="{9E124C2B-BFFA-4A7B-88A3-45859354BA56}">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G109</xm:sqref>
        </x14:conditionalFormatting>
        <x14:conditionalFormatting xmlns:xm="http://schemas.microsoft.com/office/excel/2006/main">
          <x14:cfRule type="expression" priority="390" id="{0CAC7238-DF4D-4975-8573-5178C28330A1}">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E109</xm:sqref>
        </x14:conditionalFormatting>
        <x14:conditionalFormatting xmlns:xm="http://schemas.microsoft.com/office/excel/2006/main">
          <x14:cfRule type="expression" priority="389" id="{86BD029C-6C77-4EF8-8E55-5CC9064FF04F}">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G139</xm:sqref>
        </x14:conditionalFormatting>
        <x14:conditionalFormatting xmlns:xm="http://schemas.microsoft.com/office/excel/2006/main">
          <x14:cfRule type="expression" priority="388" id="{8E0DDFDE-AD2F-437D-B492-1EBD2C6296E9}">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I139</xm:sqref>
        </x14:conditionalFormatting>
        <x14:conditionalFormatting xmlns:xm="http://schemas.microsoft.com/office/excel/2006/main">
          <x14:cfRule type="expression" priority="387" id="{7E1B6BAD-93A6-4693-96B7-EED3418FDDE5}">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K139</xm:sqref>
        </x14:conditionalFormatting>
        <x14:conditionalFormatting xmlns:xm="http://schemas.microsoft.com/office/excel/2006/main">
          <x14:cfRule type="expression" priority="386" id="{CD6AF3D3-B96D-4EF3-9258-0DD4A28470EE}">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M139</xm:sqref>
        </x14:conditionalFormatting>
        <x14:conditionalFormatting xmlns:xm="http://schemas.microsoft.com/office/excel/2006/main">
          <x14:cfRule type="expression" priority="385" id="{2398205F-AB0F-4DA2-BD4B-A22714DEEEEC}">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O139</xm:sqref>
        </x14:conditionalFormatting>
        <x14:conditionalFormatting xmlns:xm="http://schemas.microsoft.com/office/excel/2006/main">
          <x14:cfRule type="expression" priority="384" id="{B43206EC-1BFD-457F-BD9B-2053C8D76538}">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Q139</xm:sqref>
        </x14:conditionalFormatting>
        <x14:conditionalFormatting xmlns:xm="http://schemas.microsoft.com/office/excel/2006/main">
          <x14:cfRule type="expression" priority="383" id="{5843FD98-7096-4608-8D07-8410044F23A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S139</xm:sqref>
        </x14:conditionalFormatting>
        <x14:conditionalFormatting xmlns:xm="http://schemas.microsoft.com/office/excel/2006/main">
          <x14:cfRule type="expression" priority="382" id="{717D9ED5-E9FB-4353-93BC-5E02E999FA0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U139</xm:sqref>
        </x14:conditionalFormatting>
        <x14:conditionalFormatting xmlns:xm="http://schemas.microsoft.com/office/excel/2006/main">
          <x14:cfRule type="expression" priority="381" id="{2CD0BD20-84EA-470F-B26A-E7A47EA0BBA2}">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W139</xm:sqref>
        </x14:conditionalFormatting>
        <x14:conditionalFormatting xmlns:xm="http://schemas.microsoft.com/office/excel/2006/main">
          <x14:cfRule type="expression" priority="380" id="{9C5D7877-2C6A-480D-BDE8-C3745539AFC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Y139</xm:sqref>
        </x14:conditionalFormatting>
        <x14:conditionalFormatting xmlns:xm="http://schemas.microsoft.com/office/excel/2006/main">
          <x14:cfRule type="expression" priority="379" id="{333B7A10-955F-449F-95A5-2874B0878444}">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AA139</xm:sqref>
        </x14:conditionalFormatting>
        <x14:conditionalFormatting xmlns:xm="http://schemas.microsoft.com/office/excel/2006/main">
          <x14:cfRule type="expression" priority="378" id="{60833C30-E2A1-472D-A3C9-BA8E76D51A6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AC139</xm:sqref>
        </x14:conditionalFormatting>
        <x14:conditionalFormatting xmlns:xm="http://schemas.microsoft.com/office/excel/2006/main">
          <x14:cfRule type="expression" priority="377" id="{9762A751-5B52-4956-9ADE-E4C3D6B38587}">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AE139</xm:sqref>
        </x14:conditionalFormatting>
        <x14:conditionalFormatting xmlns:xm="http://schemas.microsoft.com/office/excel/2006/main">
          <x14:cfRule type="expression" priority="423" id="{8FA461D1-E9FB-43D3-91D1-8F0912741914}">
            <xm:f>OR(results!$M$3="bmd",results!$M$3="ad")</xm:f>
            <x14:dxf>
              <fill>
                <patternFill>
                  <bgColor theme="5" tint="0.59996337778862885"/>
                </patternFill>
              </fill>
              <border>
                <left style="thin">
                  <color auto="1"/>
                </left>
                <right/>
                <top style="thin">
                  <color auto="1"/>
                </top>
                <bottom style="thin">
                  <color auto="1"/>
                </bottom>
                <vertical/>
                <horizontal/>
              </border>
            </x14:dxf>
          </x14:cfRule>
          <xm:sqref>E110</xm:sqref>
        </x14:conditionalFormatting>
        <x14:conditionalFormatting xmlns:xm="http://schemas.microsoft.com/office/excel/2006/main">
          <x14:cfRule type="expression" priority="373" id="{8C4158E0-1664-482B-BFA4-C774C2B7ADE4}">
            <xm:f>OR(results!$M$3="bmd",results!$M$3="ad")</xm:f>
            <x14:dxf>
              <fill>
                <patternFill>
                  <bgColor theme="5" tint="0.59996337778862885"/>
                </patternFill>
              </fill>
              <border>
                <left style="thin">
                  <color auto="1"/>
                </left>
                <right/>
                <top style="thin">
                  <color auto="1"/>
                </top>
                <bottom style="thin">
                  <color auto="1"/>
                </bottom>
                <vertical/>
                <horizontal/>
              </border>
            </x14:dxf>
          </x14:cfRule>
          <xm:sqref>G111:G131</xm:sqref>
        </x14:conditionalFormatting>
        <x14:conditionalFormatting xmlns:xm="http://schemas.microsoft.com/office/excel/2006/main">
          <x14:cfRule type="expression" priority="370" id="{CCBA87EC-7D42-4742-A356-895454B26591}">
            <xm:f>OR(results!$M$3="bmd",results!$M$3="ad")</xm:f>
            <x14:dxf>
              <fill>
                <patternFill>
                  <bgColor theme="5" tint="0.59996337778862885"/>
                </patternFill>
              </fill>
              <border>
                <left style="thin">
                  <color auto="1"/>
                </left>
                <right/>
                <top style="thin">
                  <color auto="1"/>
                </top>
                <bottom style="thin">
                  <color auto="1"/>
                </bottom>
                <vertical/>
                <horizontal/>
              </border>
            </x14:dxf>
          </x14:cfRule>
          <xm:sqref>I111:I128</xm:sqref>
        </x14:conditionalFormatting>
        <x14:conditionalFormatting xmlns:xm="http://schemas.microsoft.com/office/excel/2006/main">
          <x14:cfRule type="expression" priority="367" id="{F3388C8C-7EC9-4FFF-A801-37BA040F5E3E}">
            <xm:f>OR(results!$M$3="bmd",results!$M$3="ad")</xm:f>
            <x14:dxf>
              <fill>
                <patternFill>
                  <bgColor theme="5" tint="0.59996337778862885"/>
                </patternFill>
              </fill>
              <border>
                <left style="thin">
                  <color auto="1"/>
                </left>
                <right/>
                <top style="thin">
                  <color auto="1"/>
                </top>
                <bottom style="thin">
                  <color auto="1"/>
                </bottom>
                <vertical/>
                <horizontal/>
              </border>
            </x14:dxf>
          </x14:cfRule>
          <xm:sqref>K111:K127</xm:sqref>
        </x14:conditionalFormatting>
        <x14:conditionalFormatting xmlns:xm="http://schemas.microsoft.com/office/excel/2006/main">
          <x14:cfRule type="expression" priority="364" id="{6321FF81-62C0-4070-AD04-618F374EB5CA}">
            <xm:f>OR(results!$M$3="bmd",results!$M$3="ad")</xm:f>
            <x14:dxf>
              <fill>
                <patternFill>
                  <bgColor theme="5" tint="0.59996337778862885"/>
                </patternFill>
              </fill>
              <border>
                <left style="thin">
                  <color auto="1"/>
                </left>
                <right/>
                <top style="thin">
                  <color auto="1"/>
                </top>
                <bottom style="thin">
                  <color auto="1"/>
                </bottom>
                <vertical/>
                <horizontal/>
              </border>
            </x14:dxf>
          </x14:cfRule>
          <xm:sqref>M111:M125</xm:sqref>
        </x14:conditionalFormatting>
        <x14:conditionalFormatting xmlns:xm="http://schemas.microsoft.com/office/excel/2006/main">
          <x14:cfRule type="expression" priority="361" id="{41D8D828-9AE1-44F7-9695-E2612BD48CEC}">
            <xm:f>OR(results!$M$3="bmd",results!$M$3="ad")</xm:f>
            <x14:dxf>
              <fill>
                <patternFill>
                  <bgColor theme="5" tint="0.59996337778862885"/>
                </patternFill>
              </fill>
              <border>
                <left style="thin">
                  <color auto="1"/>
                </left>
                <right/>
                <top style="thin">
                  <color auto="1"/>
                </top>
                <bottom style="thin">
                  <color auto="1"/>
                </bottom>
                <vertical/>
                <horizontal/>
              </border>
            </x14:dxf>
          </x14:cfRule>
          <xm:sqref>O111:O123</xm:sqref>
        </x14:conditionalFormatting>
        <x14:conditionalFormatting xmlns:xm="http://schemas.microsoft.com/office/excel/2006/main">
          <x14:cfRule type="expression" priority="358" id="{306F434B-D632-4108-BC76-29E54DDDBC6F}">
            <xm:f>OR(results!$M$3="bmd",results!$M$3="ad")</xm:f>
            <x14:dxf>
              <fill>
                <patternFill>
                  <bgColor theme="5" tint="0.59996337778862885"/>
                </patternFill>
              </fill>
              <border>
                <left style="thin">
                  <color auto="1"/>
                </left>
                <right/>
                <top style="thin">
                  <color auto="1"/>
                </top>
                <bottom style="thin">
                  <color auto="1"/>
                </bottom>
                <vertical/>
                <horizontal/>
              </border>
            </x14:dxf>
          </x14:cfRule>
          <xm:sqref>Q111:Q121</xm:sqref>
        </x14:conditionalFormatting>
        <x14:conditionalFormatting xmlns:xm="http://schemas.microsoft.com/office/excel/2006/main">
          <x14:cfRule type="expression" priority="355" id="{9182FBA0-84A4-42A9-9440-1B35B79C27C5}">
            <xm:f>OR(results!$M$3="bmd",results!$M$3="ad")</xm:f>
            <x14:dxf>
              <fill>
                <patternFill>
                  <bgColor theme="5" tint="0.59996337778862885"/>
                </patternFill>
              </fill>
              <border>
                <left style="thin">
                  <color auto="1"/>
                </left>
                <right/>
                <top style="thin">
                  <color auto="1"/>
                </top>
                <bottom style="thin">
                  <color auto="1"/>
                </bottom>
                <vertical/>
                <horizontal/>
              </border>
            </x14:dxf>
          </x14:cfRule>
          <xm:sqref>S111:S119</xm:sqref>
        </x14:conditionalFormatting>
        <x14:conditionalFormatting xmlns:xm="http://schemas.microsoft.com/office/excel/2006/main">
          <x14:cfRule type="expression" priority="352" id="{8AAC9DC8-AD75-4020-9C40-5E5895C8842A}">
            <xm:f>OR(results!$M$3="bmd",results!$M$3="ad")</xm:f>
            <x14:dxf>
              <fill>
                <patternFill>
                  <bgColor theme="5" tint="0.59996337778862885"/>
                </patternFill>
              </fill>
              <border>
                <left style="thin">
                  <color auto="1"/>
                </left>
                <right/>
                <top style="thin">
                  <color auto="1"/>
                </top>
                <bottom style="thin">
                  <color auto="1"/>
                </bottom>
                <vertical/>
                <horizontal/>
              </border>
            </x14:dxf>
          </x14:cfRule>
          <xm:sqref>U111:U117</xm:sqref>
        </x14:conditionalFormatting>
        <x14:conditionalFormatting xmlns:xm="http://schemas.microsoft.com/office/excel/2006/main">
          <x14:cfRule type="expression" priority="349" id="{97CFB28B-4371-435E-893F-2BDB6AF23750}">
            <xm:f>OR(results!$M$3="bmd",results!$M$3="ad")</xm:f>
            <x14:dxf>
              <fill>
                <patternFill>
                  <bgColor theme="5" tint="0.59996337778862885"/>
                </patternFill>
              </fill>
              <border>
                <left style="thin">
                  <color auto="1"/>
                </left>
                <right/>
                <top style="thin">
                  <color auto="1"/>
                </top>
                <bottom style="thin">
                  <color auto="1"/>
                </bottom>
                <vertical/>
                <horizontal/>
              </border>
            </x14:dxf>
          </x14:cfRule>
          <xm:sqref>W111:W115</xm:sqref>
        </x14:conditionalFormatting>
        <x14:conditionalFormatting xmlns:xm="http://schemas.microsoft.com/office/excel/2006/main">
          <x14:cfRule type="expression" priority="346" id="{4342969C-D85B-4FCB-86E6-31C3935C408E}">
            <xm:f>OR(results!$M$3="bmd",results!$M$3="ad")</xm:f>
            <x14:dxf>
              <fill>
                <patternFill>
                  <bgColor theme="5" tint="0.59996337778862885"/>
                </patternFill>
              </fill>
              <border>
                <left style="thin">
                  <color auto="1"/>
                </left>
                <right/>
                <top style="thin">
                  <color auto="1"/>
                </top>
                <bottom style="thin">
                  <color auto="1"/>
                </bottom>
                <vertical/>
                <horizontal/>
              </border>
            </x14:dxf>
          </x14:cfRule>
          <xm:sqref>Y111:Y113</xm:sqref>
        </x14:conditionalFormatting>
        <x14:conditionalFormatting xmlns:xm="http://schemas.microsoft.com/office/excel/2006/main">
          <x14:cfRule type="expression" priority="343" id="{21FCE765-E0CD-44E2-B67F-A0BAEBB034DE}">
            <xm:f>OR(results!$M$3="bmd",results!$M$3="ad")</xm:f>
            <x14:dxf>
              <fill>
                <patternFill>
                  <bgColor theme="5" tint="0.59996337778862885"/>
                </patternFill>
              </fill>
              <border>
                <left style="thin">
                  <color auto="1"/>
                </left>
                <right/>
                <top style="thin">
                  <color auto="1"/>
                </top>
                <bottom style="thin">
                  <color auto="1"/>
                </bottom>
                <vertical/>
                <horizontal/>
              </border>
            </x14:dxf>
          </x14:cfRule>
          <xm:sqref>AA111</xm:sqref>
        </x14:conditionalFormatting>
        <x14:conditionalFormatting xmlns:xm="http://schemas.microsoft.com/office/excel/2006/main">
          <x14:cfRule type="expression" priority="340" id="{1DC923DC-71C9-4224-9F69-D77AE5423EAF}">
            <xm:f>OR(results!$M$3="bmd",results!$M$3="ad")</xm:f>
            <x14:dxf>
              <fill>
                <patternFill>
                  <bgColor theme="5" tint="0.59996337778862885"/>
                </patternFill>
              </fill>
              <border>
                <left style="thin">
                  <color auto="1"/>
                </left>
                <right/>
                <top style="thin">
                  <color auto="1"/>
                </top>
                <bottom style="thin">
                  <color auto="1"/>
                </bottom>
                <vertical/>
                <horizontal/>
              </border>
            </x14:dxf>
          </x14:cfRule>
          <xm:sqref>AC118:AC138</xm:sqref>
        </x14:conditionalFormatting>
        <x14:conditionalFormatting xmlns:xm="http://schemas.microsoft.com/office/excel/2006/main">
          <x14:cfRule type="expression" priority="337" id="{0E98D178-1204-4A1F-B5CB-B42C97BA48B7}">
            <xm:f>OR(results!$M$3="bmd",results!$M$3="ad")</xm:f>
            <x14:dxf>
              <fill>
                <patternFill>
                  <bgColor theme="5" tint="0.59996337778862885"/>
                </patternFill>
              </fill>
              <border>
                <left style="thin">
                  <color auto="1"/>
                </left>
                <right/>
                <top style="thin">
                  <color auto="1"/>
                </top>
                <bottom style="thin">
                  <color auto="1"/>
                </bottom>
                <vertical/>
                <horizontal/>
              </border>
            </x14:dxf>
          </x14:cfRule>
          <xm:sqref>AA120:AA138</xm:sqref>
        </x14:conditionalFormatting>
        <x14:conditionalFormatting xmlns:xm="http://schemas.microsoft.com/office/excel/2006/main">
          <x14:cfRule type="expression" priority="334" id="{A6B2DD7B-C804-49FC-8921-24B5EC770123}">
            <xm:f>OR(results!$M$3="bmd",results!$M$3="ad")</xm:f>
            <x14:dxf>
              <fill>
                <patternFill>
                  <bgColor theme="5" tint="0.59996337778862885"/>
                </patternFill>
              </fill>
              <border>
                <left style="thin">
                  <color auto="1"/>
                </left>
                <right/>
                <top style="thin">
                  <color auto="1"/>
                </top>
                <bottom style="thin">
                  <color auto="1"/>
                </bottom>
                <vertical/>
                <horizontal/>
              </border>
            </x14:dxf>
          </x14:cfRule>
          <xm:sqref>Y122:Y138</xm:sqref>
        </x14:conditionalFormatting>
        <x14:conditionalFormatting xmlns:xm="http://schemas.microsoft.com/office/excel/2006/main">
          <x14:cfRule type="expression" priority="331" id="{4B483DF0-0785-4634-8544-27A4A2B9C6FA}">
            <xm:f>OR(results!$M$3="bmd",results!$M$3="ad")</xm:f>
            <x14:dxf>
              <fill>
                <patternFill>
                  <bgColor theme="5" tint="0.59996337778862885"/>
                </patternFill>
              </fill>
              <border>
                <left style="thin">
                  <color auto="1"/>
                </left>
                <right/>
                <top style="thin">
                  <color auto="1"/>
                </top>
                <bottom style="thin">
                  <color auto="1"/>
                </bottom>
                <vertical/>
                <horizontal/>
              </border>
            </x14:dxf>
          </x14:cfRule>
          <xm:sqref>W124:W138</xm:sqref>
        </x14:conditionalFormatting>
        <x14:conditionalFormatting xmlns:xm="http://schemas.microsoft.com/office/excel/2006/main">
          <x14:cfRule type="expression" priority="328" id="{9C185DB9-8624-4B05-BE12-E0E5CC4FE601}">
            <xm:f>OR(results!$M$3="bmd",results!$M$3="ad")</xm:f>
            <x14:dxf>
              <fill>
                <patternFill>
                  <bgColor theme="5" tint="0.59996337778862885"/>
                </patternFill>
              </fill>
              <border>
                <left style="thin">
                  <color auto="1"/>
                </left>
                <right/>
                <top style="thin">
                  <color auto="1"/>
                </top>
                <bottom style="thin">
                  <color auto="1"/>
                </bottom>
                <vertical/>
                <horizontal/>
              </border>
            </x14:dxf>
          </x14:cfRule>
          <xm:sqref>U126:U138</xm:sqref>
        </x14:conditionalFormatting>
        <x14:conditionalFormatting xmlns:xm="http://schemas.microsoft.com/office/excel/2006/main">
          <x14:cfRule type="expression" priority="325" id="{EBE68A7B-736F-4A85-AC80-E5D5F6A8C0E0}">
            <xm:f>OR(results!$M$3="bmd",results!$M$3="ad")</xm:f>
            <x14:dxf>
              <fill>
                <patternFill>
                  <bgColor theme="5" tint="0.59996337778862885"/>
                </patternFill>
              </fill>
              <border>
                <left style="thin">
                  <color auto="1"/>
                </left>
                <right/>
                <top style="thin">
                  <color auto="1"/>
                </top>
                <bottom style="thin">
                  <color auto="1"/>
                </bottom>
                <vertical/>
                <horizontal/>
              </border>
            </x14:dxf>
          </x14:cfRule>
          <xm:sqref>S128:S138</xm:sqref>
        </x14:conditionalFormatting>
        <x14:conditionalFormatting xmlns:xm="http://schemas.microsoft.com/office/excel/2006/main">
          <x14:cfRule type="expression" priority="322" id="{C85E286E-73F5-43F9-BF80-644B587E3196}">
            <xm:f>OR(results!$M$3="bmd",results!$M$3="ad")</xm:f>
            <x14:dxf>
              <fill>
                <patternFill>
                  <bgColor theme="5" tint="0.59996337778862885"/>
                </patternFill>
              </fill>
              <border>
                <left style="thin">
                  <color auto="1"/>
                </left>
                <right/>
                <top style="thin">
                  <color auto="1"/>
                </top>
                <bottom style="thin">
                  <color auto="1"/>
                </bottom>
                <vertical/>
                <horizontal/>
              </border>
            </x14:dxf>
          </x14:cfRule>
          <xm:sqref>Q130:Q138</xm:sqref>
        </x14:conditionalFormatting>
        <x14:conditionalFormatting xmlns:xm="http://schemas.microsoft.com/office/excel/2006/main">
          <x14:cfRule type="expression" priority="319" id="{F9B5B13C-2DE1-457A-9D0C-0E3C8EC91ECB}">
            <xm:f>OR(results!$M$3="bmd",results!$M$3="ad")</xm:f>
            <x14:dxf>
              <fill>
                <patternFill>
                  <bgColor theme="5" tint="0.59996337778862885"/>
                </patternFill>
              </fill>
              <border>
                <left style="thin">
                  <color auto="1"/>
                </left>
                <right/>
                <top style="thin">
                  <color auto="1"/>
                </top>
                <bottom style="thin">
                  <color auto="1"/>
                </bottom>
                <vertical/>
                <horizontal/>
              </border>
            </x14:dxf>
          </x14:cfRule>
          <xm:sqref>O132:O138</xm:sqref>
        </x14:conditionalFormatting>
        <x14:conditionalFormatting xmlns:xm="http://schemas.microsoft.com/office/excel/2006/main">
          <x14:cfRule type="expression" priority="316" id="{87FFEEB9-9224-446A-9CDA-9ECED3661A02}">
            <xm:f>OR(results!$M$3="bmd",results!$M$3="ad")</xm:f>
            <x14:dxf>
              <fill>
                <patternFill>
                  <bgColor theme="5" tint="0.59996337778862885"/>
                </patternFill>
              </fill>
              <border>
                <left style="thin">
                  <color auto="1"/>
                </left>
                <right/>
                <top style="thin">
                  <color auto="1"/>
                </top>
                <bottom style="thin">
                  <color auto="1"/>
                </bottom>
                <vertical/>
                <horizontal/>
              </border>
            </x14:dxf>
          </x14:cfRule>
          <xm:sqref>M134:M138</xm:sqref>
        </x14:conditionalFormatting>
        <x14:conditionalFormatting xmlns:xm="http://schemas.microsoft.com/office/excel/2006/main">
          <x14:cfRule type="expression" priority="313" id="{05EECAB4-D3FF-4DAA-812F-5958E238A5D4}">
            <xm:f>OR(results!$M$3="bmd",results!$M$3="ad")</xm:f>
            <x14:dxf>
              <fill>
                <patternFill>
                  <bgColor theme="5" tint="0.59996337778862885"/>
                </patternFill>
              </fill>
              <border>
                <left style="thin">
                  <color auto="1"/>
                </left>
                <right/>
                <top style="thin">
                  <color auto="1"/>
                </top>
                <bottom style="thin">
                  <color auto="1"/>
                </bottom>
                <vertical/>
                <horizontal/>
              </border>
            </x14:dxf>
          </x14:cfRule>
          <xm:sqref>K136:K138</xm:sqref>
        </x14:conditionalFormatting>
        <x14:conditionalFormatting xmlns:xm="http://schemas.microsoft.com/office/excel/2006/main">
          <x14:cfRule type="expression" priority="310" id="{09BF1385-06BD-4126-972D-84CBB952E6C2}">
            <xm:f>OR(results!$M$3="bmd",results!$M$3="ad")</xm:f>
            <x14:dxf>
              <fill>
                <patternFill>
                  <bgColor theme="5" tint="0.59996337778862885"/>
                </patternFill>
              </fill>
              <border>
                <left style="thin">
                  <color auto="1"/>
                </left>
                <right/>
                <top style="thin">
                  <color auto="1"/>
                </top>
                <bottom style="thin">
                  <color auto="1"/>
                </bottom>
                <vertical/>
                <horizontal/>
              </border>
            </x14:dxf>
          </x14:cfRule>
          <xm:sqref>I138</xm:sqref>
        </x14:conditionalFormatting>
        <x14:conditionalFormatting xmlns:xm="http://schemas.microsoft.com/office/excel/2006/main">
          <x14:cfRule type="expression" priority="307" id="{48A427DD-E73D-4BB2-A9C6-24B851386265}">
            <xm:f>OR(results!$M$3="bmd",results!$M$3="ad")</xm:f>
            <x14:dxf>
              <fill>
                <patternFill>
                  <bgColor theme="5" tint="0.59996337778862885"/>
                </patternFill>
              </fill>
              <border>
                <left style="thin">
                  <color auto="1"/>
                </left>
                <right/>
                <top style="thin">
                  <color auto="1"/>
                </top>
                <bottom style="thin">
                  <color auto="1"/>
                </bottom>
                <vertical/>
                <horizontal/>
              </border>
            </x14:dxf>
          </x14:cfRule>
          <xm:sqref>AE116:AE138</xm:sqref>
        </x14:conditionalFormatting>
        <x14:conditionalFormatting xmlns:xm="http://schemas.microsoft.com/office/excel/2006/main">
          <x14:cfRule type="expression" priority="418" id="{6B1F2E22-5BBF-4CF0-BFE4-4932F4019A90}">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D110:D133</xm:sqref>
        </x14:conditionalFormatting>
        <x14:conditionalFormatting xmlns:xm="http://schemas.microsoft.com/office/excel/2006/main">
          <x14:cfRule type="expression" priority="420" id="{5819F5BC-3EC6-4F95-84F4-D4A1DC479D32}">
            <xm:f>OR(results!$M$3="bmd",results!$M$3="ad")</xm:f>
            <x14:dxf>
              <font>
                <color theme="5" tint="0.59996337778862885"/>
              </font>
              <fill>
                <patternFill>
                  <bgColor theme="5" tint="0.59996337778862885"/>
                </patternFill>
              </fill>
              <border>
                <left/>
                <right/>
                <top style="thin">
                  <color auto="1"/>
                </top>
                <bottom style="thin">
                  <color auto="1"/>
                </bottom>
                <vertical/>
                <horizontal/>
              </border>
            </x14:dxf>
          </x14:cfRule>
          <xm:sqref>E110</xm:sqref>
        </x14:conditionalFormatting>
        <x14:conditionalFormatting xmlns:xm="http://schemas.microsoft.com/office/excel/2006/main">
          <x14:cfRule type="expression" priority="300" id="{50D206BB-D4C8-4505-8D5F-FBB5D7A2C1B1}">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F111</xm:sqref>
        </x14:conditionalFormatting>
        <x14:conditionalFormatting xmlns:xm="http://schemas.microsoft.com/office/excel/2006/main">
          <x14:cfRule type="expression" priority="376" id="{A0C2E1F8-1331-4FE5-9719-D8061A5BB111}">
            <xm:f>OR(results!$M$3="bmd",results!$M$3="ad")</xm:f>
            <x14:dxf>
              <font>
                <color theme="5" tint="0.59996337778862885"/>
              </font>
              <fill>
                <patternFill>
                  <bgColor theme="5" tint="0.59996337778862885"/>
                </patternFill>
              </fill>
              <border>
                <left/>
                <right style="thin">
                  <color auto="1"/>
                </right>
                <top style="thin">
                  <color auto="1"/>
                </top>
                <bottom style="thin">
                  <color auto="1"/>
                </bottom>
                <vertical/>
                <horizontal/>
              </border>
            </x14:dxf>
          </x14:cfRule>
          <xm:sqref>F112:F133</xm:sqref>
        </x14:conditionalFormatting>
        <x14:conditionalFormatting xmlns:xm="http://schemas.microsoft.com/office/excel/2006/main">
          <x14:cfRule type="expression" priority="297" id="{D927A9D4-700B-41EA-BF1C-7FC6C7E4C84B}">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D109</xm:sqref>
        </x14:conditionalFormatting>
        <x14:conditionalFormatting xmlns:xm="http://schemas.microsoft.com/office/excel/2006/main">
          <x14:cfRule type="expression" priority="295" id="{CD178F0C-CCA9-4783-9DCA-BFE4F7CF68D5}">
            <xm:f>OR(results!$M$3="bmd",results!$M$3="ad")</xm:f>
            <x14:dxf>
              <font>
                <color theme="0"/>
              </font>
              <border>
                <left style="thin">
                  <color auto="1"/>
                </left>
                <right/>
                <top style="thin">
                  <color auto="1"/>
                </top>
                <bottom style="thin">
                  <color auto="1"/>
                </bottom>
                <vertical/>
                <horizontal/>
              </border>
            </x14:dxf>
          </x14:cfRule>
          <xm:sqref>D108</xm:sqref>
        </x14:conditionalFormatting>
        <x14:conditionalFormatting xmlns:xm="http://schemas.microsoft.com/office/excel/2006/main">
          <x14:cfRule type="expression" priority="292" id="{B9B98D46-CA4D-45E9-B79A-BDF5BC66B780}">
            <xm:f>OR(results!$M$3="bmd",results!$M$3="ad")</xm:f>
            <x14:dxf>
              <font>
                <color theme="8" tint="0.39994506668294322"/>
              </font>
              <fill>
                <patternFill>
                  <bgColor theme="8" tint="0.39994506668294322"/>
                </patternFill>
              </fill>
              <border>
                <left/>
                <right/>
                <top style="thin">
                  <color auto="1"/>
                </top>
                <bottom style="thin">
                  <color auto="1"/>
                </bottom>
                <vertical/>
                <horizontal/>
              </border>
            </x14:dxf>
          </x14:cfRule>
          <xm:sqref>E139</xm:sqref>
        </x14:conditionalFormatting>
        <x14:conditionalFormatting xmlns:xm="http://schemas.microsoft.com/office/excel/2006/main">
          <x14:cfRule type="expression" priority="287" id="{81397AFB-C8F0-4C48-81C0-2B84E52822AA}">
            <xm:f>OR(results!$M$3="bmd",results!$M$3="ad")</xm:f>
            <x14:dxf>
              <fill>
                <patternFill>
                  <bgColor theme="5" tint="0.59996337778862885"/>
                </patternFill>
              </fill>
              <border>
                <left style="thin">
                  <color auto="1"/>
                </left>
                <right/>
                <top style="thin">
                  <color auto="1"/>
                </top>
                <bottom style="thin">
                  <color auto="1"/>
                </bottom>
                <vertical/>
                <horizontal/>
              </border>
            </x14:dxf>
          </x14:cfRule>
          <xm:sqref>G138</xm:sqref>
        </x14:conditionalFormatting>
        <x14:conditionalFormatting xmlns:xm="http://schemas.microsoft.com/office/excel/2006/main">
          <x14:cfRule type="expression" priority="261" id="{2F6B07A3-2B2D-4854-92A3-CBB478B481AA}">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E135</xm:sqref>
        </x14:conditionalFormatting>
        <x14:conditionalFormatting xmlns:xm="http://schemas.microsoft.com/office/excel/2006/main">
          <x14:cfRule type="expression" priority="259" id="{AD5396B8-612A-4A61-BCDD-F91A1ED15BFC}">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E138</xm:sqref>
        </x14:conditionalFormatting>
        <x14:conditionalFormatting xmlns:xm="http://schemas.microsoft.com/office/excel/2006/main">
          <x14:cfRule type="expression" priority="258" id="{EDD77FDA-8C92-4D15-BD4D-1D56740A828E}">
            <xm:f>OR(results!$M$3="bmd",results!$M$3="ad")</xm:f>
            <x14:dxf>
              <font>
                <color theme="0"/>
              </font>
              <border>
                <left style="thin">
                  <color auto="1"/>
                </left>
                <right/>
                <top style="thin">
                  <color auto="1"/>
                </top>
                <bottom style="thin">
                  <color auto="1"/>
                </bottom>
                <vertical/>
                <horizontal/>
              </border>
            </x14:dxf>
          </x14:cfRule>
          <xm:sqref>AE108</xm:sqref>
        </x14:conditionalFormatting>
        <x14:conditionalFormatting xmlns:xm="http://schemas.microsoft.com/office/excel/2006/main">
          <x14:cfRule type="expression" priority="255" id="{425F124E-CD22-4FE3-8B6F-7B23D7604FC3}">
            <xm:f>OR(results!$M$3="bmd",results!$M$3="ad")</xm:f>
            <x14:dxf>
              <fill>
                <patternFill>
                  <bgColor theme="5" tint="0.59996337778862885"/>
                </patternFill>
              </fill>
              <border>
                <left style="thin">
                  <color auto="1"/>
                </left>
                <right/>
                <top style="thin">
                  <color auto="1"/>
                </top>
                <bottom style="thin">
                  <color auto="1"/>
                </bottom>
                <vertical/>
                <horizontal/>
              </border>
            </x14:dxf>
          </x14:cfRule>
          <xm:sqref>K134:K135</xm:sqref>
        </x14:conditionalFormatting>
        <x14:conditionalFormatting xmlns:xm="http://schemas.microsoft.com/office/excel/2006/main">
          <x14:cfRule type="expression" priority="252" id="{D4867C11-4257-4BA9-91B0-BFF8A0EF26A5}">
            <xm:f>OR(results!$M$3="bmd",results!$M$3="ad")</xm:f>
            <x14:dxf>
              <fill>
                <patternFill>
                  <bgColor theme="5" tint="0.59996337778862885"/>
                </patternFill>
              </fill>
              <border>
                <left style="thin">
                  <color auto="1"/>
                </left>
                <right/>
                <top style="thin">
                  <color auto="1"/>
                </top>
                <bottom style="thin">
                  <color auto="1"/>
                </bottom>
                <vertical/>
                <horizontal/>
              </border>
            </x14:dxf>
          </x14:cfRule>
          <xm:sqref>I136:I137</xm:sqref>
        </x14:conditionalFormatting>
        <x14:conditionalFormatting xmlns:xm="http://schemas.microsoft.com/office/excel/2006/main">
          <x14:cfRule type="expression" priority="249" id="{07DE3A52-6EC1-434F-8971-C15BCA2FF54D}">
            <xm:f>OR(results!$M$3="bmd",results!$M$3="ad")</xm:f>
            <x14:dxf>
              <fill>
                <patternFill>
                  <bgColor theme="5" tint="0.59996337778862885"/>
                </patternFill>
              </fill>
              <border>
                <left style="thin">
                  <color auto="1"/>
                </left>
                <right/>
                <top style="thin">
                  <color auto="1"/>
                </top>
                <bottom style="thin">
                  <color auto="1"/>
                </bottom>
                <vertical/>
                <horizontal/>
              </border>
            </x14:dxf>
          </x14:cfRule>
          <xm:sqref>M132:M133</xm:sqref>
        </x14:conditionalFormatting>
        <x14:conditionalFormatting xmlns:xm="http://schemas.microsoft.com/office/excel/2006/main">
          <x14:cfRule type="expression" priority="246" id="{F60779B2-107F-4B21-AD8D-DCAD58F8FBA2}">
            <xm:f>OR(results!$M$3="bmd",results!$M$3="ad")</xm:f>
            <x14:dxf>
              <fill>
                <patternFill>
                  <bgColor theme="5" tint="0.59996337778862885"/>
                </patternFill>
              </fill>
              <border>
                <left style="thin">
                  <color auto="1"/>
                </left>
                <right/>
                <top style="thin">
                  <color auto="1"/>
                </top>
                <bottom style="thin">
                  <color auto="1"/>
                </bottom>
                <vertical/>
                <horizontal/>
              </border>
            </x14:dxf>
          </x14:cfRule>
          <xm:sqref>O130:O131</xm:sqref>
        </x14:conditionalFormatting>
        <x14:conditionalFormatting xmlns:xm="http://schemas.microsoft.com/office/excel/2006/main">
          <x14:cfRule type="expression" priority="243" id="{481578CC-41C5-4F9F-A833-B4A364ECBD2C}">
            <xm:f>OR(results!$M$3="bmd",results!$M$3="ad")</xm:f>
            <x14:dxf>
              <fill>
                <patternFill>
                  <bgColor theme="5" tint="0.59996337778862885"/>
                </patternFill>
              </fill>
              <border>
                <left style="thin">
                  <color auto="1"/>
                </left>
                <right/>
                <top style="thin">
                  <color auto="1"/>
                </top>
                <bottom style="thin">
                  <color auto="1"/>
                </bottom>
                <vertical/>
                <horizontal/>
              </border>
            </x14:dxf>
          </x14:cfRule>
          <xm:sqref>Q128:Q129</xm:sqref>
        </x14:conditionalFormatting>
        <x14:conditionalFormatting xmlns:xm="http://schemas.microsoft.com/office/excel/2006/main">
          <x14:cfRule type="expression" priority="240" id="{4850407B-57DB-442C-857A-5884EDD1BE3A}">
            <xm:f>OR(results!$M$3="bmd",results!$M$3="ad")</xm:f>
            <x14:dxf>
              <fill>
                <patternFill>
                  <bgColor theme="5" tint="0.59996337778862885"/>
                </patternFill>
              </fill>
              <border>
                <left style="thin">
                  <color auto="1"/>
                </left>
                <right/>
                <top style="thin">
                  <color auto="1"/>
                </top>
                <bottom style="thin">
                  <color auto="1"/>
                </bottom>
                <vertical/>
                <horizontal/>
              </border>
            </x14:dxf>
          </x14:cfRule>
          <xm:sqref>S126:S127</xm:sqref>
        </x14:conditionalFormatting>
        <x14:conditionalFormatting xmlns:xm="http://schemas.microsoft.com/office/excel/2006/main">
          <x14:cfRule type="expression" priority="237" id="{D788FF8A-26AF-4C60-A27F-5E28D1689066}">
            <xm:f>OR(results!$M$3="bmd",results!$M$3="ad")</xm:f>
            <x14:dxf>
              <fill>
                <patternFill>
                  <bgColor theme="5" tint="0.59996337778862885"/>
                </patternFill>
              </fill>
              <border>
                <left style="thin">
                  <color auto="1"/>
                </left>
                <right/>
                <top style="thin">
                  <color auto="1"/>
                </top>
                <bottom style="thin">
                  <color auto="1"/>
                </bottom>
                <vertical/>
                <horizontal/>
              </border>
            </x14:dxf>
          </x14:cfRule>
          <xm:sqref>U124:U125</xm:sqref>
        </x14:conditionalFormatting>
        <x14:conditionalFormatting xmlns:xm="http://schemas.microsoft.com/office/excel/2006/main">
          <x14:cfRule type="expression" priority="234" id="{8D90F82D-4A10-46D2-9CB7-184FFBF39738}">
            <xm:f>OR(results!$M$3="bmd",results!$M$3="ad")</xm:f>
            <x14:dxf>
              <fill>
                <patternFill>
                  <bgColor theme="5" tint="0.59996337778862885"/>
                </patternFill>
              </fill>
              <border>
                <left style="thin">
                  <color auto="1"/>
                </left>
                <right/>
                <top style="thin">
                  <color auto="1"/>
                </top>
                <bottom style="thin">
                  <color auto="1"/>
                </bottom>
                <vertical/>
                <horizontal/>
              </border>
            </x14:dxf>
          </x14:cfRule>
          <xm:sqref>W122:W123</xm:sqref>
        </x14:conditionalFormatting>
        <x14:conditionalFormatting xmlns:xm="http://schemas.microsoft.com/office/excel/2006/main">
          <x14:cfRule type="expression" priority="231" id="{A93CCC36-742C-4921-BD35-2AC531DC6A1E}">
            <xm:f>OR(results!$M$3="bmd",results!$M$3="ad")</xm:f>
            <x14:dxf>
              <fill>
                <patternFill>
                  <bgColor theme="5" tint="0.59996337778862885"/>
                </patternFill>
              </fill>
              <border>
                <left style="thin">
                  <color auto="1"/>
                </left>
                <right/>
                <top style="thin">
                  <color auto="1"/>
                </top>
                <bottom style="thin">
                  <color auto="1"/>
                </bottom>
                <vertical/>
                <horizontal/>
              </border>
            </x14:dxf>
          </x14:cfRule>
          <xm:sqref>Y120:Y121</xm:sqref>
        </x14:conditionalFormatting>
        <x14:conditionalFormatting xmlns:xm="http://schemas.microsoft.com/office/excel/2006/main">
          <x14:cfRule type="expression" priority="228" id="{84DE8D6F-99E9-4041-AC41-EE034AA9BDA0}">
            <xm:f>OR(results!$M$3="bmd",results!$M$3="ad")</xm:f>
            <x14:dxf>
              <fill>
                <patternFill>
                  <bgColor theme="5" tint="0.59996337778862885"/>
                </patternFill>
              </fill>
              <border>
                <left style="thin">
                  <color auto="1"/>
                </left>
                <right/>
                <top style="thin">
                  <color auto="1"/>
                </top>
                <bottom style="thin">
                  <color auto="1"/>
                </bottom>
                <vertical/>
                <horizontal/>
              </border>
            </x14:dxf>
          </x14:cfRule>
          <xm:sqref>AA118:AA119</xm:sqref>
        </x14:conditionalFormatting>
        <x14:conditionalFormatting xmlns:xm="http://schemas.microsoft.com/office/excel/2006/main">
          <x14:cfRule type="expression" priority="225" id="{8ED08C1E-B74B-4C90-BAB1-FFFA2464E780}">
            <xm:f>OR(results!$M$3="bmd",results!$M$3="ad")</xm:f>
            <x14:dxf>
              <fill>
                <patternFill>
                  <bgColor theme="5" tint="0.59996337778862885"/>
                </patternFill>
              </fill>
              <border>
                <left style="thin">
                  <color auto="1"/>
                </left>
                <right/>
                <top style="thin">
                  <color auto="1"/>
                </top>
                <bottom style="thin">
                  <color auto="1"/>
                </bottom>
                <vertical/>
                <horizontal/>
              </border>
            </x14:dxf>
          </x14:cfRule>
          <xm:sqref>AC116:AC117</xm:sqref>
        </x14:conditionalFormatting>
        <x14:conditionalFormatting xmlns:xm="http://schemas.microsoft.com/office/excel/2006/main">
          <x14:cfRule type="expression" priority="222" id="{8911BF51-237F-411F-B00E-B325140C66F4}">
            <xm:f>OR(results!$M$3="bmd",results!$M$3="ad")</xm:f>
            <x14:dxf>
              <fill>
                <patternFill>
                  <bgColor theme="5" tint="0.59996337778862885"/>
                </patternFill>
              </fill>
              <border>
                <left style="thin">
                  <color auto="1"/>
                </left>
                <right/>
                <top style="thin">
                  <color auto="1"/>
                </top>
                <bottom style="thin">
                  <color auto="1"/>
                </bottom>
                <vertical/>
                <horizontal/>
              </border>
            </x14:dxf>
          </x14:cfRule>
          <xm:sqref>AE114:AE115</xm:sqref>
        </x14:conditionalFormatting>
        <x14:conditionalFormatting xmlns:xm="http://schemas.microsoft.com/office/excel/2006/main">
          <x14:cfRule type="expression" priority="219" id="{15FAC085-B29C-4B8E-A91F-56F87B12DBD2}">
            <xm:f>OR(results!$M$3="bmd",results!$M$3="ad")</xm:f>
            <x14:dxf>
              <font>
                <color auto="1"/>
              </font>
              <border>
                <left/>
                <right style="thin">
                  <color auto="1"/>
                </right>
                <top style="thin">
                  <color auto="1"/>
                </top>
                <bottom style="thin">
                  <color auto="1"/>
                </bottom>
                <vertical/>
                <horizontal/>
              </border>
            </x14:dxf>
          </x14:cfRule>
          <xm:sqref>H134</xm:sqref>
        </x14:conditionalFormatting>
        <x14:conditionalFormatting xmlns:xm="http://schemas.microsoft.com/office/excel/2006/main">
          <x14:cfRule type="expression" priority="218" id="{83B79F2C-4669-4376-B940-7E7D71FEE908}">
            <xm:f>OR(results!$M$3="bmd",results!$M$3="ad")</xm:f>
            <x14:dxf>
              <font>
                <color auto="1"/>
              </font>
              <border>
                <left/>
                <right style="thin">
                  <color auto="1"/>
                </right>
                <top style="thin">
                  <color auto="1"/>
                </top>
                <bottom style="thin">
                  <color auto="1"/>
                </bottom>
                <vertical/>
                <horizontal/>
              </border>
            </x14:dxf>
          </x14:cfRule>
          <xm:sqref>J132</xm:sqref>
        </x14:conditionalFormatting>
        <x14:conditionalFormatting xmlns:xm="http://schemas.microsoft.com/office/excel/2006/main">
          <x14:cfRule type="expression" priority="217" id="{48221C60-F007-4836-9420-1E10D3D8901F}">
            <xm:f>OR(results!$M$3="bmd",results!$M$3="ad")</xm:f>
            <x14:dxf>
              <font>
                <color auto="1"/>
              </font>
              <border>
                <left/>
                <right style="thin">
                  <color auto="1"/>
                </right>
                <top style="thin">
                  <color auto="1"/>
                </top>
                <bottom style="thin">
                  <color auto="1"/>
                </bottom>
                <vertical/>
                <horizontal/>
              </border>
            </x14:dxf>
          </x14:cfRule>
          <xm:sqref>L130</xm:sqref>
        </x14:conditionalFormatting>
        <x14:conditionalFormatting xmlns:xm="http://schemas.microsoft.com/office/excel/2006/main">
          <x14:cfRule type="expression" priority="216" id="{B180A8F6-A17D-4890-926F-A3CE165B72D2}">
            <xm:f>OR(results!$M$3="bmd",results!$M$3="ad")</xm:f>
            <x14:dxf>
              <font>
                <color auto="1"/>
              </font>
              <border>
                <left/>
                <right style="thin">
                  <color auto="1"/>
                </right>
                <top style="thin">
                  <color auto="1"/>
                </top>
                <bottom style="thin">
                  <color auto="1"/>
                </bottom>
                <vertical/>
                <horizontal/>
              </border>
            </x14:dxf>
          </x14:cfRule>
          <xm:sqref>N128</xm:sqref>
        </x14:conditionalFormatting>
        <x14:conditionalFormatting xmlns:xm="http://schemas.microsoft.com/office/excel/2006/main">
          <x14:cfRule type="expression" priority="215" id="{A0FDB7D5-7174-45A0-B5CD-395D8EABF39F}">
            <xm:f>OR(results!$M$3="bmd",results!$M$3="ad")</xm:f>
            <x14:dxf>
              <font>
                <color auto="1"/>
              </font>
              <border>
                <left/>
                <right style="thin">
                  <color auto="1"/>
                </right>
                <top style="thin">
                  <color auto="1"/>
                </top>
                <bottom style="thin">
                  <color auto="1"/>
                </bottom>
                <vertical/>
                <horizontal/>
              </border>
            </x14:dxf>
          </x14:cfRule>
          <xm:sqref>V120</xm:sqref>
        </x14:conditionalFormatting>
        <x14:conditionalFormatting xmlns:xm="http://schemas.microsoft.com/office/excel/2006/main">
          <x14:cfRule type="expression" priority="214" id="{BAE4CFBF-2A9B-47A5-8592-DC37F35D2165}">
            <xm:f>OR(results!$M$3="bmd",results!$M$3="ad")</xm:f>
            <x14:dxf>
              <font>
                <color auto="1"/>
              </font>
              <border>
                <left/>
                <right style="thin">
                  <color auto="1"/>
                </right>
                <top style="thin">
                  <color auto="1"/>
                </top>
                <bottom style="thin">
                  <color auto="1"/>
                </bottom>
                <vertical/>
                <horizontal/>
              </border>
            </x14:dxf>
          </x14:cfRule>
          <xm:sqref>X118</xm:sqref>
        </x14:conditionalFormatting>
        <x14:conditionalFormatting xmlns:xm="http://schemas.microsoft.com/office/excel/2006/main">
          <x14:cfRule type="expression" priority="213" id="{52D231D6-CEE1-4488-864E-58E4922E4DFD}">
            <xm:f>OR(results!$M$3="bmd",results!$M$3="ad")</xm:f>
            <x14:dxf>
              <font>
                <color auto="1"/>
              </font>
              <border>
                <left/>
                <right style="thin">
                  <color auto="1"/>
                </right>
                <top style="thin">
                  <color auto="1"/>
                </top>
                <bottom style="thin">
                  <color auto="1"/>
                </bottom>
                <vertical/>
                <horizontal/>
              </border>
            </x14:dxf>
          </x14:cfRule>
          <xm:sqref>Z116</xm:sqref>
        </x14:conditionalFormatting>
        <x14:conditionalFormatting xmlns:xm="http://schemas.microsoft.com/office/excel/2006/main">
          <x14:cfRule type="expression" priority="212" id="{A4F62A8F-4819-46E2-B35D-7E9A302AC93E}">
            <xm:f>OR(results!$M$3="bmd",results!$M$3="ad")</xm:f>
            <x14:dxf>
              <font>
                <color auto="1"/>
              </font>
              <border>
                <left/>
                <right style="thin">
                  <color auto="1"/>
                </right>
                <top style="thin">
                  <color auto="1"/>
                </top>
                <bottom style="thin">
                  <color auto="1"/>
                </bottom>
                <vertical/>
                <horizontal/>
              </border>
            </x14:dxf>
          </x14:cfRule>
          <xm:sqref>AB114</xm:sqref>
        </x14:conditionalFormatting>
        <x14:conditionalFormatting xmlns:xm="http://schemas.microsoft.com/office/excel/2006/main">
          <x14:cfRule type="expression" priority="211" id="{135B2E27-487C-4581-859A-152DCDCC0477}">
            <xm:f>OR(results!$M$3="bmd",results!$M$3="ad")</xm:f>
            <x14:dxf>
              <font>
                <color auto="1"/>
              </font>
              <border>
                <left/>
                <right style="thin">
                  <color auto="1"/>
                </right>
                <top style="thin">
                  <color auto="1"/>
                </top>
                <bottom style="thin">
                  <color auto="1"/>
                </bottom>
                <vertical/>
                <horizontal/>
              </border>
            </x14:dxf>
          </x14:cfRule>
          <xm:sqref>AD112</xm:sqref>
        </x14:conditionalFormatting>
        <x14:conditionalFormatting xmlns:xm="http://schemas.microsoft.com/office/excel/2006/main">
          <x14:cfRule type="expression" priority="210" id="{6EBB4F6E-1166-4555-879F-DDA6F49209BD}">
            <xm:f>OR(results!$M$3="bmd",results!$M$3="ad")</xm:f>
            <x14:dxf>
              <font>
                <color auto="1"/>
              </font>
              <border>
                <left/>
                <right style="thin">
                  <color auto="1"/>
                </right>
                <top style="thin">
                  <color auto="1"/>
                </top>
                <bottom style="thin">
                  <color auto="1"/>
                </bottom>
                <vertical/>
                <horizontal/>
              </border>
            </x14:dxf>
          </x14:cfRule>
          <xm:sqref>AF110</xm:sqref>
        </x14:conditionalFormatting>
        <x14:conditionalFormatting xmlns:xm="http://schemas.microsoft.com/office/excel/2006/main">
          <x14:cfRule type="expression" priority="421" id="{EF2807A6-599D-4C63-B73A-9CAFEAFDAE7F}">
            <xm:f>OR(results!$M$3="bmd",results!$M$3="ad")</xm:f>
            <x14:dxf>
              <font>
                <color auto="1"/>
              </font>
              <border>
                <left/>
                <right style="thin">
                  <color auto="1"/>
                </right>
                <top style="thin">
                  <color auto="1"/>
                </top>
                <bottom style="thin">
                  <color auto="1"/>
                </bottom>
                <vertical/>
                <horizontal/>
              </border>
            </x14:dxf>
          </x14:cfRule>
          <xm:sqref>R124</xm:sqref>
        </x14:conditionalFormatting>
        <x14:conditionalFormatting xmlns:xm="http://schemas.microsoft.com/office/excel/2006/main">
          <x14:cfRule type="expression" priority="209" id="{D5086C65-39B4-44EC-802E-A22BBB74326D}">
            <xm:f>OR(results!$M$3="bmd",results!$M$3="ad")</xm:f>
            <x14:dxf>
              <font>
                <color auto="1"/>
              </font>
              <border>
                <left/>
                <right style="thin">
                  <color auto="1"/>
                </right>
                <top style="thin">
                  <color auto="1"/>
                </top>
                <bottom style="thin">
                  <color auto="1"/>
                </bottom>
                <vertical/>
                <horizontal/>
              </border>
            </x14:dxf>
          </x14:cfRule>
          <xm:sqref>P126</xm:sqref>
        </x14:conditionalFormatting>
        <x14:conditionalFormatting xmlns:xm="http://schemas.microsoft.com/office/excel/2006/main">
          <x14:cfRule type="expression" priority="208" id="{8FFC5239-0633-43B9-A735-28C6F6D868A0}">
            <xm:f>OR(results!$M$3="bmd",results!$M$3="ad")</xm:f>
            <x14:dxf>
              <font>
                <color auto="1"/>
              </font>
              <border>
                <left/>
                <right style="thin">
                  <color auto="1"/>
                </right>
                <top style="thin">
                  <color auto="1"/>
                </top>
                <bottom style="thin">
                  <color auto="1"/>
                </bottom>
                <vertical/>
                <horizontal/>
              </border>
            </x14:dxf>
          </x14:cfRule>
          <xm:sqref>T122</xm:sqref>
        </x14:conditionalFormatting>
        <x14:conditionalFormatting xmlns:xm="http://schemas.microsoft.com/office/excel/2006/main">
          <x14:cfRule type="expression" priority="207" id="{58A23117-AE20-4D6C-BA7F-58B9DBA32DD3}">
            <xm:f>OR(results!$M$3="bmd",results!$M$3="ad")</xm:f>
            <x14:dxf>
              <font>
                <color auto="1"/>
              </font>
              <border>
                <left/>
                <right style="thin">
                  <color auto="1"/>
                </right>
                <top style="thin">
                  <color auto="1"/>
                </top>
                <bottom style="thin">
                  <color auto="1"/>
                </bottom>
                <vertical/>
                <horizontal/>
              </border>
            </x14:dxf>
          </x14:cfRule>
          <xm:sqref>F136</xm:sqref>
        </x14:conditionalFormatting>
        <x14:conditionalFormatting xmlns:xm="http://schemas.microsoft.com/office/excel/2006/main">
          <x14:cfRule type="expression" priority="205" id="{9BD2FFB1-7EC8-45DA-A672-F7ABA4D9B66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T123:T124</xm:sqref>
        </x14:conditionalFormatting>
        <x14:conditionalFormatting xmlns:xm="http://schemas.microsoft.com/office/excel/2006/main">
          <x14:cfRule type="expression" priority="203" id="{9AC1342F-49FF-4385-958F-D2C27AA04A7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T120:T121</xm:sqref>
        </x14:conditionalFormatting>
        <x14:conditionalFormatting xmlns:xm="http://schemas.microsoft.com/office/excel/2006/main">
          <x14:cfRule type="expression" priority="201" id="{D09DC5DA-53A2-4816-87AC-4150FC519DE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V118:V119</xm:sqref>
        </x14:conditionalFormatting>
        <x14:conditionalFormatting xmlns:xm="http://schemas.microsoft.com/office/excel/2006/main">
          <x14:cfRule type="expression" priority="199" id="{78A9788F-CE42-4368-8513-4B1721EB529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X116:X117</xm:sqref>
        </x14:conditionalFormatting>
        <x14:conditionalFormatting xmlns:xm="http://schemas.microsoft.com/office/excel/2006/main">
          <x14:cfRule type="expression" priority="197" id="{28956812-97EC-411C-BFBA-597596A01E2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Z114:Z115</xm:sqref>
        </x14:conditionalFormatting>
        <x14:conditionalFormatting xmlns:xm="http://schemas.microsoft.com/office/excel/2006/main">
          <x14:cfRule type="expression" priority="195" id="{BD3392DE-FDCE-4D8C-9B3B-69F7F4D38CF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AB113</xm:sqref>
        </x14:conditionalFormatting>
        <x14:conditionalFormatting xmlns:xm="http://schemas.microsoft.com/office/excel/2006/main">
          <x14:cfRule type="expression" priority="193" id="{3AB2CDD8-AFD4-4138-8A75-1BAD0A181C7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AD110:AD111</xm:sqref>
        </x14:conditionalFormatting>
        <x14:conditionalFormatting xmlns:xm="http://schemas.microsoft.com/office/excel/2006/main">
          <x14:cfRule type="expression" priority="191" id="{C4F6188D-9788-43E2-AE38-EF78CC4781E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R122:R123</xm:sqref>
        </x14:conditionalFormatting>
        <x14:conditionalFormatting xmlns:xm="http://schemas.microsoft.com/office/excel/2006/main">
          <x14:cfRule type="expression" priority="189" id="{3DEF75F3-A7FA-491C-97AD-A84FEAA999A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P124:P125</xm:sqref>
        </x14:conditionalFormatting>
        <x14:conditionalFormatting xmlns:xm="http://schemas.microsoft.com/office/excel/2006/main">
          <x14:cfRule type="expression" priority="187" id="{5C85F157-9186-40DA-8239-4D3053B25854}">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N126:N127</xm:sqref>
        </x14:conditionalFormatting>
        <x14:conditionalFormatting xmlns:xm="http://schemas.microsoft.com/office/excel/2006/main">
          <x14:cfRule type="expression" priority="185" id="{362599AD-7B34-497B-A57F-5C1E6045171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L128:L129</xm:sqref>
        </x14:conditionalFormatting>
        <x14:conditionalFormatting xmlns:xm="http://schemas.microsoft.com/office/excel/2006/main">
          <x14:cfRule type="expression" priority="183" id="{1F4D70F1-B654-48BE-9ED1-EB8A04AF2A2F}">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J130:J131</xm:sqref>
        </x14:conditionalFormatting>
        <x14:conditionalFormatting xmlns:xm="http://schemas.microsoft.com/office/excel/2006/main">
          <x14:cfRule type="expression" priority="181" id="{CA04A333-B6F6-429E-976C-31DBDF6B0A25}">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H132:H133</xm:sqref>
        </x14:conditionalFormatting>
        <x14:conditionalFormatting xmlns:xm="http://schemas.microsoft.com/office/excel/2006/main">
          <x14:cfRule type="expression" priority="179" id="{B2DB5DF0-6994-4928-B183-356C70CCF13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F134:F135</xm:sqref>
        </x14:conditionalFormatting>
        <x14:conditionalFormatting xmlns:xm="http://schemas.microsoft.com/office/excel/2006/main">
          <x14:cfRule type="expression" priority="177" id="{57E3313A-156F-44FF-A1B7-954B9782F70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F137:F138</xm:sqref>
        </x14:conditionalFormatting>
        <x14:conditionalFormatting xmlns:xm="http://schemas.microsoft.com/office/excel/2006/main">
          <x14:cfRule type="expression" priority="175" id="{B3BC08C9-CD50-48B9-B670-633165EAEE0E}">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R125:R126</xm:sqref>
        </x14:conditionalFormatting>
        <x14:conditionalFormatting xmlns:xm="http://schemas.microsoft.com/office/excel/2006/main">
          <x14:cfRule type="expression" priority="173" id="{33E531E3-18BD-40B0-BA1F-846A99AE337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P127:P128</xm:sqref>
        </x14:conditionalFormatting>
        <x14:conditionalFormatting xmlns:xm="http://schemas.microsoft.com/office/excel/2006/main">
          <x14:cfRule type="expression" priority="171" id="{E9BAAD0B-BC76-446C-992A-86DA2095214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N129:N130</xm:sqref>
        </x14:conditionalFormatting>
        <x14:conditionalFormatting xmlns:xm="http://schemas.microsoft.com/office/excel/2006/main">
          <x14:cfRule type="expression" priority="169" id="{43AC782C-BCDF-45C1-853B-DD9FBBB884A8}">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L131:L132</xm:sqref>
        </x14:conditionalFormatting>
        <x14:conditionalFormatting xmlns:xm="http://schemas.microsoft.com/office/excel/2006/main">
          <x14:cfRule type="expression" priority="167" id="{E4435158-849F-414A-A8E9-E9A53A8445B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J133:J134</xm:sqref>
        </x14:conditionalFormatting>
        <x14:conditionalFormatting xmlns:xm="http://schemas.microsoft.com/office/excel/2006/main">
          <x14:cfRule type="expression" priority="165" id="{C3BD8F84-A3B2-4364-9BF7-E1485FC995A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H135:H136</xm:sqref>
        </x14:conditionalFormatting>
        <x14:conditionalFormatting xmlns:xm="http://schemas.microsoft.com/office/excel/2006/main">
          <x14:cfRule type="expression" priority="163" id="{9B0DD2A2-EB28-4C20-AB7D-416E9F22C8D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V121:V122</xm:sqref>
        </x14:conditionalFormatting>
        <x14:conditionalFormatting xmlns:xm="http://schemas.microsoft.com/office/excel/2006/main">
          <x14:cfRule type="expression" priority="161" id="{8F9F3D7A-4D49-41B2-8D60-23E8B5A9B81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X119:X120</xm:sqref>
        </x14:conditionalFormatting>
        <x14:conditionalFormatting xmlns:xm="http://schemas.microsoft.com/office/excel/2006/main">
          <x14:cfRule type="expression" priority="159" id="{E2EF2C5C-DD6F-4402-BD82-8021456DE96A}">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Z117:Z118</xm:sqref>
        </x14:conditionalFormatting>
        <x14:conditionalFormatting xmlns:xm="http://schemas.microsoft.com/office/excel/2006/main">
          <x14:cfRule type="expression" priority="157" id="{E973C93C-C9F1-41EF-9729-5C80BF7BCC7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AB115:AB116</xm:sqref>
        </x14:conditionalFormatting>
        <x14:conditionalFormatting xmlns:xm="http://schemas.microsoft.com/office/excel/2006/main">
          <x14:cfRule type="expression" priority="155" id="{BA49CF3A-A8C8-4721-B24D-EB52BC1520B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AD113:AD114</xm:sqref>
        </x14:conditionalFormatting>
        <x14:conditionalFormatting xmlns:xm="http://schemas.microsoft.com/office/excel/2006/main">
          <x14:cfRule type="expression" priority="153" id="{579BD99B-08A9-422D-B892-3BA9B5D41A99}">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AF111:AF112</xm:sqref>
        </x14:conditionalFormatting>
        <x14:conditionalFormatting xmlns:xm="http://schemas.microsoft.com/office/excel/2006/main">
          <x14:cfRule type="expression" priority="130" id="{80D38F75-C70D-4B99-907B-6EC06A47F9BB}">
            <xm:f>OR(results!$M$3="bmd",results!$M$3="ad")</xm:f>
            <x14:dxf>
              <font>
                <color theme="0" tint="-0.14996795556505021"/>
              </font>
              <fill>
                <patternFill>
                  <bgColor theme="0" tint="-0.14996795556505021"/>
                </patternFill>
              </fill>
              <border>
                <left/>
                <right/>
                <top style="thin">
                  <color auto="1"/>
                </top>
                <bottom style="thin">
                  <color auto="1"/>
                </bottom>
                <vertical/>
                <horizontal/>
              </border>
            </x14:dxf>
          </x14:cfRule>
          <xm:sqref>E136</xm:sqref>
        </x14:conditionalFormatting>
        <x14:conditionalFormatting xmlns:xm="http://schemas.microsoft.com/office/excel/2006/main">
          <x14:cfRule type="expression" priority="92" id="{552F9253-74EE-4A87-A741-A7ED0C1D9325}">
            <xm:f>OR(results!$M$3="bmd",results!$M$3="ad")</xm:f>
            <x14:dxf>
              <fill>
                <patternFill>
                  <bgColor theme="5" tint="0.59996337778862885"/>
                </patternFill>
              </fill>
              <border>
                <left style="thin">
                  <color auto="1"/>
                </left>
                <right/>
                <top style="thin">
                  <color auto="1"/>
                </top>
                <bottom style="thin">
                  <color auto="1"/>
                </bottom>
                <vertical/>
                <horizontal/>
              </border>
            </x14:dxf>
          </x14:cfRule>
          <xm:sqref>I129</xm:sqref>
        </x14:conditionalFormatting>
        <x14:conditionalFormatting xmlns:xm="http://schemas.microsoft.com/office/excel/2006/main">
          <x14:cfRule type="expression" priority="89" id="{B7B103E3-290F-4788-8470-0A3FAF0E0924}">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D134</xm:sqref>
        </x14:conditionalFormatting>
        <x14:conditionalFormatting xmlns:xm="http://schemas.microsoft.com/office/excel/2006/main">
          <x14:cfRule type="expression" priority="86" id="{A7D46B79-6484-405F-9957-D271F8DEA342}">
            <xm:f>OR(results!$M$3="bmd",results!$M$3="ad")</xm:f>
            <x14:dxf>
              <fill>
                <patternFill>
                  <bgColor theme="5" tint="0.59996337778862885"/>
                </patternFill>
              </fill>
              <border>
                <left style="thin">
                  <color auto="1"/>
                </left>
                <right/>
                <top style="thin">
                  <color auto="1"/>
                </top>
                <bottom style="thin">
                  <color auto="1"/>
                </bottom>
                <vertical/>
                <horizontal/>
              </border>
            </x14:dxf>
          </x14:cfRule>
          <xm:sqref>AA112</xm:sqref>
        </x14:conditionalFormatting>
        <x14:conditionalFormatting xmlns:xm="http://schemas.microsoft.com/office/excel/2006/main">
          <x14:cfRule type="expression" priority="84" id="{0375E0DE-1337-4D2C-BA1C-2410593A29B0}">
            <xm:f>OR(results!$M$3="bmd",results!$M$3="ad")</xm:f>
            <x14:dxf>
              <font>
                <color theme="8" tint="0.39994506668294322"/>
              </font>
              <fill>
                <patternFill>
                  <bgColor theme="8" tint="0.39994506668294322"/>
                </patternFill>
              </fill>
              <border>
                <left style="thin">
                  <color auto="1"/>
                </left>
                <right/>
                <top style="thin">
                  <color auto="1"/>
                </top>
                <bottom style="thin">
                  <color auto="1"/>
                </bottom>
                <vertical/>
                <horizontal/>
              </border>
            </x14:dxf>
          </x14:cfRule>
          <xm:sqref>D139</xm:sqref>
        </x14:conditionalFormatting>
        <x14:conditionalFormatting xmlns:xm="http://schemas.microsoft.com/office/excel/2006/main">
          <x14:cfRule type="expression" priority="80" id="{CA215F42-A90F-4200-A18B-E66C434D7B07}">
            <xm:f>OR(results!$M$3="bmd",results!$M$3="ad")</xm:f>
            <x14:dxf>
              <font>
                <color theme="5" tint="0.59996337778862885"/>
              </font>
              <fill>
                <patternFill>
                  <bgColor theme="5" tint="0.59996337778862885"/>
                </patternFill>
              </fill>
              <border>
                <left style="thin">
                  <color auto="1"/>
                </left>
                <right/>
                <top style="thin">
                  <color auto="1"/>
                </top>
                <bottom style="thin">
                  <color auto="1"/>
                </bottom>
                <vertical/>
                <horizontal/>
              </border>
            </x14:dxf>
          </x14:cfRule>
          <xm:sqref>D135</xm:sqref>
        </x14:conditionalFormatting>
        <x14:conditionalFormatting xmlns:xm="http://schemas.microsoft.com/office/excel/2006/main">
          <x14:cfRule type="expression" priority="425" id="{DB71C45A-2F25-4115-B7C5-3B403EBFF4CA}">
            <xm:f>OR(results!$M$3="bmd",results!$M$3="ad")</xm:f>
            <x14:dxf>
              <fill>
                <patternFill>
                  <bgColor theme="7" tint="0.39994506668294322"/>
                </patternFill>
              </fill>
              <border>
                <left/>
                <right style="thin">
                  <color auto="1"/>
                </right>
                <top style="thin">
                  <color auto="1"/>
                </top>
                <bottom style="thin">
                  <color auto="1"/>
                </bottom>
                <vertical/>
                <horizontal/>
              </border>
            </x14:dxf>
          </x14:cfRule>
          <xm:sqref>AF140</xm:sqref>
        </x14:conditionalFormatting>
        <x14:conditionalFormatting xmlns:xm="http://schemas.microsoft.com/office/excel/2006/main">
          <x14:cfRule type="expression" priority="78" id="{CAF3F129-1718-4F6B-94C3-ADF4E78C7D93}">
            <xm:f>OR(results!$M$3="bmd",results!$M$3="ad")</xm:f>
            <x14:dxf>
              <fill>
                <patternFill>
                  <bgColor theme="7" tint="0.39994506668294322"/>
                </patternFill>
              </fill>
              <border>
                <left/>
                <right style="thin">
                  <color auto="1"/>
                </right>
                <top style="thin">
                  <color auto="1"/>
                </top>
                <bottom style="thin">
                  <color auto="1"/>
                </bottom>
                <vertical/>
                <horizontal/>
              </border>
            </x14:dxf>
          </x14:cfRule>
          <xm:sqref>AD140</xm:sqref>
        </x14:conditionalFormatting>
        <x14:conditionalFormatting xmlns:xm="http://schemas.microsoft.com/office/excel/2006/main">
          <x14:cfRule type="expression" priority="77" id="{55629A1B-ADC6-49F3-9327-4F06D1F5AEFC}">
            <xm:f>OR(results!$M$3="bmd",results!$M$3="ad")</xm:f>
            <x14:dxf>
              <fill>
                <patternFill>
                  <bgColor theme="7" tint="0.39994506668294322"/>
                </patternFill>
              </fill>
              <border>
                <left/>
                <right style="thin">
                  <color auto="1"/>
                </right>
                <top style="thin">
                  <color auto="1"/>
                </top>
                <bottom style="thin">
                  <color auto="1"/>
                </bottom>
                <vertical/>
                <horizontal/>
              </border>
            </x14:dxf>
          </x14:cfRule>
          <xm:sqref>AB140</xm:sqref>
        </x14:conditionalFormatting>
        <x14:conditionalFormatting xmlns:xm="http://schemas.microsoft.com/office/excel/2006/main">
          <x14:cfRule type="expression" priority="76" id="{1D3C4B11-6B9C-4F81-8484-CDB65063C4B1}">
            <xm:f>OR(results!$M$3="bmd",results!$M$3="ad")</xm:f>
            <x14:dxf>
              <fill>
                <patternFill>
                  <bgColor theme="7" tint="0.39994506668294322"/>
                </patternFill>
              </fill>
              <border>
                <left/>
                <right style="thin">
                  <color auto="1"/>
                </right>
                <top style="thin">
                  <color auto="1"/>
                </top>
                <bottom style="thin">
                  <color auto="1"/>
                </bottom>
                <vertical/>
                <horizontal/>
              </border>
            </x14:dxf>
          </x14:cfRule>
          <xm:sqref>Z140</xm:sqref>
        </x14:conditionalFormatting>
        <x14:conditionalFormatting xmlns:xm="http://schemas.microsoft.com/office/excel/2006/main">
          <x14:cfRule type="expression" priority="75" id="{60401515-768C-4D64-8B88-AD8613389D36}">
            <xm:f>OR(results!$M$3="bmd",results!$M$3="ad")</xm:f>
            <x14:dxf>
              <fill>
                <patternFill>
                  <bgColor theme="7" tint="0.39994506668294322"/>
                </patternFill>
              </fill>
              <border>
                <left/>
                <right style="thin">
                  <color auto="1"/>
                </right>
                <top style="thin">
                  <color auto="1"/>
                </top>
                <bottom style="thin">
                  <color auto="1"/>
                </bottom>
                <vertical/>
                <horizontal/>
              </border>
            </x14:dxf>
          </x14:cfRule>
          <xm:sqref>X140</xm:sqref>
        </x14:conditionalFormatting>
        <x14:conditionalFormatting xmlns:xm="http://schemas.microsoft.com/office/excel/2006/main">
          <x14:cfRule type="expression" priority="74" id="{DA85A347-7AB4-4DA0-8251-3712E407F8E2}">
            <xm:f>OR(results!$M$3="bmd",results!$M$3="ad")</xm:f>
            <x14:dxf>
              <fill>
                <patternFill>
                  <bgColor theme="7" tint="0.39994506668294322"/>
                </patternFill>
              </fill>
              <border>
                <left/>
                <right style="thin">
                  <color auto="1"/>
                </right>
                <top style="thin">
                  <color auto="1"/>
                </top>
                <bottom style="thin">
                  <color auto="1"/>
                </bottom>
                <vertical/>
                <horizontal/>
              </border>
            </x14:dxf>
          </x14:cfRule>
          <xm:sqref>V140</xm:sqref>
        </x14:conditionalFormatting>
        <x14:conditionalFormatting xmlns:xm="http://schemas.microsoft.com/office/excel/2006/main">
          <x14:cfRule type="expression" priority="73" id="{9CEC4A03-4657-4A6B-B46F-9DA520BC32F2}">
            <xm:f>OR(results!$M$3="bmd",results!$M$3="ad")</xm:f>
            <x14:dxf>
              <fill>
                <patternFill>
                  <bgColor theme="7" tint="0.39994506668294322"/>
                </patternFill>
              </fill>
              <border>
                <left/>
                <right style="thin">
                  <color auto="1"/>
                </right>
                <top style="thin">
                  <color auto="1"/>
                </top>
                <bottom style="thin">
                  <color auto="1"/>
                </bottom>
                <vertical/>
                <horizontal/>
              </border>
            </x14:dxf>
          </x14:cfRule>
          <xm:sqref>T140</xm:sqref>
        </x14:conditionalFormatting>
        <x14:conditionalFormatting xmlns:xm="http://schemas.microsoft.com/office/excel/2006/main">
          <x14:cfRule type="expression" priority="72" id="{AF88BE92-0E5A-45E5-8FEB-0E27FCE4BCAF}">
            <xm:f>OR(results!$M$3="bmd",results!$M$3="ad")</xm:f>
            <x14:dxf>
              <fill>
                <patternFill>
                  <bgColor theme="7" tint="0.39994506668294322"/>
                </patternFill>
              </fill>
              <border>
                <left/>
                <right style="thin">
                  <color auto="1"/>
                </right>
                <top style="thin">
                  <color auto="1"/>
                </top>
                <bottom style="thin">
                  <color auto="1"/>
                </bottom>
                <vertical/>
                <horizontal/>
              </border>
            </x14:dxf>
          </x14:cfRule>
          <xm:sqref>R140</xm:sqref>
        </x14:conditionalFormatting>
        <x14:conditionalFormatting xmlns:xm="http://schemas.microsoft.com/office/excel/2006/main">
          <x14:cfRule type="expression" priority="71" id="{9502A909-18A1-4263-8AB6-E5391D818190}">
            <xm:f>OR(results!$M$3="bmd",results!$M$3="ad")</xm:f>
            <x14:dxf>
              <fill>
                <patternFill>
                  <bgColor theme="7" tint="0.39994506668294322"/>
                </patternFill>
              </fill>
              <border>
                <left/>
                <right style="thin">
                  <color auto="1"/>
                </right>
                <top style="thin">
                  <color auto="1"/>
                </top>
                <bottom style="thin">
                  <color auto="1"/>
                </bottom>
                <vertical/>
                <horizontal/>
              </border>
            </x14:dxf>
          </x14:cfRule>
          <xm:sqref>P140</xm:sqref>
        </x14:conditionalFormatting>
        <x14:conditionalFormatting xmlns:xm="http://schemas.microsoft.com/office/excel/2006/main">
          <x14:cfRule type="expression" priority="70" id="{A76FA81D-CF72-44D3-9708-144B020FAA56}">
            <xm:f>OR(results!$M$3="bmd",results!$M$3="ad")</xm:f>
            <x14:dxf>
              <fill>
                <patternFill>
                  <bgColor theme="7" tint="0.39994506668294322"/>
                </patternFill>
              </fill>
              <border>
                <left/>
                <right style="thin">
                  <color auto="1"/>
                </right>
                <top style="thin">
                  <color auto="1"/>
                </top>
                <bottom style="thin">
                  <color auto="1"/>
                </bottom>
                <vertical/>
                <horizontal/>
              </border>
            </x14:dxf>
          </x14:cfRule>
          <xm:sqref>N140</xm:sqref>
        </x14:conditionalFormatting>
        <x14:conditionalFormatting xmlns:xm="http://schemas.microsoft.com/office/excel/2006/main">
          <x14:cfRule type="expression" priority="69" id="{A7A1C800-81C0-4EEE-87F8-937E56BB384B}">
            <xm:f>OR(results!$M$3="bmd",results!$M$3="ad")</xm:f>
            <x14:dxf>
              <fill>
                <patternFill>
                  <bgColor theme="7" tint="0.39994506668294322"/>
                </patternFill>
              </fill>
              <border>
                <left/>
                <right style="thin">
                  <color auto="1"/>
                </right>
                <top style="thin">
                  <color auto="1"/>
                </top>
                <bottom style="thin">
                  <color auto="1"/>
                </bottom>
                <vertical/>
                <horizontal/>
              </border>
            </x14:dxf>
          </x14:cfRule>
          <xm:sqref>L140</xm:sqref>
        </x14:conditionalFormatting>
        <x14:conditionalFormatting xmlns:xm="http://schemas.microsoft.com/office/excel/2006/main">
          <x14:cfRule type="expression" priority="68" id="{73FE8C11-4468-4C2F-9E4D-ACED5EAAD100}">
            <xm:f>OR(results!$M$3="bmd",results!$M$3="ad")</xm:f>
            <x14:dxf>
              <fill>
                <patternFill>
                  <bgColor theme="7" tint="0.39994506668294322"/>
                </patternFill>
              </fill>
              <border>
                <left/>
                <right style="thin">
                  <color auto="1"/>
                </right>
                <top style="thin">
                  <color auto="1"/>
                </top>
                <bottom style="thin">
                  <color auto="1"/>
                </bottom>
                <vertical/>
                <horizontal/>
              </border>
            </x14:dxf>
          </x14:cfRule>
          <xm:sqref>J140</xm:sqref>
        </x14:conditionalFormatting>
        <x14:conditionalFormatting xmlns:xm="http://schemas.microsoft.com/office/excel/2006/main">
          <x14:cfRule type="expression" priority="67" id="{7D70B806-2F58-4989-BEE1-C8F83E78ED7A}">
            <xm:f>OR(results!$M$3="bmd",results!$M$3="ad")</xm:f>
            <x14:dxf>
              <fill>
                <patternFill>
                  <bgColor theme="7" tint="0.39994506668294322"/>
                </patternFill>
              </fill>
              <border>
                <left/>
                <right style="thin">
                  <color auto="1"/>
                </right>
                <top style="thin">
                  <color auto="1"/>
                </top>
                <bottom style="thin">
                  <color auto="1"/>
                </bottom>
                <vertical/>
                <horizontal/>
              </border>
            </x14:dxf>
          </x14:cfRule>
          <xm:sqref>H140</xm:sqref>
        </x14:conditionalFormatting>
        <x14:conditionalFormatting xmlns:xm="http://schemas.microsoft.com/office/excel/2006/main">
          <x14:cfRule type="expression" priority="66" id="{5AC945F0-8AFA-4543-B7DC-225375A57AA2}">
            <xm:f>OR(results!$M$3="bmd",results!$M$3="ad")</xm:f>
            <x14:dxf>
              <fill>
                <patternFill>
                  <bgColor theme="7" tint="0.39994506668294322"/>
                </patternFill>
              </fill>
              <border>
                <left/>
                <right/>
                <top style="thin">
                  <color auto="1"/>
                </top>
                <bottom style="thin">
                  <color auto="1"/>
                </bottom>
                <vertical/>
                <horizontal/>
              </border>
            </x14:dxf>
          </x14:cfRule>
          <xm:sqref>E140</xm:sqref>
        </x14:conditionalFormatting>
        <x14:conditionalFormatting xmlns:xm="http://schemas.microsoft.com/office/excel/2006/main">
          <x14:cfRule type="expression" priority="63" id="{B983DFC1-B238-4832-AED5-D13A8FCF0B4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J135</xm:sqref>
        </x14:conditionalFormatting>
        <x14:conditionalFormatting xmlns:xm="http://schemas.microsoft.com/office/excel/2006/main">
          <x14:cfRule type="expression" priority="65" id="{50BE30DD-90B2-46F7-B9A6-F5278EDD83F5}">
            <xm:f>results!$M$3="Etest"</xm:f>
            <x14:dxf>
              <font>
                <color theme="5" tint="0.59996337778862885"/>
              </font>
              <fill>
                <patternFill>
                  <bgColor theme="5" tint="0.59996337778862885"/>
                </patternFill>
              </fill>
            </x14:dxf>
          </x14:cfRule>
          <xm:sqref>J135</xm:sqref>
        </x14:conditionalFormatting>
        <x14:conditionalFormatting xmlns:xm="http://schemas.microsoft.com/office/excel/2006/main">
          <x14:cfRule type="expression" priority="58" id="{B6063542-DBF6-479B-8B2B-7F97198E7077}">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H137</xm:sqref>
        </x14:conditionalFormatting>
        <x14:conditionalFormatting xmlns:xm="http://schemas.microsoft.com/office/excel/2006/main">
          <x14:cfRule type="expression" priority="60" id="{B5E401DA-8DCC-40BB-9EC9-4402D668EC21}">
            <xm:f>results!$M$3="Etest"</xm:f>
            <x14:dxf>
              <font>
                <color theme="5" tint="0.59996337778862885"/>
              </font>
              <fill>
                <patternFill>
                  <bgColor theme="5" tint="0.59996337778862885"/>
                </patternFill>
              </fill>
            </x14:dxf>
          </x14:cfRule>
          <xm:sqref>H137</xm:sqref>
        </x14:conditionalFormatting>
        <x14:conditionalFormatting xmlns:xm="http://schemas.microsoft.com/office/excel/2006/main">
          <x14:cfRule type="expression" priority="53" id="{86A230CF-2872-4A41-B4E2-CF04B0EF441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L133</xm:sqref>
        </x14:conditionalFormatting>
        <x14:conditionalFormatting xmlns:xm="http://schemas.microsoft.com/office/excel/2006/main">
          <x14:cfRule type="expression" priority="55" id="{602D8BE4-2492-401A-B26D-1603512BF989}">
            <xm:f>results!$M$3="Etest"</xm:f>
            <x14:dxf>
              <font>
                <color theme="5" tint="0.59996337778862885"/>
              </font>
              <fill>
                <patternFill>
                  <bgColor theme="5" tint="0.59996337778862885"/>
                </patternFill>
              </fill>
            </x14:dxf>
          </x14:cfRule>
          <xm:sqref>L133</xm:sqref>
        </x14:conditionalFormatting>
        <x14:conditionalFormatting xmlns:xm="http://schemas.microsoft.com/office/excel/2006/main">
          <x14:cfRule type="expression" priority="48" id="{DD5483CF-A2AB-4D05-BFAA-2A0A19E904D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N131</xm:sqref>
        </x14:conditionalFormatting>
        <x14:conditionalFormatting xmlns:xm="http://schemas.microsoft.com/office/excel/2006/main">
          <x14:cfRule type="expression" priority="50" id="{32995F0E-A288-4F08-A90A-30A6B366744C}">
            <xm:f>results!$M$3="Etest"</xm:f>
            <x14:dxf>
              <font>
                <color theme="5" tint="0.59996337778862885"/>
              </font>
              <fill>
                <patternFill>
                  <bgColor theme="5" tint="0.59996337778862885"/>
                </patternFill>
              </fill>
            </x14:dxf>
          </x14:cfRule>
          <xm:sqref>N131</xm:sqref>
        </x14:conditionalFormatting>
        <x14:conditionalFormatting xmlns:xm="http://schemas.microsoft.com/office/excel/2006/main">
          <x14:cfRule type="expression" priority="43" id="{7582999A-4CFD-4C2B-A0D8-C02C16E76293}">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P129</xm:sqref>
        </x14:conditionalFormatting>
        <x14:conditionalFormatting xmlns:xm="http://schemas.microsoft.com/office/excel/2006/main">
          <x14:cfRule type="expression" priority="45" id="{738DB3C4-0DDA-4FF6-A427-0DBE3C56CA78}">
            <xm:f>results!$M$3="Etest"</xm:f>
            <x14:dxf>
              <font>
                <color theme="5" tint="0.59996337778862885"/>
              </font>
              <fill>
                <patternFill>
                  <bgColor theme="5" tint="0.59996337778862885"/>
                </patternFill>
              </fill>
            </x14:dxf>
          </x14:cfRule>
          <xm:sqref>P129</xm:sqref>
        </x14:conditionalFormatting>
        <x14:conditionalFormatting xmlns:xm="http://schemas.microsoft.com/office/excel/2006/main">
          <x14:cfRule type="expression" priority="38" id="{BFCB7B8E-ABEC-4506-8223-6BC29CBB29C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R127</xm:sqref>
        </x14:conditionalFormatting>
        <x14:conditionalFormatting xmlns:xm="http://schemas.microsoft.com/office/excel/2006/main">
          <x14:cfRule type="expression" priority="40" id="{2EAA135A-B94B-497D-9FBE-F6D4F5A286FA}">
            <xm:f>results!$M$3="Etest"</xm:f>
            <x14:dxf>
              <font>
                <color theme="5" tint="0.59996337778862885"/>
              </font>
              <fill>
                <patternFill>
                  <bgColor theme="5" tint="0.59996337778862885"/>
                </patternFill>
              </fill>
            </x14:dxf>
          </x14:cfRule>
          <xm:sqref>R127</xm:sqref>
        </x14:conditionalFormatting>
        <x14:conditionalFormatting xmlns:xm="http://schemas.microsoft.com/office/excel/2006/main">
          <x14:cfRule type="expression" priority="33" id="{7C523543-EF4B-44D9-A62E-66D3FDDE4B8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T125</xm:sqref>
        </x14:conditionalFormatting>
        <x14:conditionalFormatting xmlns:xm="http://schemas.microsoft.com/office/excel/2006/main">
          <x14:cfRule type="expression" priority="35" id="{5549F2EC-27D3-41CE-9BF1-6BC074801C90}">
            <xm:f>results!$M$3="Etest"</xm:f>
            <x14:dxf>
              <font>
                <color theme="5" tint="0.59996337778862885"/>
              </font>
              <fill>
                <patternFill>
                  <bgColor theme="5" tint="0.59996337778862885"/>
                </patternFill>
              </fill>
            </x14:dxf>
          </x14:cfRule>
          <xm:sqref>T125</xm:sqref>
        </x14:conditionalFormatting>
        <x14:conditionalFormatting xmlns:xm="http://schemas.microsoft.com/office/excel/2006/main">
          <x14:cfRule type="expression" priority="28" id="{A6C92A8A-E318-4210-9FF6-EE14E059360D}">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V123</xm:sqref>
        </x14:conditionalFormatting>
        <x14:conditionalFormatting xmlns:xm="http://schemas.microsoft.com/office/excel/2006/main">
          <x14:cfRule type="expression" priority="30" id="{AEF78E8F-FCC0-4CAA-B98D-09A40D60E03F}">
            <xm:f>results!$M$3="Etest"</xm:f>
            <x14:dxf>
              <font>
                <color theme="5" tint="0.59996337778862885"/>
              </font>
              <fill>
                <patternFill>
                  <bgColor theme="5" tint="0.59996337778862885"/>
                </patternFill>
              </fill>
            </x14:dxf>
          </x14:cfRule>
          <xm:sqref>V123</xm:sqref>
        </x14:conditionalFormatting>
        <x14:conditionalFormatting xmlns:xm="http://schemas.microsoft.com/office/excel/2006/main">
          <x14:cfRule type="expression" priority="23" id="{AE2F5E8D-EB4F-4EB6-9A5D-FF93E7996FE1}">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X121</xm:sqref>
        </x14:conditionalFormatting>
        <x14:conditionalFormatting xmlns:xm="http://schemas.microsoft.com/office/excel/2006/main">
          <x14:cfRule type="expression" priority="25" id="{EAF1EAF0-4890-4B9C-8908-412858E7A502}">
            <xm:f>results!$M$3="Etest"</xm:f>
            <x14:dxf>
              <font>
                <color theme="5" tint="0.59996337778862885"/>
              </font>
              <fill>
                <patternFill>
                  <bgColor theme="5" tint="0.59996337778862885"/>
                </patternFill>
              </fill>
            </x14:dxf>
          </x14:cfRule>
          <xm:sqref>X121</xm:sqref>
        </x14:conditionalFormatting>
        <x14:conditionalFormatting xmlns:xm="http://schemas.microsoft.com/office/excel/2006/main">
          <x14:cfRule type="expression" priority="18" id="{5C9DD844-F3C3-436E-BD7B-57BDD01446FC}">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Z119</xm:sqref>
        </x14:conditionalFormatting>
        <x14:conditionalFormatting xmlns:xm="http://schemas.microsoft.com/office/excel/2006/main">
          <x14:cfRule type="expression" priority="20" id="{28B609BE-2914-45BD-B055-693422126EE7}">
            <xm:f>results!$M$3="Etest"</xm:f>
            <x14:dxf>
              <font>
                <color theme="5" tint="0.59996337778862885"/>
              </font>
              <fill>
                <patternFill>
                  <bgColor theme="5" tint="0.59996337778862885"/>
                </patternFill>
              </fill>
            </x14:dxf>
          </x14:cfRule>
          <xm:sqref>Z119</xm:sqref>
        </x14:conditionalFormatting>
        <x14:conditionalFormatting xmlns:xm="http://schemas.microsoft.com/office/excel/2006/main">
          <x14:cfRule type="expression" priority="13" id="{BE421C1A-3B12-429F-A5EC-4C3872BCB646}">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AB117</xm:sqref>
        </x14:conditionalFormatting>
        <x14:conditionalFormatting xmlns:xm="http://schemas.microsoft.com/office/excel/2006/main">
          <x14:cfRule type="expression" priority="15" id="{5E3DCE64-B81F-4AE3-BA06-782943087859}">
            <xm:f>results!$M$3="Etest"</xm:f>
            <x14:dxf>
              <font>
                <color theme="5" tint="0.59996337778862885"/>
              </font>
              <fill>
                <patternFill>
                  <bgColor theme="5" tint="0.59996337778862885"/>
                </patternFill>
              </fill>
            </x14:dxf>
          </x14:cfRule>
          <xm:sqref>AB117</xm:sqref>
        </x14:conditionalFormatting>
        <x14:conditionalFormatting xmlns:xm="http://schemas.microsoft.com/office/excel/2006/main">
          <x14:cfRule type="expression" priority="8" id="{C5041F48-A221-4A2F-9155-BDA5670D7412}">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AD115</xm:sqref>
        </x14:conditionalFormatting>
        <x14:conditionalFormatting xmlns:xm="http://schemas.microsoft.com/office/excel/2006/main">
          <x14:cfRule type="expression" priority="10" id="{D01849F6-0C27-47DA-ADC1-FF41D7A10476}">
            <xm:f>results!$M$3="Etest"</xm:f>
            <x14:dxf>
              <font>
                <color theme="5" tint="0.59996337778862885"/>
              </font>
              <fill>
                <patternFill>
                  <bgColor theme="5" tint="0.59996337778862885"/>
                </patternFill>
              </fill>
            </x14:dxf>
          </x14:cfRule>
          <xm:sqref>AD115</xm:sqref>
        </x14:conditionalFormatting>
        <x14:conditionalFormatting xmlns:xm="http://schemas.microsoft.com/office/excel/2006/main">
          <x14:cfRule type="expression" priority="3" id="{22AE9A08-BB57-4583-999B-A4888404051B}">
            <xm:f>OR(results!$M$3="bmd",results!$M$3="ad")</xm:f>
            <x14:dxf>
              <font>
                <color auto="1"/>
              </font>
              <fill>
                <patternFill>
                  <bgColor theme="0" tint="-0.14996795556505021"/>
                </patternFill>
              </fill>
              <border>
                <left/>
                <right style="thin">
                  <color auto="1"/>
                </right>
                <top style="thin">
                  <color auto="1"/>
                </top>
                <bottom style="thin">
                  <color auto="1"/>
                </bottom>
                <vertical/>
                <horizontal/>
              </border>
            </x14:dxf>
          </x14:cfRule>
          <xm:sqref>AF113</xm:sqref>
        </x14:conditionalFormatting>
        <x14:conditionalFormatting xmlns:xm="http://schemas.microsoft.com/office/excel/2006/main">
          <x14:cfRule type="expression" priority="5" id="{A9C3D64D-69E9-444F-9D70-41AC9DB54491}">
            <xm:f>results!$M$3="Etest"</xm:f>
            <x14:dxf>
              <font>
                <color theme="5" tint="0.59996337778862885"/>
              </font>
              <fill>
                <patternFill>
                  <bgColor theme="5" tint="0.59996337778862885"/>
                </patternFill>
              </fill>
            </x14:dxf>
          </x14:cfRule>
          <xm:sqref>AF113</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pageSetUpPr fitToPage="1"/>
  </sheetPr>
  <dimension ref="A1:Z46"/>
  <sheetViews>
    <sheetView zoomScaleNormal="100" workbookViewId="0">
      <pane xSplit="11" ySplit="10" topLeftCell="Q29" activePane="bottomRight" state="frozen"/>
      <selection pane="topRight" activeCell="L1" sqref="L1"/>
      <selection pane="bottomLeft" activeCell="A11" sqref="A11"/>
      <selection pane="bottomRight" activeCell="A31" sqref="A31:XFD31"/>
    </sheetView>
  </sheetViews>
  <sheetFormatPr baseColWidth="10" defaultRowHeight="15" x14ac:dyDescent="0.25"/>
  <cols>
    <col min="1" max="1" width="21.28515625" customWidth="1"/>
  </cols>
  <sheetData>
    <row r="1" spans="1:26" ht="31.5" thickTop="1" thickBot="1" x14ac:dyDescent="0.3">
      <c r="A1" s="3" t="s">
        <v>6</v>
      </c>
      <c r="B1" s="4" t="s">
        <v>7</v>
      </c>
      <c r="C1" s="4" t="s">
        <v>8</v>
      </c>
      <c r="D1" s="4" t="s">
        <v>9</v>
      </c>
      <c r="E1" s="4" t="s">
        <v>10</v>
      </c>
      <c r="F1" s="4" t="s">
        <v>11</v>
      </c>
      <c r="G1" s="4" t="s">
        <v>12</v>
      </c>
      <c r="H1" s="4" t="s">
        <v>13</v>
      </c>
      <c r="I1" s="4" t="s">
        <v>14</v>
      </c>
      <c r="J1" s="4" t="s">
        <v>15</v>
      </c>
      <c r="K1" s="4" t="s">
        <v>16</v>
      </c>
      <c r="L1" s="4" t="s">
        <v>17</v>
      </c>
      <c r="M1" s="4" t="s">
        <v>18</v>
      </c>
      <c r="N1" s="4" t="s">
        <v>19</v>
      </c>
      <c r="O1" s="4" t="s">
        <v>20</v>
      </c>
      <c r="P1" s="4" t="s">
        <v>21</v>
      </c>
      <c r="Q1" s="4" t="s">
        <v>22</v>
      </c>
      <c r="R1" s="4" t="s">
        <v>23</v>
      </c>
      <c r="S1" s="4" t="s">
        <v>24</v>
      </c>
      <c r="T1" s="4" t="s">
        <v>25</v>
      </c>
      <c r="U1" s="5" t="s">
        <v>26</v>
      </c>
      <c r="V1" s="6" t="s">
        <v>27</v>
      </c>
      <c r="W1" s="6" t="s">
        <v>28</v>
      </c>
      <c r="X1" s="7" t="s">
        <v>29</v>
      </c>
      <c r="Y1" s="8" t="s">
        <v>30</v>
      </c>
      <c r="Z1" s="8" t="s">
        <v>31</v>
      </c>
    </row>
    <row r="2" spans="1:26" ht="29.25" thickTop="1" x14ac:dyDescent="0.25">
      <c r="A2" s="9" t="s">
        <v>32</v>
      </c>
      <c r="B2" s="10">
        <v>0</v>
      </c>
      <c r="C2" s="11">
        <v>-1</v>
      </c>
      <c r="D2" s="12">
        <v>-2</v>
      </c>
      <c r="E2" s="13">
        <v>-3</v>
      </c>
      <c r="F2" s="12">
        <v>-4</v>
      </c>
      <c r="G2" s="14">
        <v>-5</v>
      </c>
      <c r="H2" s="12">
        <v>-6</v>
      </c>
      <c r="I2" s="12">
        <v>-7</v>
      </c>
      <c r="J2" s="12">
        <v>-8</v>
      </c>
      <c r="K2" s="12">
        <v>-9</v>
      </c>
      <c r="L2" s="12">
        <v>-10</v>
      </c>
      <c r="M2" s="12">
        <v>-11</v>
      </c>
      <c r="N2" s="12">
        <v>-12</v>
      </c>
      <c r="O2" s="12">
        <v>-13</v>
      </c>
      <c r="P2" s="12">
        <v>-14</v>
      </c>
      <c r="Q2" s="15" t="s">
        <v>33</v>
      </c>
      <c r="R2" s="15" t="s">
        <v>33</v>
      </c>
      <c r="S2" s="15" t="s">
        <v>33</v>
      </c>
      <c r="T2" s="15" t="s">
        <v>33</v>
      </c>
      <c r="U2" s="16" t="s">
        <v>33</v>
      </c>
      <c r="V2" s="15" t="s">
        <v>33</v>
      </c>
      <c r="W2" s="15" t="s">
        <v>33</v>
      </c>
      <c r="X2" s="17">
        <v>-15</v>
      </c>
      <c r="Y2" s="15" t="s">
        <v>33</v>
      </c>
      <c r="Z2" s="15" t="s">
        <v>33</v>
      </c>
    </row>
    <row r="3" spans="1:26" ht="28.5" x14ac:dyDescent="0.25">
      <c r="A3" s="18" t="s">
        <v>34</v>
      </c>
      <c r="B3" s="19">
        <v>0.5</v>
      </c>
      <c r="C3" s="20">
        <v>-0.5</v>
      </c>
      <c r="D3" s="21">
        <v>-1.5</v>
      </c>
      <c r="E3" s="22">
        <v>-2.5</v>
      </c>
      <c r="F3" s="23">
        <v>-3.5</v>
      </c>
      <c r="G3" s="24">
        <v>-4.5</v>
      </c>
      <c r="H3" s="23">
        <v>-5.5</v>
      </c>
      <c r="I3" s="23">
        <v>-6.5</v>
      </c>
      <c r="J3" s="23">
        <v>-7.5</v>
      </c>
      <c r="K3" s="23">
        <v>-8.5</v>
      </c>
      <c r="L3" s="23">
        <v>-9.5</v>
      </c>
      <c r="M3" s="23">
        <v>-10.5</v>
      </c>
      <c r="N3" s="23">
        <v>-11.5</v>
      </c>
      <c r="O3" s="23">
        <v>-12.5</v>
      </c>
      <c r="P3" s="23">
        <v>-13.5</v>
      </c>
      <c r="Q3" s="15" t="s">
        <v>33</v>
      </c>
      <c r="R3" s="15" t="s">
        <v>33</v>
      </c>
      <c r="S3" s="15" t="s">
        <v>33</v>
      </c>
      <c r="T3" s="15" t="s">
        <v>33</v>
      </c>
      <c r="U3" s="25" t="s">
        <v>33</v>
      </c>
      <c r="V3" s="15" t="s">
        <v>33</v>
      </c>
      <c r="W3" s="15" t="s">
        <v>33</v>
      </c>
      <c r="X3" s="17">
        <v>-14.5</v>
      </c>
      <c r="Y3" s="15" t="s">
        <v>33</v>
      </c>
      <c r="Z3" s="15" t="s">
        <v>33</v>
      </c>
    </row>
    <row r="4" spans="1:26" ht="28.5" x14ac:dyDescent="0.25">
      <c r="A4" s="18" t="s">
        <v>8</v>
      </c>
      <c r="B4" s="19">
        <v>1</v>
      </c>
      <c r="C4" s="20">
        <v>0</v>
      </c>
      <c r="D4" s="21">
        <v>-1</v>
      </c>
      <c r="E4" s="22">
        <v>-2</v>
      </c>
      <c r="F4" s="23">
        <v>-3</v>
      </c>
      <c r="G4" s="24">
        <v>-4</v>
      </c>
      <c r="H4" s="23">
        <v>-5</v>
      </c>
      <c r="I4" s="23">
        <v>-6</v>
      </c>
      <c r="J4" s="23">
        <v>-7</v>
      </c>
      <c r="K4" s="23">
        <v>-8</v>
      </c>
      <c r="L4" s="23">
        <v>-9</v>
      </c>
      <c r="M4" s="23">
        <v>-10</v>
      </c>
      <c r="N4" s="23">
        <v>-11</v>
      </c>
      <c r="O4" s="23">
        <v>-12</v>
      </c>
      <c r="P4" s="23">
        <v>-13</v>
      </c>
      <c r="Q4" s="15" t="s">
        <v>33</v>
      </c>
      <c r="R4" s="15" t="s">
        <v>33</v>
      </c>
      <c r="S4" s="15" t="s">
        <v>33</v>
      </c>
      <c r="T4" s="15" t="s">
        <v>33</v>
      </c>
      <c r="U4" s="26" t="s">
        <v>33</v>
      </c>
      <c r="V4" s="15" t="s">
        <v>33</v>
      </c>
      <c r="W4" s="15" t="s">
        <v>33</v>
      </c>
      <c r="X4" s="17">
        <v>-14</v>
      </c>
      <c r="Y4" s="15" t="s">
        <v>33</v>
      </c>
      <c r="Z4" s="15" t="s">
        <v>33</v>
      </c>
    </row>
    <row r="5" spans="1:26" ht="28.5" x14ac:dyDescent="0.25">
      <c r="A5" s="18" t="s">
        <v>35</v>
      </c>
      <c r="B5" s="27">
        <v>1.5</v>
      </c>
      <c r="C5" s="21">
        <v>0.5</v>
      </c>
      <c r="D5" s="20">
        <v>-0.5</v>
      </c>
      <c r="E5" s="21">
        <v>-1.5</v>
      </c>
      <c r="F5" s="23">
        <v>-2.5</v>
      </c>
      <c r="G5" s="24">
        <v>-3.5</v>
      </c>
      <c r="H5" s="23">
        <v>-4.5</v>
      </c>
      <c r="I5" s="23">
        <v>-5.5</v>
      </c>
      <c r="J5" s="23">
        <v>-6.5</v>
      </c>
      <c r="K5" s="23">
        <v>-7.5</v>
      </c>
      <c r="L5" s="23">
        <v>-8.5</v>
      </c>
      <c r="M5" s="23">
        <v>-9.5</v>
      </c>
      <c r="N5" s="23">
        <v>-10.5</v>
      </c>
      <c r="O5" s="23">
        <v>-11.5</v>
      </c>
      <c r="P5" s="23">
        <v>-12.5</v>
      </c>
      <c r="Q5" s="15" t="s">
        <v>33</v>
      </c>
      <c r="R5" s="15" t="s">
        <v>33</v>
      </c>
      <c r="S5" s="15" t="s">
        <v>33</v>
      </c>
      <c r="T5" s="15" t="s">
        <v>33</v>
      </c>
      <c r="U5" s="25" t="s">
        <v>33</v>
      </c>
      <c r="V5" s="15" t="s">
        <v>33</v>
      </c>
      <c r="W5" s="15" t="s">
        <v>33</v>
      </c>
      <c r="X5" s="17">
        <v>-13.5</v>
      </c>
      <c r="Y5" s="15" t="s">
        <v>33</v>
      </c>
      <c r="Z5" s="15" t="s">
        <v>33</v>
      </c>
    </row>
    <row r="6" spans="1:26" ht="28.5" x14ac:dyDescent="0.25">
      <c r="A6" s="18" t="s">
        <v>9</v>
      </c>
      <c r="B6" s="27">
        <v>2</v>
      </c>
      <c r="C6" s="21">
        <v>1</v>
      </c>
      <c r="D6" s="20">
        <v>0</v>
      </c>
      <c r="E6" s="21">
        <v>-1</v>
      </c>
      <c r="F6" s="23">
        <v>-2</v>
      </c>
      <c r="G6" s="24">
        <v>-3</v>
      </c>
      <c r="H6" s="23">
        <v>-4</v>
      </c>
      <c r="I6" s="23">
        <v>-5</v>
      </c>
      <c r="J6" s="23">
        <v>-6</v>
      </c>
      <c r="K6" s="23">
        <v>-7</v>
      </c>
      <c r="L6" s="23">
        <v>-8</v>
      </c>
      <c r="M6" s="23">
        <v>-9</v>
      </c>
      <c r="N6" s="23">
        <v>-10</v>
      </c>
      <c r="O6" s="23">
        <v>-11</v>
      </c>
      <c r="P6" s="23">
        <v>-12</v>
      </c>
      <c r="Q6" s="15" t="s">
        <v>33</v>
      </c>
      <c r="R6" s="15" t="s">
        <v>33</v>
      </c>
      <c r="S6" s="15" t="s">
        <v>33</v>
      </c>
      <c r="T6" s="15" t="s">
        <v>33</v>
      </c>
      <c r="U6" s="25" t="s">
        <v>33</v>
      </c>
      <c r="V6" s="15" t="s">
        <v>33</v>
      </c>
      <c r="W6" s="15" t="s">
        <v>33</v>
      </c>
      <c r="X6" s="17">
        <v>-13</v>
      </c>
      <c r="Y6" s="15" t="s">
        <v>33</v>
      </c>
      <c r="Z6" s="15" t="s">
        <v>33</v>
      </c>
    </row>
    <row r="7" spans="1:26" ht="28.5" x14ac:dyDescent="0.25">
      <c r="A7" s="18" t="s">
        <v>36</v>
      </c>
      <c r="B7" s="28">
        <v>2.5</v>
      </c>
      <c r="C7" s="29">
        <v>1.5</v>
      </c>
      <c r="D7" s="21">
        <v>0.5</v>
      </c>
      <c r="E7" s="20">
        <v>-0.5</v>
      </c>
      <c r="F7" s="21">
        <v>-1.5</v>
      </c>
      <c r="G7" s="29">
        <v>-2.5</v>
      </c>
      <c r="H7" s="29">
        <v>-3.5</v>
      </c>
      <c r="I7" s="29">
        <v>-4.5</v>
      </c>
      <c r="J7" s="29">
        <v>-5.5</v>
      </c>
      <c r="K7" s="29">
        <v>-6.5</v>
      </c>
      <c r="L7" s="29">
        <v>-7.5</v>
      </c>
      <c r="M7" s="29">
        <v>-8.5</v>
      </c>
      <c r="N7" s="29">
        <v>-9.5</v>
      </c>
      <c r="O7" s="29">
        <v>-10.5</v>
      </c>
      <c r="P7" s="29">
        <v>-11.5</v>
      </c>
      <c r="Q7" s="15" t="s">
        <v>33</v>
      </c>
      <c r="R7" s="15" t="s">
        <v>33</v>
      </c>
      <c r="S7" s="15" t="s">
        <v>33</v>
      </c>
      <c r="T7" s="15" t="s">
        <v>33</v>
      </c>
      <c r="U7" s="25" t="s">
        <v>33</v>
      </c>
      <c r="V7" s="15" t="s">
        <v>33</v>
      </c>
      <c r="W7" s="15" t="s">
        <v>33</v>
      </c>
      <c r="X7" s="17">
        <v>-12.5</v>
      </c>
      <c r="Y7" s="15" t="s">
        <v>33</v>
      </c>
      <c r="Z7" s="15" t="s">
        <v>33</v>
      </c>
    </row>
    <row r="8" spans="1:26" ht="28.5" x14ac:dyDescent="0.25">
      <c r="A8" s="18" t="s">
        <v>10</v>
      </c>
      <c r="B8" s="27">
        <v>3</v>
      </c>
      <c r="C8" s="23">
        <v>2</v>
      </c>
      <c r="D8" s="21">
        <v>1</v>
      </c>
      <c r="E8" s="20">
        <v>0</v>
      </c>
      <c r="F8" s="21">
        <v>-1</v>
      </c>
      <c r="G8" s="24">
        <v>-2</v>
      </c>
      <c r="H8" s="23">
        <v>-3</v>
      </c>
      <c r="I8" s="23">
        <v>-4</v>
      </c>
      <c r="J8" s="23">
        <v>-5</v>
      </c>
      <c r="K8" s="23">
        <v>-6</v>
      </c>
      <c r="L8" s="23">
        <v>-7</v>
      </c>
      <c r="M8" s="23">
        <v>-8</v>
      </c>
      <c r="N8" s="23">
        <v>-9</v>
      </c>
      <c r="O8" s="23">
        <v>-10</v>
      </c>
      <c r="P8" s="23">
        <v>-11</v>
      </c>
      <c r="Q8" s="30">
        <v>-12</v>
      </c>
      <c r="R8" s="23">
        <v>-13</v>
      </c>
      <c r="S8" s="23">
        <v>-14</v>
      </c>
      <c r="T8" s="15" t="s">
        <v>33</v>
      </c>
      <c r="U8" s="25" t="s">
        <v>33</v>
      </c>
      <c r="V8" s="31">
        <v>0</v>
      </c>
      <c r="W8" s="15" t="s">
        <v>33</v>
      </c>
      <c r="X8" s="17">
        <v>-12</v>
      </c>
      <c r="Y8" s="32">
        <v>-15</v>
      </c>
      <c r="Z8" s="15" t="s">
        <v>33</v>
      </c>
    </row>
    <row r="9" spans="1:26" ht="28.5" x14ac:dyDescent="0.25">
      <c r="A9" s="18" t="s">
        <v>37</v>
      </c>
      <c r="B9" s="27">
        <v>3.5</v>
      </c>
      <c r="C9" s="23">
        <v>2.5</v>
      </c>
      <c r="D9" s="23">
        <v>1.5</v>
      </c>
      <c r="E9" s="21">
        <v>0.5</v>
      </c>
      <c r="F9" s="20">
        <v>-0.5</v>
      </c>
      <c r="G9" s="21">
        <v>-1.5</v>
      </c>
      <c r="H9" s="23">
        <v>-2.5</v>
      </c>
      <c r="I9" s="23">
        <v>-3.5</v>
      </c>
      <c r="J9" s="23">
        <v>-4.5</v>
      </c>
      <c r="K9" s="23">
        <v>-5.5</v>
      </c>
      <c r="L9" s="23">
        <v>-6.5</v>
      </c>
      <c r="M9" s="23">
        <v>-7.5</v>
      </c>
      <c r="N9" s="23">
        <v>-8.5</v>
      </c>
      <c r="O9" s="23">
        <v>-9.5</v>
      </c>
      <c r="P9" s="23">
        <v>-10.5</v>
      </c>
      <c r="Q9" s="30">
        <v>-11.5</v>
      </c>
      <c r="R9" s="23">
        <v>-12.5</v>
      </c>
      <c r="S9" s="23">
        <v>-13.5</v>
      </c>
      <c r="T9" s="15" t="s">
        <v>33</v>
      </c>
      <c r="U9" s="25" t="s">
        <v>33</v>
      </c>
      <c r="V9" s="21">
        <v>0.5</v>
      </c>
      <c r="W9" s="15" t="s">
        <v>33</v>
      </c>
      <c r="X9" s="17">
        <v>-11.5</v>
      </c>
      <c r="Y9" s="32">
        <v>-14.5</v>
      </c>
      <c r="Z9" s="15" t="s">
        <v>33</v>
      </c>
    </row>
    <row r="10" spans="1:26" ht="28.5" x14ac:dyDescent="0.25">
      <c r="A10" s="18" t="s">
        <v>11</v>
      </c>
      <c r="B10" s="27">
        <v>4</v>
      </c>
      <c r="C10" s="23">
        <v>3</v>
      </c>
      <c r="D10" s="23">
        <v>2</v>
      </c>
      <c r="E10" s="21">
        <v>1</v>
      </c>
      <c r="F10" s="20">
        <v>0</v>
      </c>
      <c r="G10" s="21">
        <v>-1</v>
      </c>
      <c r="H10" s="23">
        <v>-2</v>
      </c>
      <c r="I10" s="23">
        <v>-3</v>
      </c>
      <c r="J10" s="23">
        <v>-4</v>
      </c>
      <c r="K10" s="23">
        <v>-5</v>
      </c>
      <c r="L10" s="23">
        <v>-6</v>
      </c>
      <c r="M10" s="23">
        <v>-7</v>
      </c>
      <c r="N10" s="23">
        <v>-8</v>
      </c>
      <c r="O10" s="23">
        <v>-9</v>
      </c>
      <c r="P10" s="23">
        <v>-10</v>
      </c>
      <c r="Q10" s="30">
        <v>-11</v>
      </c>
      <c r="R10" s="23">
        <v>-12</v>
      </c>
      <c r="S10" s="23">
        <v>-13</v>
      </c>
      <c r="T10" s="15" t="s">
        <v>33</v>
      </c>
      <c r="U10" s="25" t="s">
        <v>33</v>
      </c>
      <c r="V10" s="21">
        <v>1</v>
      </c>
      <c r="W10" s="15" t="s">
        <v>33</v>
      </c>
      <c r="X10" s="17">
        <v>-11</v>
      </c>
      <c r="Y10" s="32">
        <v>-14</v>
      </c>
      <c r="Z10" s="15" t="s">
        <v>33</v>
      </c>
    </row>
    <row r="11" spans="1:26" ht="28.5" x14ac:dyDescent="0.25">
      <c r="A11" s="18" t="s">
        <v>38</v>
      </c>
      <c r="B11" s="33">
        <v>4.5</v>
      </c>
      <c r="C11" s="34">
        <v>3.5</v>
      </c>
      <c r="D11" s="34">
        <v>2.5</v>
      </c>
      <c r="E11" s="22">
        <v>1.5</v>
      </c>
      <c r="F11" s="21">
        <v>0.5</v>
      </c>
      <c r="G11" s="20">
        <v>-0.5</v>
      </c>
      <c r="H11" s="21">
        <v>-1.5</v>
      </c>
      <c r="I11" s="34">
        <v>-2.5</v>
      </c>
      <c r="J11" s="34">
        <v>-3.5</v>
      </c>
      <c r="K11" s="34">
        <v>-4.5</v>
      </c>
      <c r="L11" s="34">
        <v>-5.5</v>
      </c>
      <c r="M11" s="34">
        <v>-6.5</v>
      </c>
      <c r="N11" s="34">
        <v>-7.5</v>
      </c>
      <c r="O11" s="34">
        <v>-8.5</v>
      </c>
      <c r="P11" s="34">
        <v>-9.5</v>
      </c>
      <c r="Q11" s="30">
        <v>-10.5</v>
      </c>
      <c r="R11" s="34">
        <v>-11.5</v>
      </c>
      <c r="S11" s="34">
        <v>-12.5</v>
      </c>
      <c r="T11" s="15" t="s">
        <v>33</v>
      </c>
      <c r="U11" s="25" t="s">
        <v>33</v>
      </c>
      <c r="V11" s="22">
        <v>1.5</v>
      </c>
      <c r="W11" s="15" t="s">
        <v>33</v>
      </c>
      <c r="X11" s="17">
        <v>-10.5</v>
      </c>
      <c r="Y11" s="32">
        <v>-13.5</v>
      </c>
      <c r="Z11" s="15" t="s">
        <v>33</v>
      </c>
    </row>
    <row r="12" spans="1:26" x14ac:dyDescent="0.25">
      <c r="A12" s="18" t="s">
        <v>12</v>
      </c>
      <c r="B12" s="27">
        <v>5</v>
      </c>
      <c r="C12" s="23">
        <v>4</v>
      </c>
      <c r="D12" s="23">
        <v>3</v>
      </c>
      <c r="E12" s="22">
        <v>2</v>
      </c>
      <c r="F12" s="21">
        <v>1</v>
      </c>
      <c r="G12" s="20">
        <v>0</v>
      </c>
      <c r="H12" s="21">
        <v>-1</v>
      </c>
      <c r="I12" s="23">
        <v>-2</v>
      </c>
      <c r="J12" s="23">
        <v>-3</v>
      </c>
      <c r="K12" s="23">
        <v>-4</v>
      </c>
      <c r="L12" s="23">
        <v>-5</v>
      </c>
      <c r="M12" s="23">
        <v>-6</v>
      </c>
      <c r="N12" s="23">
        <v>-7</v>
      </c>
      <c r="O12" s="23">
        <v>-8</v>
      </c>
      <c r="P12" s="23">
        <v>-9</v>
      </c>
      <c r="Q12" s="30">
        <v>-10</v>
      </c>
      <c r="R12" s="23">
        <v>-11</v>
      </c>
      <c r="S12" s="23">
        <v>-12</v>
      </c>
      <c r="T12" s="32">
        <v>-13</v>
      </c>
      <c r="U12" s="35">
        <v>-14</v>
      </c>
      <c r="V12" s="22">
        <v>2</v>
      </c>
      <c r="W12" s="20">
        <v>0</v>
      </c>
      <c r="X12" s="17">
        <v>-10</v>
      </c>
      <c r="Y12" s="32">
        <v>-13</v>
      </c>
      <c r="Z12" s="36">
        <v>-15</v>
      </c>
    </row>
    <row r="13" spans="1:26" x14ac:dyDescent="0.25">
      <c r="A13" s="18" t="s">
        <v>39</v>
      </c>
      <c r="B13" s="27">
        <v>5.5</v>
      </c>
      <c r="C13" s="23">
        <v>4.5</v>
      </c>
      <c r="D13" s="23">
        <v>3.5</v>
      </c>
      <c r="E13" s="22">
        <v>2.5</v>
      </c>
      <c r="F13" s="23">
        <v>1.5</v>
      </c>
      <c r="G13" s="21">
        <v>0.5</v>
      </c>
      <c r="H13" s="20">
        <v>-0.5</v>
      </c>
      <c r="I13" s="21">
        <v>-1.5</v>
      </c>
      <c r="J13" s="23">
        <v>-2.5</v>
      </c>
      <c r="K13" s="23">
        <v>-3.5</v>
      </c>
      <c r="L13" s="23">
        <v>-4.5</v>
      </c>
      <c r="M13" s="23">
        <v>-5.5</v>
      </c>
      <c r="N13" s="23">
        <v>-6.5</v>
      </c>
      <c r="O13" s="23">
        <v>-7.5</v>
      </c>
      <c r="P13" s="23">
        <v>-8.5</v>
      </c>
      <c r="Q13" s="30">
        <v>-9.5</v>
      </c>
      <c r="R13" s="23">
        <v>-10.5</v>
      </c>
      <c r="S13" s="23">
        <v>-11.5</v>
      </c>
      <c r="T13" s="32">
        <v>-12.5</v>
      </c>
      <c r="U13" s="35">
        <v>-13.5</v>
      </c>
      <c r="V13" s="22">
        <v>2.5</v>
      </c>
      <c r="W13" s="21">
        <v>0.5</v>
      </c>
      <c r="X13" s="17">
        <v>-9.5</v>
      </c>
      <c r="Y13" s="32">
        <v>-12.5</v>
      </c>
      <c r="Z13" s="36">
        <v>-14.5</v>
      </c>
    </row>
    <row r="14" spans="1:26" x14ac:dyDescent="0.25">
      <c r="A14" s="18" t="s">
        <v>13</v>
      </c>
      <c r="B14" s="27">
        <v>6</v>
      </c>
      <c r="C14" s="23">
        <v>5</v>
      </c>
      <c r="D14" s="23">
        <v>4</v>
      </c>
      <c r="E14" s="22">
        <v>3</v>
      </c>
      <c r="F14" s="23">
        <v>2</v>
      </c>
      <c r="G14" s="21">
        <v>1</v>
      </c>
      <c r="H14" s="20">
        <v>0</v>
      </c>
      <c r="I14" s="21">
        <v>-1</v>
      </c>
      <c r="J14" s="23">
        <v>-2</v>
      </c>
      <c r="K14" s="23">
        <v>-3</v>
      </c>
      <c r="L14" s="23">
        <v>-4</v>
      </c>
      <c r="M14" s="23">
        <v>-5</v>
      </c>
      <c r="N14" s="23">
        <v>-6</v>
      </c>
      <c r="O14" s="23">
        <v>-7</v>
      </c>
      <c r="P14" s="23">
        <v>-8</v>
      </c>
      <c r="Q14" s="30">
        <v>-9</v>
      </c>
      <c r="R14" s="23">
        <v>-10</v>
      </c>
      <c r="S14" s="23">
        <v>-11</v>
      </c>
      <c r="T14" s="32">
        <v>-12</v>
      </c>
      <c r="U14" s="35">
        <v>-13</v>
      </c>
      <c r="V14" s="22">
        <v>3</v>
      </c>
      <c r="W14" s="21">
        <v>1</v>
      </c>
      <c r="X14" s="17">
        <v>-9</v>
      </c>
      <c r="Y14" s="32">
        <v>-12</v>
      </c>
      <c r="Z14" s="36">
        <v>-14</v>
      </c>
    </row>
    <row r="15" spans="1:26" x14ac:dyDescent="0.25">
      <c r="A15" s="37" t="s">
        <v>40</v>
      </c>
      <c r="B15" s="27">
        <v>6.5</v>
      </c>
      <c r="C15" s="23">
        <v>5.5</v>
      </c>
      <c r="D15" s="23">
        <v>4.5</v>
      </c>
      <c r="E15" s="22">
        <v>3.5</v>
      </c>
      <c r="F15" s="23">
        <v>2.5</v>
      </c>
      <c r="G15" s="24">
        <v>1.5</v>
      </c>
      <c r="H15" s="21">
        <v>0.5</v>
      </c>
      <c r="I15" s="20">
        <v>-0.5</v>
      </c>
      <c r="J15" s="21">
        <v>-1.5</v>
      </c>
      <c r="K15" s="23">
        <v>-2.5</v>
      </c>
      <c r="L15" s="23">
        <v>-3.5</v>
      </c>
      <c r="M15" s="23">
        <v>-4.5</v>
      </c>
      <c r="N15" s="23">
        <v>-5.5</v>
      </c>
      <c r="O15" s="23">
        <v>-6.5</v>
      </c>
      <c r="P15" s="23">
        <v>-7.5</v>
      </c>
      <c r="Q15" s="30">
        <v>-8.5</v>
      </c>
      <c r="R15" s="23">
        <v>-9.5</v>
      </c>
      <c r="S15" s="23">
        <v>-10.5</v>
      </c>
      <c r="T15" s="32">
        <v>-11.5</v>
      </c>
      <c r="U15" s="35">
        <v>-12.5</v>
      </c>
      <c r="V15" s="22">
        <v>3.5</v>
      </c>
      <c r="W15" s="24">
        <v>1.5</v>
      </c>
      <c r="X15" s="17">
        <v>-8.5</v>
      </c>
      <c r="Y15" s="32">
        <v>-11.5</v>
      </c>
      <c r="Z15" s="36">
        <v>-13.5</v>
      </c>
    </row>
    <row r="16" spans="1:26" x14ac:dyDescent="0.25">
      <c r="A16" s="18" t="s">
        <v>14</v>
      </c>
      <c r="B16" s="27">
        <v>7</v>
      </c>
      <c r="C16" s="23">
        <v>6</v>
      </c>
      <c r="D16" s="23">
        <v>5</v>
      </c>
      <c r="E16" s="22">
        <v>4</v>
      </c>
      <c r="F16" s="23">
        <v>3</v>
      </c>
      <c r="G16" s="24">
        <v>2</v>
      </c>
      <c r="H16" s="21">
        <v>1</v>
      </c>
      <c r="I16" s="20">
        <v>0</v>
      </c>
      <c r="J16" s="21">
        <v>-1</v>
      </c>
      <c r="K16" s="23">
        <v>-2</v>
      </c>
      <c r="L16" s="23">
        <v>-3</v>
      </c>
      <c r="M16" s="23">
        <v>-4</v>
      </c>
      <c r="N16" s="23">
        <v>-5</v>
      </c>
      <c r="O16" s="23">
        <v>-6</v>
      </c>
      <c r="P16" s="23">
        <v>-7</v>
      </c>
      <c r="Q16" s="30">
        <v>-8</v>
      </c>
      <c r="R16" s="23">
        <v>-9</v>
      </c>
      <c r="S16" s="23">
        <v>-10</v>
      </c>
      <c r="T16" s="32">
        <v>-11</v>
      </c>
      <c r="U16" s="35">
        <v>-12</v>
      </c>
      <c r="V16" s="22">
        <v>4</v>
      </c>
      <c r="W16" s="24">
        <v>2</v>
      </c>
      <c r="X16" s="17">
        <v>-8</v>
      </c>
      <c r="Y16" s="32">
        <v>-11</v>
      </c>
      <c r="Z16" s="36">
        <v>-13</v>
      </c>
    </row>
    <row r="17" spans="1:26" x14ac:dyDescent="0.25">
      <c r="A17" s="18" t="s">
        <v>41</v>
      </c>
      <c r="B17" s="27">
        <v>7.5</v>
      </c>
      <c r="C17" s="23">
        <v>6.5</v>
      </c>
      <c r="D17" s="23">
        <v>5.5</v>
      </c>
      <c r="E17" s="22">
        <v>4.5</v>
      </c>
      <c r="F17" s="23">
        <v>3.5</v>
      </c>
      <c r="G17" s="24">
        <v>2.5</v>
      </c>
      <c r="H17" s="23">
        <v>1.5</v>
      </c>
      <c r="I17" s="21">
        <v>0.5</v>
      </c>
      <c r="J17" s="20">
        <v>-0.5</v>
      </c>
      <c r="K17" s="21">
        <v>-1.5</v>
      </c>
      <c r="L17" s="23">
        <v>-2.5</v>
      </c>
      <c r="M17" s="23">
        <v>-3.5</v>
      </c>
      <c r="N17" s="23">
        <v>-4.5</v>
      </c>
      <c r="O17" s="23">
        <v>-5.5</v>
      </c>
      <c r="P17" s="23">
        <v>-6.5</v>
      </c>
      <c r="Q17" s="30">
        <v>-7.5</v>
      </c>
      <c r="R17" s="23">
        <v>-8.5</v>
      </c>
      <c r="S17" s="23">
        <v>-9.5</v>
      </c>
      <c r="T17" s="32">
        <v>-10.5</v>
      </c>
      <c r="U17" s="35">
        <v>-11.5</v>
      </c>
      <c r="V17" s="22">
        <v>4.5</v>
      </c>
      <c r="W17" s="24">
        <v>2.5</v>
      </c>
      <c r="X17" s="17">
        <v>-7.5</v>
      </c>
      <c r="Y17" s="32">
        <v>-10.5</v>
      </c>
      <c r="Z17" s="36">
        <v>-12.5</v>
      </c>
    </row>
    <row r="18" spans="1:26" x14ac:dyDescent="0.25">
      <c r="A18" s="18" t="s">
        <v>15</v>
      </c>
      <c r="B18" s="27">
        <v>8</v>
      </c>
      <c r="C18" s="23">
        <v>7</v>
      </c>
      <c r="D18" s="23">
        <v>6</v>
      </c>
      <c r="E18" s="22">
        <v>5</v>
      </c>
      <c r="F18" s="23">
        <v>4</v>
      </c>
      <c r="G18" s="24">
        <v>3</v>
      </c>
      <c r="H18" s="23">
        <v>2</v>
      </c>
      <c r="I18" s="21">
        <v>1</v>
      </c>
      <c r="J18" s="20">
        <v>0</v>
      </c>
      <c r="K18" s="21">
        <v>-1</v>
      </c>
      <c r="L18" s="23">
        <v>-2</v>
      </c>
      <c r="M18" s="23">
        <v>-3</v>
      </c>
      <c r="N18" s="23">
        <v>-4</v>
      </c>
      <c r="O18" s="23">
        <v>-5</v>
      </c>
      <c r="P18" s="23">
        <v>-6</v>
      </c>
      <c r="Q18" s="30">
        <v>-7</v>
      </c>
      <c r="R18" s="23">
        <v>-8</v>
      </c>
      <c r="S18" s="23">
        <v>-9</v>
      </c>
      <c r="T18" s="32">
        <v>-10</v>
      </c>
      <c r="U18" s="35">
        <v>-11</v>
      </c>
      <c r="V18" s="22">
        <v>5</v>
      </c>
      <c r="W18" s="24">
        <v>3</v>
      </c>
      <c r="X18" s="17">
        <v>-7</v>
      </c>
      <c r="Y18" s="32">
        <v>-10</v>
      </c>
      <c r="Z18" s="36">
        <v>-12</v>
      </c>
    </row>
    <row r="19" spans="1:26" x14ac:dyDescent="0.25">
      <c r="A19" s="18" t="s">
        <v>42</v>
      </c>
      <c r="B19" s="27">
        <v>8.5</v>
      </c>
      <c r="C19" s="23">
        <v>7.5</v>
      </c>
      <c r="D19" s="23">
        <v>6.5</v>
      </c>
      <c r="E19" s="22">
        <v>5.5</v>
      </c>
      <c r="F19" s="23">
        <v>4.5</v>
      </c>
      <c r="G19" s="24">
        <v>3.5</v>
      </c>
      <c r="H19" s="23">
        <v>2.5</v>
      </c>
      <c r="I19" s="23">
        <v>1.5</v>
      </c>
      <c r="J19" s="21">
        <v>0.5</v>
      </c>
      <c r="K19" s="20">
        <v>-0.5</v>
      </c>
      <c r="L19" s="21">
        <v>-1.5</v>
      </c>
      <c r="M19" s="23">
        <v>-2.5</v>
      </c>
      <c r="N19" s="23">
        <v>-3.5</v>
      </c>
      <c r="O19" s="23">
        <v>-4.5</v>
      </c>
      <c r="P19" s="23">
        <v>-5.5</v>
      </c>
      <c r="Q19" s="30">
        <v>-6.5</v>
      </c>
      <c r="R19" s="23">
        <v>-7.5</v>
      </c>
      <c r="S19" s="23">
        <v>-8.5</v>
      </c>
      <c r="T19" s="32">
        <v>-9.5</v>
      </c>
      <c r="U19" s="35">
        <v>-10.5</v>
      </c>
      <c r="V19" s="22">
        <v>5.5</v>
      </c>
      <c r="W19" s="24">
        <v>3.5</v>
      </c>
      <c r="X19" s="17">
        <v>-6.5</v>
      </c>
      <c r="Y19" s="32">
        <v>-9.5</v>
      </c>
      <c r="Z19" s="36">
        <v>-11.5</v>
      </c>
    </row>
    <row r="20" spans="1:26" x14ac:dyDescent="0.25">
      <c r="A20" s="18" t="s">
        <v>16</v>
      </c>
      <c r="B20" s="27">
        <v>9</v>
      </c>
      <c r="C20" s="23">
        <v>8</v>
      </c>
      <c r="D20" s="23">
        <v>7</v>
      </c>
      <c r="E20" s="22">
        <v>6</v>
      </c>
      <c r="F20" s="23">
        <v>5</v>
      </c>
      <c r="G20" s="24">
        <v>4</v>
      </c>
      <c r="H20" s="23">
        <v>3</v>
      </c>
      <c r="I20" s="23">
        <v>2</v>
      </c>
      <c r="J20" s="21">
        <v>1</v>
      </c>
      <c r="K20" s="20">
        <v>0</v>
      </c>
      <c r="L20" s="21">
        <v>-1</v>
      </c>
      <c r="M20" s="23">
        <v>-2</v>
      </c>
      <c r="N20" s="23">
        <v>-3</v>
      </c>
      <c r="O20" s="23">
        <v>-4</v>
      </c>
      <c r="P20" s="23">
        <v>-5</v>
      </c>
      <c r="Q20" s="30">
        <v>-6</v>
      </c>
      <c r="R20" s="23">
        <v>-7</v>
      </c>
      <c r="S20" s="23">
        <v>-8</v>
      </c>
      <c r="T20" s="32">
        <v>-9</v>
      </c>
      <c r="U20" s="35">
        <v>-10</v>
      </c>
      <c r="V20" s="22">
        <v>6</v>
      </c>
      <c r="W20" s="24">
        <v>4</v>
      </c>
      <c r="X20" s="17">
        <v>-6</v>
      </c>
      <c r="Y20" s="32">
        <v>-9</v>
      </c>
      <c r="Z20" s="36">
        <v>-11</v>
      </c>
    </row>
    <row r="21" spans="1:26" x14ac:dyDescent="0.25">
      <c r="A21" s="18" t="s">
        <v>43</v>
      </c>
      <c r="B21" s="27">
        <v>9.5</v>
      </c>
      <c r="C21" s="23">
        <v>8.5</v>
      </c>
      <c r="D21" s="23">
        <v>7.5</v>
      </c>
      <c r="E21" s="22">
        <v>6.5</v>
      </c>
      <c r="F21" s="23">
        <v>5.5</v>
      </c>
      <c r="G21" s="24">
        <v>4.5</v>
      </c>
      <c r="H21" s="23">
        <v>3.5</v>
      </c>
      <c r="I21" s="23">
        <v>2.5</v>
      </c>
      <c r="J21" s="23">
        <v>1.5</v>
      </c>
      <c r="K21" s="21">
        <v>0.5</v>
      </c>
      <c r="L21" s="20">
        <v>-0.5</v>
      </c>
      <c r="M21" s="21">
        <v>-1.5</v>
      </c>
      <c r="N21" s="23">
        <v>-2.5</v>
      </c>
      <c r="O21" s="23">
        <v>-3.5</v>
      </c>
      <c r="P21" s="23">
        <v>-4.5</v>
      </c>
      <c r="Q21" s="30">
        <v>-5.5</v>
      </c>
      <c r="R21" s="23">
        <v>-6.5</v>
      </c>
      <c r="S21" s="23">
        <v>-7.5</v>
      </c>
      <c r="T21" s="32">
        <v>-8.5</v>
      </c>
      <c r="U21" s="35">
        <v>-9.5</v>
      </c>
      <c r="V21" s="22">
        <v>6.5</v>
      </c>
      <c r="W21" s="24">
        <v>4.5</v>
      </c>
      <c r="X21" s="17">
        <v>-5.5</v>
      </c>
      <c r="Y21" s="32">
        <v>-8.5</v>
      </c>
      <c r="Z21" s="36">
        <v>-10.5</v>
      </c>
    </row>
    <row r="22" spans="1:26" x14ac:dyDescent="0.25">
      <c r="A22" s="18" t="s">
        <v>17</v>
      </c>
      <c r="B22" s="27">
        <v>10</v>
      </c>
      <c r="C22" s="23">
        <v>9</v>
      </c>
      <c r="D22" s="23">
        <v>8</v>
      </c>
      <c r="E22" s="22">
        <v>7</v>
      </c>
      <c r="F22" s="23">
        <v>6</v>
      </c>
      <c r="G22" s="24">
        <v>5</v>
      </c>
      <c r="H22" s="23">
        <v>4</v>
      </c>
      <c r="I22" s="23">
        <v>3</v>
      </c>
      <c r="J22" s="23">
        <v>2</v>
      </c>
      <c r="K22" s="21">
        <v>1</v>
      </c>
      <c r="L22" s="20">
        <v>0</v>
      </c>
      <c r="M22" s="21">
        <v>-1</v>
      </c>
      <c r="N22" s="23">
        <v>-2</v>
      </c>
      <c r="O22" s="23">
        <v>-3</v>
      </c>
      <c r="P22" s="23">
        <v>-4</v>
      </c>
      <c r="Q22" s="30">
        <v>-5</v>
      </c>
      <c r="R22" s="23">
        <v>-6</v>
      </c>
      <c r="S22" s="23">
        <v>-7</v>
      </c>
      <c r="T22" s="32">
        <v>-8</v>
      </c>
      <c r="U22" s="35">
        <v>-9</v>
      </c>
      <c r="V22" s="22">
        <v>7</v>
      </c>
      <c r="W22" s="24">
        <v>5</v>
      </c>
      <c r="X22" s="17">
        <v>-5</v>
      </c>
      <c r="Y22" s="32">
        <v>-8</v>
      </c>
      <c r="Z22" s="36">
        <v>-10</v>
      </c>
    </row>
    <row r="23" spans="1:26" x14ac:dyDescent="0.25">
      <c r="A23" s="18" t="s">
        <v>44</v>
      </c>
      <c r="B23" s="27">
        <v>10.5</v>
      </c>
      <c r="C23" s="23">
        <v>9.5</v>
      </c>
      <c r="D23" s="23">
        <v>8.5</v>
      </c>
      <c r="E23" s="22">
        <v>7.5</v>
      </c>
      <c r="F23" s="23">
        <v>6.5</v>
      </c>
      <c r="G23" s="24">
        <v>5.5</v>
      </c>
      <c r="H23" s="23">
        <v>4.5</v>
      </c>
      <c r="I23" s="23">
        <v>3.5</v>
      </c>
      <c r="J23" s="23">
        <v>2.5</v>
      </c>
      <c r="K23" s="23">
        <v>1.5</v>
      </c>
      <c r="L23" s="21">
        <v>0.5</v>
      </c>
      <c r="M23" s="20">
        <v>-0.5</v>
      </c>
      <c r="N23" s="21">
        <v>-1.5</v>
      </c>
      <c r="O23" s="23">
        <v>-2.5</v>
      </c>
      <c r="P23" s="23">
        <v>-3.5</v>
      </c>
      <c r="Q23" s="30">
        <v>-4.5</v>
      </c>
      <c r="R23" s="23">
        <v>-5.5</v>
      </c>
      <c r="S23" s="23">
        <v>-6.5</v>
      </c>
      <c r="T23" s="32">
        <v>-7.5</v>
      </c>
      <c r="U23" s="35">
        <v>-8.5</v>
      </c>
      <c r="V23" s="22">
        <v>7.5</v>
      </c>
      <c r="W23" s="24">
        <v>5.5</v>
      </c>
      <c r="X23" s="17">
        <v>-4.5</v>
      </c>
      <c r="Y23" s="32">
        <v>-7.5</v>
      </c>
      <c r="Z23" s="36">
        <v>-9.5</v>
      </c>
    </row>
    <row r="24" spans="1:26" x14ac:dyDescent="0.25">
      <c r="A24" s="18" t="s">
        <v>18</v>
      </c>
      <c r="B24" s="27">
        <v>11</v>
      </c>
      <c r="C24" s="23">
        <v>10</v>
      </c>
      <c r="D24" s="23">
        <v>9</v>
      </c>
      <c r="E24" s="22">
        <v>8</v>
      </c>
      <c r="F24" s="23">
        <v>7</v>
      </c>
      <c r="G24" s="24">
        <v>6</v>
      </c>
      <c r="H24" s="23">
        <v>5</v>
      </c>
      <c r="I24" s="23">
        <v>4</v>
      </c>
      <c r="J24" s="23">
        <v>3</v>
      </c>
      <c r="K24" s="23">
        <v>2</v>
      </c>
      <c r="L24" s="21">
        <v>1</v>
      </c>
      <c r="M24" s="20">
        <v>0</v>
      </c>
      <c r="N24" s="21">
        <v>-1</v>
      </c>
      <c r="O24" s="23">
        <v>-2</v>
      </c>
      <c r="P24" s="23">
        <v>-3</v>
      </c>
      <c r="Q24" s="30">
        <v>-4</v>
      </c>
      <c r="R24" s="23">
        <v>-5</v>
      </c>
      <c r="S24" s="23">
        <v>-6</v>
      </c>
      <c r="T24" s="32">
        <v>-7</v>
      </c>
      <c r="U24" s="35">
        <v>-8</v>
      </c>
      <c r="V24" s="22">
        <v>8</v>
      </c>
      <c r="W24" s="24">
        <v>6</v>
      </c>
      <c r="X24" s="17">
        <v>-4</v>
      </c>
      <c r="Y24" s="32">
        <v>-7</v>
      </c>
      <c r="Z24" s="36">
        <v>-9</v>
      </c>
    </row>
    <row r="25" spans="1:26" x14ac:dyDescent="0.25">
      <c r="A25" s="18" t="s">
        <v>45</v>
      </c>
      <c r="B25" s="27">
        <v>11.5</v>
      </c>
      <c r="C25" s="23">
        <v>10.5</v>
      </c>
      <c r="D25" s="23">
        <v>9.5</v>
      </c>
      <c r="E25" s="22">
        <v>8.5</v>
      </c>
      <c r="F25" s="23">
        <v>7.5</v>
      </c>
      <c r="G25" s="24">
        <v>6.5</v>
      </c>
      <c r="H25" s="23">
        <v>5.5</v>
      </c>
      <c r="I25" s="23">
        <v>4.5</v>
      </c>
      <c r="J25" s="23">
        <v>3.5</v>
      </c>
      <c r="K25" s="23">
        <v>2.5</v>
      </c>
      <c r="L25" s="23">
        <v>1.5</v>
      </c>
      <c r="M25" s="21">
        <v>0.5</v>
      </c>
      <c r="N25" s="20">
        <v>-0.5</v>
      </c>
      <c r="O25" s="21">
        <v>-1.5</v>
      </c>
      <c r="P25" s="23">
        <v>-2.5</v>
      </c>
      <c r="Q25" s="30">
        <v>-3.5</v>
      </c>
      <c r="R25" s="23">
        <v>-4.5</v>
      </c>
      <c r="S25" s="23">
        <v>-5.5</v>
      </c>
      <c r="T25" s="32">
        <v>-6.5</v>
      </c>
      <c r="U25" s="35">
        <v>-7.5</v>
      </c>
      <c r="V25" s="22">
        <v>8.5</v>
      </c>
      <c r="W25" s="24">
        <v>6.5</v>
      </c>
      <c r="X25" s="17">
        <v>-3.5</v>
      </c>
      <c r="Y25" s="32">
        <v>-6.5</v>
      </c>
      <c r="Z25" s="36">
        <v>-8.5</v>
      </c>
    </row>
    <row r="26" spans="1:26" x14ac:dyDescent="0.25">
      <c r="A26" s="18" t="s">
        <v>19</v>
      </c>
      <c r="B26" s="27">
        <v>12</v>
      </c>
      <c r="C26" s="23">
        <v>11</v>
      </c>
      <c r="D26" s="23">
        <v>10</v>
      </c>
      <c r="E26" s="22">
        <v>9</v>
      </c>
      <c r="F26" s="23">
        <v>8</v>
      </c>
      <c r="G26" s="24">
        <v>7</v>
      </c>
      <c r="H26" s="23">
        <v>6</v>
      </c>
      <c r="I26" s="23">
        <v>5</v>
      </c>
      <c r="J26" s="23">
        <v>4</v>
      </c>
      <c r="K26" s="23">
        <v>3</v>
      </c>
      <c r="L26" s="23">
        <v>2</v>
      </c>
      <c r="M26" s="21">
        <v>1</v>
      </c>
      <c r="N26" s="20">
        <v>0</v>
      </c>
      <c r="O26" s="21">
        <v>-1</v>
      </c>
      <c r="P26" s="23">
        <v>-2</v>
      </c>
      <c r="Q26" s="30">
        <v>-3</v>
      </c>
      <c r="R26" s="23">
        <v>-4</v>
      </c>
      <c r="S26" s="23">
        <v>-5</v>
      </c>
      <c r="T26" s="32">
        <v>-6</v>
      </c>
      <c r="U26" s="35">
        <v>-7</v>
      </c>
      <c r="V26" s="22">
        <v>9</v>
      </c>
      <c r="W26" s="24">
        <v>7</v>
      </c>
      <c r="X26" s="17">
        <v>-3</v>
      </c>
      <c r="Y26" s="32">
        <v>-6</v>
      </c>
      <c r="Z26" s="36">
        <v>-8</v>
      </c>
    </row>
    <row r="27" spans="1:26" x14ac:dyDescent="0.25">
      <c r="A27" s="18" t="s">
        <v>46</v>
      </c>
      <c r="B27" s="27">
        <v>12.5</v>
      </c>
      <c r="C27" s="23">
        <v>11.5</v>
      </c>
      <c r="D27" s="23">
        <v>10.5</v>
      </c>
      <c r="E27" s="22">
        <v>9.5</v>
      </c>
      <c r="F27" s="23">
        <v>8.5</v>
      </c>
      <c r="G27" s="24">
        <v>7.5</v>
      </c>
      <c r="H27" s="23">
        <v>6.5</v>
      </c>
      <c r="I27" s="23">
        <v>5.5</v>
      </c>
      <c r="J27" s="23">
        <v>4.5</v>
      </c>
      <c r="K27" s="23">
        <v>3.5</v>
      </c>
      <c r="L27" s="23">
        <v>2.5</v>
      </c>
      <c r="M27" s="23">
        <v>1.5</v>
      </c>
      <c r="N27" s="21">
        <v>0.5</v>
      </c>
      <c r="O27" s="20">
        <v>-0.5</v>
      </c>
      <c r="P27" s="21">
        <v>-1.5</v>
      </c>
      <c r="Q27" s="30">
        <v>-2.5</v>
      </c>
      <c r="R27" s="23">
        <v>-3.5</v>
      </c>
      <c r="S27" s="23">
        <v>-4.5</v>
      </c>
      <c r="T27" s="32">
        <v>-5.5</v>
      </c>
      <c r="U27" s="35">
        <v>-6.5</v>
      </c>
      <c r="V27" s="22">
        <v>9.5</v>
      </c>
      <c r="W27" s="24">
        <v>7.5</v>
      </c>
      <c r="X27" s="17">
        <v>-2.5</v>
      </c>
      <c r="Y27" s="32">
        <v>-5.5</v>
      </c>
      <c r="Z27" s="36">
        <v>-7.5</v>
      </c>
    </row>
    <row r="28" spans="1:26" x14ac:dyDescent="0.25">
      <c r="A28" s="18" t="s">
        <v>20</v>
      </c>
      <c r="B28" s="27">
        <v>13</v>
      </c>
      <c r="C28" s="23">
        <v>12</v>
      </c>
      <c r="D28" s="23">
        <v>11</v>
      </c>
      <c r="E28" s="22">
        <v>10</v>
      </c>
      <c r="F28" s="23">
        <v>9</v>
      </c>
      <c r="G28" s="24">
        <v>8</v>
      </c>
      <c r="H28" s="23">
        <v>7</v>
      </c>
      <c r="I28" s="23">
        <v>6</v>
      </c>
      <c r="J28" s="23">
        <v>5</v>
      </c>
      <c r="K28" s="23">
        <v>4</v>
      </c>
      <c r="L28" s="23">
        <v>3</v>
      </c>
      <c r="M28" s="23">
        <v>2</v>
      </c>
      <c r="N28" s="21">
        <v>1</v>
      </c>
      <c r="O28" s="20">
        <v>0</v>
      </c>
      <c r="P28" s="21">
        <v>-1</v>
      </c>
      <c r="Q28" s="30">
        <v>-2</v>
      </c>
      <c r="R28" s="23">
        <v>-3</v>
      </c>
      <c r="S28" s="23">
        <v>-4</v>
      </c>
      <c r="T28" s="32">
        <v>-5</v>
      </c>
      <c r="U28" s="35">
        <v>-6</v>
      </c>
      <c r="V28" s="22">
        <v>10</v>
      </c>
      <c r="W28" s="24">
        <v>8</v>
      </c>
      <c r="X28" s="17">
        <v>-2</v>
      </c>
      <c r="Y28" s="32">
        <v>-5</v>
      </c>
      <c r="Z28" s="36">
        <v>-7</v>
      </c>
    </row>
    <row r="29" spans="1:26" x14ac:dyDescent="0.25">
      <c r="A29" s="18" t="s">
        <v>47</v>
      </c>
      <c r="B29" s="27">
        <v>13.5</v>
      </c>
      <c r="C29" s="23">
        <v>12.5</v>
      </c>
      <c r="D29" s="23">
        <v>11.5</v>
      </c>
      <c r="E29" s="22">
        <v>10.5</v>
      </c>
      <c r="F29" s="23">
        <v>9.5</v>
      </c>
      <c r="G29" s="24">
        <v>8.5</v>
      </c>
      <c r="H29" s="23">
        <v>7.5</v>
      </c>
      <c r="I29" s="23">
        <v>6.5</v>
      </c>
      <c r="J29" s="23">
        <v>5.5</v>
      </c>
      <c r="K29" s="23">
        <v>4.5</v>
      </c>
      <c r="L29" s="23">
        <v>3.5</v>
      </c>
      <c r="M29" s="23">
        <v>2.5</v>
      </c>
      <c r="N29" s="23">
        <v>1.5</v>
      </c>
      <c r="O29" s="21">
        <v>0.5</v>
      </c>
      <c r="P29" s="20">
        <v>-0.5</v>
      </c>
      <c r="Q29" s="21">
        <v>-1.5</v>
      </c>
      <c r="R29" s="23">
        <v>-2.5</v>
      </c>
      <c r="S29" s="23">
        <v>-3.5</v>
      </c>
      <c r="T29" s="32">
        <v>-4.5</v>
      </c>
      <c r="U29" s="35">
        <v>-5.5</v>
      </c>
      <c r="V29" s="22">
        <v>10.5</v>
      </c>
      <c r="W29" s="24">
        <v>8.5</v>
      </c>
      <c r="X29" s="38">
        <v>-1.5</v>
      </c>
      <c r="Y29" s="32">
        <v>-4.5</v>
      </c>
      <c r="Z29" s="36">
        <v>-6.5</v>
      </c>
    </row>
    <row r="30" spans="1:26" x14ac:dyDescent="0.25">
      <c r="A30" s="18" t="s">
        <v>21</v>
      </c>
      <c r="B30" s="27">
        <v>14</v>
      </c>
      <c r="C30" s="23">
        <v>13</v>
      </c>
      <c r="D30" s="23">
        <v>12</v>
      </c>
      <c r="E30" s="22">
        <v>11</v>
      </c>
      <c r="F30" s="23">
        <v>10</v>
      </c>
      <c r="G30" s="24">
        <v>9</v>
      </c>
      <c r="H30" s="23">
        <v>8</v>
      </c>
      <c r="I30" s="23">
        <v>7</v>
      </c>
      <c r="J30" s="23">
        <v>6</v>
      </c>
      <c r="K30" s="23">
        <v>5</v>
      </c>
      <c r="L30" s="23">
        <v>4</v>
      </c>
      <c r="M30" s="23">
        <v>3</v>
      </c>
      <c r="N30" s="23">
        <v>2</v>
      </c>
      <c r="O30" s="21">
        <v>1</v>
      </c>
      <c r="P30" s="20">
        <v>0</v>
      </c>
      <c r="Q30" s="21">
        <v>-1</v>
      </c>
      <c r="R30" s="23">
        <v>-2</v>
      </c>
      <c r="S30" s="23">
        <v>-3</v>
      </c>
      <c r="T30" s="32">
        <v>-4</v>
      </c>
      <c r="U30" s="35">
        <v>-5</v>
      </c>
      <c r="V30" s="22">
        <v>11</v>
      </c>
      <c r="W30" s="24">
        <v>9</v>
      </c>
      <c r="X30" s="39">
        <v>-1</v>
      </c>
      <c r="Y30" s="32">
        <v>-4</v>
      </c>
      <c r="Z30" s="36">
        <v>-6</v>
      </c>
    </row>
    <row r="31" spans="1:26" ht="28.5" x14ac:dyDescent="0.25">
      <c r="A31" s="18" t="s">
        <v>48</v>
      </c>
      <c r="B31" s="40" t="s">
        <v>33</v>
      </c>
      <c r="C31" s="15" t="s">
        <v>33</v>
      </c>
      <c r="D31" s="15" t="s">
        <v>33</v>
      </c>
      <c r="E31" s="41">
        <v>11.5</v>
      </c>
      <c r="F31" s="41">
        <v>10.5</v>
      </c>
      <c r="G31" s="41">
        <v>9.5</v>
      </c>
      <c r="H31" s="41">
        <v>8.5</v>
      </c>
      <c r="I31" s="41">
        <v>7.5</v>
      </c>
      <c r="J31" s="41">
        <v>6.5</v>
      </c>
      <c r="K31" s="41">
        <v>5.5</v>
      </c>
      <c r="L31" s="41">
        <v>4.5</v>
      </c>
      <c r="M31" s="41">
        <v>3.5</v>
      </c>
      <c r="N31" s="41">
        <v>2.5</v>
      </c>
      <c r="O31" s="41">
        <v>1.5</v>
      </c>
      <c r="P31" s="21">
        <v>0.5</v>
      </c>
      <c r="Q31" s="20">
        <v>-0.5</v>
      </c>
      <c r="R31" s="21">
        <v>-1.5</v>
      </c>
      <c r="S31" s="41">
        <v>-2.5</v>
      </c>
      <c r="T31" s="41">
        <v>-3.5</v>
      </c>
      <c r="U31" s="42">
        <v>-4.5</v>
      </c>
      <c r="V31" s="22">
        <v>11.5</v>
      </c>
      <c r="W31" s="24">
        <v>9.5</v>
      </c>
      <c r="X31" s="43" t="s">
        <v>33</v>
      </c>
      <c r="Y31" s="32">
        <v>-3.5</v>
      </c>
      <c r="Z31" s="36">
        <v>-5.5</v>
      </c>
    </row>
    <row r="32" spans="1:26" ht="28.5" x14ac:dyDescent="0.25">
      <c r="A32" s="18" t="s">
        <v>22</v>
      </c>
      <c r="B32" s="40" t="s">
        <v>33</v>
      </c>
      <c r="C32" s="15" t="s">
        <v>33</v>
      </c>
      <c r="D32" s="15" t="s">
        <v>33</v>
      </c>
      <c r="E32" s="22">
        <v>12</v>
      </c>
      <c r="F32" s="23">
        <v>11</v>
      </c>
      <c r="G32" s="24">
        <v>10</v>
      </c>
      <c r="H32" s="23">
        <v>9</v>
      </c>
      <c r="I32" s="23">
        <v>8</v>
      </c>
      <c r="J32" s="23">
        <v>7</v>
      </c>
      <c r="K32" s="23">
        <v>6</v>
      </c>
      <c r="L32" s="23">
        <v>5</v>
      </c>
      <c r="M32" s="23">
        <v>4</v>
      </c>
      <c r="N32" s="23">
        <v>3</v>
      </c>
      <c r="O32" s="44">
        <v>2</v>
      </c>
      <c r="P32" s="21">
        <v>1</v>
      </c>
      <c r="Q32" s="20">
        <v>0</v>
      </c>
      <c r="R32" s="21">
        <v>-1</v>
      </c>
      <c r="S32" s="23">
        <v>-2</v>
      </c>
      <c r="T32" s="32">
        <v>-3</v>
      </c>
      <c r="U32" s="35">
        <v>-4</v>
      </c>
      <c r="V32" s="22">
        <v>12</v>
      </c>
      <c r="W32" s="24">
        <v>10</v>
      </c>
      <c r="X32" s="43" t="s">
        <v>33</v>
      </c>
      <c r="Y32" s="32">
        <v>-3</v>
      </c>
      <c r="Z32" s="36">
        <v>-5</v>
      </c>
    </row>
    <row r="33" spans="1:26" ht="28.5" x14ac:dyDescent="0.25">
      <c r="A33" s="18" t="s">
        <v>49</v>
      </c>
      <c r="B33" s="40" t="s">
        <v>33</v>
      </c>
      <c r="C33" s="15" t="s">
        <v>33</v>
      </c>
      <c r="D33" s="15" t="s">
        <v>33</v>
      </c>
      <c r="E33" s="22">
        <v>12.5</v>
      </c>
      <c r="F33" s="23">
        <v>11.5</v>
      </c>
      <c r="G33" s="24">
        <v>10.5</v>
      </c>
      <c r="H33" s="23">
        <v>9.5</v>
      </c>
      <c r="I33" s="23">
        <v>8.5</v>
      </c>
      <c r="J33" s="23">
        <v>7.5</v>
      </c>
      <c r="K33" s="23">
        <v>6.5</v>
      </c>
      <c r="L33" s="23">
        <v>5.5</v>
      </c>
      <c r="M33" s="23">
        <v>4.5</v>
      </c>
      <c r="N33" s="23">
        <v>3.5</v>
      </c>
      <c r="O33" s="44">
        <v>2.5</v>
      </c>
      <c r="P33" s="44">
        <v>1.5</v>
      </c>
      <c r="Q33" s="21">
        <v>0.5</v>
      </c>
      <c r="R33" s="20">
        <v>-0.5</v>
      </c>
      <c r="S33" s="21">
        <v>-1.5</v>
      </c>
      <c r="T33" s="32">
        <v>-2.5</v>
      </c>
      <c r="U33" s="35">
        <v>-3.5</v>
      </c>
      <c r="V33" s="22">
        <v>12.5</v>
      </c>
      <c r="W33" s="24">
        <v>10.5</v>
      </c>
      <c r="X33" s="43" t="s">
        <v>33</v>
      </c>
      <c r="Y33" s="32">
        <v>-2.5</v>
      </c>
      <c r="Z33" s="36">
        <v>-4.5</v>
      </c>
    </row>
    <row r="34" spans="1:26" ht="28.5" x14ac:dyDescent="0.25">
      <c r="A34" s="18" t="s">
        <v>23</v>
      </c>
      <c r="B34" s="40" t="s">
        <v>33</v>
      </c>
      <c r="C34" s="15" t="s">
        <v>33</v>
      </c>
      <c r="D34" s="15" t="s">
        <v>33</v>
      </c>
      <c r="E34" s="22">
        <v>13</v>
      </c>
      <c r="F34" s="23">
        <v>12</v>
      </c>
      <c r="G34" s="24">
        <v>11</v>
      </c>
      <c r="H34" s="23">
        <v>10</v>
      </c>
      <c r="I34" s="23">
        <v>9</v>
      </c>
      <c r="J34" s="23">
        <v>8</v>
      </c>
      <c r="K34" s="23">
        <v>7</v>
      </c>
      <c r="L34" s="23">
        <v>6</v>
      </c>
      <c r="M34" s="23">
        <v>5</v>
      </c>
      <c r="N34" s="23">
        <v>4</v>
      </c>
      <c r="O34" s="44">
        <v>3</v>
      </c>
      <c r="P34" s="44">
        <v>2</v>
      </c>
      <c r="Q34" s="21">
        <v>1</v>
      </c>
      <c r="R34" s="20">
        <v>0</v>
      </c>
      <c r="S34" s="21">
        <v>-1</v>
      </c>
      <c r="T34" s="32">
        <v>-2</v>
      </c>
      <c r="U34" s="35">
        <v>-3</v>
      </c>
      <c r="V34" s="22">
        <v>13</v>
      </c>
      <c r="W34" s="24">
        <v>11</v>
      </c>
      <c r="X34" s="43" t="s">
        <v>33</v>
      </c>
      <c r="Y34" s="32">
        <v>-2</v>
      </c>
      <c r="Z34" s="36">
        <v>-4</v>
      </c>
    </row>
    <row r="35" spans="1:26" ht="28.5" x14ac:dyDescent="0.25">
      <c r="A35" s="18" t="s">
        <v>50</v>
      </c>
      <c r="B35" s="40" t="s">
        <v>33</v>
      </c>
      <c r="C35" s="15" t="s">
        <v>33</v>
      </c>
      <c r="D35" s="15" t="s">
        <v>33</v>
      </c>
      <c r="E35" s="22">
        <v>13.5</v>
      </c>
      <c r="F35" s="23">
        <v>12.5</v>
      </c>
      <c r="G35" s="24">
        <v>11.5</v>
      </c>
      <c r="H35" s="23">
        <v>10.5</v>
      </c>
      <c r="I35" s="23">
        <v>9.5</v>
      </c>
      <c r="J35" s="23">
        <v>8.5</v>
      </c>
      <c r="K35" s="23">
        <v>7.5</v>
      </c>
      <c r="L35" s="23">
        <v>6.5</v>
      </c>
      <c r="M35" s="23">
        <v>5.5</v>
      </c>
      <c r="N35" s="23">
        <v>4.5</v>
      </c>
      <c r="O35" s="44">
        <v>3.5</v>
      </c>
      <c r="P35" s="44">
        <v>2.5</v>
      </c>
      <c r="Q35" s="30">
        <v>1.5</v>
      </c>
      <c r="R35" s="21">
        <v>0.5</v>
      </c>
      <c r="S35" s="20">
        <v>-0.5</v>
      </c>
      <c r="T35" s="21">
        <v>-1.5</v>
      </c>
      <c r="U35" s="35">
        <v>-2.5</v>
      </c>
      <c r="V35" s="22">
        <v>13.5</v>
      </c>
      <c r="W35" s="24">
        <v>11.5</v>
      </c>
      <c r="X35" s="43" t="s">
        <v>33</v>
      </c>
      <c r="Y35" s="21">
        <v>-1.5</v>
      </c>
      <c r="Z35" s="36">
        <v>-3.5</v>
      </c>
    </row>
    <row r="36" spans="1:26" ht="28.5" x14ac:dyDescent="0.25">
      <c r="A36" s="18" t="s">
        <v>24</v>
      </c>
      <c r="B36" s="45" t="s">
        <v>33</v>
      </c>
      <c r="C36" s="15" t="s">
        <v>33</v>
      </c>
      <c r="D36" s="15" t="s">
        <v>33</v>
      </c>
      <c r="E36" s="22">
        <v>14</v>
      </c>
      <c r="F36" s="23">
        <v>13</v>
      </c>
      <c r="G36" s="24">
        <v>12</v>
      </c>
      <c r="H36" s="23">
        <v>11</v>
      </c>
      <c r="I36" s="23">
        <v>10</v>
      </c>
      <c r="J36" s="23">
        <v>9</v>
      </c>
      <c r="K36" s="23">
        <v>8</v>
      </c>
      <c r="L36" s="23">
        <v>7</v>
      </c>
      <c r="M36" s="23">
        <v>6</v>
      </c>
      <c r="N36" s="23">
        <v>5</v>
      </c>
      <c r="O36" s="44">
        <v>4</v>
      </c>
      <c r="P36" s="44">
        <v>3</v>
      </c>
      <c r="Q36" s="30">
        <v>2</v>
      </c>
      <c r="R36" s="21">
        <v>1</v>
      </c>
      <c r="S36" s="20">
        <v>0</v>
      </c>
      <c r="T36" s="21">
        <v>-1</v>
      </c>
      <c r="U36" s="35">
        <v>-2</v>
      </c>
      <c r="V36" s="46">
        <v>14</v>
      </c>
      <c r="W36" s="24">
        <v>12</v>
      </c>
      <c r="X36" s="43" t="s">
        <v>33</v>
      </c>
      <c r="Y36" s="47">
        <v>-1</v>
      </c>
      <c r="Z36" s="36">
        <v>-3</v>
      </c>
    </row>
    <row r="37" spans="1:26" ht="28.5" x14ac:dyDescent="0.25">
      <c r="A37" s="18" t="s">
        <v>51</v>
      </c>
      <c r="B37" s="48" t="s">
        <v>33</v>
      </c>
      <c r="C37" s="15" t="s">
        <v>33</v>
      </c>
      <c r="D37" s="15" t="s">
        <v>33</v>
      </c>
      <c r="E37" s="15" t="s">
        <v>33</v>
      </c>
      <c r="F37" s="15" t="s">
        <v>33</v>
      </c>
      <c r="G37" s="24">
        <v>12.5</v>
      </c>
      <c r="H37" s="49">
        <v>11.5</v>
      </c>
      <c r="I37" s="49">
        <v>10.5</v>
      </c>
      <c r="J37" s="49">
        <v>9.5</v>
      </c>
      <c r="K37" s="49">
        <v>8.5</v>
      </c>
      <c r="L37" s="49">
        <v>7.5</v>
      </c>
      <c r="M37" s="49">
        <v>6.5</v>
      </c>
      <c r="N37" s="49">
        <v>5.5</v>
      </c>
      <c r="O37" s="49">
        <v>4.5</v>
      </c>
      <c r="P37" s="49">
        <v>3.5</v>
      </c>
      <c r="Q37" s="30">
        <v>2.5</v>
      </c>
      <c r="R37" s="49">
        <v>1.5</v>
      </c>
      <c r="S37" s="21">
        <v>0.5</v>
      </c>
      <c r="T37" s="20">
        <v>-0.5</v>
      </c>
      <c r="U37" s="50">
        <v>-1.5</v>
      </c>
      <c r="V37" s="45" t="s">
        <v>33</v>
      </c>
      <c r="W37" s="24">
        <v>12.5</v>
      </c>
      <c r="X37" s="43" t="s">
        <v>33</v>
      </c>
      <c r="Y37" s="43" t="s">
        <v>33</v>
      </c>
      <c r="Z37" s="36">
        <v>-2.5</v>
      </c>
    </row>
    <row r="38" spans="1:26" ht="28.5" x14ac:dyDescent="0.25">
      <c r="A38" s="18" t="s">
        <v>25</v>
      </c>
      <c r="B38" s="48" t="s">
        <v>33</v>
      </c>
      <c r="C38" s="15" t="s">
        <v>33</v>
      </c>
      <c r="D38" s="15" t="s">
        <v>33</v>
      </c>
      <c r="E38" s="15" t="s">
        <v>33</v>
      </c>
      <c r="F38" s="15" t="s">
        <v>33</v>
      </c>
      <c r="G38" s="24">
        <v>13</v>
      </c>
      <c r="H38" s="23">
        <v>12</v>
      </c>
      <c r="I38" s="23">
        <v>11</v>
      </c>
      <c r="J38" s="23">
        <v>10</v>
      </c>
      <c r="K38" s="23">
        <v>9</v>
      </c>
      <c r="L38" s="23">
        <v>8</v>
      </c>
      <c r="M38" s="23">
        <v>7</v>
      </c>
      <c r="N38" s="23">
        <v>6</v>
      </c>
      <c r="O38" s="44">
        <v>5</v>
      </c>
      <c r="P38" s="44">
        <v>4</v>
      </c>
      <c r="Q38" s="30">
        <v>3</v>
      </c>
      <c r="R38" s="23">
        <v>2</v>
      </c>
      <c r="S38" s="21">
        <v>1</v>
      </c>
      <c r="T38" s="20">
        <v>0</v>
      </c>
      <c r="U38" s="50">
        <v>-1</v>
      </c>
      <c r="V38" s="45" t="s">
        <v>33</v>
      </c>
      <c r="W38" s="24">
        <v>13</v>
      </c>
      <c r="X38" s="43" t="s">
        <v>33</v>
      </c>
      <c r="Y38" s="43" t="s">
        <v>33</v>
      </c>
      <c r="Z38" s="36">
        <v>-2</v>
      </c>
    </row>
    <row r="39" spans="1:26" ht="28.5" x14ac:dyDescent="0.25">
      <c r="A39" s="18" t="s">
        <v>52</v>
      </c>
      <c r="B39" s="48" t="s">
        <v>33</v>
      </c>
      <c r="C39" s="15" t="s">
        <v>33</v>
      </c>
      <c r="D39" s="15" t="s">
        <v>33</v>
      </c>
      <c r="E39" s="15" t="s">
        <v>33</v>
      </c>
      <c r="F39" s="15" t="s">
        <v>33</v>
      </c>
      <c r="G39" s="24">
        <v>13.5</v>
      </c>
      <c r="H39" s="23">
        <v>12.5</v>
      </c>
      <c r="I39" s="23">
        <v>11.5</v>
      </c>
      <c r="J39" s="23">
        <v>10.5</v>
      </c>
      <c r="K39" s="23">
        <v>9.5</v>
      </c>
      <c r="L39" s="23">
        <v>8.5</v>
      </c>
      <c r="M39" s="23">
        <v>7.5</v>
      </c>
      <c r="N39" s="23">
        <v>6.5</v>
      </c>
      <c r="O39" s="44">
        <v>5.5</v>
      </c>
      <c r="P39" s="44">
        <v>4.5</v>
      </c>
      <c r="Q39" s="30">
        <v>3.5</v>
      </c>
      <c r="R39" s="23">
        <v>2.5</v>
      </c>
      <c r="S39" s="23">
        <v>1.5</v>
      </c>
      <c r="T39" s="21">
        <v>0.5</v>
      </c>
      <c r="U39" s="51">
        <v>-0.5</v>
      </c>
      <c r="V39" s="45" t="s">
        <v>33</v>
      </c>
      <c r="W39" s="24">
        <v>13.5</v>
      </c>
      <c r="X39" s="43" t="s">
        <v>33</v>
      </c>
      <c r="Y39" s="43" t="s">
        <v>33</v>
      </c>
      <c r="Z39" s="21">
        <v>-1.5</v>
      </c>
    </row>
    <row r="40" spans="1:26" ht="29.25" thickBot="1" x14ac:dyDescent="0.3">
      <c r="A40" s="52" t="s">
        <v>26</v>
      </c>
      <c r="B40" s="53" t="s">
        <v>33</v>
      </c>
      <c r="C40" s="54" t="s">
        <v>33</v>
      </c>
      <c r="D40" s="54" t="s">
        <v>33</v>
      </c>
      <c r="E40" s="54" t="s">
        <v>33</v>
      </c>
      <c r="F40" s="54" t="s">
        <v>33</v>
      </c>
      <c r="G40" s="55">
        <v>14</v>
      </c>
      <c r="H40" s="56">
        <v>13</v>
      </c>
      <c r="I40" s="56">
        <v>12</v>
      </c>
      <c r="J40" s="56">
        <v>11</v>
      </c>
      <c r="K40" s="56">
        <v>10</v>
      </c>
      <c r="L40" s="56">
        <v>9</v>
      </c>
      <c r="M40" s="56">
        <v>8</v>
      </c>
      <c r="N40" s="56">
        <v>7</v>
      </c>
      <c r="O40" s="57">
        <v>6</v>
      </c>
      <c r="P40" s="57">
        <v>5</v>
      </c>
      <c r="Q40" s="58">
        <v>4</v>
      </c>
      <c r="R40" s="56">
        <v>3</v>
      </c>
      <c r="S40" s="56">
        <v>2</v>
      </c>
      <c r="T40" s="59">
        <v>1</v>
      </c>
      <c r="U40" s="60">
        <v>0</v>
      </c>
      <c r="V40" s="48" t="s">
        <v>33</v>
      </c>
      <c r="W40" s="24">
        <v>14</v>
      </c>
      <c r="X40" s="15" t="s">
        <v>33</v>
      </c>
      <c r="Y40" s="43" t="s">
        <v>33</v>
      </c>
      <c r="Z40" s="47">
        <v>-1</v>
      </c>
    </row>
    <row r="41" spans="1:26" ht="29.25" thickTop="1" x14ac:dyDescent="0.25">
      <c r="A41" s="61" t="s">
        <v>93</v>
      </c>
      <c r="B41" s="62">
        <v>0</v>
      </c>
      <c r="C41" s="63">
        <v>1</v>
      </c>
      <c r="D41" s="62">
        <v>2</v>
      </c>
      <c r="E41" s="63">
        <v>3</v>
      </c>
      <c r="F41" s="62">
        <v>4</v>
      </c>
      <c r="G41" s="63">
        <v>5</v>
      </c>
      <c r="H41" s="62">
        <v>6</v>
      </c>
      <c r="I41" s="63">
        <v>7</v>
      </c>
      <c r="J41" s="62">
        <v>8</v>
      </c>
      <c r="K41" s="63">
        <v>9</v>
      </c>
      <c r="L41" s="62">
        <v>10</v>
      </c>
      <c r="M41" s="63">
        <v>11</v>
      </c>
      <c r="N41" s="62">
        <v>12</v>
      </c>
      <c r="O41" s="63">
        <v>13</v>
      </c>
      <c r="P41" s="62">
        <v>14</v>
      </c>
      <c r="Q41" s="15" t="s">
        <v>33</v>
      </c>
      <c r="R41" s="15" t="s">
        <v>33</v>
      </c>
      <c r="S41" s="15" t="s">
        <v>33</v>
      </c>
      <c r="T41" s="15" t="s">
        <v>33</v>
      </c>
      <c r="U41" s="15" t="s">
        <v>33</v>
      </c>
      <c r="V41" s="15" t="s">
        <v>33</v>
      </c>
      <c r="W41" s="15" t="s">
        <v>33</v>
      </c>
      <c r="X41" s="36">
        <v>-15.5</v>
      </c>
      <c r="Y41" s="15" t="s">
        <v>33</v>
      </c>
      <c r="Z41" s="43" t="s">
        <v>33</v>
      </c>
    </row>
    <row r="42" spans="1:26" ht="28.5" x14ac:dyDescent="0.25">
      <c r="A42" s="64" t="s">
        <v>94</v>
      </c>
      <c r="B42" s="15" t="s">
        <v>33</v>
      </c>
      <c r="C42" s="15" t="s">
        <v>33</v>
      </c>
      <c r="D42" s="15" t="s">
        <v>33</v>
      </c>
      <c r="E42" s="20">
        <v>0</v>
      </c>
      <c r="F42" s="21">
        <v>1</v>
      </c>
      <c r="G42" s="20">
        <v>2</v>
      </c>
      <c r="H42" s="21">
        <v>3</v>
      </c>
      <c r="I42" s="20">
        <v>4</v>
      </c>
      <c r="J42" s="21">
        <v>5</v>
      </c>
      <c r="K42" s="20">
        <v>6</v>
      </c>
      <c r="L42" s="21">
        <v>7</v>
      </c>
      <c r="M42" s="20">
        <v>8</v>
      </c>
      <c r="N42" s="21">
        <v>9</v>
      </c>
      <c r="O42" s="20">
        <v>10</v>
      </c>
      <c r="P42" s="21">
        <v>11</v>
      </c>
      <c r="Q42" s="20">
        <v>12</v>
      </c>
      <c r="R42" s="21">
        <v>13</v>
      </c>
      <c r="S42" s="20">
        <v>14</v>
      </c>
      <c r="T42" s="15" t="s">
        <v>33</v>
      </c>
      <c r="U42" s="15" t="s">
        <v>33</v>
      </c>
      <c r="V42" s="20">
        <v>0</v>
      </c>
      <c r="W42" s="15" t="s">
        <v>33</v>
      </c>
      <c r="X42" s="65" t="s">
        <v>33</v>
      </c>
      <c r="Y42" s="36">
        <v>-15.5</v>
      </c>
      <c r="Z42" s="15" t="s">
        <v>33</v>
      </c>
    </row>
    <row r="43" spans="1:26" ht="28.5" x14ac:dyDescent="0.25">
      <c r="A43" s="64" t="s">
        <v>95</v>
      </c>
      <c r="B43" s="65" t="s">
        <v>33</v>
      </c>
      <c r="C43" s="65" t="s">
        <v>33</v>
      </c>
      <c r="D43" s="65" t="s">
        <v>33</v>
      </c>
      <c r="E43" s="65" t="s">
        <v>33</v>
      </c>
      <c r="F43" s="65" t="s">
        <v>33</v>
      </c>
      <c r="G43" s="66">
        <v>0</v>
      </c>
      <c r="H43" s="47">
        <v>1</v>
      </c>
      <c r="I43" s="66">
        <v>2</v>
      </c>
      <c r="J43" s="47">
        <v>3</v>
      </c>
      <c r="K43" s="66">
        <v>4</v>
      </c>
      <c r="L43" s="47">
        <v>5</v>
      </c>
      <c r="M43" s="66">
        <v>6</v>
      </c>
      <c r="N43" s="47">
        <v>7</v>
      </c>
      <c r="O43" s="66">
        <v>8</v>
      </c>
      <c r="P43" s="47">
        <v>9</v>
      </c>
      <c r="Q43" s="66">
        <v>10</v>
      </c>
      <c r="R43" s="47">
        <v>11</v>
      </c>
      <c r="S43" s="66">
        <v>12</v>
      </c>
      <c r="T43" s="47">
        <v>13</v>
      </c>
      <c r="U43" s="66">
        <v>14</v>
      </c>
      <c r="V43" s="65" t="s">
        <v>33</v>
      </c>
      <c r="W43" s="20">
        <v>0</v>
      </c>
      <c r="X43" s="43" t="s">
        <v>33</v>
      </c>
      <c r="Y43" s="65" t="s">
        <v>33</v>
      </c>
      <c r="Z43" s="36">
        <v>-15.5</v>
      </c>
    </row>
    <row r="44" spans="1:26" ht="28.5" x14ac:dyDescent="0.25">
      <c r="A44" s="85" t="s">
        <v>56</v>
      </c>
      <c r="B44" s="41">
        <v>14</v>
      </c>
      <c r="C44" s="41">
        <v>13</v>
      </c>
      <c r="D44" s="41">
        <v>12</v>
      </c>
      <c r="E44" s="41">
        <v>11</v>
      </c>
      <c r="F44" s="41">
        <v>10</v>
      </c>
      <c r="G44" s="41">
        <v>9</v>
      </c>
      <c r="H44" s="41">
        <v>8</v>
      </c>
      <c r="I44" s="41">
        <v>7</v>
      </c>
      <c r="J44" s="41">
        <v>6</v>
      </c>
      <c r="K44" s="41">
        <v>5</v>
      </c>
      <c r="L44" s="41">
        <v>4</v>
      </c>
      <c r="M44" s="41">
        <v>3</v>
      </c>
      <c r="N44" s="41">
        <v>2</v>
      </c>
      <c r="O44" s="41">
        <v>1</v>
      </c>
      <c r="P44" s="41">
        <v>0</v>
      </c>
      <c r="Q44" s="15" t="s">
        <v>33</v>
      </c>
      <c r="R44" s="15" t="s">
        <v>33</v>
      </c>
      <c r="S44" s="15" t="s">
        <v>33</v>
      </c>
      <c r="T44" s="15" t="s">
        <v>33</v>
      </c>
      <c r="U44" s="15" t="s">
        <v>33</v>
      </c>
      <c r="V44" s="43" t="s">
        <v>33</v>
      </c>
      <c r="W44" s="65" t="s">
        <v>33</v>
      </c>
      <c r="X44" s="20">
        <v>0</v>
      </c>
      <c r="Y44" s="43" t="s">
        <v>33</v>
      </c>
      <c r="Z44" s="65" t="s">
        <v>33</v>
      </c>
    </row>
    <row r="45" spans="1:26" ht="28.5" x14ac:dyDescent="0.25">
      <c r="A45" s="64" t="s">
        <v>30</v>
      </c>
      <c r="B45" s="15" t="s">
        <v>33</v>
      </c>
      <c r="C45" s="15" t="s">
        <v>33</v>
      </c>
      <c r="D45" s="15" t="s">
        <v>33</v>
      </c>
      <c r="E45" s="49">
        <v>14</v>
      </c>
      <c r="F45" s="49">
        <v>13</v>
      </c>
      <c r="G45" s="49">
        <v>12</v>
      </c>
      <c r="H45" s="49">
        <v>11</v>
      </c>
      <c r="I45" s="49">
        <v>10</v>
      </c>
      <c r="J45" s="49">
        <v>9</v>
      </c>
      <c r="K45" s="49">
        <v>8</v>
      </c>
      <c r="L45" s="49">
        <v>7</v>
      </c>
      <c r="M45" s="49">
        <v>6</v>
      </c>
      <c r="N45" s="49">
        <v>5</v>
      </c>
      <c r="O45" s="49">
        <v>4</v>
      </c>
      <c r="P45" s="49">
        <v>3</v>
      </c>
      <c r="Q45" s="49">
        <v>2</v>
      </c>
      <c r="R45" s="49">
        <v>1</v>
      </c>
      <c r="S45" s="49">
        <v>0</v>
      </c>
      <c r="T45" s="15" t="s">
        <v>33</v>
      </c>
      <c r="U45" s="15" t="s">
        <v>33</v>
      </c>
      <c r="V45" s="36">
        <v>14.5</v>
      </c>
      <c r="W45" s="43" t="s">
        <v>33</v>
      </c>
      <c r="X45" s="65" t="s">
        <v>33</v>
      </c>
      <c r="Y45" s="66">
        <v>0</v>
      </c>
      <c r="Z45" s="43" t="s">
        <v>33</v>
      </c>
    </row>
    <row r="46" spans="1:26" ht="28.5" x14ac:dyDescent="0.25">
      <c r="A46" s="64" t="s">
        <v>92</v>
      </c>
      <c r="B46" s="15" t="s">
        <v>33</v>
      </c>
      <c r="C46" s="15" t="s">
        <v>33</v>
      </c>
      <c r="D46" s="15" t="s">
        <v>33</v>
      </c>
      <c r="E46" s="15" t="s">
        <v>33</v>
      </c>
      <c r="F46" s="15" t="s">
        <v>33</v>
      </c>
      <c r="G46" s="23">
        <v>14</v>
      </c>
      <c r="H46" s="23">
        <v>13</v>
      </c>
      <c r="I46" s="23">
        <v>12</v>
      </c>
      <c r="J46" s="23">
        <v>11</v>
      </c>
      <c r="K46" s="23">
        <v>10</v>
      </c>
      <c r="L46" s="23">
        <v>9</v>
      </c>
      <c r="M46" s="23">
        <v>8</v>
      </c>
      <c r="N46" s="23">
        <v>7</v>
      </c>
      <c r="O46" s="23">
        <v>6</v>
      </c>
      <c r="P46" s="23">
        <v>5</v>
      </c>
      <c r="Q46" s="23">
        <v>4</v>
      </c>
      <c r="R46" s="23">
        <v>3</v>
      </c>
      <c r="S46" s="23">
        <v>2</v>
      </c>
      <c r="T46" s="23">
        <v>1</v>
      </c>
      <c r="U46" s="23">
        <v>0</v>
      </c>
      <c r="V46" s="15" t="s">
        <v>33</v>
      </c>
      <c r="W46" s="36">
        <v>14.5</v>
      </c>
      <c r="X46" s="43" t="s">
        <v>33</v>
      </c>
      <c r="Y46" s="43" t="s">
        <v>33</v>
      </c>
      <c r="Z46" s="20">
        <v>0</v>
      </c>
    </row>
  </sheetData>
  <pageMargins left="0.70866141732283472" right="0.70866141732283472" top="0.74803149606299213" bottom="0.74803149606299213" header="0.31496062992125984" footer="0.31496062992125984"/>
  <pageSetup paperSize="9" scale="72" fitToWidth="2" fitToHeight="2" orientation="landscape" r:id="rId1"/>
  <colBreaks count="1" manualBreakCount="1">
    <brk id="12" max="4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10</vt:i4>
      </vt:variant>
    </vt:vector>
  </HeadingPairs>
  <TitlesOfParts>
    <vt:vector size="19" baseType="lpstr">
      <vt:lpstr>results</vt:lpstr>
      <vt:lpstr>Feuil8</vt:lpstr>
      <vt:lpstr>Feuil1</vt:lpstr>
      <vt:lpstr>results Base de données </vt:lpstr>
      <vt:lpstr>dil entiere</vt:lpstr>
      <vt:lpstr>répartition colonne F 1 Dil</vt:lpstr>
      <vt:lpstr>Feuil2</vt:lpstr>
      <vt:lpstr>répartition colonne F</vt:lpstr>
      <vt:lpstr>dilution(s) gap</vt:lpstr>
      <vt:lpstr>echelle1</vt:lpstr>
      <vt:lpstr>echelle2</vt:lpstr>
      <vt:lpstr>echelle3</vt:lpstr>
      <vt:lpstr>echelle4</vt:lpstr>
      <vt:lpstr>echelle5</vt:lpstr>
      <vt:lpstr>echelle6</vt:lpstr>
      <vt:lpstr>échelle7</vt:lpstr>
      <vt:lpstr>etest</vt:lpstr>
      <vt:lpstr>'dilution(s) gap'!Impression_des_titres</vt:lpstr>
      <vt:lpstr>'dilution(s) gap'!Zone_d_impression</vt:lpstr>
    </vt:vector>
  </TitlesOfParts>
  <Company>BioMerieux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CUTIVET Emilie</dc:creator>
  <cp:lastModifiedBy>BOUVIER Maxime</cp:lastModifiedBy>
  <cp:lastPrinted>2017-06-15T11:13:00Z</cp:lastPrinted>
  <dcterms:created xsi:type="dcterms:W3CDTF">2015-08-27T14:01:36Z</dcterms:created>
  <dcterms:modified xsi:type="dcterms:W3CDTF">2017-08-01T08:24:28Z</dcterms:modified>
</cp:coreProperties>
</file>