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705" yWindow="-90" windowWidth="15480" windowHeight="8175" tabRatio="882" firstSheet="1" activeTab="6"/>
  </bookViews>
  <sheets>
    <sheet name="Vierge" sheetId="14" state="hidden" r:id="rId1"/>
    <sheet name="Feuil1" sheetId="38" r:id="rId2"/>
    <sheet name="Feuil2" sheetId="37" r:id="rId3"/>
    <sheet name="Feuil3" sheetId="36" r:id="rId4"/>
    <sheet name="Feuil4" sheetId="35" r:id="rId5"/>
    <sheet name="Feuil5" sheetId="23" r:id="rId6"/>
    <sheet name="Cumulatif N5" sheetId="39" r:id="rId7"/>
  </sheets>
  <definedNames>
    <definedName name="_xlnm.Print_Area" localSheetId="1">Feuil1!$A$1:$T$23</definedName>
    <definedName name="_xlnm.Print_Area" localSheetId="2">Feuil2!$A$1:$T$23</definedName>
    <definedName name="_xlnm.Print_Area" localSheetId="3">Feuil3!$A$1:$T$23</definedName>
    <definedName name="_xlnm.Print_Area" localSheetId="4">Feuil4!$A$1:$T$23</definedName>
    <definedName name="_xlnm.Print_Area" localSheetId="5">Feuil5!$A$1:$T$23</definedName>
  </definedNames>
  <calcPr calcId="145621"/>
</workbook>
</file>

<file path=xl/calcChain.xml><?xml version="1.0" encoding="utf-8"?>
<calcChain xmlns="http://schemas.openxmlformats.org/spreadsheetml/2006/main">
  <c r="B17" i="39" l="1"/>
  <c r="S17" i="39"/>
  <c r="B3" i="39" l="1"/>
  <c r="H26" i="39"/>
  <c r="H25" i="39"/>
  <c r="H24" i="39"/>
  <c r="H23" i="39"/>
  <c r="C26" i="39"/>
  <c r="C25" i="39"/>
  <c r="C24" i="39"/>
  <c r="C22" i="39"/>
  <c r="C3" i="39"/>
  <c r="D3" i="39"/>
  <c r="E3" i="39"/>
  <c r="F3" i="39"/>
  <c r="G3" i="39"/>
  <c r="G4" i="39" s="1"/>
  <c r="G5" i="39" s="1"/>
  <c r="G6" i="39" s="1"/>
  <c r="G7" i="39" s="1"/>
  <c r="G8" i="39" s="1"/>
  <c r="G9" i="39" s="1"/>
  <c r="G10" i="39" s="1"/>
  <c r="G11" i="39" s="1"/>
  <c r="G12" i="39" s="1"/>
  <c r="G13" i="39" s="1"/>
  <c r="G14" i="39" s="1"/>
  <c r="H3" i="39"/>
  <c r="I3" i="39"/>
  <c r="J3" i="39"/>
  <c r="J4" i="39" s="1"/>
  <c r="J5" i="39" s="1"/>
  <c r="J6" i="39" s="1"/>
  <c r="J7" i="39" s="1"/>
  <c r="J8" i="39" s="1"/>
  <c r="J9" i="39" s="1"/>
  <c r="J10" i="39" s="1"/>
  <c r="J11" i="39" s="1"/>
  <c r="J12" i="39" s="1"/>
  <c r="J13" i="39" s="1"/>
  <c r="J14" i="39" s="1"/>
  <c r="K3" i="39"/>
  <c r="K4" i="39" s="1"/>
  <c r="K5" i="39" s="1"/>
  <c r="K6" i="39" s="1"/>
  <c r="K7" i="39" s="1"/>
  <c r="K8" i="39" s="1"/>
  <c r="K9" i="39" s="1"/>
  <c r="K10" i="39" s="1"/>
  <c r="K11" i="39" s="1"/>
  <c r="K12" i="39" s="1"/>
  <c r="K13" i="39" s="1"/>
  <c r="K14" i="39" s="1"/>
  <c r="M3" i="39"/>
  <c r="N3" i="39"/>
  <c r="O3" i="39"/>
  <c r="P3" i="39"/>
  <c r="Q3" i="39"/>
  <c r="S3" i="39"/>
  <c r="C4" i="39"/>
  <c r="E4" i="39"/>
  <c r="E5" i="39" s="1"/>
  <c r="E6" i="39" s="1"/>
  <c r="E7" i="39" s="1"/>
  <c r="E8" i="39" s="1"/>
  <c r="E9" i="39" s="1"/>
  <c r="E10" i="39" s="1"/>
  <c r="E11" i="39" s="1"/>
  <c r="E12" i="39" s="1"/>
  <c r="E13" i="39" s="1"/>
  <c r="E14" i="39" s="1"/>
  <c r="H4" i="39"/>
  <c r="H5" i="39" s="1"/>
  <c r="H6" i="39" s="1"/>
  <c r="H7" i="39" s="1"/>
  <c r="H8" i="39" s="1"/>
  <c r="H9" i="39" s="1"/>
  <c r="H10" i="39" s="1"/>
  <c r="H11" i="39" s="1"/>
  <c r="H12" i="39" s="1"/>
  <c r="H13" i="39" s="1"/>
  <c r="H14" i="39" s="1"/>
  <c r="M4" i="39"/>
  <c r="N4" i="39"/>
  <c r="N5" i="39" s="1"/>
  <c r="N6" i="39" s="1"/>
  <c r="N7" i="39" s="1"/>
  <c r="N8" i="39" s="1"/>
  <c r="N9" i="39" s="1"/>
  <c r="N10" i="39" s="1"/>
  <c r="N11" i="39" s="1"/>
  <c r="N12" i="39" s="1"/>
  <c r="N13" i="39" s="1"/>
  <c r="N14" i="39" s="1"/>
  <c r="P4" i="39"/>
  <c r="Q4" i="39"/>
  <c r="S4" i="39"/>
  <c r="C5" i="39"/>
  <c r="C6" i="39" s="1"/>
  <c r="C7" i="39" s="1"/>
  <c r="C8" i="39" s="1"/>
  <c r="C9" i="39" s="1"/>
  <c r="C10" i="39" s="1"/>
  <c r="C11" i="39" s="1"/>
  <c r="C12" i="39" s="1"/>
  <c r="C13" i="39" s="1"/>
  <c r="C14" i="39" s="1"/>
  <c r="M5" i="39"/>
  <c r="P5" i="39"/>
  <c r="Q5" i="39"/>
  <c r="S5" i="39"/>
  <c r="M6" i="39"/>
  <c r="M7" i="39" s="1"/>
  <c r="M8" i="39" s="1"/>
  <c r="M9" i="39" s="1"/>
  <c r="M10" i="39" s="1"/>
  <c r="M11" i="39" s="1"/>
  <c r="M12" i="39" s="1"/>
  <c r="M13" i="39" s="1"/>
  <c r="M14" i="39" s="1"/>
  <c r="P6" i="39"/>
  <c r="Q6" i="39"/>
  <c r="S6" i="39"/>
  <c r="S7" i="39" s="1"/>
  <c r="S8" i="39" s="1"/>
  <c r="S9" i="39" s="1"/>
  <c r="S10" i="39" s="1"/>
  <c r="S11" i="39" s="1"/>
  <c r="S12" i="39" s="1"/>
  <c r="S13" i="39" s="1"/>
  <c r="S14" i="39" s="1"/>
  <c r="P7" i="39"/>
  <c r="Q7" i="39"/>
  <c r="P8" i="39"/>
  <c r="Q8" i="39"/>
  <c r="P9" i="39"/>
  <c r="Q9" i="39"/>
  <c r="P10" i="39"/>
  <c r="Q10" i="39"/>
  <c r="P11" i="39"/>
  <c r="Q11" i="39"/>
  <c r="P12" i="39"/>
  <c r="Q12" i="39"/>
  <c r="P13" i="39"/>
  <c r="Q13" i="39"/>
  <c r="P14" i="39"/>
  <c r="Q14" i="39"/>
  <c r="C17" i="39"/>
  <c r="D17" i="39"/>
  <c r="E17" i="39"/>
  <c r="F17" i="39"/>
  <c r="G17" i="39"/>
  <c r="G20" i="39" s="1"/>
  <c r="H17" i="39"/>
  <c r="H20" i="39" s="1"/>
  <c r="I17" i="39"/>
  <c r="J17" i="39"/>
  <c r="K17" i="39"/>
  <c r="M17" i="39"/>
  <c r="M20" i="39" s="1"/>
  <c r="N17" i="39"/>
  <c r="O17" i="39"/>
  <c r="B18" i="39"/>
  <c r="C18" i="39"/>
  <c r="C20" i="39" s="1"/>
  <c r="D18" i="39"/>
  <c r="E18" i="39"/>
  <c r="F18" i="39"/>
  <c r="G18" i="39"/>
  <c r="H18" i="39"/>
  <c r="I18" i="39"/>
  <c r="J18" i="39"/>
  <c r="K18" i="39"/>
  <c r="M18" i="39"/>
  <c r="N18" i="39"/>
  <c r="O18" i="39"/>
  <c r="S18" i="39"/>
  <c r="J20" i="39"/>
  <c r="H22" i="39"/>
  <c r="C23" i="39"/>
  <c r="S17" i="23"/>
  <c r="N17" i="23"/>
  <c r="M17" i="23"/>
  <c r="K17" i="23"/>
  <c r="J17" i="23"/>
  <c r="H17" i="23"/>
  <c r="G17" i="23"/>
  <c r="E17" i="23"/>
  <c r="C17" i="23"/>
  <c r="B17" i="23"/>
  <c r="S17" i="35"/>
  <c r="N17" i="35"/>
  <c r="M17" i="35"/>
  <c r="K17" i="35"/>
  <c r="J17" i="35"/>
  <c r="H17" i="35"/>
  <c r="G17" i="35"/>
  <c r="E17" i="35"/>
  <c r="C17" i="35"/>
  <c r="B17" i="35"/>
  <c r="S17" i="36"/>
  <c r="N17" i="36"/>
  <c r="M17" i="36"/>
  <c r="K17" i="36"/>
  <c r="J17" i="36"/>
  <c r="H17" i="36"/>
  <c r="G17" i="36"/>
  <c r="E17" i="36"/>
  <c r="C17" i="36"/>
  <c r="B17" i="36"/>
  <c r="S17" i="37"/>
  <c r="N17" i="37"/>
  <c r="M17" i="37"/>
  <c r="K17" i="37"/>
  <c r="J17" i="37"/>
  <c r="H17" i="37"/>
  <c r="G17" i="37"/>
  <c r="E17" i="37"/>
  <c r="C17" i="37"/>
  <c r="B17" i="37"/>
  <c r="S17" i="38"/>
  <c r="N17" i="38"/>
  <c r="M17" i="38"/>
  <c r="K17" i="38"/>
  <c r="J17" i="38"/>
  <c r="H17" i="38"/>
  <c r="G17" i="38"/>
  <c r="E17" i="38"/>
  <c r="C17" i="38"/>
  <c r="B17" i="38"/>
  <c r="N20" i="39" l="1"/>
  <c r="E20" i="39"/>
  <c r="H27" i="39"/>
  <c r="S20" i="39" s="1"/>
  <c r="C27" i="39"/>
  <c r="B20" i="39" s="1"/>
  <c r="S20" i="38"/>
  <c r="N20" i="38"/>
  <c r="M20" i="38"/>
  <c r="J20" i="38"/>
  <c r="H20" i="38"/>
  <c r="G20" i="38"/>
  <c r="E20" i="38"/>
  <c r="C20" i="38"/>
  <c r="B20" i="38"/>
  <c r="S20" i="37"/>
  <c r="N20" i="37"/>
  <c r="M20" i="37"/>
  <c r="J20" i="37"/>
  <c r="H20" i="37"/>
  <c r="G20" i="37"/>
  <c r="E20" i="37"/>
  <c r="C20" i="37"/>
  <c r="B20" i="37"/>
  <c r="S20" i="36"/>
  <c r="N20" i="36"/>
  <c r="M20" i="36"/>
  <c r="J20" i="36"/>
  <c r="H20" i="36"/>
  <c r="G20" i="36"/>
  <c r="E20" i="36"/>
  <c r="C20" i="36"/>
  <c r="B20" i="36"/>
  <c r="S20" i="35"/>
  <c r="N20" i="35"/>
  <c r="M20" i="35"/>
  <c r="J20" i="35"/>
  <c r="H20" i="35"/>
  <c r="G20" i="35"/>
  <c r="E20" i="35"/>
  <c r="C20" i="35"/>
  <c r="B20" i="35"/>
  <c r="S20" i="23" l="1"/>
  <c r="N20" i="23"/>
  <c r="M20" i="23"/>
  <c r="J20" i="23"/>
  <c r="H20" i="23"/>
  <c r="G20" i="23"/>
  <c r="E20" i="23"/>
  <c r="C20" i="23"/>
  <c r="B20" i="23"/>
</calcChain>
</file>

<file path=xl/comments1.xml><?xml version="1.0" encoding="utf-8"?>
<comments xmlns="http://schemas.openxmlformats.org/spreadsheetml/2006/main">
  <authors>
    <author>Louise Michaud</author>
  </authors>
  <commentList>
    <comment ref="G34" authorId="0">
      <text>
        <r>
          <rPr>
            <b/>
            <sz val="9"/>
            <color indexed="81"/>
            <rFont val="Tahoma"/>
            <family val="2"/>
          </rPr>
          <t>Louise Michaud: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<sst xmlns="http://schemas.openxmlformats.org/spreadsheetml/2006/main" count="141" uniqueCount="33">
  <si>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</si>
  <si>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</si>
  <si>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</si>
  <si>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</si>
  <si>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</si>
  <si>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</si>
  <si>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</si>
  <si>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</si>
  <si>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</si>
  <si>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</si>
  <si>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</si>
  <si>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Réalisé</t>
  </si>
  <si>
    <t>Échéance</t>
  </si>
  <si>
    <t>Indicateurs</t>
  </si>
  <si>
    <t>Actions prioritaires</t>
  </si>
  <si>
    <t>Stratégies</t>
  </si>
  <si>
    <t>MOBILISATION ET RESSOURCES HUMAINES</t>
  </si>
  <si>
    <t>EXCÉDENT ET EFFICACITÉ</t>
  </si>
  <si>
    <t>Resp.</t>
  </si>
  <si>
    <t>SERVICE - EXCELLENCE DE L'EXPÉRIENCE MEMBRE CLIENT</t>
  </si>
  <si>
    <t>TOTAL</t>
  </si>
  <si>
    <t>MOIS</t>
  </si>
  <si>
    <t>AOUT</t>
  </si>
  <si>
    <t>OBJECTIF ANNUEL</t>
  </si>
  <si>
    <t>% ATTEINTE OBJECTIF ANNUEL</t>
  </si>
  <si>
    <t xml:space="preserve"> </t>
  </si>
  <si>
    <t>N/A</t>
  </si>
  <si>
    <t>Total</t>
  </si>
  <si>
    <t>Feuil1</t>
  </si>
  <si>
    <t>Feuil2</t>
  </si>
  <si>
    <t>Feuil3</t>
  </si>
  <si>
    <t>Feuil4</t>
  </si>
  <si>
    <t>Feuil5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</si>
</sst>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164" formatCode="#,##0\ &quot;$&quot;"/>
    <numFmt numFmtId="165" formatCode="_ * #,##0_)\ &quot;$&quot;_ ;_ * \(#,##0\)\ &quot;$&quot;_ ;_ * &quot;-&quot;??_)\ &quot;$&quot;_ ;_ @_ "/>
  </numFmts>
  <fonts count="30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9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8"/>
      <color theme="1"/>
      <name val="Calibri"/>
      <family val="2"/>
      <scheme val="minor"/>
    </font>
    <font>
      <b/>
      <i/>
      <sz val="8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1" fillId="0" borderId="0"/>
    <xf numFmtId="0" fontId="1" fillId="0" borderId="0"/>
    <xf numFmtId="44" fontId="1" fillId="0" borderId="0" applyFont="0" applyFill="0" applyBorder="0" applyAlignment="0" applyProtection="0"/>
    <xf numFmtId="44" fontId="18" fillId="0" borderId="0" applyFont="0" applyFill="0" applyBorder="0" applyAlignment="0" applyProtection="0"/>
    <xf numFmtId="9" fontId="18" fillId="0" borderId="0" applyFont="0" applyFill="0" applyBorder="0" applyAlignment="0" applyProtection="0"/>
  </cellStyleXfs>
  <cellXfs count="130">
    <xf numFmtId="0" fontId="0" fillId="0" borderId="0" xfId="0"/>
    <xf numFmtId="0" fontId="6" fillId="2" borderId="0" xfId="0" applyFont="1" applyFill="1"/>
    <xf numFmtId="0" fontId="7" fillId="2" borderId="0" xfId="0" applyFont="1" applyFill="1"/>
    <xf numFmtId="0" fontId="7" fillId="2" borderId="0" xfId="0" applyFont="1" applyFill="1" applyAlignment="1">
      <alignment vertical="center"/>
    </xf>
    <xf numFmtId="0" fontId="9" fillId="2" borderId="0" xfId="0" applyFont="1" applyFill="1"/>
    <xf numFmtId="0" fontId="0" fillId="0" borderId="1" xfId="0" applyBorder="1"/>
    <xf numFmtId="0" fontId="5" fillId="0" borderId="0" xfId="0" applyFont="1" applyBorder="1" applyAlignment="1">
      <alignment horizontal="center"/>
    </xf>
    <xf numFmtId="0" fontId="7" fillId="2" borderId="1" xfId="0" applyFont="1" applyFill="1" applyBorder="1" applyAlignment="1">
      <alignment vertical="center"/>
    </xf>
    <xf numFmtId="0" fontId="7" fillId="2" borderId="1" xfId="0" applyFont="1" applyFill="1" applyBorder="1"/>
    <xf numFmtId="0" fontId="6" fillId="2" borderId="1" xfId="0" applyFont="1" applyFill="1" applyBorder="1"/>
    <xf numFmtId="0" fontId="3" fillId="0" borderId="0" xfId="0" applyFont="1"/>
    <xf numFmtId="0" fontId="12" fillId="0" borderId="0" xfId="0" applyFont="1" applyAlignment="1">
      <alignment horizont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164" fontId="8" fillId="0" borderId="0" xfId="0" applyNumberFormat="1" applyFont="1" applyFill="1" applyBorder="1" applyAlignment="1">
      <alignment horizontal="center" vertical="center" wrapText="1"/>
    </xf>
    <xf numFmtId="164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/>
    </xf>
    <xf numFmtId="0" fontId="17" fillId="0" borderId="2" xfId="0" applyFont="1" applyFill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19" fillId="3" borderId="1" xfId="0" applyFont="1" applyFill="1" applyBorder="1" applyAlignment="1">
      <alignment horizontal="center" vertical="center"/>
    </xf>
    <xf numFmtId="0" fontId="19" fillId="3" borderId="5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19" fillId="0" borderId="0" xfId="0" applyFont="1"/>
    <xf numFmtId="0" fontId="20" fillId="3" borderId="1" xfId="0" applyFont="1" applyFill="1" applyBorder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0" fontId="12" fillId="0" borderId="0" xfId="0" applyFont="1" applyFill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0" fontId="21" fillId="0" borderId="2" xfId="0" applyFont="1" applyBorder="1" applyAlignment="1">
      <alignment horizontal="center" vertical="center" wrapText="1"/>
    </xf>
    <xf numFmtId="0" fontId="22" fillId="0" borderId="2" xfId="0" applyFont="1" applyFill="1" applyBorder="1" applyAlignment="1">
      <alignment horizontal="center" vertical="center"/>
    </xf>
    <xf numFmtId="0" fontId="16" fillId="2" borderId="0" xfId="0" applyFont="1" applyFill="1" applyAlignment="1">
      <alignment horizontal="center" vertical="center" wrapText="1"/>
    </xf>
    <xf numFmtId="0" fontId="21" fillId="0" borderId="2" xfId="0" applyFont="1" applyBorder="1" applyAlignment="1">
      <alignment horizontal="center" vertical="center"/>
    </xf>
    <xf numFmtId="0" fontId="23" fillId="0" borderId="3" xfId="0" applyFont="1" applyFill="1" applyBorder="1" applyAlignment="1">
      <alignment horizontal="center" vertical="center" wrapText="1"/>
    </xf>
    <xf numFmtId="0" fontId="23" fillId="0" borderId="3" xfId="0" applyFont="1" applyBorder="1" applyAlignment="1">
      <alignment horizontal="center" vertical="center" wrapText="1"/>
    </xf>
    <xf numFmtId="0" fontId="23" fillId="0" borderId="4" xfId="0" applyFont="1" applyBorder="1" applyAlignment="1">
      <alignment horizontal="center" vertical="center" wrapText="1"/>
    </xf>
    <xf numFmtId="44" fontId="23" fillId="0" borderId="0" xfId="4" applyFont="1" applyBorder="1" applyAlignment="1">
      <alignment horizontal="center" vertical="center" wrapText="1"/>
    </xf>
    <xf numFmtId="44" fontId="23" fillId="0" borderId="3" xfId="4" applyFont="1" applyBorder="1" applyAlignment="1">
      <alignment horizontal="center" vertical="center" wrapText="1"/>
    </xf>
    <xf numFmtId="164" fontId="24" fillId="0" borderId="3" xfId="0" applyNumberFormat="1" applyFont="1" applyFill="1" applyBorder="1" applyAlignment="1">
      <alignment horizontal="center" vertical="center" wrapText="1"/>
    </xf>
    <xf numFmtId="0" fontId="24" fillId="0" borderId="4" xfId="0" applyFont="1" applyFill="1" applyBorder="1" applyAlignment="1">
      <alignment horizontal="center" vertical="center" wrapText="1"/>
    </xf>
    <xf numFmtId="0" fontId="24" fillId="0" borderId="1" xfId="0" applyNumberFormat="1" applyFont="1" applyFill="1" applyBorder="1" applyAlignment="1">
      <alignment horizontal="center" vertical="center" wrapText="1"/>
    </xf>
    <xf numFmtId="44" fontId="24" fillId="0" borderId="1" xfId="4" applyFont="1" applyFill="1" applyBorder="1" applyAlignment="1">
      <alignment horizontal="center" vertical="center" wrapText="1"/>
    </xf>
    <xf numFmtId="0" fontId="24" fillId="0" borderId="3" xfId="0" applyFont="1" applyFill="1" applyBorder="1" applyAlignment="1">
      <alignment horizontal="center" vertical="center" wrapText="1"/>
    </xf>
    <xf numFmtId="0" fontId="24" fillId="0" borderId="1" xfId="0" applyFont="1" applyFill="1" applyBorder="1" applyAlignment="1">
      <alignment horizontal="center" vertical="center" wrapText="1"/>
    </xf>
    <xf numFmtId="10" fontId="19" fillId="0" borderId="0" xfId="0" applyNumberFormat="1" applyFont="1" applyBorder="1" applyAlignment="1">
      <alignment horizontal="center" vertical="center" wrapText="1"/>
    </xf>
    <xf numFmtId="164" fontId="20" fillId="0" borderId="1" xfId="0" applyNumberFormat="1" applyFont="1" applyFill="1" applyBorder="1" applyAlignment="1">
      <alignment horizontal="center" vertical="center" wrapText="1"/>
    </xf>
    <xf numFmtId="164" fontId="25" fillId="0" borderId="3" xfId="0" applyNumberFormat="1" applyFont="1" applyFill="1" applyBorder="1" applyAlignment="1">
      <alignment horizontal="center" vertical="center" wrapText="1"/>
    </xf>
    <xf numFmtId="0" fontId="25" fillId="0" borderId="4" xfId="0" applyFont="1" applyFill="1" applyBorder="1" applyAlignment="1">
      <alignment horizontal="center" vertical="center" wrapText="1"/>
    </xf>
    <xf numFmtId="0" fontId="20" fillId="0" borderId="1" xfId="0" applyNumberFormat="1" applyFont="1" applyFill="1" applyBorder="1" applyAlignment="1">
      <alignment horizontal="center" vertical="center" wrapText="1"/>
    </xf>
    <xf numFmtId="0" fontId="25" fillId="0" borderId="3" xfId="0" applyFont="1" applyFill="1" applyBorder="1" applyAlignment="1">
      <alignment horizontal="center" vertical="center" wrapText="1"/>
    </xf>
    <xf numFmtId="0" fontId="19" fillId="0" borderId="0" xfId="0" applyFont="1" applyBorder="1" applyAlignment="1">
      <alignment horizontal="center" vertical="center" wrapText="1"/>
    </xf>
    <xf numFmtId="0" fontId="26" fillId="0" borderId="0" xfId="0" applyFont="1" applyFill="1" applyBorder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164" fontId="24" fillId="0" borderId="1" xfId="4" applyNumberFormat="1" applyFont="1" applyFill="1" applyBorder="1" applyAlignment="1">
      <alignment horizontal="center" vertical="center" wrapText="1"/>
    </xf>
    <xf numFmtId="164" fontId="24" fillId="0" borderId="6" xfId="4" applyNumberFormat="1" applyFont="1" applyFill="1" applyBorder="1" applyAlignment="1">
      <alignment horizontal="center" vertical="center" wrapText="1"/>
    </xf>
    <xf numFmtId="9" fontId="23" fillId="0" borderId="3" xfId="5" applyFont="1" applyBorder="1" applyAlignment="1">
      <alignment horizontal="center" vertical="center" wrapText="1"/>
    </xf>
    <xf numFmtId="9" fontId="24" fillId="0" borderId="1" xfId="5" applyFont="1" applyFill="1" applyBorder="1" applyAlignment="1">
      <alignment horizontal="center" vertical="center" wrapText="1"/>
    </xf>
    <xf numFmtId="9" fontId="8" fillId="0" borderId="0" xfId="5" applyFont="1" applyFill="1" applyBorder="1" applyAlignment="1">
      <alignment horizontal="center" vertical="center" wrapText="1"/>
    </xf>
    <xf numFmtId="9" fontId="20" fillId="0" borderId="1" xfId="5" applyFont="1" applyFill="1" applyBorder="1" applyAlignment="1">
      <alignment horizontal="center" vertical="center" wrapText="1"/>
    </xf>
    <xf numFmtId="9" fontId="24" fillId="0" borderId="1" xfId="5" applyNumberFormat="1" applyFont="1" applyFill="1" applyBorder="1" applyAlignment="1">
      <alignment horizontal="center" vertical="center" wrapText="1"/>
    </xf>
    <xf numFmtId="9" fontId="10" fillId="0" borderId="0" xfId="5" applyNumberFormat="1" applyFont="1" applyFill="1" applyBorder="1" applyAlignment="1">
      <alignment horizontal="center" vertical="center" wrapText="1"/>
    </xf>
    <xf numFmtId="9" fontId="25" fillId="0" borderId="1" xfId="5" applyNumberFormat="1" applyFont="1" applyFill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 vertical="center" wrapText="1"/>
    </xf>
    <xf numFmtId="0" fontId="27" fillId="0" borderId="1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vertical="center"/>
    </xf>
    <xf numFmtId="164" fontId="24" fillId="0" borderId="1" xfId="0" applyNumberFormat="1" applyFont="1" applyFill="1" applyBorder="1" applyAlignment="1">
      <alignment horizontal="center" vertical="center" wrapText="1"/>
    </xf>
    <xf numFmtId="165" fontId="24" fillId="0" borderId="1" xfId="4" applyNumberFormat="1" applyFont="1" applyFill="1" applyBorder="1" applyAlignment="1">
      <alignment horizontal="center" vertical="center" wrapText="1"/>
    </xf>
    <xf numFmtId="164" fontId="0" fillId="0" borderId="0" xfId="0" applyNumberFormat="1"/>
    <xf numFmtId="0" fontId="12" fillId="2" borderId="0" xfId="0" applyFont="1" applyFill="1" applyAlignment="1">
      <alignment horizontal="center" vertical="center" wrapText="1"/>
    </xf>
    <xf numFmtId="0" fontId="19" fillId="0" borderId="1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0" fillId="0" borderId="0" xfId="0" applyBorder="1"/>
    <xf numFmtId="0" fontId="12" fillId="0" borderId="5" xfId="0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7" xfId="0" applyBorder="1"/>
    <xf numFmtId="0" fontId="0" fillId="0" borderId="10" xfId="0" applyBorder="1"/>
    <xf numFmtId="0" fontId="0" fillId="0" borderId="14" xfId="0" applyBorder="1"/>
    <xf numFmtId="164" fontId="0" fillId="0" borderId="1" xfId="0" applyNumberFormat="1" applyBorder="1" applyAlignment="1">
      <alignment vertical="center"/>
    </xf>
    <xf numFmtId="164" fontId="0" fillId="0" borderId="4" xfId="0" applyNumberFormat="1" applyBorder="1" applyAlignment="1">
      <alignment vertical="center"/>
    </xf>
    <xf numFmtId="0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9" fontId="0" fillId="0" borderId="1" xfId="5" applyFont="1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9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3" fillId="0" borderId="15" xfId="0" applyFont="1" applyFill="1" applyBorder="1" applyAlignment="1">
      <alignment horizontal="center"/>
    </xf>
    <xf numFmtId="0" fontId="3" fillId="0" borderId="15" xfId="0" applyFont="1" applyBorder="1" applyAlignment="1">
      <alignment horizontal="center"/>
    </xf>
    <xf numFmtId="164" fontId="3" fillId="0" borderId="1" xfId="0" applyNumberFormat="1" applyFont="1" applyBorder="1" applyAlignment="1">
      <alignment vertical="center"/>
    </xf>
    <xf numFmtId="164" fontId="3" fillId="0" borderId="4" xfId="0" applyNumberFormat="1" applyFont="1" applyBorder="1" applyAlignment="1">
      <alignment vertical="center"/>
    </xf>
    <xf numFmtId="0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9" fontId="3" fillId="0" borderId="1" xfId="5" applyFont="1" applyBorder="1" applyAlignment="1">
      <alignment vertical="center"/>
    </xf>
    <xf numFmtId="0" fontId="24" fillId="0" borderId="1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24" fillId="0" borderId="3" xfId="0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19" fillId="0" borderId="3" xfId="0" applyFont="1" applyFill="1" applyBorder="1" applyAlignment="1">
      <alignment horizontal="center" vertical="center"/>
    </xf>
    <xf numFmtId="0" fontId="24" fillId="0" borderId="9" xfId="0" applyFont="1" applyFill="1" applyBorder="1" applyAlignment="1">
      <alignment horizontal="center" vertical="center"/>
    </xf>
    <xf numFmtId="0" fontId="19" fillId="0" borderId="9" xfId="0" applyFont="1" applyFill="1" applyBorder="1" applyAlignment="1">
      <alignment horizontal="center" vertical="center"/>
    </xf>
    <xf numFmtId="10" fontId="19" fillId="0" borderId="1" xfId="0" applyNumberFormat="1" applyFont="1" applyBorder="1" applyAlignment="1">
      <alignment horizontal="center" vertical="center" wrapText="1"/>
    </xf>
    <xf numFmtId="9" fontId="19" fillId="0" borderId="1" xfId="0" applyNumberFormat="1" applyFont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/>
    </xf>
    <xf numFmtId="10" fontId="19" fillId="0" borderId="4" xfId="0" applyNumberFormat="1" applyFont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center"/>
    </xf>
    <xf numFmtId="0" fontId="19" fillId="0" borderId="14" xfId="0" applyFont="1" applyBorder="1"/>
    <xf numFmtId="0" fontId="0" fillId="0" borderId="14" xfId="0" applyBorder="1" applyAlignment="1">
      <alignment vertical="center"/>
    </xf>
    <xf numFmtId="0" fontId="12" fillId="2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2" fillId="2" borderId="5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16" fillId="2" borderId="5" xfId="0" applyFont="1" applyFill="1" applyBorder="1" applyAlignment="1">
      <alignment horizontal="center" vertical="center" wrapText="1"/>
    </xf>
    <xf numFmtId="0" fontId="16" fillId="2" borderId="8" xfId="0" applyFont="1" applyFill="1" applyBorder="1" applyAlignment="1">
      <alignment horizontal="center" vertical="center" wrapText="1"/>
    </xf>
    <xf numFmtId="0" fontId="12" fillId="2" borderId="11" xfId="0" applyFont="1" applyFill="1" applyBorder="1" applyAlignment="1">
      <alignment horizontal="center" vertical="center" wrapText="1"/>
    </xf>
    <xf numFmtId="0" fontId="12" fillId="2" borderId="6" xfId="0" applyFont="1" applyFill="1" applyBorder="1" applyAlignment="1">
      <alignment horizontal="center" vertical="center" wrapText="1"/>
    </xf>
    <xf numFmtId="0" fontId="12" fillId="2" borderId="12" xfId="0" applyFont="1" applyFill="1" applyBorder="1" applyAlignment="1">
      <alignment horizontal="center" vertical="center" wrapText="1"/>
    </xf>
    <xf numFmtId="0" fontId="12" fillId="2" borderId="13" xfId="0" applyFont="1" applyFill="1" applyBorder="1" applyAlignment="1">
      <alignment horizontal="center" vertical="center" wrapText="1"/>
    </xf>
  </cellXfs>
  <cellStyles count="6">
    <cellStyle name="Monétaire" xfId="4" builtinId="4"/>
    <cellStyle name="Monétaire 2" xfId="3"/>
    <cellStyle name="Normal" xfId="0" builtinId="0"/>
    <cellStyle name="Normal 2" xfId="1"/>
    <cellStyle name="Normal 3" xfId="2"/>
    <cellStyle name="Pourcentage" xfId="5" builtinId="5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CCCC00"/>
      <rgbColor rgb="00FFFF00"/>
      <rgbColor rgb="00CC9900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externalLinkPath" Target="file:///\\S6925\Usagers$\det9539\Mes%20Documents\$B$4+'Carole%20Fortin'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F47"/>
  <sheetViews>
    <sheetView workbookViewId="0">
      <selection activeCell="A19" sqref="A19"/>
    </sheetView>
  </sheetViews>
  <sheetFormatPr baseColWidth="10" defaultRowHeight="15" x14ac:dyDescent="0.25"/>
  <cols>
    <col min="1" max="1" width="46.7109375" customWidth="1"/>
    <col min="2" max="2" width="42" customWidth="1"/>
    <col min="3" max="3" width="35.85546875" customWidth="1"/>
  </cols>
  <sheetData>
    <row r="4" spans="1:6" ht="15.75" x14ac:dyDescent="0.25">
      <c r="A4" s="3" t="s">
        <v>19</v>
      </c>
      <c r="B4" s="4"/>
      <c r="C4" s="4"/>
      <c r="D4" s="4"/>
      <c r="E4" s="4"/>
      <c r="F4" s="4"/>
    </row>
    <row r="5" spans="1:6" ht="15.75" x14ac:dyDescent="0.25">
      <c r="A5" s="6" t="s">
        <v>15</v>
      </c>
      <c r="B5" s="6" t="s">
        <v>14</v>
      </c>
      <c r="C5" s="6" t="s">
        <v>13</v>
      </c>
      <c r="D5" s="6" t="s">
        <v>12</v>
      </c>
      <c r="E5" s="6" t="s">
        <v>18</v>
      </c>
      <c r="F5" s="6" t="s">
        <v>11</v>
      </c>
    </row>
    <row r="6" spans="1:6" ht="18.95" customHeight="1" x14ac:dyDescent="0.25">
      <c r="A6" s="5"/>
      <c r="B6" s="5"/>
      <c r="C6" s="5"/>
      <c r="D6" s="5"/>
      <c r="E6" s="5"/>
      <c r="F6" s="5"/>
    </row>
    <row r="7" spans="1:6" ht="18.95" customHeight="1" x14ac:dyDescent="0.25">
      <c r="A7" s="5"/>
      <c r="B7" s="5"/>
      <c r="C7" s="5"/>
      <c r="D7" s="5"/>
      <c r="E7" s="5"/>
      <c r="F7" s="5"/>
    </row>
    <row r="8" spans="1:6" ht="18.95" customHeight="1" x14ac:dyDescent="0.25">
      <c r="A8" s="5"/>
      <c r="B8" s="5"/>
      <c r="C8" s="5"/>
      <c r="D8" s="5"/>
      <c r="E8" s="5"/>
      <c r="F8" s="5"/>
    </row>
    <row r="9" spans="1:6" ht="18.95" customHeight="1" x14ac:dyDescent="0.25">
      <c r="A9" s="5"/>
      <c r="B9" s="5"/>
      <c r="C9" s="5"/>
      <c r="D9" s="5"/>
      <c r="E9" s="5"/>
      <c r="F9" s="5"/>
    </row>
    <row r="10" spans="1:6" ht="18.95" customHeight="1" x14ac:dyDescent="0.25">
      <c r="A10" s="5"/>
      <c r="B10" s="5"/>
      <c r="C10" s="5"/>
      <c r="D10" s="5"/>
      <c r="E10" s="5"/>
      <c r="F10" s="5"/>
    </row>
    <row r="11" spans="1:6" ht="18.95" customHeight="1" x14ac:dyDescent="0.25">
      <c r="A11" s="5"/>
      <c r="B11" s="5"/>
      <c r="C11" s="5"/>
      <c r="D11" s="5"/>
      <c r="E11" s="5"/>
      <c r="F11" s="5"/>
    </row>
    <row r="12" spans="1:6" ht="18.95" customHeight="1" x14ac:dyDescent="0.25">
      <c r="A12" s="5"/>
      <c r="B12" s="5"/>
      <c r="C12" s="5"/>
      <c r="D12" s="5"/>
      <c r="E12" s="5"/>
      <c r="F12" s="5"/>
    </row>
    <row r="13" spans="1:6" ht="18.95" customHeight="1" x14ac:dyDescent="0.25">
      <c r="A13" s="5"/>
      <c r="B13" s="5"/>
      <c r="C13" s="5"/>
      <c r="D13" s="5"/>
      <c r="E13" s="5"/>
      <c r="F13" s="5"/>
    </row>
    <row r="14" spans="1:6" ht="18.95" customHeight="1" x14ac:dyDescent="0.25">
      <c r="A14" s="5"/>
      <c r="B14" s="5"/>
      <c r="C14" s="5"/>
      <c r="D14" s="5"/>
      <c r="E14" s="5"/>
      <c r="F14" s="5"/>
    </row>
    <row r="15" spans="1:6" ht="15.75" x14ac:dyDescent="0.25">
      <c r="A15" s="7" t="s">
        <v>16</v>
      </c>
      <c r="B15" s="8"/>
      <c r="C15" s="8"/>
      <c r="D15" s="8"/>
      <c r="E15" s="8"/>
      <c r="F15" s="9"/>
    </row>
    <row r="16" spans="1:6" ht="15.75" x14ac:dyDescent="0.25">
      <c r="A16" s="6" t="s">
        <v>15</v>
      </c>
      <c r="B16" s="6" t="s">
        <v>14</v>
      </c>
      <c r="C16" s="6" t="s">
        <v>13</v>
      </c>
      <c r="D16" s="6" t="s">
        <v>12</v>
      </c>
      <c r="E16" s="6" t="s">
        <v>18</v>
      </c>
      <c r="F16" s="6" t="s">
        <v>11</v>
      </c>
    </row>
    <row r="17" spans="1:6" ht="18.95" customHeight="1" x14ac:dyDescent="0.25">
      <c r="A17" s="5"/>
      <c r="B17" s="5"/>
      <c r="C17" s="5"/>
      <c r="D17" s="5"/>
      <c r="E17" s="5"/>
      <c r="F17" s="5"/>
    </row>
    <row r="18" spans="1:6" ht="18.95" customHeight="1" x14ac:dyDescent="0.25">
      <c r="A18" s="5"/>
      <c r="B18" s="5"/>
      <c r="C18" s="5"/>
      <c r="D18" s="5"/>
      <c r="E18" s="5"/>
      <c r="F18" s="5"/>
    </row>
    <row r="19" spans="1:6" ht="18.95" customHeight="1" x14ac:dyDescent="0.25">
      <c r="A19" s="5"/>
      <c r="B19" s="5"/>
      <c r="C19" s="5"/>
      <c r="D19" s="5"/>
      <c r="E19" s="5"/>
      <c r="F19" s="5"/>
    </row>
    <row r="20" spans="1:6" ht="18.95" customHeight="1" x14ac:dyDescent="0.25">
      <c r="A20" s="5"/>
      <c r="B20" s="5"/>
      <c r="C20" s="5"/>
      <c r="D20" s="5"/>
      <c r="E20" s="5"/>
      <c r="F20" s="5"/>
    </row>
    <row r="21" spans="1:6" ht="18.95" customHeight="1" x14ac:dyDescent="0.25">
      <c r="A21" s="5"/>
      <c r="B21" s="5"/>
      <c r="C21" s="5"/>
      <c r="D21" s="5"/>
      <c r="E21" s="5"/>
      <c r="F21" s="5"/>
    </row>
    <row r="22" spans="1:6" ht="18.95" customHeight="1" x14ac:dyDescent="0.25">
      <c r="A22" s="5"/>
      <c r="B22" s="5"/>
      <c r="C22" s="5"/>
      <c r="D22" s="5"/>
      <c r="E22" s="5"/>
      <c r="F22" s="5"/>
    </row>
    <row r="23" spans="1:6" ht="18.95" customHeight="1" x14ac:dyDescent="0.25">
      <c r="A23" s="5"/>
      <c r="B23" s="5"/>
      <c r="C23" s="5"/>
      <c r="D23" s="5"/>
      <c r="E23" s="5"/>
      <c r="F23" s="5"/>
    </row>
    <row r="24" spans="1:6" ht="18.95" customHeight="1" x14ac:dyDescent="0.25">
      <c r="A24" s="5"/>
      <c r="B24" s="5"/>
      <c r="C24" s="5"/>
      <c r="D24" s="5"/>
      <c r="E24" s="5"/>
      <c r="F24" s="5"/>
    </row>
    <row r="25" spans="1:6" ht="18.95" customHeight="1" x14ac:dyDescent="0.25">
      <c r="A25" s="5"/>
      <c r="B25" s="5"/>
      <c r="C25" s="5"/>
      <c r="D25" s="5"/>
      <c r="E25" s="5"/>
      <c r="F25" s="5"/>
    </row>
    <row r="26" spans="1:6" ht="18.95" customHeight="1" x14ac:dyDescent="0.25">
      <c r="A26" s="5"/>
      <c r="B26" s="5"/>
      <c r="C26" s="5"/>
      <c r="D26" s="5"/>
      <c r="E26" s="5"/>
      <c r="F26" s="5"/>
    </row>
    <row r="27" spans="1:6" ht="15.75" x14ac:dyDescent="0.25">
      <c r="A27" s="3" t="s">
        <v>17</v>
      </c>
      <c r="B27" s="2"/>
      <c r="C27" s="2"/>
      <c r="D27" s="2"/>
      <c r="E27" s="2"/>
      <c r="F27" s="2"/>
    </row>
    <row r="28" spans="1:6" ht="15.75" x14ac:dyDescent="0.25">
      <c r="A28" s="6" t="s">
        <v>15</v>
      </c>
      <c r="B28" s="6" t="s">
        <v>14</v>
      </c>
      <c r="C28" s="6" t="s">
        <v>13</v>
      </c>
      <c r="D28" s="6" t="s">
        <v>12</v>
      </c>
      <c r="E28" s="6" t="s">
        <v>18</v>
      </c>
      <c r="F28" s="6" t="s">
        <v>11</v>
      </c>
    </row>
    <row r="29" spans="1:6" ht="18.95" customHeight="1" x14ac:dyDescent="0.25">
      <c r="A29" s="5"/>
      <c r="B29" s="5"/>
      <c r="C29" s="5"/>
      <c r="D29" s="5"/>
      <c r="E29" s="5"/>
      <c r="F29" s="5"/>
    </row>
    <row r="30" spans="1:6" ht="18.95" customHeight="1" x14ac:dyDescent="0.25">
      <c r="A30" s="5"/>
      <c r="B30" s="5"/>
      <c r="C30" s="5"/>
      <c r="D30" s="5"/>
      <c r="E30" s="5"/>
      <c r="F30" s="5"/>
    </row>
    <row r="31" spans="1:6" ht="18.95" customHeight="1" x14ac:dyDescent="0.25">
      <c r="A31" s="5"/>
      <c r="B31" s="5"/>
      <c r="C31" s="5"/>
      <c r="D31" s="5"/>
      <c r="E31" s="5"/>
      <c r="F31" s="5"/>
    </row>
    <row r="32" spans="1:6" ht="18.95" customHeight="1" x14ac:dyDescent="0.25">
      <c r="A32" s="5"/>
      <c r="B32" s="5"/>
      <c r="C32" s="5"/>
      <c r="D32" s="5"/>
      <c r="E32" s="5"/>
      <c r="F32" s="5"/>
    </row>
    <row r="33" spans="1:6" ht="18.95" customHeight="1" x14ac:dyDescent="0.25">
      <c r="A33" s="5"/>
      <c r="B33" s="5"/>
      <c r="C33" s="5"/>
      <c r="D33" s="5"/>
      <c r="E33" s="5"/>
      <c r="F33" s="5"/>
    </row>
    <row r="34" spans="1:6" ht="18.95" customHeight="1" x14ac:dyDescent="0.25">
      <c r="A34" s="5"/>
      <c r="B34" s="5"/>
      <c r="C34" s="5"/>
      <c r="D34" s="5"/>
      <c r="E34" s="5"/>
      <c r="F34" s="5"/>
    </row>
    <row r="35" spans="1:6" ht="15.75" x14ac:dyDescent="0.25">
      <c r="A35" s="3" t="s">
        <v>16</v>
      </c>
      <c r="B35" s="2"/>
      <c r="C35" s="2"/>
      <c r="D35" s="2"/>
      <c r="E35" s="2"/>
      <c r="F35" s="1"/>
    </row>
    <row r="36" spans="1:6" ht="15.75" x14ac:dyDescent="0.25">
      <c r="A36" s="6" t="s">
        <v>15</v>
      </c>
      <c r="B36" s="6" t="s">
        <v>14</v>
      </c>
      <c r="C36" s="6" t="s">
        <v>13</v>
      </c>
      <c r="D36" s="6" t="s">
        <v>12</v>
      </c>
      <c r="E36" s="6" t="s">
        <v>18</v>
      </c>
      <c r="F36" s="6" t="s">
        <v>11</v>
      </c>
    </row>
    <row r="37" spans="1:6" ht="18.95" customHeight="1" x14ac:dyDescent="0.25">
      <c r="A37" s="5"/>
      <c r="B37" s="5"/>
      <c r="C37" s="5"/>
      <c r="D37" s="5"/>
      <c r="E37" s="5"/>
      <c r="F37" s="5"/>
    </row>
    <row r="38" spans="1:6" ht="18.95" customHeight="1" x14ac:dyDescent="0.25">
      <c r="A38" s="5"/>
      <c r="B38" s="5"/>
      <c r="C38" s="5"/>
      <c r="D38" s="5"/>
      <c r="E38" s="5"/>
      <c r="F38" s="5"/>
    </row>
    <row r="39" spans="1:6" ht="18.95" customHeight="1" x14ac:dyDescent="0.25">
      <c r="A39" s="5"/>
      <c r="B39" s="5"/>
      <c r="C39" s="5"/>
      <c r="D39" s="5"/>
      <c r="E39" s="5"/>
      <c r="F39" s="5"/>
    </row>
    <row r="40" spans="1:6" ht="18.95" customHeight="1" x14ac:dyDescent="0.25">
      <c r="A40" s="5"/>
      <c r="B40" s="5"/>
      <c r="C40" s="5"/>
      <c r="D40" s="5"/>
      <c r="E40" s="5"/>
      <c r="F40" s="5"/>
    </row>
    <row r="41" spans="1:6" ht="18.95" customHeight="1" x14ac:dyDescent="0.25">
      <c r="A41" s="5"/>
      <c r="B41" s="5"/>
      <c r="C41" s="5"/>
      <c r="D41" s="5"/>
      <c r="E41" s="5"/>
      <c r="F41" s="5"/>
    </row>
    <row r="42" spans="1:6" ht="18.95" customHeight="1" x14ac:dyDescent="0.25">
      <c r="A42" s="5"/>
      <c r="B42" s="5"/>
      <c r="C42" s="5"/>
      <c r="D42" s="5"/>
      <c r="E42" s="5"/>
      <c r="F42" s="5"/>
    </row>
    <row r="43" spans="1:6" ht="18.95" customHeight="1" x14ac:dyDescent="0.25">
      <c r="A43" s="5"/>
      <c r="B43" s="5"/>
      <c r="C43" s="5"/>
      <c r="D43" s="5"/>
      <c r="E43" s="5"/>
      <c r="F43" s="5"/>
    </row>
    <row r="44" spans="1:6" ht="18.95" customHeight="1" x14ac:dyDescent="0.25">
      <c r="A44" s="5"/>
      <c r="B44" s="5"/>
      <c r="C44" s="5"/>
      <c r="D44" s="5"/>
      <c r="E44" s="5"/>
      <c r="F44" s="5"/>
    </row>
    <row r="45" spans="1:6" ht="18.95" customHeight="1" x14ac:dyDescent="0.25">
      <c r="A45" s="5"/>
      <c r="B45" s="5"/>
      <c r="C45" s="5"/>
      <c r="D45" s="5"/>
      <c r="E45" s="5"/>
      <c r="F45" s="5"/>
    </row>
    <row r="46" spans="1:6" ht="18.95" customHeight="1" x14ac:dyDescent="0.25">
      <c r="A46" s="5"/>
      <c r="B46" s="5"/>
      <c r="C46" s="5"/>
      <c r="D46" s="5"/>
      <c r="E46" s="5"/>
      <c r="F46" s="5"/>
    </row>
    <row r="47" spans="1:6" ht="18.95" customHeight="1" x14ac:dyDescent="0.25">
      <c r="A47" s="5"/>
      <c r="B47" s="5"/>
      <c r="C47" s="5"/>
      <c r="D47" s="5"/>
      <c r="E47" s="5"/>
      <c r="F47" s="5"/>
    </row>
  </sheetData>
  <pageMargins left="0.7" right="0.7" top="0.75" bottom="0.75" header="0.3" footer="0.3"/>
  <pageSetup paperSize="5" orientation="landscape" r:id="rId1"/>
  <rowBreaks count="1" manualBreakCount="1">
    <brk id="26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4"/>
  <sheetViews>
    <sheetView showGridLines="0" zoomScaleNormal="100" workbookViewId="0">
      <selection activeCell="W8" sqref="W8"/>
    </sheetView>
  </sheetViews>
  <sheetFormatPr baseColWidth="10" defaultRowHeight="15" x14ac:dyDescent="0.25"/>
  <cols>
    <col min="1" max="1" width="13.85546875" customWidth="1"/>
    <col min="2" max="2" width="10" bestFit="1" customWidth="1"/>
    <col min="3" max="3" width="12" customWidth="1"/>
    <col min="4" max="4" width="1.42578125" style="76" customWidth="1"/>
    <col min="5" max="5" width="10" customWidth="1"/>
    <col min="6" max="6" width="1.5703125" style="76" customWidth="1"/>
    <col min="7" max="7" width="7" bestFit="1" customWidth="1"/>
    <col min="8" max="8" width="9" customWidth="1"/>
    <col min="9" max="9" width="1.5703125" style="76" customWidth="1"/>
    <col min="10" max="10" width="13" customWidth="1"/>
    <col min="11" max="11" width="9.85546875" customWidth="1"/>
    <col min="12" max="12" width="1.42578125" style="76" customWidth="1"/>
    <col min="13" max="13" width="7.7109375" customWidth="1"/>
    <col min="14" max="14" width="8.140625" customWidth="1"/>
    <col min="15" max="15" width="1.42578125" style="76" customWidth="1"/>
    <col min="16" max="16" width="9.140625" customWidth="1"/>
    <col min="17" max="17" width="9" customWidth="1"/>
    <col min="18" max="18" width="1.140625" customWidth="1"/>
    <col min="19" max="19" width="12.85546875" customWidth="1"/>
    <col min="20" max="20" width="1.5703125" customWidth="1"/>
  </cols>
  <sheetData>
    <row r="1" spans="1:22" ht="25.5" customHeight="1" x14ac:dyDescent="0.25">
      <c r="A1" s="56" t="s">
        <v>21</v>
      </c>
      <c r="B1" s="72">
        <v>1</v>
      </c>
      <c r="C1" s="35">
        <v>2</v>
      </c>
      <c r="D1" s="23"/>
      <c r="E1" s="35">
        <v>3</v>
      </c>
      <c r="F1" s="31"/>
      <c r="G1" s="114">
        <v>4</v>
      </c>
      <c r="H1" s="115"/>
      <c r="I1" s="23"/>
      <c r="J1" s="114">
        <v>5</v>
      </c>
      <c r="K1" s="115"/>
      <c r="L1" s="23"/>
      <c r="M1" s="114">
        <v>6</v>
      </c>
      <c r="N1" s="115"/>
      <c r="O1" s="23"/>
      <c r="P1" s="114">
        <v>7</v>
      </c>
      <c r="Q1" s="115"/>
      <c r="R1" s="23"/>
      <c r="S1" s="72">
        <v>8</v>
      </c>
      <c r="T1" s="23"/>
      <c r="U1" s="11"/>
      <c r="V1" s="11"/>
    </row>
    <row r="2" spans="1:22" ht="15.75" x14ac:dyDescent="0.25">
      <c r="A2" s="16"/>
      <c r="B2" s="17"/>
      <c r="C2" s="17"/>
      <c r="D2" s="108"/>
      <c r="E2" s="17"/>
      <c r="F2" s="110"/>
      <c r="G2" s="20"/>
      <c r="H2" s="20"/>
      <c r="I2" s="108"/>
      <c r="J2" s="33"/>
      <c r="K2" s="36"/>
      <c r="L2" s="108"/>
      <c r="M2" s="21"/>
      <c r="N2" s="21"/>
      <c r="O2" s="108"/>
      <c r="P2" s="34"/>
      <c r="Q2" s="21"/>
      <c r="R2" s="18"/>
      <c r="S2" s="22"/>
      <c r="T2" s="18"/>
    </row>
    <row r="3" spans="1:22" x14ac:dyDescent="0.25">
      <c r="A3" s="5"/>
      <c r="B3" s="40"/>
      <c r="C3" s="38"/>
      <c r="D3" s="37"/>
      <c r="E3" s="38"/>
      <c r="F3" s="37"/>
      <c r="G3" s="39"/>
      <c r="H3" s="41"/>
      <c r="I3" s="37"/>
      <c r="J3" s="39"/>
      <c r="K3" s="38"/>
      <c r="L3" s="37"/>
      <c r="M3" s="39"/>
      <c r="N3" s="38"/>
      <c r="O3" s="37"/>
      <c r="P3" s="37"/>
      <c r="Q3" s="59"/>
      <c r="R3" s="37"/>
      <c r="S3" s="37"/>
      <c r="T3" s="37"/>
    </row>
    <row r="4" spans="1:22" x14ac:dyDescent="0.25">
      <c r="A4" s="24" t="s">
        <v>0</v>
      </c>
      <c r="B4" s="57">
        <v>92000</v>
      </c>
      <c r="C4" s="69">
        <v>0</v>
      </c>
      <c r="D4" s="42"/>
      <c r="E4" s="69">
        <v>0</v>
      </c>
      <c r="F4" s="43"/>
      <c r="G4" s="44"/>
      <c r="H4" s="45">
        <v>0</v>
      </c>
      <c r="I4" s="46"/>
      <c r="J4" s="44">
        <v>2</v>
      </c>
      <c r="K4" s="44">
        <v>3</v>
      </c>
      <c r="L4" s="46"/>
      <c r="M4" s="44">
        <v>2</v>
      </c>
      <c r="N4" s="44">
        <v>1</v>
      </c>
      <c r="O4" s="46"/>
      <c r="P4" s="63">
        <v>1</v>
      </c>
      <c r="Q4" s="60">
        <v>0.67</v>
      </c>
      <c r="R4" s="46"/>
      <c r="S4" s="47">
        <v>1</v>
      </c>
      <c r="T4" s="46"/>
    </row>
    <row r="5" spans="1:22" x14ac:dyDescent="0.25">
      <c r="A5" s="24" t="s">
        <v>1</v>
      </c>
      <c r="B5" s="58">
        <v>197000</v>
      </c>
      <c r="C5" s="69">
        <v>0</v>
      </c>
      <c r="D5" s="42"/>
      <c r="E5" s="69">
        <v>16532</v>
      </c>
      <c r="F5" s="43"/>
      <c r="G5" s="44">
        <v>3</v>
      </c>
      <c r="H5" s="45">
        <v>0</v>
      </c>
      <c r="I5" s="46"/>
      <c r="J5" s="44">
        <v>8</v>
      </c>
      <c r="K5" s="44">
        <v>4</v>
      </c>
      <c r="L5" s="46"/>
      <c r="M5" s="44">
        <v>8</v>
      </c>
      <c r="N5" s="44">
        <v>2</v>
      </c>
      <c r="O5" s="46"/>
      <c r="P5" s="63">
        <v>0.5</v>
      </c>
      <c r="Q5" s="60">
        <v>0.67</v>
      </c>
      <c r="R5" s="46"/>
      <c r="S5" s="47">
        <v>1</v>
      </c>
      <c r="T5" s="46"/>
    </row>
    <row r="6" spans="1:22" x14ac:dyDescent="0.25">
      <c r="A6" s="25" t="s">
        <v>2</v>
      </c>
      <c r="B6" s="58">
        <v>218000</v>
      </c>
      <c r="C6" s="69">
        <v>0</v>
      </c>
      <c r="D6" s="42"/>
      <c r="E6" s="69">
        <v>16532</v>
      </c>
      <c r="F6" s="43"/>
      <c r="G6" s="44">
        <v>4</v>
      </c>
      <c r="H6" s="45">
        <v>0</v>
      </c>
      <c r="I6" s="46"/>
      <c r="J6" s="44">
        <v>14</v>
      </c>
      <c r="K6" s="44">
        <v>6</v>
      </c>
      <c r="L6" s="46"/>
      <c r="M6" s="44">
        <v>19</v>
      </c>
      <c r="N6" s="44">
        <v>8</v>
      </c>
      <c r="O6" s="46"/>
      <c r="P6" s="63">
        <v>0.33</v>
      </c>
      <c r="Q6" s="60">
        <v>0.67</v>
      </c>
      <c r="R6" s="46"/>
      <c r="S6" s="47">
        <v>2</v>
      </c>
      <c r="T6" s="46"/>
    </row>
    <row r="7" spans="1:22" x14ac:dyDescent="0.25">
      <c r="A7" s="24" t="s">
        <v>3</v>
      </c>
      <c r="B7" s="57">
        <v>243000</v>
      </c>
      <c r="C7" s="69">
        <v>81000</v>
      </c>
      <c r="D7" s="42"/>
      <c r="E7" s="69">
        <v>16532</v>
      </c>
      <c r="F7" s="43"/>
      <c r="G7" s="44">
        <v>6</v>
      </c>
      <c r="H7" s="45">
        <v>0</v>
      </c>
      <c r="I7" s="46"/>
      <c r="J7" s="44">
        <v>24</v>
      </c>
      <c r="K7" s="44">
        <v>9</v>
      </c>
      <c r="L7" s="46"/>
      <c r="M7" s="44">
        <v>26</v>
      </c>
      <c r="N7" s="44">
        <v>10</v>
      </c>
      <c r="O7" s="46"/>
      <c r="P7" s="63">
        <v>0.33</v>
      </c>
      <c r="Q7" s="60">
        <v>0.67</v>
      </c>
      <c r="R7" s="46"/>
      <c r="S7" s="47">
        <v>3</v>
      </c>
      <c r="T7" s="46"/>
    </row>
    <row r="8" spans="1:22" x14ac:dyDescent="0.25">
      <c r="A8" s="24" t="s">
        <v>4</v>
      </c>
      <c r="B8" s="57">
        <v>185000</v>
      </c>
      <c r="C8" s="69">
        <v>81000</v>
      </c>
      <c r="D8" s="42"/>
      <c r="E8" s="69">
        <v>16532</v>
      </c>
      <c r="F8" s="43"/>
      <c r="G8" s="44">
        <v>8</v>
      </c>
      <c r="H8" s="45">
        <v>0</v>
      </c>
      <c r="I8" s="46"/>
      <c r="J8" s="44">
        <v>34</v>
      </c>
      <c r="K8" s="44">
        <v>9</v>
      </c>
      <c r="L8" s="46"/>
      <c r="M8" s="44">
        <v>33</v>
      </c>
      <c r="N8" s="44">
        <v>13</v>
      </c>
      <c r="O8" s="46"/>
      <c r="P8" s="63">
        <v>0.33</v>
      </c>
      <c r="Q8" s="60">
        <v>0.67</v>
      </c>
      <c r="R8" s="46"/>
      <c r="S8" s="47">
        <v>3</v>
      </c>
      <c r="T8" s="46"/>
    </row>
    <row r="9" spans="1:22" x14ac:dyDescent="0.25">
      <c r="A9" s="24" t="s">
        <v>5</v>
      </c>
      <c r="B9" s="57">
        <v>263000</v>
      </c>
      <c r="C9" s="69">
        <v>81000</v>
      </c>
      <c r="D9" s="42"/>
      <c r="E9" s="69">
        <v>96532</v>
      </c>
      <c r="F9" s="43"/>
      <c r="G9" s="44">
        <v>12</v>
      </c>
      <c r="H9" s="70">
        <v>623</v>
      </c>
      <c r="I9" s="46"/>
      <c r="J9" s="44">
        <v>41</v>
      </c>
      <c r="K9" s="44">
        <v>11</v>
      </c>
      <c r="L9" s="46"/>
      <c r="M9" s="44">
        <v>36</v>
      </c>
      <c r="N9" s="44">
        <v>17</v>
      </c>
      <c r="O9" s="46"/>
      <c r="P9" s="63">
        <v>0.43</v>
      </c>
      <c r="Q9" s="60">
        <v>0.67</v>
      </c>
      <c r="R9" s="46"/>
      <c r="S9" s="47">
        <v>3</v>
      </c>
      <c r="T9" s="46"/>
    </row>
    <row r="10" spans="1:22" x14ac:dyDescent="0.25">
      <c r="A10" s="24" t="s">
        <v>6</v>
      </c>
      <c r="B10" s="57"/>
      <c r="C10" s="69"/>
      <c r="D10" s="42"/>
      <c r="E10" s="69"/>
      <c r="F10" s="43"/>
      <c r="G10" s="44"/>
      <c r="H10" s="45"/>
      <c r="I10" s="46"/>
      <c r="J10" s="44"/>
      <c r="K10" s="44"/>
      <c r="L10" s="46"/>
      <c r="M10" s="44"/>
      <c r="N10" s="44"/>
      <c r="O10" s="46"/>
      <c r="P10" s="63"/>
      <c r="Q10" s="60">
        <v>0.67</v>
      </c>
      <c r="R10" s="46"/>
      <c r="S10" s="47"/>
      <c r="T10" s="46"/>
    </row>
    <row r="11" spans="1:22" x14ac:dyDescent="0.25">
      <c r="A11" s="24" t="s">
        <v>22</v>
      </c>
      <c r="B11" s="57"/>
      <c r="C11" s="69"/>
      <c r="D11" s="42"/>
      <c r="E11" s="69"/>
      <c r="F11" s="43"/>
      <c r="G11" s="44"/>
      <c r="H11" s="45"/>
      <c r="I11" s="46"/>
      <c r="J11" s="44"/>
      <c r="K11" s="44"/>
      <c r="L11" s="46"/>
      <c r="M11" s="44"/>
      <c r="N11" s="44"/>
      <c r="O11" s="46"/>
      <c r="P11" s="63"/>
      <c r="Q11" s="60">
        <v>0.67</v>
      </c>
      <c r="R11" s="46"/>
      <c r="S11" s="47"/>
      <c r="T11" s="46"/>
    </row>
    <row r="12" spans="1:22" x14ac:dyDescent="0.25">
      <c r="A12" s="24" t="s">
        <v>7</v>
      </c>
      <c r="B12" s="57"/>
      <c r="C12" s="69"/>
      <c r="D12" s="42"/>
      <c r="E12" s="69"/>
      <c r="F12" s="43"/>
      <c r="G12" s="44"/>
      <c r="H12" s="45"/>
      <c r="I12" s="46"/>
      <c r="J12" s="44"/>
      <c r="K12" s="44"/>
      <c r="L12" s="46"/>
      <c r="M12" s="44"/>
      <c r="N12" s="44"/>
      <c r="O12" s="46"/>
      <c r="P12" s="63"/>
      <c r="Q12" s="60">
        <v>0.67</v>
      </c>
      <c r="R12" s="46"/>
      <c r="S12" s="47"/>
      <c r="T12" s="46"/>
    </row>
    <row r="13" spans="1:22" x14ac:dyDescent="0.25">
      <c r="A13" s="24" t="s">
        <v>8</v>
      </c>
      <c r="B13" s="57"/>
      <c r="C13" s="69"/>
      <c r="D13" s="42"/>
      <c r="E13" s="69"/>
      <c r="F13" s="43"/>
      <c r="G13" s="44"/>
      <c r="H13" s="45"/>
      <c r="I13" s="46"/>
      <c r="J13" s="44"/>
      <c r="K13" s="44"/>
      <c r="L13" s="46"/>
      <c r="M13" s="44"/>
      <c r="N13" s="44"/>
      <c r="O13" s="46"/>
      <c r="P13" s="63"/>
      <c r="Q13" s="60">
        <v>0.67</v>
      </c>
      <c r="R13" s="46"/>
      <c r="S13" s="47"/>
      <c r="T13" s="46"/>
    </row>
    <row r="14" spans="1:22" x14ac:dyDescent="0.25">
      <c r="A14" s="24" t="s">
        <v>9</v>
      </c>
      <c r="B14" s="57"/>
      <c r="C14" s="69"/>
      <c r="D14" s="42"/>
      <c r="E14" s="69"/>
      <c r="F14" s="43"/>
      <c r="G14" s="44"/>
      <c r="H14" s="45"/>
      <c r="I14" s="46"/>
      <c r="J14" s="44"/>
      <c r="K14" s="44"/>
      <c r="L14" s="46"/>
      <c r="M14" s="44"/>
      <c r="N14" s="44"/>
      <c r="O14" s="46"/>
      <c r="P14" s="63"/>
      <c r="Q14" s="60">
        <v>0.67</v>
      </c>
      <c r="R14" s="46"/>
      <c r="S14" s="47"/>
      <c r="T14" s="46"/>
    </row>
    <row r="15" spans="1:22" x14ac:dyDescent="0.25">
      <c r="A15" s="24" t="s">
        <v>10</v>
      </c>
      <c r="B15" s="57"/>
      <c r="C15" s="69"/>
      <c r="D15" s="42"/>
      <c r="E15" s="69"/>
      <c r="F15" s="43"/>
      <c r="G15" s="44"/>
      <c r="H15" s="45"/>
      <c r="I15" s="46"/>
      <c r="J15" s="44"/>
      <c r="K15" s="44"/>
      <c r="L15" s="46"/>
      <c r="M15" s="44"/>
      <c r="N15" s="44"/>
      <c r="O15" s="46"/>
      <c r="P15" s="63"/>
      <c r="Q15" s="60">
        <v>0.67</v>
      </c>
      <c r="R15" s="46"/>
      <c r="S15" s="47"/>
      <c r="T15" s="46"/>
    </row>
    <row r="16" spans="1:22" x14ac:dyDescent="0.25">
      <c r="A16" s="26"/>
      <c r="B16" s="12"/>
      <c r="C16" s="13"/>
      <c r="D16" s="14"/>
      <c r="E16" s="13"/>
      <c r="F16" s="15"/>
      <c r="G16" s="13"/>
      <c r="H16" s="13"/>
      <c r="I16" s="15"/>
      <c r="J16" s="66"/>
      <c r="K16" s="13"/>
      <c r="L16" s="15"/>
      <c r="M16" s="66"/>
      <c r="N16" s="13"/>
      <c r="O16" s="15"/>
      <c r="P16" s="64"/>
      <c r="Q16" s="61"/>
      <c r="R16" s="15"/>
      <c r="S16" s="15"/>
      <c r="T16" s="15"/>
    </row>
    <row r="17" spans="1:22" x14ac:dyDescent="0.25">
      <c r="A17" s="27" t="s">
        <v>20</v>
      </c>
      <c r="B17" s="49">
        <f>SUM(B4:B15)</f>
        <v>1198000</v>
      </c>
      <c r="C17" s="49">
        <f>SUM(C4:C15)</f>
        <v>243000</v>
      </c>
      <c r="D17" s="50"/>
      <c r="E17" s="49">
        <f>SUM(E4:E15)</f>
        <v>162660</v>
      </c>
      <c r="F17" s="51"/>
      <c r="G17" s="52">
        <f>SUM(G4:G15)</f>
        <v>33</v>
      </c>
      <c r="H17" s="52">
        <f>SUM(H4:H15)</f>
        <v>623</v>
      </c>
      <c r="I17" s="53"/>
      <c r="J17" s="52">
        <f>SUM(J4:J15)</f>
        <v>123</v>
      </c>
      <c r="K17" s="52">
        <f>SUM(K4:K15)</f>
        <v>42</v>
      </c>
      <c r="L17" s="53"/>
      <c r="M17" s="52">
        <f>SUM(M4:M15)</f>
        <v>124</v>
      </c>
      <c r="N17" s="52">
        <f>SUM(N4:N15)</f>
        <v>51</v>
      </c>
      <c r="O17" s="53"/>
      <c r="P17" s="65"/>
      <c r="Q17" s="62"/>
      <c r="R17" s="53"/>
      <c r="S17" s="67">
        <f>SUM(S4:S15)</f>
        <v>13</v>
      </c>
      <c r="T17" s="53"/>
      <c r="U17" s="10"/>
      <c r="V17" s="10"/>
    </row>
    <row r="18" spans="1:22" x14ac:dyDescent="0.25">
      <c r="A18" s="27" t="s">
        <v>23</v>
      </c>
      <c r="B18" s="49">
        <v>150000</v>
      </c>
      <c r="C18" s="49">
        <v>400000</v>
      </c>
      <c r="D18" s="50"/>
      <c r="E18" s="49">
        <v>500000</v>
      </c>
      <c r="F18" s="51"/>
      <c r="G18" s="52">
        <v>10</v>
      </c>
      <c r="H18" s="49">
        <v>3000</v>
      </c>
      <c r="I18" s="53"/>
      <c r="J18" s="52">
        <v>50</v>
      </c>
      <c r="K18" s="49"/>
      <c r="L18" s="53"/>
      <c r="M18" s="52">
        <v>40</v>
      </c>
      <c r="N18" s="52">
        <v>10</v>
      </c>
      <c r="O18" s="53"/>
      <c r="P18" s="65"/>
      <c r="Q18" s="62">
        <v>0.67</v>
      </c>
      <c r="R18" s="53"/>
      <c r="S18" s="67">
        <v>15</v>
      </c>
      <c r="T18" s="53"/>
      <c r="U18" s="10"/>
      <c r="V18" s="10"/>
    </row>
    <row r="19" spans="1:22" x14ac:dyDescent="0.25">
      <c r="A19" s="28"/>
      <c r="B19" s="54"/>
      <c r="C19" s="54"/>
      <c r="D19" s="55"/>
      <c r="E19" s="54"/>
      <c r="F19" s="55"/>
      <c r="G19" s="54"/>
      <c r="H19" s="54"/>
      <c r="I19" s="55"/>
      <c r="J19" s="54"/>
      <c r="K19" s="54"/>
      <c r="L19" s="55"/>
      <c r="M19" s="54"/>
      <c r="N19" s="54"/>
      <c r="O19" s="55"/>
      <c r="P19" s="55"/>
      <c r="Q19" s="54"/>
      <c r="R19" s="55"/>
      <c r="S19" s="55"/>
      <c r="T19" s="55"/>
    </row>
    <row r="20" spans="1:22" ht="36" x14ac:dyDescent="0.25">
      <c r="A20" s="29" t="s">
        <v>24</v>
      </c>
      <c r="B20" s="106">
        <f>+B17/B18</f>
        <v>7.9866666666666664</v>
      </c>
      <c r="C20" s="106">
        <f>+C17/C18</f>
        <v>0.60750000000000004</v>
      </c>
      <c r="D20" s="109"/>
      <c r="E20" s="106">
        <f t="shared" ref="E20:S20" si="0">+E17/E18</f>
        <v>0.32532</v>
      </c>
      <c r="F20" s="109"/>
      <c r="G20" s="106">
        <f t="shared" si="0"/>
        <v>3.3</v>
      </c>
      <c r="H20" s="106">
        <f t="shared" si="0"/>
        <v>0.20766666666666667</v>
      </c>
      <c r="I20" s="109"/>
      <c r="J20" s="106">
        <f t="shared" si="0"/>
        <v>2.46</v>
      </c>
      <c r="K20" s="106"/>
      <c r="L20" s="109"/>
      <c r="M20" s="106">
        <f t="shared" si="0"/>
        <v>3.1</v>
      </c>
      <c r="N20" s="106">
        <f t="shared" si="0"/>
        <v>5.0999999999999996</v>
      </c>
      <c r="O20" s="109"/>
      <c r="P20" s="106"/>
      <c r="Q20" s="106"/>
      <c r="R20" s="106"/>
      <c r="S20" s="106">
        <f t="shared" si="0"/>
        <v>0.8666666666666667</v>
      </c>
      <c r="T20" s="48"/>
    </row>
    <row r="22" spans="1:22" x14ac:dyDescent="0.25">
      <c r="A22" s="29"/>
      <c r="B22" s="5"/>
    </row>
    <row r="23" spans="1:22" ht="19.5" customHeight="1" x14ac:dyDescent="0.25">
      <c r="A23" s="29"/>
      <c r="B23" s="5"/>
    </row>
    <row r="24" spans="1:22" x14ac:dyDescent="0.25">
      <c r="P24" t="s">
        <v>25</v>
      </c>
    </row>
  </sheetData>
  <mergeCells count="4">
    <mergeCell ref="G1:H1"/>
    <mergeCell ref="J1:K1"/>
    <mergeCell ref="M1:N1"/>
    <mergeCell ref="P1:Q1"/>
  </mergeCells>
  <pageMargins left="0.23622047244094491" right="0.23622047244094491" top="0.55118110236220474" bottom="0.55118110236220474" header="0.31496062992125984" footer="0.31496062992125984"/>
  <pageSetup paperSize="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4"/>
  <sheetViews>
    <sheetView showGridLines="0" zoomScaleNormal="100" workbookViewId="0">
      <selection activeCell="G2" sqref="G2:S2"/>
    </sheetView>
  </sheetViews>
  <sheetFormatPr baseColWidth="10" defaultRowHeight="15" x14ac:dyDescent="0.25"/>
  <cols>
    <col min="1" max="1" width="13.85546875" customWidth="1"/>
    <col min="2" max="2" width="9.42578125" customWidth="1"/>
    <col min="3" max="3" width="12" customWidth="1"/>
    <col min="4" max="4" width="1.42578125" style="76" customWidth="1"/>
    <col min="5" max="5" width="10" customWidth="1"/>
    <col min="6" max="6" width="1.5703125" style="76" customWidth="1"/>
    <col min="7" max="7" width="6.28515625" customWidth="1"/>
    <col min="8" max="8" width="9" customWidth="1"/>
    <col min="9" max="9" width="1.5703125" style="76" customWidth="1"/>
    <col min="10" max="10" width="13" customWidth="1"/>
    <col min="11" max="11" width="9.85546875" customWidth="1"/>
    <col min="12" max="12" width="1.42578125" style="76" customWidth="1"/>
    <col min="13" max="13" width="7.7109375" customWidth="1"/>
    <col min="14" max="14" width="8.140625" customWidth="1"/>
    <col min="15" max="15" width="1.42578125" style="76" customWidth="1"/>
    <col min="16" max="16" width="9.140625" customWidth="1"/>
    <col min="17" max="17" width="9" customWidth="1"/>
    <col min="18" max="18" width="1.140625" customWidth="1"/>
    <col min="19" max="19" width="12.85546875" customWidth="1"/>
    <col min="20" max="20" width="1.5703125" customWidth="1"/>
  </cols>
  <sheetData>
    <row r="1" spans="1:22" ht="25.5" customHeight="1" x14ac:dyDescent="0.25">
      <c r="A1" s="56" t="s">
        <v>21</v>
      </c>
      <c r="B1" s="72">
        <v>1</v>
      </c>
      <c r="C1" s="35">
        <v>2</v>
      </c>
      <c r="D1" s="23"/>
      <c r="E1" s="35">
        <v>3</v>
      </c>
      <c r="F1" s="31"/>
      <c r="G1" s="114">
        <v>4</v>
      </c>
      <c r="H1" s="115"/>
      <c r="I1" s="23"/>
      <c r="J1" s="114">
        <v>5</v>
      </c>
      <c r="K1" s="115"/>
      <c r="L1" s="23"/>
      <c r="M1" s="114">
        <v>6</v>
      </c>
      <c r="N1" s="115"/>
      <c r="O1" s="23"/>
      <c r="P1" s="114">
        <v>7</v>
      </c>
      <c r="Q1" s="115"/>
      <c r="R1" s="23"/>
      <c r="S1" s="72">
        <v>8</v>
      </c>
      <c r="T1" s="23"/>
      <c r="U1" s="11"/>
      <c r="V1" s="11"/>
    </row>
    <row r="2" spans="1:22" ht="15.75" x14ac:dyDescent="0.25">
      <c r="A2" s="16"/>
      <c r="B2" s="17"/>
      <c r="C2" s="17"/>
      <c r="D2" s="108"/>
      <c r="E2" s="17"/>
      <c r="F2" s="110"/>
      <c r="G2" s="20"/>
      <c r="H2" s="20"/>
      <c r="I2" s="108"/>
      <c r="J2" s="33"/>
      <c r="K2" s="36"/>
      <c r="L2" s="108"/>
      <c r="M2" s="21"/>
      <c r="N2" s="21"/>
      <c r="O2" s="108"/>
      <c r="P2" s="34"/>
      <c r="Q2" s="21"/>
      <c r="R2" s="18"/>
      <c r="S2" s="22"/>
      <c r="T2" s="18"/>
    </row>
    <row r="3" spans="1:22" x14ac:dyDescent="0.25">
      <c r="A3" s="5"/>
      <c r="B3" s="40"/>
      <c r="C3" s="38"/>
      <c r="D3" s="37"/>
      <c r="E3" s="38"/>
      <c r="F3" s="37"/>
      <c r="G3" s="39"/>
      <c r="H3" s="41"/>
      <c r="I3" s="37"/>
      <c r="J3" s="39"/>
      <c r="K3" s="38"/>
      <c r="L3" s="37"/>
      <c r="M3" s="39"/>
      <c r="N3" s="38"/>
      <c r="O3" s="37"/>
      <c r="P3" s="37"/>
      <c r="Q3" s="59"/>
      <c r="R3" s="37"/>
      <c r="S3" s="37"/>
      <c r="T3" s="37"/>
    </row>
    <row r="4" spans="1:22" x14ac:dyDescent="0.25">
      <c r="A4" s="24" t="s">
        <v>0</v>
      </c>
      <c r="B4" s="57">
        <v>113000</v>
      </c>
      <c r="C4" s="69">
        <v>0</v>
      </c>
      <c r="D4" s="42"/>
      <c r="E4" s="69">
        <v>0</v>
      </c>
      <c r="F4" s="43"/>
      <c r="G4" s="44"/>
      <c r="H4" s="45">
        <v>0</v>
      </c>
      <c r="I4" s="46"/>
      <c r="J4" s="44">
        <v>1</v>
      </c>
      <c r="K4" s="44">
        <v>0</v>
      </c>
      <c r="L4" s="46"/>
      <c r="M4" s="44">
        <v>0</v>
      </c>
      <c r="N4" s="44">
        <v>0</v>
      </c>
      <c r="O4" s="46"/>
      <c r="P4" s="63" t="s">
        <v>26</v>
      </c>
      <c r="Q4" s="60">
        <v>0.67</v>
      </c>
      <c r="R4" s="46"/>
      <c r="S4" s="47">
        <v>0</v>
      </c>
      <c r="T4" s="46"/>
    </row>
    <row r="5" spans="1:22" x14ac:dyDescent="0.25">
      <c r="A5" s="24" t="s">
        <v>1</v>
      </c>
      <c r="B5" s="58">
        <v>199000</v>
      </c>
      <c r="C5" s="69">
        <v>0</v>
      </c>
      <c r="D5" s="42"/>
      <c r="E5" s="69">
        <v>0</v>
      </c>
      <c r="F5" s="43"/>
      <c r="G5" s="44"/>
      <c r="H5" s="45">
        <v>0</v>
      </c>
      <c r="I5" s="46"/>
      <c r="J5" s="44">
        <v>1</v>
      </c>
      <c r="K5" s="44">
        <v>0</v>
      </c>
      <c r="L5" s="46"/>
      <c r="M5" s="44">
        <v>1</v>
      </c>
      <c r="N5" s="44">
        <v>0</v>
      </c>
      <c r="O5" s="46"/>
      <c r="P5" s="63">
        <v>0</v>
      </c>
      <c r="Q5" s="60">
        <v>0.67</v>
      </c>
      <c r="R5" s="46"/>
      <c r="S5" s="47">
        <v>0</v>
      </c>
      <c r="T5" s="46"/>
    </row>
    <row r="6" spans="1:22" x14ac:dyDescent="0.25">
      <c r="A6" s="25" t="s">
        <v>2</v>
      </c>
      <c r="B6" s="58">
        <v>205000</v>
      </c>
      <c r="C6" s="69">
        <v>240000</v>
      </c>
      <c r="D6" s="42"/>
      <c r="E6" s="69">
        <v>0</v>
      </c>
      <c r="F6" s="43"/>
      <c r="G6" s="44">
        <v>0</v>
      </c>
      <c r="H6" s="45">
        <v>0</v>
      </c>
      <c r="I6" s="46"/>
      <c r="J6" s="44">
        <v>5</v>
      </c>
      <c r="K6" s="44">
        <v>2</v>
      </c>
      <c r="L6" s="46"/>
      <c r="M6" s="44">
        <v>3</v>
      </c>
      <c r="N6" s="44">
        <v>0</v>
      </c>
      <c r="O6" s="46"/>
      <c r="P6" s="63">
        <v>0</v>
      </c>
      <c r="Q6" s="60">
        <v>0.67</v>
      </c>
      <c r="R6" s="46"/>
      <c r="S6" s="47">
        <v>0</v>
      </c>
      <c r="T6" s="46"/>
    </row>
    <row r="7" spans="1:22" x14ac:dyDescent="0.25">
      <c r="A7" s="24" t="s">
        <v>3</v>
      </c>
      <c r="B7" s="57">
        <v>248000</v>
      </c>
      <c r="C7" s="69">
        <v>630000</v>
      </c>
      <c r="D7" s="42"/>
      <c r="E7" s="69">
        <v>0</v>
      </c>
      <c r="F7" s="43"/>
      <c r="G7" s="44">
        <v>1</v>
      </c>
      <c r="H7" s="45">
        <v>0</v>
      </c>
      <c r="I7" s="46"/>
      <c r="J7" s="44">
        <v>8</v>
      </c>
      <c r="K7" s="44">
        <v>2</v>
      </c>
      <c r="L7" s="46"/>
      <c r="M7" s="44">
        <v>5</v>
      </c>
      <c r="N7" s="44">
        <v>0</v>
      </c>
      <c r="O7" s="46"/>
      <c r="P7" s="63">
        <v>0.5</v>
      </c>
      <c r="Q7" s="60">
        <v>0.67</v>
      </c>
      <c r="R7" s="46"/>
      <c r="S7" s="47">
        <v>0</v>
      </c>
      <c r="T7" s="46"/>
    </row>
    <row r="8" spans="1:22" x14ac:dyDescent="0.25">
      <c r="A8" s="24" t="s">
        <v>4</v>
      </c>
      <c r="B8" s="57">
        <v>331000</v>
      </c>
      <c r="C8" s="69">
        <v>630000</v>
      </c>
      <c r="D8" s="42"/>
      <c r="E8" s="69">
        <v>128440</v>
      </c>
      <c r="F8" s="43"/>
      <c r="G8" s="44">
        <v>2</v>
      </c>
      <c r="H8" s="45">
        <v>0</v>
      </c>
      <c r="I8" s="46"/>
      <c r="J8" s="44">
        <v>13</v>
      </c>
      <c r="K8" s="44">
        <v>2</v>
      </c>
      <c r="L8" s="46"/>
      <c r="M8" s="44">
        <v>9</v>
      </c>
      <c r="N8" s="44">
        <v>2</v>
      </c>
      <c r="O8" s="46"/>
      <c r="P8" s="63">
        <v>0.75</v>
      </c>
      <c r="Q8" s="60">
        <v>0.67</v>
      </c>
      <c r="R8" s="46"/>
      <c r="S8" s="47">
        <v>0</v>
      </c>
      <c r="T8" s="46"/>
    </row>
    <row r="9" spans="1:22" x14ac:dyDescent="0.25">
      <c r="A9" s="24" t="s">
        <v>5</v>
      </c>
      <c r="B9" s="57">
        <v>284000</v>
      </c>
      <c r="C9" s="69">
        <v>630000</v>
      </c>
      <c r="D9" s="42"/>
      <c r="E9" s="69">
        <v>779894</v>
      </c>
      <c r="F9" s="43"/>
      <c r="G9" s="44">
        <v>4</v>
      </c>
      <c r="H9" s="45">
        <v>0</v>
      </c>
      <c r="I9" s="46"/>
      <c r="J9" s="44">
        <v>18</v>
      </c>
      <c r="K9" s="44">
        <v>2</v>
      </c>
      <c r="L9" s="46"/>
      <c r="M9" s="44">
        <v>11</v>
      </c>
      <c r="N9" s="44">
        <v>2</v>
      </c>
      <c r="O9" s="46"/>
      <c r="P9" s="63">
        <v>0.75</v>
      </c>
      <c r="Q9" s="60">
        <v>0.67</v>
      </c>
      <c r="R9" s="46"/>
      <c r="S9" s="47">
        <v>2</v>
      </c>
      <c r="T9" s="46"/>
    </row>
    <row r="10" spans="1:22" x14ac:dyDescent="0.25">
      <c r="A10" s="24" t="s">
        <v>6</v>
      </c>
      <c r="B10" s="57"/>
      <c r="C10" s="69"/>
      <c r="D10" s="42"/>
      <c r="E10" s="69"/>
      <c r="F10" s="43"/>
      <c r="G10" s="44"/>
      <c r="H10" s="45"/>
      <c r="I10" s="46"/>
      <c r="J10" s="44"/>
      <c r="K10" s="44"/>
      <c r="L10" s="46"/>
      <c r="M10" s="44"/>
      <c r="N10" s="44"/>
      <c r="O10" s="46"/>
      <c r="P10" s="63"/>
      <c r="Q10" s="60">
        <v>0.67</v>
      </c>
      <c r="R10" s="46"/>
      <c r="S10" s="47"/>
      <c r="T10" s="46"/>
    </row>
    <row r="11" spans="1:22" x14ac:dyDescent="0.25">
      <c r="A11" s="24" t="s">
        <v>22</v>
      </c>
      <c r="B11" s="57"/>
      <c r="C11" s="69"/>
      <c r="D11" s="42"/>
      <c r="E11" s="69"/>
      <c r="F11" s="43"/>
      <c r="G11" s="44"/>
      <c r="H11" s="45"/>
      <c r="I11" s="46"/>
      <c r="J11" s="44"/>
      <c r="K11" s="44"/>
      <c r="L11" s="46"/>
      <c r="M11" s="44"/>
      <c r="N11" s="44"/>
      <c r="O11" s="46"/>
      <c r="P11" s="63"/>
      <c r="Q11" s="60">
        <v>0.67</v>
      </c>
      <c r="R11" s="46"/>
      <c r="S11" s="47"/>
      <c r="T11" s="46"/>
    </row>
    <row r="12" spans="1:22" x14ac:dyDescent="0.25">
      <c r="A12" s="24" t="s">
        <v>7</v>
      </c>
      <c r="B12" s="57"/>
      <c r="C12" s="69"/>
      <c r="D12" s="42"/>
      <c r="E12" s="69"/>
      <c r="F12" s="43"/>
      <c r="G12" s="44"/>
      <c r="H12" s="45"/>
      <c r="I12" s="46"/>
      <c r="J12" s="44"/>
      <c r="K12" s="44"/>
      <c r="L12" s="46"/>
      <c r="M12" s="44"/>
      <c r="N12" s="44"/>
      <c r="O12" s="46"/>
      <c r="P12" s="63"/>
      <c r="Q12" s="60">
        <v>0.67</v>
      </c>
      <c r="R12" s="46"/>
      <c r="S12" s="47"/>
      <c r="T12" s="46"/>
    </row>
    <row r="13" spans="1:22" x14ac:dyDescent="0.25">
      <c r="A13" s="24" t="s">
        <v>8</v>
      </c>
      <c r="B13" s="57"/>
      <c r="C13" s="69"/>
      <c r="D13" s="42"/>
      <c r="E13" s="69"/>
      <c r="F13" s="43"/>
      <c r="G13" s="44"/>
      <c r="H13" s="45"/>
      <c r="I13" s="46"/>
      <c r="J13" s="44"/>
      <c r="K13" s="44"/>
      <c r="L13" s="46"/>
      <c r="M13" s="44"/>
      <c r="N13" s="44"/>
      <c r="O13" s="46"/>
      <c r="P13" s="63"/>
      <c r="Q13" s="60">
        <v>0.67</v>
      </c>
      <c r="R13" s="46"/>
      <c r="S13" s="47"/>
      <c r="T13" s="46"/>
    </row>
    <row r="14" spans="1:22" x14ac:dyDescent="0.25">
      <c r="A14" s="24" t="s">
        <v>9</v>
      </c>
      <c r="B14" s="57"/>
      <c r="C14" s="69"/>
      <c r="D14" s="42"/>
      <c r="E14" s="69"/>
      <c r="F14" s="43"/>
      <c r="G14" s="44"/>
      <c r="H14" s="45"/>
      <c r="I14" s="46"/>
      <c r="J14" s="44"/>
      <c r="K14" s="44"/>
      <c r="L14" s="46"/>
      <c r="M14" s="44"/>
      <c r="N14" s="44"/>
      <c r="O14" s="46"/>
      <c r="P14" s="63"/>
      <c r="Q14" s="60">
        <v>0.67</v>
      </c>
      <c r="R14" s="46"/>
      <c r="S14" s="47"/>
      <c r="T14" s="46"/>
    </row>
    <row r="15" spans="1:22" x14ac:dyDescent="0.25">
      <c r="A15" s="24" t="s">
        <v>10</v>
      </c>
      <c r="B15" s="57"/>
      <c r="C15" s="69"/>
      <c r="D15" s="42"/>
      <c r="E15" s="69"/>
      <c r="F15" s="43"/>
      <c r="G15" s="44"/>
      <c r="H15" s="45"/>
      <c r="I15" s="46"/>
      <c r="J15" s="44"/>
      <c r="K15" s="44"/>
      <c r="L15" s="46"/>
      <c r="M15" s="44"/>
      <c r="N15" s="44"/>
      <c r="O15" s="46"/>
      <c r="P15" s="63"/>
      <c r="Q15" s="60">
        <v>0.67</v>
      </c>
      <c r="R15" s="46"/>
      <c r="S15" s="47"/>
      <c r="T15" s="46"/>
    </row>
    <row r="16" spans="1:22" x14ac:dyDescent="0.25">
      <c r="A16" s="26"/>
      <c r="B16" s="12"/>
      <c r="C16" s="13"/>
      <c r="D16" s="14"/>
      <c r="E16" s="13"/>
      <c r="F16" s="15"/>
      <c r="G16" s="13"/>
      <c r="H16" s="13"/>
      <c r="I16" s="15"/>
      <c r="J16" s="66"/>
      <c r="K16" s="13"/>
      <c r="L16" s="15"/>
      <c r="M16" s="66"/>
      <c r="N16" s="13"/>
      <c r="O16" s="15"/>
      <c r="P16" s="64"/>
      <c r="Q16" s="61"/>
      <c r="R16" s="15"/>
      <c r="S16" s="15"/>
      <c r="T16" s="15"/>
    </row>
    <row r="17" spans="1:22" x14ac:dyDescent="0.25">
      <c r="A17" s="27" t="s">
        <v>20</v>
      </c>
      <c r="B17" s="49">
        <f>SUM(B4:B15)</f>
        <v>1380000</v>
      </c>
      <c r="C17" s="49">
        <f>SUM(C4:C15)</f>
        <v>2130000</v>
      </c>
      <c r="D17" s="50"/>
      <c r="E17" s="49">
        <f>SUM(E4:E15)</f>
        <v>908334</v>
      </c>
      <c r="F17" s="51"/>
      <c r="G17" s="52">
        <f>SUM(G4:G15)</f>
        <v>7</v>
      </c>
      <c r="H17" s="52">
        <f>SUM(H4:H15)</f>
        <v>0</v>
      </c>
      <c r="I17" s="53"/>
      <c r="J17" s="52">
        <f>SUM(J4:J15)</f>
        <v>46</v>
      </c>
      <c r="K17" s="52">
        <f>SUM(K4:K15)</f>
        <v>8</v>
      </c>
      <c r="L17" s="53"/>
      <c r="M17" s="52">
        <f>SUM(M4:M15)</f>
        <v>29</v>
      </c>
      <c r="N17" s="52">
        <f>SUM(N4:N15)</f>
        <v>4</v>
      </c>
      <c r="O17" s="53"/>
      <c r="P17" s="65"/>
      <c r="Q17" s="62"/>
      <c r="R17" s="53"/>
      <c r="S17" s="67">
        <f>SUM(S4:S15)</f>
        <v>2</v>
      </c>
      <c r="T17" s="53"/>
      <c r="U17" s="10"/>
      <c r="V17" s="10"/>
    </row>
    <row r="18" spans="1:22" x14ac:dyDescent="0.25">
      <c r="A18" s="27" t="s">
        <v>23</v>
      </c>
      <c r="B18" s="49">
        <v>150000</v>
      </c>
      <c r="C18" s="49">
        <v>400000</v>
      </c>
      <c r="D18" s="50"/>
      <c r="E18" s="49">
        <v>500000</v>
      </c>
      <c r="F18" s="51"/>
      <c r="G18" s="52">
        <v>10</v>
      </c>
      <c r="H18" s="49">
        <v>3000</v>
      </c>
      <c r="I18" s="53"/>
      <c r="J18" s="52">
        <v>50</v>
      </c>
      <c r="K18" s="49"/>
      <c r="L18" s="53"/>
      <c r="M18" s="52">
        <v>10</v>
      </c>
      <c r="N18" s="52">
        <v>10</v>
      </c>
      <c r="O18" s="53"/>
      <c r="P18" s="65"/>
      <c r="Q18" s="62">
        <v>0.67</v>
      </c>
      <c r="R18" s="53"/>
      <c r="S18" s="67">
        <v>15</v>
      </c>
      <c r="T18" s="53"/>
      <c r="U18" s="10"/>
      <c r="V18" s="10"/>
    </row>
    <row r="19" spans="1:22" x14ac:dyDescent="0.25">
      <c r="A19" s="28"/>
      <c r="B19" s="54"/>
      <c r="C19" s="54"/>
      <c r="D19" s="55"/>
      <c r="E19" s="54"/>
      <c r="F19" s="55"/>
      <c r="G19" s="54"/>
      <c r="H19" s="54"/>
      <c r="I19" s="55"/>
      <c r="J19" s="54"/>
      <c r="K19" s="54"/>
      <c r="L19" s="55"/>
      <c r="M19" s="54"/>
      <c r="N19" s="54"/>
      <c r="O19" s="55"/>
      <c r="P19" s="55"/>
      <c r="Q19" s="54"/>
      <c r="R19" s="55"/>
      <c r="S19" s="55"/>
      <c r="T19" s="55"/>
    </row>
    <row r="20" spans="1:22" ht="36" x14ac:dyDescent="0.25">
      <c r="A20" s="29" t="s">
        <v>24</v>
      </c>
      <c r="B20" s="106">
        <f>+B17/B18</f>
        <v>9.1999999999999993</v>
      </c>
      <c r="C20" s="106">
        <f>+C17/C18</f>
        <v>5.3250000000000002</v>
      </c>
      <c r="D20" s="109"/>
      <c r="E20" s="106">
        <f t="shared" ref="E20:S20" si="0">+E17/E18</f>
        <v>1.8166679999999999</v>
      </c>
      <c r="F20" s="109"/>
      <c r="G20" s="106">
        <f t="shared" si="0"/>
        <v>0.7</v>
      </c>
      <c r="H20" s="106">
        <f t="shared" si="0"/>
        <v>0</v>
      </c>
      <c r="I20" s="109"/>
      <c r="J20" s="106">
        <f t="shared" si="0"/>
        <v>0.92</v>
      </c>
      <c r="K20" s="106"/>
      <c r="L20" s="109"/>
      <c r="M20" s="106">
        <f t="shared" si="0"/>
        <v>2.9</v>
      </c>
      <c r="N20" s="106">
        <f t="shared" si="0"/>
        <v>0.4</v>
      </c>
      <c r="O20" s="109"/>
      <c r="P20" s="106"/>
      <c r="Q20" s="106"/>
      <c r="R20" s="106"/>
      <c r="S20" s="106">
        <f t="shared" si="0"/>
        <v>0.13333333333333333</v>
      </c>
      <c r="T20" s="48"/>
    </row>
    <row r="22" spans="1:22" x14ac:dyDescent="0.25">
      <c r="A22" s="29"/>
      <c r="B22" s="5"/>
    </row>
    <row r="23" spans="1:22" x14ac:dyDescent="0.25">
      <c r="A23" s="29"/>
      <c r="B23" s="5"/>
    </row>
    <row r="24" spans="1:22" x14ac:dyDescent="0.25">
      <c r="P24" t="s">
        <v>25</v>
      </c>
    </row>
  </sheetData>
  <mergeCells count="4">
    <mergeCell ref="G1:H1"/>
    <mergeCell ref="J1:K1"/>
    <mergeCell ref="M1:N1"/>
    <mergeCell ref="P1:Q1"/>
  </mergeCells>
  <pageMargins left="0.23622047244094491" right="0.23622047244094491" top="0.55118110236220474" bottom="0.55118110236220474" header="0.31496062992125984" footer="0.31496062992125984"/>
  <pageSetup paperSize="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4"/>
  <sheetViews>
    <sheetView showGridLines="0" topLeftCell="A7" zoomScaleNormal="100" workbookViewId="0">
      <selection activeCell="D22" sqref="D22"/>
    </sheetView>
  </sheetViews>
  <sheetFormatPr baseColWidth="10" defaultRowHeight="15" x14ac:dyDescent="0.25"/>
  <cols>
    <col min="1" max="1" width="13.85546875" customWidth="1"/>
    <col min="2" max="2" width="9.42578125" customWidth="1"/>
    <col min="3" max="3" width="12" customWidth="1"/>
    <col min="4" max="4" width="1.42578125" style="76" customWidth="1"/>
    <col min="5" max="5" width="10" customWidth="1"/>
    <col min="6" max="6" width="1.5703125" style="76" customWidth="1"/>
    <col min="7" max="7" width="6.28515625" customWidth="1"/>
    <col min="8" max="8" width="9" customWidth="1"/>
    <col min="9" max="9" width="1.5703125" style="76" customWidth="1"/>
    <col min="10" max="10" width="13" customWidth="1"/>
    <col min="11" max="11" width="9.85546875" customWidth="1"/>
    <col min="12" max="12" width="1.42578125" style="76" customWidth="1"/>
    <col min="13" max="13" width="7.7109375" customWidth="1"/>
    <col min="14" max="14" width="8.140625" customWidth="1"/>
    <col min="15" max="15" width="1.42578125" style="76" customWidth="1"/>
    <col min="16" max="16" width="9.140625" customWidth="1"/>
    <col min="17" max="17" width="9" customWidth="1"/>
    <col min="18" max="18" width="1.140625" customWidth="1"/>
    <col min="19" max="19" width="12.85546875" customWidth="1"/>
    <col min="20" max="20" width="1.5703125" customWidth="1"/>
  </cols>
  <sheetData>
    <row r="1" spans="1:22" ht="25.5" customHeight="1" x14ac:dyDescent="0.25">
      <c r="A1" s="56" t="s">
        <v>21</v>
      </c>
      <c r="B1" s="72">
        <v>1</v>
      </c>
      <c r="C1" s="35">
        <v>2</v>
      </c>
      <c r="D1" s="23"/>
      <c r="E1" s="35">
        <v>3</v>
      </c>
      <c r="F1" s="31"/>
      <c r="G1" s="114">
        <v>4</v>
      </c>
      <c r="H1" s="115"/>
      <c r="I1" s="23"/>
      <c r="J1" s="114">
        <v>5</v>
      </c>
      <c r="K1" s="115"/>
      <c r="L1" s="23"/>
      <c r="M1" s="114">
        <v>6</v>
      </c>
      <c r="N1" s="115"/>
      <c r="O1" s="23"/>
      <c r="P1" s="114">
        <v>7</v>
      </c>
      <c r="Q1" s="115"/>
      <c r="R1" s="23"/>
      <c r="S1" s="72">
        <v>8</v>
      </c>
      <c r="T1" s="23"/>
      <c r="U1" s="11"/>
      <c r="V1" s="11"/>
    </row>
    <row r="2" spans="1:22" ht="15.75" x14ac:dyDescent="0.25">
      <c r="A2" s="16"/>
      <c r="B2" s="17"/>
      <c r="C2" s="17"/>
      <c r="D2" s="108"/>
      <c r="E2" s="17"/>
      <c r="F2" s="110"/>
      <c r="G2" s="20"/>
      <c r="H2" s="20"/>
      <c r="I2" s="108"/>
      <c r="J2" s="33"/>
      <c r="K2" s="36"/>
      <c r="L2" s="108"/>
      <c r="M2" s="21"/>
      <c r="N2" s="21"/>
      <c r="O2" s="108"/>
      <c r="P2" s="34"/>
      <c r="Q2" s="21"/>
      <c r="R2" s="18"/>
      <c r="S2" s="22"/>
      <c r="T2" s="18"/>
    </row>
    <row r="3" spans="1:22" x14ac:dyDescent="0.25">
      <c r="A3" s="5"/>
      <c r="B3" s="40"/>
      <c r="C3" s="38"/>
      <c r="D3" s="37"/>
      <c r="E3" s="38"/>
      <c r="F3" s="37"/>
      <c r="G3" s="39"/>
      <c r="H3" s="41"/>
      <c r="I3" s="37"/>
      <c r="J3" s="39"/>
      <c r="K3" s="38"/>
      <c r="L3" s="37"/>
      <c r="M3" s="39"/>
      <c r="N3" s="38"/>
      <c r="O3" s="37"/>
      <c r="P3" s="37"/>
      <c r="Q3" s="59"/>
      <c r="R3" s="37"/>
      <c r="S3" s="37"/>
      <c r="T3" s="37"/>
    </row>
    <row r="4" spans="1:22" x14ac:dyDescent="0.25">
      <c r="A4" s="24" t="s">
        <v>0</v>
      </c>
      <c r="B4" s="57">
        <v>17000</v>
      </c>
      <c r="C4" s="69">
        <v>0</v>
      </c>
      <c r="D4" s="42"/>
      <c r="E4" s="69">
        <v>0</v>
      </c>
      <c r="F4" s="43"/>
      <c r="G4" s="44"/>
      <c r="H4" s="45">
        <v>0</v>
      </c>
      <c r="I4" s="46"/>
      <c r="J4" s="44">
        <v>1</v>
      </c>
      <c r="K4" s="44">
        <v>2</v>
      </c>
      <c r="L4" s="46"/>
      <c r="M4" s="44">
        <v>1</v>
      </c>
      <c r="N4" s="44">
        <v>2</v>
      </c>
      <c r="O4" s="46"/>
      <c r="P4" s="63">
        <v>0</v>
      </c>
      <c r="Q4" s="60">
        <v>0.67</v>
      </c>
      <c r="R4" s="46"/>
      <c r="S4" s="47">
        <v>0</v>
      </c>
      <c r="T4" s="46"/>
    </row>
    <row r="5" spans="1:22" x14ac:dyDescent="0.25">
      <c r="A5" s="24" t="s">
        <v>1</v>
      </c>
      <c r="B5" s="58">
        <v>97000</v>
      </c>
      <c r="C5" s="69">
        <v>15535</v>
      </c>
      <c r="D5" s="42"/>
      <c r="E5" s="69">
        <v>0</v>
      </c>
      <c r="F5" s="43"/>
      <c r="G5" s="44">
        <v>5</v>
      </c>
      <c r="H5" s="70">
        <v>1088</v>
      </c>
      <c r="I5" s="46"/>
      <c r="J5" s="44">
        <v>4</v>
      </c>
      <c r="K5" s="44">
        <v>3</v>
      </c>
      <c r="L5" s="46"/>
      <c r="M5" s="44">
        <v>8</v>
      </c>
      <c r="N5" s="44">
        <v>4</v>
      </c>
      <c r="O5" s="46"/>
      <c r="P5" s="63">
        <v>0</v>
      </c>
      <c r="Q5" s="60">
        <v>0.67</v>
      </c>
      <c r="R5" s="46"/>
      <c r="S5" s="47">
        <v>0</v>
      </c>
      <c r="T5" s="46"/>
    </row>
    <row r="6" spans="1:22" x14ac:dyDescent="0.25">
      <c r="A6" s="25" t="s">
        <v>2</v>
      </c>
      <c r="B6" s="58">
        <v>134000</v>
      </c>
      <c r="C6" s="69">
        <v>15535</v>
      </c>
      <c r="D6" s="42"/>
      <c r="E6" s="69">
        <v>0</v>
      </c>
      <c r="F6" s="43"/>
      <c r="G6" s="44">
        <v>10</v>
      </c>
      <c r="H6" s="70">
        <v>1088</v>
      </c>
      <c r="I6" s="46"/>
      <c r="J6" s="44">
        <v>8</v>
      </c>
      <c r="K6" s="44">
        <v>4</v>
      </c>
      <c r="L6" s="46"/>
      <c r="M6" s="44">
        <v>14</v>
      </c>
      <c r="N6" s="44">
        <v>8</v>
      </c>
      <c r="O6" s="46"/>
      <c r="P6" s="63">
        <v>-0.5</v>
      </c>
      <c r="Q6" s="60">
        <v>0.67</v>
      </c>
      <c r="R6" s="46"/>
      <c r="S6" s="47">
        <v>2</v>
      </c>
      <c r="T6" s="46"/>
    </row>
    <row r="7" spans="1:22" x14ac:dyDescent="0.25">
      <c r="A7" s="24" t="s">
        <v>3</v>
      </c>
      <c r="B7" s="57">
        <v>141000</v>
      </c>
      <c r="C7" s="69">
        <v>15535</v>
      </c>
      <c r="D7" s="42"/>
      <c r="E7" s="69">
        <v>203139</v>
      </c>
      <c r="F7" s="43"/>
      <c r="G7" s="44">
        <v>10</v>
      </c>
      <c r="H7" s="70">
        <v>3231</v>
      </c>
      <c r="I7" s="46"/>
      <c r="J7" s="44">
        <v>8</v>
      </c>
      <c r="K7" s="44">
        <v>5</v>
      </c>
      <c r="L7" s="46"/>
      <c r="M7" s="44">
        <v>15</v>
      </c>
      <c r="N7" s="44">
        <v>9</v>
      </c>
      <c r="O7" s="46"/>
      <c r="P7" s="63">
        <v>-0.5</v>
      </c>
      <c r="Q7" s="60">
        <v>0.67</v>
      </c>
      <c r="R7" s="46"/>
      <c r="S7" s="47">
        <v>2</v>
      </c>
      <c r="T7" s="46"/>
    </row>
    <row r="8" spans="1:22" x14ac:dyDescent="0.25">
      <c r="A8" s="24" t="s">
        <v>4</v>
      </c>
      <c r="B8" s="57">
        <v>163000</v>
      </c>
      <c r="C8" s="69">
        <v>215535</v>
      </c>
      <c r="D8" s="42"/>
      <c r="E8" s="69">
        <v>545539</v>
      </c>
      <c r="F8" s="43"/>
      <c r="G8" s="44">
        <v>12</v>
      </c>
      <c r="H8" s="70">
        <v>3231</v>
      </c>
      <c r="I8" s="46"/>
      <c r="J8" s="44">
        <v>19</v>
      </c>
      <c r="K8" s="44">
        <v>5</v>
      </c>
      <c r="L8" s="46"/>
      <c r="M8" s="44">
        <v>24</v>
      </c>
      <c r="N8" s="44">
        <v>11</v>
      </c>
      <c r="O8" s="46"/>
      <c r="P8" s="63">
        <v>0</v>
      </c>
      <c r="Q8" s="60">
        <v>0.67</v>
      </c>
      <c r="R8" s="46"/>
      <c r="S8" s="47">
        <v>3</v>
      </c>
      <c r="T8" s="46"/>
    </row>
    <row r="9" spans="1:22" x14ac:dyDescent="0.25">
      <c r="A9" s="24" t="s">
        <v>5</v>
      </c>
      <c r="B9" s="57">
        <v>217000</v>
      </c>
      <c r="C9" s="69">
        <v>215535</v>
      </c>
      <c r="D9" s="42"/>
      <c r="E9" s="69">
        <v>951239</v>
      </c>
      <c r="F9" s="43"/>
      <c r="G9" s="44">
        <v>13</v>
      </c>
      <c r="H9" s="70">
        <v>6241</v>
      </c>
      <c r="I9" s="46"/>
      <c r="J9" s="44">
        <v>23</v>
      </c>
      <c r="K9" s="44">
        <v>6</v>
      </c>
      <c r="L9" s="46"/>
      <c r="M9" s="44">
        <v>27</v>
      </c>
      <c r="N9" s="44">
        <v>13</v>
      </c>
      <c r="O9" s="46"/>
      <c r="P9" s="63">
        <v>0</v>
      </c>
      <c r="Q9" s="60">
        <v>0.67</v>
      </c>
      <c r="R9" s="46"/>
      <c r="S9" s="47">
        <v>4</v>
      </c>
      <c r="T9" s="46"/>
    </row>
    <row r="10" spans="1:22" x14ac:dyDescent="0.25">
      <c r="A10" s="24" t="s">
        <v>6</v>
      </c>
      <c r="B10" s="57"/>
      <c r="C10" s="69"/>
      <c r="D10" s="42"/>
      <c r="E10" s="69"/>
      <c r="F10" s="43"/>
      <c r="G10" s="44"/>
      <c r="H10" s="70"/>
      <c r="I10" s="46"/>
      <c r="J10" s="44"/>
      <c r="K10" s="44"/>
      <c r="L10" s="46"/>
      <c r="M10" s="44"/>
      <c r="N10" s="44"/>
      <c r="O10" s="46"/>
      <c r="P10" s="63"/>
      <c r="Q10" s="60">
        <v>0.67</v>
      </c>
      <c r="R10" s="46"/>
      <c r="S10" s="47"/>
      <c r="T10" s="46"/>
    </row>
    <row r="11" spans="1:22" x14ac:dyDescent="0.25">
      <c r="A11" s="24" t="s">
        <v>22</v>
      </c>
      <c r="B11" s="57"/>
      <c r="C11" s="69"/>
      <c r="D11" s="42"/>
      <c r="E11" s="69"/>
      <c r="F11" s="43"/>
      <c r="G11" s="44"/>
      <c r="H11" s="70"/>
      <c r="I11" s="46"/>
      <c r="J11" s="44"/>
      <c r="K11" s="44"/>
      <c r="L11" s="46"/>
      <c r="M11" s="44"/>
      <c r="N11" s="44"/>
      <c r="O11" s="46"/>
      <c r="P11" s="63"/>
      <c r="Q11" s="60">
        <v>0.67</v>
      </c>
      <c r="R11" s="46"/>
      <c r="S11" s="47"/>
      <c r="T11" s="46"/>
    </row>
    <row r="12" spans="1:22" x14ac:dyDescent="0.25">
      <c r="A12" s="24" t="s">
        <v>7</v>
      </c>
      <c r="B12" s="57"/>
      <c r="C12" s="69"/>
      <c r="D12" s="42"/>
      <c r="E12" s="69"/>
      <c r="F12" s="43"/>
      <c r="G12" s="44"/>
      <c r="H12" s="70"/>
      <c r="I12" s="46"/>
      <c r="J12" s="44"/>
      <c r="K12" s="44"/>
      <c r="L12" s="46"/>
      <c r="M12" s="44"/>
      <c r="N12" s="44"/>
      <c r="O12" s="46"/>
      <c r="P12" s="63"/>
      <c r="Q12" s="60">
        <v>0.67</v>
      </c>
      <c r="R12" s="46"/>
      <c r="S12" s="47"/>
      <c r="T12" s="46"/>
    </row>
    <row r="13" spans="1:22" x14ac:dyDescent="0.25">
      <c r="A13" s="24" t="s">
        <v>8</v>
      </c>
      <c r="B13" s="57"/>
      <c r="C13" s="69"/>
      <c r="D13" s="42"/>
      <c r="E13" s="69"/>
      <c r="F13" s="43"/>
      <c r="G13" s="44"/>
      <c r="H13" s="70"/>
      <c r="I13" s="46"/>
      <c r="J13" s="44"/>
      <c r="K13" s="44"/>
      <c r="L13" s="46"/>
      <c r="M13" s="44"/>
      <c r="N13" s="44"/>
      <c r="O13" s="46"/>
      <c r="P13" s="63"/>
      <c r="Q13" s="60">
        <v>0.67</v>
      </c>
      <c r="R13" s="46"/>
      <c r="S13" s="47"/>
      <c r="T13" s="46"/>
    </row>
    <row r="14" spans="1:22" x14ac:dyDescent="0.25">
      <c r="A14" s="24" t="s">
        <v>9</v>
      </c>
      <c r="B14" s="57"/>
      <c r="C14" s="69"/>
      <c r="D14" s="42"/>
      <c r="E14" s="69"/>
      <c r="F14" s="43"/>
      <c r="G14" s="44"/>
      <c r="H14" s="70"/>
      <c r="I14" s="46"/>
      <c r="J14" s="44"/>
      <c r="K14" s="44"/>
      <c r="L14" s="46"/>
      <c r="M14" s="44"/>
      <c r="N14" s="44"/>
      <c r="O14" s="46"/>
      <c r="P14" s="63"/>
      <c r="Q14" s="60">
        <v>0.67</v>
      </c>
      <c r="R14" s="46"/>
      <c r="S14" s="47"/>
      <c r="T14" s="46"/>
    </row>
    <row r="15" spans="1:22" x14ac:dyDescent="0.25">
      <c r="A15" s="24" t="s">
        <v>10</v>
      </c>
      <c r="B15" s="57"/>
      <c r="C15" s="69"/>
      <c r="D15" s="42"/>
      <c r="E15" s="69"/>
      <c r="F15" s="43"/>
      <c r="G15" s="44"/>
      <c r="H15" s="70"/>
      <c r="I15" s="46"/>
      <c r="J15" s="44"/>
      <c r="K15" s="44"/>
      <c r="L15" s="46"/>
      <c r="M15" s="44"/>
      <c r="N15" s="44"/>
      <c r="O15" s="46"/>
      <c r="P15" s="63"/>
      <c r="Q15" s="60">
        <v>0.67</v>
      </c>
      <c r="R15" s="46"/>
      <c r="S15" s="47"/>
      <c r="T15" s="46"/>
    </row>
    <row r="16" spans="1:22" x14ac:dyDescent="0.25">
      <c r="A16" s="26"/>
      <c r="B16" s="12"/>
      <c r="C16" s="13"/>
      <c r="D16" s="14"/>
      <c r="E16" s="13"/>
      <c r="F16" s="15"/>
      <c r="G16" s="13"/>
      <c r="H16" s="13"/>
      <c r="I16" s="15"/>
      <c r="J16" s="66"/>
      <c r="K16" s="13"/>
      <c r="L16" s="15"/>
      <c r="M16" s="66"/>
      <c r="N16" s="13"/>
      <c r="O16" s="15"/>
      <c r="P16" s="64"/>
      <c r="Q16" s="61"/>
      <c r="R16" s="15"/>
      <c r="S16" s="15"/>
      <c r="T16" s="15"/>
    </row>
    <row r="17" spans="1:22" x14ac:dyDescent="0.25">
      <c r="A17" s="27" t="s">
        <v>20</v>
      </c>
      <c r="B17" s="49">
        <f>SUM(B4:B15)</f>
        <v>769000</v>
      </c>
      <c r="C17" s="49">
        <f>SUM(C4:C15)</f>
        <v>477675</v>
      </c>
      <c r="D17" s="50"/>
      <c r="E17" s="49">
        <f>SUM(E4:E15)</f>
        <v>1699917</v>
      </c>
      <c r="F17" s="51"/>
      <c r="G17" s="52">
        <f>SUM(G4:G15)</f>
        <v>50</v>
      </c>
      <c r="H17" s="52">
        <f>SUM(H4:H15)</f>
        <v>14879</v>
      </c>
      <c r="I17" s="53"/>
      <c r="J17" s="52">
        <f>SUM(J4:J15)</f>
        <v>63</v>
      </c>
      <c r="K17" s="52">
        <f>SUM(K4:K15)</f>
        <v>25</v>
      </c>
      <c r="L17" s="53"/>
      <c r="M17" s="52">
        <f>SUM(M4:M15)</f>
        <v>89</v>
      </c>
      <c r="N17" s="52">
        <f>SUM(N4:N15)</f>
        <v>47</v>
      </c>
      <c r="O17" s="53"/>
      <c r="P17" s="65"/>
      <c r="Q17" s="62"/>
      <c r="R17" s="53"/>
      <c r="S17" s="67">
        <f>SUM(S4:S15)</f>
        <v>11</v>
      </c>
      <c r="T17" s="53"/>
      <c r="U17" s="10"/>
      <c r="V17" s="10"/>
    </row>
    <row r="18" spans="1:22" x14ac:dyDescent="0.25">
      <c r="A18" s="27" t="s">
        <v>23</v>
      </c>
      <c r="B18" s="49">
        <v>150000</v>
      </c>
      <c r="C18" s="49">
        <v>400000</v>
      </c>
      <c r="D18" s="50"/>
      <c r="E18" s="49">
        <v>500000</v>
      </c>
      <c r="F18" s="51"/>
      <c r="G18" s="52">
        <v>10</v>
      </c>
      <c r="H18" s="49">
        <v>3000</v>
      </c>
      <c r="I18" s="53"/>
      <c r="J18" s="52">
        <v>50</v>
      </c>
      <c r="K18" s="49"/>
      <c r="L18" s="53"/>
      <c r="M18" s="52">
        <v>40</v>
      </c>
      <c r="N18" s="52">
        <v>10</v>
      </c>
      <c r="O18" s="53"/>
      <c r="P18" s="65"/>
      <c r="Q18" s="62">
        <v>0.67</v>
      </c>
      <c r="R18" s="53"/>
      <c r="S18" s="67">
        <v>15</v>
      </c>
      <c r="T18" s="53"/>
      <c r="U18" s="10"/>
      <c r="V18" s="10"/>
    </row>
    <row r="19" spans="1:22" x14ac:dyDescent="0.25">
      <c r="A19" s="28"/>
      <c r="B19" s="54"/>
      <c r="C19" s="54"/>
      <c r="D19" s="55"/>
      <c r="E19" s="54"/>
      <c r="F19" s="55"/>
      <c r="G19" s="54"/>
      <c r="H19" s="54"/>
      <c r="I19" s="55"/>
      <c r="J19" s="54"/>
      <c r="K19" s="54"/>
      <c r="L19" s="55"/>
      <c r="M19" s="54"/>
      <c r="N19" s="54"/>
      <c r="O19" s="55"/>
      <c r="P19" s="55"/>
      <c r="Q19" s="54"/>
      <c r="R19" s="55"/>
      <c r="S19" s="55"/>
      <c r="T19" s="55"/>
    </row>
    <row r="20" spans="1:22" ht="36" x14ac:dyDescent="0.25">
      <c r="A20" s="29" t="s">
        <v>24</v>
      </c>
      <c r="B20" s="106">
        <f>+B17/B18</f>
        <v>5.1266666666666669</v>
      </c>
      <c r="C20" s="106">
        <f>+C17/C18</f>
        <v>1.1941875</v>
      </c>
      <c r="D20" s="109"/>
      <c r="E20" s="106">
        <f t="shared" ref="E20:S20" si="0">+E17/E18</f>
        <v>3.3998339999999998</v>
      </c>
      <c r="F20" s="109"/>
      <c r="G20" s="107">
        <f t="shared" si="0"/>
        <v>5</v>
      </c>
      <c r="H20" s="106">
        <f t="shared" si="0"/>
        <v>4.9596666666666662</v>
      </c>
      <c r="I20" s="109"/>
      <c r="J20" s="106">
        <f t="shared" si="0"/>
        <v>1.26</v>
      </c>
      <c r="K20" s="106"/>
      <c r="L20" s="109"/>
      <c r="M20" s="106">
        <f t="shared" si="0"/>
        <v>2.2250000000000001</v>
      </c>
      <c r="N20" s="106">
        <f t="shared" si="0"/>
        <v>4.7</v>
      </c>
      <c r="O20" s="109"/>
      <c r="P20" s="106"/>
      <c r="Q20" s="106"/>
      <c r="R20" s="106"/>
      <c r="S20" s="106">
        <f t="shared" si="0"/>
        <v>0.73333333333333328</v>
      </c>
      <c r="T20" s="48"/>
    </row>
    <row r="22" spans="1:22" x14ac:dyDescent="0.25">
      <c r="A22" s="29"/>
      <c r="B22" s="5"/>
    </row>
    <row r="23" spans="1:22" x14ac:dyDescent="0.25">
      <c r="A23" s="29"/>
      <c r="B23" s="5"/>
    </row>
    <row r="24" spans="1:22" x14ac:dyDescent="0.25">
      <c r="P24" t="s">
        <v>25</v>
      </c>
    </row>
  </sheetData>
  <mergeCells count="4">
    <mergeCell ref="G1:H1"/>
    <mergeCell ref="J1:K1"/>
    <mergeCell ref="M1:N1"/>
    <mergeCell ref="P1:Q1"/>
  </mergeCells>
  <pageMargins left="0.23622047244094491" right="0.23622047244094491" top="0.55118110236220474" bottom="0.55118110236220474" header="0.31496062992125984" footer="0.31496062992125984"/>
  <pageSetup paperSize="5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4"/>
  <sheetViews>
    <sheetView showGridLines="0" zoomScaleNormal="100" workbookViewId="0">
      <selection activeCell="G24" sqref="G24"/>
    </sheetView>
  </sheetViews>
  <sheetFormatPr baseColWidth="10" defaultRowHeight="15" x14ac:dyDescent="0.25"/>
  <cols>
    <col min="1" max="1" width="13.85546875" customWidth="1"/>
    <col min="2" max="2" width="9.42578125" customWidth="1"/>
    <col min="3" max="3" width="12" customWidth="1"/>
    <col min="4" max="4" width="1.42578125" style="76" customWidth="1"/>
    <col min="5" max="5" width="10" customWidth="1"/>
    <col min="6" max="6" width="1.5703125" style="76" customWidth="1"/>
    <col min="7" max="7" width="7" bestFit="1" customWidth="1"/>
    <col min="8" max="8" width="9" customWidth="1"/>
    <col min="9" max="9" width="1.5703125" style="76" customWidth="1"/>
    <col min="10" max="10" width="13" customWidth="1"/>
    <col min="11" max="11" width="9.85546875" customWidth="1"/>
    <col min="12" max="12" width="1.42578125" style="76" customWidth="1"/>
    <col min="13" max="13" width="7.7109375" customWidth="1"/>
    <col min="14" max="14" width="8.140625" customWidth="1"/>
    <col min="15" max="15" width="1.42578125" style="76" customWidth="1"/>
    <col min="16" max="16" width="9.140625" customWidth="1"/>
    <col min="17" max="17" width="9" customWidth="1"/>
    <col min="18" max="18" width="1.140625" customWidth="1"/>
    <col min="19" max="19" width="12.85546875" customWidth="1"/>
    <col min="20" max="20" width="1.5703125" customWidth="1"/>
  </cols>
  <sheetData>
    <row r="1" spans="1:22" ht="25.5" customHeight="1" x14ac:dyDescent="0.25">
      <c r="A1" s="56" t="s">
        <v>21</v>
      </c>
      <c r="B1" s="72">
        <v>1</v>
      </c>
      <c r="C1" s="35">
        <v>2</v>
      </c>
      <c r="D1" s="23"/>
      <c r="E1" s="35">
        <v>3</v>
      </c>
      <c r="F1" s="31"/>
      <c r="G1" s="114">
        <v>4</v>
      </c>
      <c r="H1" s="115"/>
      <c r="I1" s="23"/>
      <c r="J1" s="114">
        <v>5</v>
      </c>
      <c r="K1" s="115"/>
      <c r="L1" s="23"/>
      <c r="M1" s="114">
        <v>6</v>
      </c>
      <c r="N1" s="115"/>
      <c r="O1" s="23"/>
      <c r="P1" s="114">
        <v>7</v>
      </c>
      <c r="Q1" s="115"/>
      <c r="R1" s="23"/>
      <c r="S1" s="72">
        <v>8</v>
      </c>
      <c r="T1" s="23"/>
      <c r="U1" s="11"/>
      <c r="V1" s="11"/>
    </row>
    <row r="2" spans="1:22" ht="15.75" x14ac:dyDescent="0.25">
      <c r="A2" s="68"/>
      <c r="B2" s="17"/>
      <c r="C2" s="17"/>
      <c r="D2" s="108"/>
      <c r="E2" s="17"/>
      <c r="F2" s="110"/>
      <c r="G2" s="20"/>
      <c r="H2" s="20"/>
      <c r="I2" s="108"/>
      <c r="J2" s="33"/>
      <c r="K2" s="36"/>
      <c r="L2" s="108"/>
      <c r="M2" s="21"/>
      <c r="N2" s="21"/>
      <c r="O2" s="108"/>
      <c r="P2" s="34"/>
      <c r="Q2" s="21"/>
      <c r="R2" s="18"/>
      <c r="S2" s="22"/>
      <c r="T2" s="18"/>
    </row>
    <row r="3" spans="1:22" x14ac:dyDescent="0.25">
      <c r="A3" s="5"/>
      <c r="B3" s="40"/>
      <c r="C3" s="38"/>
      <c r="D3" s="37"/>
      <c r="E3" s="38"/>
      <c r="F3" s="37"/>
      <c r="G3" s="39"/>
      <c r="H3" s="41"/>
      <c r="I3" s="37"/>
      <c r="J3" s="39"/>
      <c r="K3" s="38"/>
      <c r="L3" s="37"/>
      <c r="M3" s="39"/>
      <c r="N3" s="38"/>
      <c r="O3" s="37"/>
      <c r="P3" s="37"/>
      <c r="Q3" s="59"/>
      <c r="R3" s="37"/>
      <c r="S3" s="37"/>
      <c r="T3" s="37"/>
    </row>
    <row r="4" spans="1:22" x14ac:dyDescent="0.25">
      <c r="A4" s="24" t="s">
        <v>0</v>
      </c>
      <c r="B4" s="57">
        <v>53000</v>
      </c>
      <c r="C4" s="69">
        <v>0</v>
      </c>
      <c r="D4" s="42">
        <v>0</v>
      </c>
      <c r="E4" s="69">
        <v>0</v>
      </c>
      <c r="F4" s="43"/>
      <c r="G4" s="44"/>
      <c r="H4" s="45">
        <v>0</v>
      </c>
      <c r="I4" s="46"/>
      <c r="J4" s="44">
        <v>3</v>
      </c>
      <c r="K4" s="44">
        <v>0</v>
      </c>
      <c r="L4" s="46"/>
      <c r="M4" s="44">
        <v>2</v>
      </c>
      <c r="N4" s="44">
        <v>0</v>
      </c>
      <c r="O4" s="46"/>
      <c r="P4" s="63">
        <v>1</v>
      </c>
      <c r="Q4" s="60">
        <v>0.67</v>
      </c>
      <c r="R4" s="46"/>
      <c r="S4" s="47">
        <v>1</v>
      </c>
      <c r="T4" s="46"/>
    </row>
    <row r="5" spans="1:22" x14ac:dyDescent="0.25">
      <c r="A5" s="24" t="s">
        <v>1</v>
      </c>
      <c r="B5" s="58">
        <v>90000</v>
      </c>
      <c r="C5" s="69">
        <v>0</v>
      </c>
      <c r="D5" s="42"/>
      <c r="E5" s="69">
        <v>0</v>
      </c>
      <c r="F5" s="43"/>
      <c r="G5" s="44">
        <v>1</v>
      </c>
      <c r="H5" s="45">
        <v>0</v>
      </c>
      <c r="I5" s="46"/>
      <c r="J5" s="44">
        <v>6</v>
      </c>
      <c r="K5" s="44">
        <v>1</v>
      </c>
      <c r="L5" s="46"/>
      <c r="M5" s="44">
        <v>6</v>
      </c>
      <c r="N5" s="44">
        <v>2</v>
      </c>
      <c r="O5" s="46"/>
      <c r="P5" s="63">
        <v>1</v>
      </c>
      <c r="Q5" s="60">
        <v>0.67</v>
      </c>
      <c r="R5" s="46"/>
      <c r="S5" s="47">
        <v>1</v>
      </c>
      <c r="T5" s="46"/>
    </row>
    <row r="6" spans="1:22" x14ac:dyDescent="0.25">
      <c r="A6" s="25" t="s">
        <v>2</v>
      </c>
      <c r="B6" s="58">
        <v>40000</v>
      </c>
      <c r="C6" s="69">
        <v>0</v>
      </c>
      <c r="D6" s="42"/>
      <c r="E6" s="69">
        <v>0</v>
      </c>
      <c r="F6" s="43"/>
      <c r="G6" s="44">
        <v>2</v>
      </c>
      <c r="H6" s="70">
        <v>1745</v>
      </c>
      <c r="I6" s="46"/>
      <c r="J6" s="44">
        <v>10</v>
      </c>
      <c r="K6" s="44">
        <v>1</v>
      </c>
      <c r="L6" s="46"/>
      <c r="M6" s="44">
        <v>9</v>
      </c>
      <c r="N6" s="44">
        <v>2</v>
      </c>
      <c r="O6" s="46"/>
      <c r="P6" s="63">
        <v>0.86</v>
      </c>
      <c r="Q6" s="60">
        <v>0.67</v>
      </c>
      <c r="R6" s="46"/>
      <c r="S6" s="47">
        <v>4</v>
      </c>
      <c r="T6" s="46"/>
    </row>
    <row r="7" spans="1:22" x14ac:dyDescent="0.25">
      <c r="A7" s="24" t="s">
        <v>3</v>
      </c>
      <c r="B7" s="57">
        <v>106000</v>
      </c>
      <c r="C7" s="69">
        <v>20000</v>
      </c>
      <c r="D7" s="42"/>
      <c r="E7" s="69">
        <v>80966</v>
      </c>
      <c r="F7" s="43"/>
      <c r="G7" s="44">
        <v>3</v>
      </c>
      <c r="H7" s="70">
        <v>1745</v>
      </c>
      <c r="I7" s="46"/>
      <c r="J7" s="44">
        <v>11</v>
      </c>
      <c r="K7" s="44">
        <v>2</v>
      </c>
      <c r="L7" s="46"/>
      <c r="M7" s="44">
        <v>12</v>
      </c>
      <c r="N7" s="44">
        <v>3</v>
      </c>
      <c r="O7" s="46"/>
      <c r="P7" s="63">
        <v>0.86</v>
      </c>
      <c r="Q7" s="60">
        <v>0.67</v>
      </c>
      <c r="R7" s="46"/>
      <c r="S7" s="47">
        <v>4</v>
      </c>
      <c r="T7" s="46"/>
    </row>
    <row r="8" spans="1:22" x14ac:dyDescent="0.25">
      <c r="A8" s="24" t="s">
        <v>4</v>
      </c>
      <c r="B8" s="57">
        <v>212000</v>
      </c>
      <c r="C8" s="69">
        <v>44000</v>
      </c>
      <c r="D8" s="42"/>
      <c r="E8" s="69">
        <v>247366</v>
      </c>
      <c r="F8" s="43"/>
      <c r="G8" s="44">
        <v>3</v>
      </c>
      <c r="H8" s="70">
        <v>1745</v>
      </c>
      <c r="I8" s="46"/>
      <c r="J8" s="44">
        <v>13</v>
      </c>
      <c r="K8" s="44">
        <v>2</v>
      </c>
      <c r="L8" s="46"/>
      <c r="M8" s="44">
        <v>16</v>
      </c>
      <c r="N8" s="44">
        <v>3</v>
      </c>
      <c r="O8" s="46"/>
      <c r="P8" s="63">
        <v>0.78</v>
      </c>
      <c r="Q8" s="60">
        <v>0.67</v>
      </c>
      <c r="R8" s="46"/>
      <c r="S8" s="47">
        <v>4</v>
      </c>
      <c r="T8" s="46"/>
    </row>
    <row r="9" spans="1:22" x14ac:dyDescent="0.25">
      <c r="A9" s="24" t="s">
        <v>5</v>
      </c>
      <c r="B9" s="57">
        <v>262000</v>
      </c>
      <c r="C9" s="69">
        <v>44000</v>
      </c>
      <c r="D9" s="42"/>
      <c r="E9" s="69">
        <v>279366</v>
      </c>
      <c r="F9" s="43"/>
      <c r="G9" s="44">
        <v>4</v>
      </c>
      <c r="H9" s="70">
        <v>1745</v>
      </c>
      <c r="I9" s="46"/>
      <c r="J9" s="44">
        <v>21</v>
      </c>
      <c r="K9" s="44">
        <v>2</v>
      </c>
      <c r="L9" s="46"/>
      <c r="M9" s="44">
        <v>25</v>
      </c>
      <c r="N9" s="44">
        <v>3</v>
      </c>
      <c r="O9" s="46"/>
      <c r="P9" s="63">
        <v>0.8</v>
      </c>
      <c r="Q9" s="60">
        <v>0.67</v>
      </c>
      <c r="R9" s="46"/>
      <c r="S9" s="47">
        <v>5</v>
      </c>
      <c r="T9" s="46"/>
    </row>
    <row r="10" spans="1:22" x14ac:dyDescent="0.25">
      <c r="A10" s="24" t="s">
        <v>6</v>
      </c>
      <c r="B10" s="57"/>
      <c r="C10" s="69"/>
      <c r="D10" s="42"/>
      <c r="E10" s="69"/>
      <c r="F10" s="43"/>
      <c r="G10" s="44"/>
      <c r="H10" s="70"/>
      <c r="I10" s="46"/>
      <c r="J10" s="44"/>
      <c r="K10" s="44"/>
      <c r="L10" s="46"/>
      <c r="M10" s="44"/>
      <c r="N10" s="44"/>
      <c r="O10" s="46"/>
      <c r="P10" s="63"/>
      <c r="Q10" s="60">
        <v>0.67</v>
      </c>
      <c r="R10" s="46"/>
      <c r="S10" s="47"/>
      <c r="T10" s="46"/>
    </row>
    <row r="11" spans="1:22" x14ac:dyDescent="0.25">
      <c r="A11" s="24" t="s">
        <v>22</v>
      </c>
      <c r="B11" s="57"/>
      <c r="C11" s="69"/>
      <c r="D11" s="42"/>
      <c r="E11" s="69"/>
      <c r="F11" s="43"/>
      <c r="G11" s="44"/>
      <c r="H11" s="70"/>
      <c r="I11" s="46"/>
      <c r="J11" s="44"/>
      <c r="K11" s="44"/>
      <c r="L11" s="46"/>
      <c r="M11" s="44"/>
      <c r="N11" s="44"/>
      <c r="O11" s="46"/>
      <c r="P11" s="63"/>
      <c r="Q11" s="60">
        <v>0.67</v>
      </c>
      <c r="R11" s="46"/>
      <c r="S11" s="47"/>
      <c r="T11" s="46"/>
    </row>
    <row r="12" spans="1:22" x14ac:dyDescent="0.25">
      <c r="A12" s="24" t="s">
        <v>7</v>
      </c>
      <c r="B12" s="57"/>
      <c r="C12" s="69"/>
      <c r="D12" s="42"/>
      <c r="E12" s="69"/>
      <c r="F12" s="43"/>
      <c r="G12" s="44"/>
      <c r="H12" s="70"/>
      <c r="I12" s="46"/>
      <c r="J12" s="44"/>
      <c r="K12" s="44"/>
      <c r="L12" s="46"/>
      <c r="M12" s="44"/>
      <c r="N12" s="44"/>
      <c r="O12" s="46"/>
      <c r="P12" s="63"/>
      <c r="Q12" s="60">
        <v>0.67</v>
      </c>
      <c r="R12" s="46"/>
      <c r="S12" s="47"/>
      <c r="T12" s="46"/>
    </row>
    <row r="13" spans="1:22" x14ac:dyDescent="0.25">
      <c r="A13" s="24" t="s">
        <v>8</v>
      </c>
      <c r="B13" s="57"/>
      <c r="C13" s="69"/>
      <c r="D13" s="42"/>
      <c r="E13" s="69"/>
      <c r="F13" s="43"/>
      <c r="G13" s="44"/>
      <c r="H13" s="70"/>
      <c r="I13" s="46"/>
      <c r="J13" s="44"/>
      <c r="K13" s="44"/>
      <c r="L13" s="46"/>
      <c r="M13" s="44"/>
      <c r="N13" s="44"/>
      <c r="O13" s="46"/>
      <c r="P13" s="63"/>
      <c r="Q13" s="60">
        <v>0.67</v>
      </c>
      <c r="R13" s="46"/>
      <c r="S13" s="47"/>
      <c r="T13" s="46"/>
    </row>
    <row r="14" spans="1:22" x14ac:dyDescent="0.25">
      <c r="A14" s="24" t="s">
        <v>9</v>
      </c>
      <c r="B14" s="57"/>
      <c r="C14" s="69"/>
      <c r="D14" s="42"/>
      <c r="E14" s="69"/>
      <c r="F14" s="43"/>
      <c r="G14" s="44"/>
      <c r="H14" s="70"/>
      <c r="I14" s="46"/>
      <c r="J14" s="44"/>
      <c r="K14" s="44"/>
      <c r="L14" s="46"/>
      <c r="M14" s="44"/>
      <c r="N14" s="44"/>
      <c r="O14" s="46"/>
      <c r="P14" s="63"/>
      <c r="Q14" s="60">
        <v>0.67</v>
      </c>
      <c r="R14" s="46"/>
      <c r="S14" s="47"/>
      <c r="T14" s="46"/>
    </row>
    <row r="15" spans="1:22" x14ac:dyDescent="0.25">
      <c r="A15" s="24" t="s">
        <v>10</v>
      </c>
      <c r="B15" s="57"/>
      <c r="C15" s="69"/>
      <c r="D15" s="42"/>
      <c r="E15" s="69"/>
      <c r="F15" s="43"/>
      <c r="G15" s="44"/>
      <c r="H15" s="70"/>
      <c r="I15" s="46"/>
      <c r="J15" s="44"/>
      <c r="K15" s="44"/>
      <c r="L15" s="46"/>
      <c r="M15" s="44"/>
      <c r="N15" s="44"/>
      <c r="O15" s="46"/>
      <c r="P15" s="63"/>
      <c r="Q15" s="60">
        <v>0.67</v>
      </c>
      <c r="R15" s="46"/>
      <c r="S15" s="47"/>
      <c r="T15" s="46"/>
    </row>
    <row r="16" spans="1:22" x14ac:dyDescent="0.25">
      <c r="A16" s="26"/>
      <c r="B16" s="12"/>
      <c r="C16" s="13"/>
      <c r="D16" s="14"/>
      <c r="E16" s="13"/>
      <c r="F16" s="15"/>
      <c r="G16" s="13"/>
      <c r="H16" s="13"/>
      <c r="I16" s="15"/>
      <c r="J16" s="66"/>
      <c r="K16" s="13"/>
      <c r="L16" s="15"/>
      <c r="M16" s="66"/>
      <c r="N16" s="13"/>
      <c r="O16" s="15"/>
      <c r="P16" s="64"/>
      <c r="Q16" s="61"/>
      <c r="R16" s="15"/>
      <c r="S16" s="15"/>
      <c r="T16" s="15"/>
    </row>
    <row r="17" spans="1:22" x14ac:dyDescent="0.25">
      <c r="A17" s="27" t="s">
        <v>20</v>
      </c>
      <c r="B17" s="49">
        <f>SUM(B4:B15)</f>
        <v>763000</v>
      </c>
      <c r="C17" s="49">
        <f>SUM(C4:C15)</f>
        <v>108000</v>
      </c>
      <c r="D17" s="50"/>
      <c r="E17" s="49">
        <f>SUM(E4:E15)</f>
        <v>607698</v>
      </c>
      <c r="F17" s="51"/>
      <c r="G17" s="52">
        <f>SUM(G4:G15)</f>
        <v>13</v>
      </c>
      <c r="H17" s="52">
        <f>SUM(H4:H15)</f>
        <v>6980</v>
      </c>
      <c r="I17" s="53"/>
      <c r="J17" s="52">
        <f>SUM(J4:J15)</f>
        <v>64</v>
      </c>
      <c r="K17" s="52">
        <f>SUM(K4:K15)</f>
        <v>8</v>
      </c>
      <c r="L17" s="53"/>
      <c r="M17" s="52">
        <f>SUM(M4:M15)</f>
        <v>70</v>
      </c>
      <c r="N17" s="52">
        <f>SUM(N4:N15)</f>
        <v>13</v>
      </c>
      <c r="O17" s="53"/>
      <c r="P17" s="65"/>
      <c r="Q17" s="62"/>
      <c r="R17" s="53"/>
      <c r="S17" s="67">
        <f>SUM(S4:S15)</f>
        <v>19</v>
      </c>
      <c r="T17" s="53"/>
      <c r="U17" s="10"/>
      <c r="V17" s="10"/>
    </row>
    <row r="18" spans="1:22" x14ac:dyDescent="0.25">
      <c r="A18" s="27" t="s">
        <v>23</v>
      </c>
      <c r="B18" s="49">
        <v>150000</v>
      </c>
      <c r="C18" s="49">
        <v>400000</v>
      </c>
      <c r="D18" s="50"/>
      <c r="E18" s="49">
        <v>500000</v>
      </c>
      <c r="F18" s="51"/>
      <c r="G18" s="52">
        <v>10</v>
      </c>
      <c r="H18" s="49">
        <v>3000</v>
      </c>
      <c r="I18" s="53"/>
      <c r="J18" s="52">
        <v>50</v>
      </c>
      <c r="K18" s="49"/>
      <c r="L18" s="53"/>
      <c r="M18" s="52">
        <v>40</v>
      </c>
      <c r="N18" s="52">
        <v>10</v>
      </c>
      <c r="O18" s="53"/>
      <c r="P18" s="65"/>
      <c r="Q18" s="62">
        <v>0.67</v>
      </c>
      <c r="R18" s="53"/>
      <c r="S18" s="67">
        <v>15</v>
      </c>
      <c r="T18" s="53"/>
      <c r="U18" s="10"/>
      <c r="V18" s="10"/>
    </row>
    <row r="19" spans="1:22" x14ac:dyDescent="0.25">
      <c r="A19" s="28"/>
      <c r="B19" s="54"/>
      <c r="C19" s="54"/>
      <c r="D19" s="55"/>
      <c r="E19" s="54"/>
      <c r="F19" s="55"/>
      <c r="G19" s="54"/>
      <c r="H19" s="54"/>
      <c r="I19" s="55"/>
      <c r="J19" s="54"/>
      <c r="K19" s="54"/>
      <c r="L19" s="55"/>
      <c r="M19" s="54"/>
      <c r="N19" s="54"/>
      <c r="O19" s="55"/>
      <c r="P19" s="55"/>
      <c r="Q19" s="54"/>
      <c r="R19" s="55"/>
      <c r="S19" s="55"/>
      <c r="T19" s="55"/>
    </row>
    <row r="20" spans="1:22" ht="36" x14ac:dyDescent="0.25">
      <c r="A20" s="29" t="s">
        <v>24</v>
      </c>
      <c r="B20" s="106">
        <f>+B17/B18</f>
        <v>5.0866666666666669</v>
      </c>
      <c r="C20" s="106">
        <f>+C17/C18</f>
        <v>0.27</v>
      </c>
      <c r="D20" s="109"/>
      <c r="E20" s="106">
        <f t="shared" ref="E20:S20" si="0">+E17/E18</f>
        <v>1.2153959999999999</v>
      </c>
      <c r="F20" s="109"/>
      <c r="G20" s="106">
        <f t="shared" si="0"/>
        <v>1.3</v>
      </c>
      <c r="H20" s="106">
        <f t="shared" si="0"/>
        <v>2.3266666666666667</v>
      </c>
      <c r="I20" s="109"/>
      <c r="J20" s="106">
        <f t="shared" si="0"/>
        <v>1.28</v>
      </c>
      <c r="K20" s="106"/>
      <c r="L20" s="109"/>
      <c r="M20" s="106">
        <f t="shared" si="0"/>
        <v>1.75</v>
      </c>
      <c r="N20" s="106">
        <f t="shared" si="0"/>
        <v>1.3</v>
      </c>
      <c r="O20" s="109"/>
      <c r="P20" s="106"/>
      <c r="Q20" s="106"/>
      <c r="R20" s="106"/>
      <c r="S20" s="106">
        <f t="shared" si="0"/>
        <v>1.2666666666666666</v>
      </c>
      <c r="T20" s="48"/>
    </row>
    <row r="22" spans="1:22" x14ac:dyDescent="0.25">
      <c r="A22" s="29"/>
      <c r="B22" s="5"/>
    </row>
    <row r="23" spans="1:22" x14ac:dyDescent="0.25">
      <c r="A23" s="29"/>
      <c r="B23" s="5"/>
    </row>
    <row r="24" spans="1:22" x14ac:dyDescent="0.25">
      <c r="P24" t="s">
        <v>25</v>
      </c>
    </row>
  </sheetData>
  <mergeCells count="4">
    <mergeCell ref="G1:H1"/>
    <mergeCell ref="J1:K1"/>
    <mergeCell ref="M1:N1"/>
    <mergeCell ref="P1:Q1"/>
  </mergeCells>
  <pageMargins left="0.23622047244094491" right="0.23622047244094491" top="0.55118110236220474" bottom="0.55118110236220474" header="0.31496062992125984" footer="0.31496062992125984"/>
  <pageSetup paperSize="5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34"/>
  <sheetViews>
    <sheetView zoomScaleNormal="100" workbookViewId="0">
      <selection activeCell="A22" sqref="A22:A23"/>
    </sheetView>
  </sheetViews>
  <sheetFormatPr baseColWidth="10" defaultRowHeight="15" x14ac:dyDescent="0.25"/>
  <cols>
    <col min="1" max="1" width="13.85546875" customWidth="1"/>
    <col min="2" max="2" width="9.42578125" customWidth="1"/>
    <col min="3" max="3" width="12" customWidth="1"/>
    <col min="4" max="4" width="1.42578125" customWidth="1"/>
    <col min="5" max="5" width="10" customWidth="1"/>
    <col min="6" max="6" width="1.5703125" customWidth="1"/>
    <col min="7" max="7" width="6.28515625" customWidth="1"/>
    <col min="8" max="8" width="9.28515625" customWidth="1"/>
    <col min="9" max="9" width="1.5703125" customWidth="1"/>
    <col min="10" max="10" width="13" customWidth="1"/>
    <col min="11" max="11" width="9.85546875" customWidth="1"/>
    <col min="12" max="12" width="1.42578125" customWidth="1"/>
    <col min="13" max="13" width="7.7109375" customWidth="1"/>
    <col min="14" max="14" width="8.140625" customWidth="1"/>
    <col min="15" max="15" width="1.42578125" customWidth="1"/>
    <col min="16" max="16" width="9.140625" customWidth="1"/>
    <col min="17" max="17" width="9" customWidth="1"/>
    <col min="18" max="18" width="1.140625" customWidth="1"/>
    <col min="19" max="19" width="12.85546875" customWidth="1"/>
    <col min="20" max="20" width="1.5703125" customWidth="1"/>
  </cols>
  <sheetData>
    <row r="1" spans="1:22" ht="25.5" customHeight="1" x14ac:dyDescent="0.25">
      <c r="A1" s="30" t="s">
        <v>21</v>
      </c>
      <c r="B1" s="30">
        <v>1</v>
      </c>
      <c r="C1" s="35">
        <v>2</v>
      </c>
      <c r="D1" s="23"/>
      <c r="E1" s="35">
        <v>3</v>
      </c>
      <c r="F1" s="31"/>
      <c r="G1" s="114">
        <v>4</v>
      </c>
      <c r="H1" s="115"/>
      <c r="I1" s="23"/>
      <c r="J1" s="114">
        <v>5</v>
      </c>
      <c r="K1" s="115"/>
      <c r="L1" s="23"/>
      <c r="M1" s="114">
        <v>6</v>
      </c>
      <c r="N1" s="115"/>
      <c r="O1" s="23"/>
      <c r="P1" s="114">
        <v>7</v>
      </c>
      <c r="Q1" s="115"/>
      <c r="R1" s="23"/>
      <c r="S1" s="32">
        <v>8</v>
      </c>
      <c r="T1" s="23"/>
      <c r="U1" s="11"/>
      <c r="V1" s="11"/>
    </row>
    <row r="2" spans="1:22" ht="15.75" x14ac:dyDescent="0.25">
      <c r="A2" s="68"/>
      <c r="B2" s="17"/>
      <c r="C2" s="17"/>
      <c r="D2" s="18"/>
      <c r="E2" s="17"/>
      <c r="F2" s="19"/>
      <c r="G2" s="20"/>
      <c r="H2" s="20"/>
      <c r="I2" s="18"/>
      <c r="J2" s="33"/>
      <c r="K2" s="36"/>
      <c r="L2" s="18"/>
      <c r="M2" s="21"/>
      <c r="N2" s="21"/>
      <c r="O2" s="18"/>
      <c r="P2" s="34"/>
      <c r="Q2" s="21"/>
      <c r="R2" s="18"/>
      <c r="S2" s="22"/>
      <c r="T2" s="18"/>
    </row>
    <row r="3" spans="1:22" x14ac:dyDescent="0.25">
      <c r="A3" s="5"/>
      <c r="B3" s="40"/>
      <c r="C3" s="38"/>
      <c r="D3" s="37"/>
      <c r="E3" s="38"/>
      <c r="F3" s="37"/>
      <c r="G3" s="39"/>
      <c r="H3" s="41"/>
      <c r="I3" s="37"/>
      <c r="J3" s="39"/>
      <c r="K3" s="38"/>
      <c r="L3" s="37"/>
      <c r="M3" s="39"/>
      <c r="N3" s="38"/>
      <c r="O3" s="37"/>
      <c r="P3" s="37"/>
      <c r="Q3" s="59"/>
      <c r="R3" s="37"/>
      <c r="S3" s="37"/>
      <c r="T3" s="37"/>
    </row>
    <row r="4" spans="1:22" x14ac:dyDescent="0.25">
      <c r="A4" s="24" t="s">
        <v>0</v>
      </c>
      <c r="B4" s="57">
        <v>-16000</v>
      </c>
      <c r="C4" s="69">
        <v>0</v>
      </c>
      <c r="D4" s="42"/>
      <c r="E4" s="69">
        <v>0</v>
      </c>
      <c r="F4" s="43"/>
      <c r="G4" s="44">
        <v>0</v>
      </c>
      <c r="H4" s="70">
        <v>0</v>
      </c>
      <c r="I4" s="46"/>
      <c r="J4" s="44">
        <v>4</v>
      </c>
      <c r="K4" s="44">
        <v>2</v>
      </c>
      <c r="L4" s="46"/>
      <c r="M4" s="44">
        <v>3</v>
      </c>
      <c r="N4" s="44">
        <v>0</v>
      </c>
      <c r="O4" s="46"/>
      <c r="P4" s="63">
        <v>1</v>
      </c>
      <c r="Q4" s="60">
        <v>0.67</v>
      </c>
      <c r="R4" s="46"/>
      <c r="S4" s="47">
        <v>1</v>
      </c>
      <c r="T4" s="46"/>
    </row>
    <row r="5" spans="1:22" x14ac:dyDescent="0.25">
      <c r="A5" s="24" t="s">
        <v>1</v>
      </c>
      <c r="B5" s="58">
        <v>-16000</v>
      </c>
      <c r="C5" s="69">
        <v>17000</v>
      </c>
      <c r="D5" s="42"/>
      <c r="E5" s="69">
        <v>0</v>
      </c>
      <c r="F5" s="43"/>
      <c r="G5" s="44">
        <v>0</v>
      </c>
      <c r="H5" s="45">
        <v>0</v>
      </c>
      <c r="I5" s="46"/>
      <c r="J5" s="44">
        <v>8</v>
      </c>
      <c r="K5" s="44">
        <v>3</v>
      </c>
      <c r="L5" s="46"/>
      <c r="M5" s="44">
        <v>4</v>
      </c>
      <c r="N5" s="44">
        <v>1</v>
      </c>
      <c r="O5" s="46"/>
      <c r="P5" s="63">
        <v>1</v>
      </c>
      <c r="Q5" s="60">
        <v>0.67</v>
      </c>
      <c r="R5" s="46"/>
      <c r="S5" s="47">
        <v>1</v>
      </c>
      <c r="T5" s="46"/>
    </row>
    <row r="6" spans="1:22" x14ac:dyDescent="0.25">
      <c r="A6" s="25" t="s">
        <v>2</v>
      </c>
      <c r="B6" s="58">
        <v>-9000</v>
      </c>
      <c r="C6" s="69">
        <v>183452</v>
      </c>
      <c r="D6" s="42"/>
      <c r="E6" s="69">
        <v>0</v>
      </c>
      <c r="F6" s="43"/>
      <c r="G6" s="44">
        <v>0</v>
      </c>
      <c r="H6" s="45">
        <v>0</v>
      </c>
      <c r="I6" s="46"/>
      <c r="J6" s="44">
        <v>13</v>
      </c>
      <c r="K6" s="44">
        <v>3</v>
      </c>
      <c r="L6" s="46"/>
      <c r="M6" s="44">
        <v>5</v>
      </c>
      <c r="N6" s="44">
        <v>1</v>
      </c>
      <c r="O6" s="46"/>
      <c r="P6" s="63">
        <v>1</v>
      </c>
      <c r="Q6" s="60">
        <v>0.67</v>
      </c>
      <c r="R6" s="46"/>
      <c r="S6" s="47">
        <v>1</v>
      </c>
      <c r="T6" s="46"/>
    </row>
    <row r="7" spans="1:22" x14ac:dyDescent="0.25">
      <c r="A7" s="24" t="s">
        <v>3</v>
      </c>
      <c r="B7" s="57">
        <v>31000</v>
      </c>
      <c r="C7" s="69">
        <v>233452</v>
      </c>
      <c r="D7" s="42"/>
      <c r="E7" s="69">
        <v>281008</v>
      </c>
      <c r="F7" s="43"/>
      <c r="G7" s="44">
        <v>1</v>
      </c>
      <c r="H7" s="70">
        <v>0</v>
      </c>
      <c r="I7" s="46"/>
      <c r="J7" s="44">
        <v>15</v>
      </c>
      <c r="K7" s="44">
        <v>4</v>
      </c>
      <c r="L7" s="46"/>
      <c r="M7" s="44">
        <v>7</v>
      </c>
      <c r="N7" s="44">
        <v>2</v>
      </c>
      <c r="O7" s="46"/>
      <c r="P7" s="63">
        <v>1</v>
      </c>
      <c r="Q7" s="60">
        <v>0.67</v>
      </c>
      <c r="R7" s="46"/>
      <c r="S7" s="47">
        <v>1</v>
      </c>
      <c r="T7" s="46"/>
    </row>
    <row r="8" spans="1:22" x14ac:dyDescent="0.25">
      <c r="A8" s="24" t="s">
        <v>4</v>
      </c>
      <c r="B8" s="57">
        <v>39000</v>
      </c>
      <c r="C8" s="69">
        <v>233452</v>
      </c>
      <c r="D8" s="42"/>
      <c r="E8" s="69">
        <v>281008</v>
      </c>
      <c r="F8" s="43"/>
      <c r="G8" s="44">
        <v>2</v>
      </c>
      <c r="H8" s="45">
        <v>0</v>
      </c>
      <c r="I8" s="46"/>
      <c r="J8" s="44">
        <v>22</v>
      </c>
      <c r="K8" s="44">
        <v>6</v>
      </c>
      <c r="L8" s="46"/>
      <c r="M8" s="44">
        <v>7</v>
      </c>
      <c r="N8" s="44">
        <v>2</v>
      </c>
      <c r="O8" s="46"/>
      <c r="P8" s="63">
        <v>1</v>
      </c>
      <c r="Q8" s="60">
        <v>0.67</v>
      </c>
      <c r="R8" s="46"/>
      <c r="S8" s="47">
        <v>2</v>
      </c>
      <c r="T8" s="46"/>
    </row>
    <row r="9" spans="1:22" x14ac:dyDescent="0.25">
      <c r="A9" s="24" t="s">
        <v>5</v>
      </c>
      <c r="B9" s="57">
        <v>80000</v>
      </c>
      <c r="C9" s="69">
        <v>233452</v>
      </c>
      <c r="D9" s="42"/>
      <c r="E9" s="69">
        <v>731428</v>
      </c>
      <c r="F9" s="43"/>
      <c r="G9" s="44">
        <v>6</v>
      </c>
      <c r="H9" s="70">
        <v>2758</v>
      </c>
      <c r="I9" s="46"/>
      <c r="J9" s="44">
        <v>28</v>
      </c>
      <c r="K9" s="44">
        <v>8</v>
      </c>
      <c r="L9" s="46"/>
      <c r="M9" s="44">
        <v>11</v>
      </c>
      <c r="N9" s="44">
        <v>4</v>
      </c>
      <c r="O9" s="46"/>
      <c r="P9" s="63">
        <v>1</v>
      </c>
      <c r="Q9" s="60">
        <v>0.67</v>
      </c>
      <c r="R9" s="46"/>
      <c r="S9" s="47">
        <v>2</v>
      </c>
      <c r="T9" s="46"/>
    </row>
    <row r="10" spans="1:22" x14ac:dyDescent="0.25">
      <c r="A10" s="24" t="s">
        <v>6</v>
      </c>
      <c r="B10" s="57"/>
      <c r="C10" s="69"/>
      <c r="D10" s="42"/>
      <c r="E10" s="69"/>
      <c r="F10" s="43"/>
      <c r="G10" s="44"/>
      <c r="H10" s="45"/>
      <c r="I10" s="46"/>
      <c r="J10" s="44"/>
      <c r="K10" s="44"/>
      <c r="L10" s="46"/>
      <c r="M10" s="44"/>
      <c r="N10" s="44"/>
      <c r="O10" s="46"/>
      <c r="P10" s="63"/>
      <c r="Q10" s="60">
        <v>0.67</v>
      </c>
      <c r="R10" s="46"/>
      <c r="S10" s="47"/>
      <c r="T10" s="46"/>
    </row>
    <row r="11" spans="1:22" x14ac:dyDescent="0.25">
      <c r="A11" s="24" t="s">
        <v>22</v>
      </c>
      <c r="B11" s="57"/>
      <c r="C11" s="69"/>
      <c r="D11" s="42"/>
      <c r="E11" s="69"/>
      <c r="F11" s="43"/>
      <c r="G11" s="44"/>
      <c r="H11" s="45"/>
      <c r="I11" s="46"/>
      <c r="J11" s="44"/>
      <c r="K11" s="44"/>
      <c r="L11" s="46"/>
      <c r="M11" s="44"/>
      <c r="N11" s="44"/>
      <c r="O11" s="46"/>
      <c r="P11" s="63"/>
      <c r="Q11" s="60">
        <v>0.67</v>
      </c>
      <c r="R11" s="46"/>
      <c r="S11" s="47"/>
      <c r="T11" s="46"/>
    </row>
    <row r="12" spans="1:22" x14ac:dyDescent="0.25">
      <c r="A12" s="24" t="s">
        <v>7</v>
      </c>
      <c r="B12" s="57"/>
      <c r="C12" s="69"/>
      <c r="D12" s="42"/>
      <c r="E12" s="69"/>
      <c r="F12" s="43"/>
      <c r="G12" s="44"/>
      <c r="H12" s="45"/>
      <c r="I12" s="46"/>
      <c r="J12" s="44"/>
      <c r="K12" s="44"/>
      <c r="L12" s="46"/>
      <c r="M12" s="44"/>
      <c r="N12" s="44"/>
      <c r="O12" s="46"/>
      <c r="P12" s="63"/>
      <c r="Q12" s="60">
        <v>0.67</v>
      </c>
      <c r="R12" s="46"/>
      <c r="S12" s="47"/>
      <c r="T12" s="46"/>
    </row>
    <row r="13" spans="1:22" x14ac:dyDescent="0.25">
      <c r="A13" s="24" t="s">
        <v>8</v>
      </c>
      <c r="B13" s="57"/>
      <c r="C13" s="69"/>
      <c r="D13" s="42"/>
      <c r="E13" s="69"/>
      <c r="F13" s="43"/>
      <c r="G13" s="44"/>
      <c r="H13" s="45"/>
      <c r="I13" s="46"/>
      <c r="J13" s="44"/>
      <c r="K13" s="44"/>
      <c r="L13" s="46"/>
      <c r="M13" s="44"/>
      <c r="N13" s="44"/>
      <c r="O13" s="46"/>
      <c r="P13" s="63"/>
      <c r="Q13" s="60">
        <v>0.67</v>
      </c>
      <c r="R13" s="46"/>
      <c r="S13" s="47"/>
      <c r="T13" s="46"/>
    </row>
    <row r="14" spans="1:22" x14ac:dyDescent="0.25">
      <c r="A14" s="24" t="s">
        <v>9</v>
      </c>
      <c r="B14" s="57"/>
      <c r="C14" s="69"/>
      <c r="D14" s="42"/>
      <c r="E14" s="69"/>
      <c r="F14" s="43"/>
      <c r="G14" s="44"/>
      <c r="H14" s="45"/>
      <c r="I14" s="46"/>
      <c r="J14" s="44"/>
      <c r="K14" s="44"/>
      <c r="L14" s="46"/>
      <c r="M14" s="44"/>
      <c r="N14" s="44"/>
      <c r="O14" s="46"/>
      <c r="P14" s="63"/>
      <c r="Q14" s="60">
        <v>0.67</v>
      </c>
      <c r="R14" s="46"/>
      <c r="S14" s="47"/>
      <c r="T14" s="46"/>
    </row>
    <row r="15" spans="1:22" x14ac:dyDescent="0.25">
      <c r="A15" s="24" t="s">
        <v>10</v>
      </c>
      <c r="B15" s="57"/>
      <c r="C15" s="69"/>
      <c r="D15" s="42"/>
      <c r="E15" s="69"/>
      <c r="F15" s="43"/>
      <c r="G15" s="44"/>
      <c r="H15" s="45"/>
      <c r="I15" s="46"/>
      <c r="J15" s="44"/>
      <c r="K15" s="44"/>
      <c r="L15" s="46"/>
      <c r="M15" s="44"/>
      <c r="N15" s="44"/>
      <c r="O15" s="46"/>
      <c r="P15" s="63"/>
      <c r="Q15" s="60">
        <v>0.67</v>
      </c>
      <c r="R15" s="46"/>
      <c r="S15" s="47"/>
      <c r="T15" s="46"/>
    </row>
    <row r="16" spans="1:22" x14ac:dyDescent="0.25">
      <c r="A16" s="26"/>
      <c r="B16" s="12"/>
      <c r="C16" s="13"/>
      <c r="D16" s="14"/>
      <c r="E16" s="13"/>
      <c r="F16" s="15"/>
      <c r="G16" s="13"/>
      <c r="H16" s="13"/>
      <c r="I16" s="15"/>
      <c r="J16" s="66"/>
      <c r="K16" s="13"/>
      <c r="L16" s="15"/>
      <c r="M16" s="66"/>
      <c r="N16" s="13"/>
      <c r="O16" s="15"/>
      <c r="P16" s="64"/>
      <c r="Q16" s="61"/>
      <c r="R16" s="15"/>
      <c r="S16" s="15"/>
      <c r="T16" s="15"/>
    </row>
    <row r="17" spans="1:22" x14ac:dyDescent="0.25">
      <c r="A17" s="27" t="s">
        <v>20</v>
      </c>
      <c r="B17" s="49">
        <f>SUM(B4:B15)</f>
        <v>109000</v>
      </c>
      <c r="C17" s="49">
        <f>SUM(C4:C15)</f>
        <v>900808</v>
      </c>
      <c r="D17" s="50"/>
      <c r="E17" s="49">
        <f>SUM(E4:E15)</f>
        <v>1293444</v>
      </c>
      <c r="F17" s="51"/>
      <c r="G17" s="52">
        <f>SUM(G4:G15)</f>
        <v>9</v>
      </c>
      <c r="H17" s="52">
        <f>SUM(H4:H15)</f>
        <v>2758</v>
      </c>
      <c r="I17" s="53"/>
      <c r="J17" s="52">
        <f>SUM(J4:J15)</f>
        <v>90</v>
      </c>
      <c r="K17" s="52">
        <f>SUM(K4:K15)</f>
        <v>26</v>
      </c>
      <c r="L17" s="53"/>
      <c r="M17" s="52">
        <f>SUM(M4:M15)</f>
        <v>37</v>
      </c>
      <c r="N17" s="52">
        <f>SUM(N4:N15)</f>
        <v>10</v>
      </c>
      <c r="O17" s="53"/>
      <c r="P17" s="65"/>
      <c r="Q17" s="62"/>
      <c r="R17" s="53"/>
      <c r="S17" s="67">
        <f>SUM(S4:S15)</f>
        <v>8</v>
      </c>
      <c r="T17" s="53"/>
      <c r="U17" s="10"/>
      <c r="V17" s="10"/>
    </row>
    <row r="18" spans="1:22" x14ac:dyDescent="0.25">
      <c r="A18" s="27" t="s">
        <v>23</v>
      </c>
      <c r="B18" s="49">
        <v>150000</v>
      </c>
      <c r="C18" s="49">
        <v>400000</v>
      </c>
      <c r="D18" s="50"/>
      <c r="E18" s="49">
        <v>500000</v>
      </c>
      <c r="F18" s="51"/>
      <c r="G18" s="52">
        <v>10</v>
      </c>
      <c r="H18" s="49">
        <v>3000</v>
      </c>
      <c r="I18" s="53"/>
      <c r="J18" s="52">
        <v>50</v>
      </c>
      <c r="K18" s="49"/>
      <c r="L18" s="53"/>
      <c r="M18" s="52">
        <v>40</v>
      </c>
      <c r="N18" s="52">
        <v>10</v>
      </c>
      <c r="O18" s="53"/>
      <c r="P18" s="65"/>
      <c r="Q18" s="62">
        <v>0.67</v>
      </c>
      <c r="R18" s="53"/>
      <c r="S18" s="67">
        <v>15</v>
      </c>
      <c r="T18" s="53"/>
      <c r="U18" s="10"/>
      <c r="V18" s="10"/>
    </row>
    <row r="19" spans="1:22" x14ac:dyDescent="0.25">
      <c r="A19" s="28"/>
      <c r="B19" s="54"/>
      <c r="C19" s="54"/>
      <c r="D19" s="55"/>
      <c r="E19" s="54"/>
      <c r="F19" s="55"/>
      <c r="G19" s="54"/>
      <c r="H19" s="54"/>
      <c r="I19" s="55"/>
      <c r="J19" s="54"/>
      <c r="K19" s="54"/>
      <c r="L19" s="55"/>
      <c r="M19" s="54"/>
      <c r="N19" s="54"/>
      <c r="O19" s="55"/>
      <c r="P19" s="55"/>
      <c r="Q19" s="54"/>
      <c r="R19" s="55"/>
      <c r="S19" s="55"/>
      <c r="T19" s="55"/>
    </row>
    <row r="20" spans="1:22" ht="36" x14ac:dyDescent="0.25">
      <c r="A20" s="29" t="s">
        <v>24</v>
      </c>
      <c r="B20" s="48">
        <f>+B17/B18</f>
        <v>0.72666666666666668</v>
      </c>
      <c r="C20" s="48">
        <f>+C17/C18</f>
        <v>2.2520199999999999</v>
      </c>
      <c r="D20" s="48"/>
      <c r="E20" s="48">
        <f t="shared" ref="E20:S20" si="0">+E17/E18</f>
        <v>2.5868880000000001</v>
      </c>
      <c r="F20" s="48"/>
      <c r="G20" s="48">
        <f t="shared" si="0"/>
        <v>0.9</v>
      </c>
      <c r="H20" s="48">
        <f t="shared" si="0"/>
        <v>0.91933333333333334</v>
      </c>
      <c r="I20" s="48"/>
      <c r="J20" s="48">
        <f t="shared" si="0"/>
        <v>1.8</v>
      </c>
      <c r="K20" s="48"/>
      <c r="L20" s="48"/>
      <c r="M20" s="48">
        <f t="shared" si="0"/>
        <v>0.92500000000000004</v>
      </c>
      <c r="N20" s="48">
        <f t="shared" si="0"/>
        <v>1</v>
      </c>
      <c r="O20" s="48"/>
      <c r="P20" s="48"/>
      <c r="Q20" s="48"/>
      <c r="R20" s="48"/>
      <c r="S20" s="48">
        <f t="shared" si="0"/>
        <v>0.53333333333333333</v>
      </c>
      <c r="T20" s="48"/>
    </row>
    <row r="22" spans="1:22" x14ac:dyDescent="0.25">
      <c r="A22" s="29"/>
    </row>
    <row r="23" spans="1:22" x14ac:dyDescent="0.25">
      <c r="A23" s="29"/>
    </row>
    <row r="24" spans="1:22" x14ac:dyDescent="0.25">
      <c r="P24" t="s">
        <v>25</v>
      </c>
    </row>
    <row r="34" spans="7:7" x14ac:dyDescent="0.25"/>
  </sheetData>
  <mergeCells count="4">
    <mergeCell ref="G1:H1"/>
    <mergeCell ref="J1:K1"/>
    <mergeCell ref="M1:N1"/>
    <mergeCell ref="P1:Q1"/>
  </mergeCells>
  <pageMargins left="0.23622047244094491" right="0.23622047244094491" top="0.55118110236220474" bottom="0.55118110236220474" header="0.31496062992125984" footer="0.31496062992125984"/>
  <pageSetup paperSize="5" orientation="landscape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7"/>
  <sheetViews>
    <sheetView showGridLines="0" tabSelected="1" zoomScaleNormal="100" workbookViewId="0">
      <selection activeCell="B18" sqref="B18"/>
    </sheetView>
  </sheetViews>
  <sheetFormatPr baseColWidth="10" defaultRowHeight="15" x14ac:dyDescent="0.25"/>
  <cols>
    <col min="1" max="1" width="21.5703125" bestFit="1" customWidth="1"/>
    <col min="4" max="4" width="1.42578125" style="76" customWidth="1"/>
    <col min="6" max="6" width="1.42578125" style="76" customWidth="1"/>
    <col min="9" max="9" width="1.42578125" style="76" customWidth="1"/>
    <col min="12" max="12" width="1.7109375" style="76" customWidth="1"/>
    <col min="14" max="14" width="11.28515625" customWidth="1"/>
    <col min="15" max="15" width="1.42578125" style="76" customWidth="1"/>
    <col min="18" max="18" width="1.42578125" style="76" customWidth="1"/>
    <col min="21" max="24" width="11.42578125" style="76"/>
  </cols>
  <sheetData>
    <row r="1" spans="1:25" ht="25.5" customHeight="1" x14ac:dyDescent="0.25">
      <c r="A1" s="91"/>
      <c r="B1" s="116">
        <v>1</v>
      </c>
      <c r="C1" s="124">
        <v>2</v>
      </c>
      <c r="D1" s="74"/>
      <c r="E1" s="124">
        <v>3</v>
      </c>
      <c r="F1" s="77"/>
      <c r="G1" s="126">
        <v>4</v>
      </c>
      <c r="H1" s="127"/>
      <c r="I1" s="74"/>
      <c r="J1" s="126">
        <v>5</v>
      </c>
      <c r="K1" s="127"/>
      <c r="L1" s="74"/>
      <c r="M1" s="126">
        <v>6</v>
      </c>
      <c r="N1" s="127"/>
      <c r="O1" s="74"/>
      <c r="P1" s="126">
        <v>7</v>
      </c>
      <c r="Q1" s="127"/>
      <c r="R1" s="74"/>
      <c r="S1" s="116">
        <v>8</v>
      </c>
    </row>
    <row r="2" spans="1:25" x14ac:dyDescent="0.25">
      <c r="A2" s="100"/>
      <c r="B2" s="117"/>
      <c r="C2" s="125"/>
      <c r="D2" s="75"/>
      <c r="E2" s="125"/>
      <c r="F2" s="78"/>
      <c r="G2" s="128"/>
      <c r="H2" s="129"/>
      <c r="I2" s="75"/>
      <c r="J2" s="128"/>
      <c r="K2" s="129"/>
      <c r="L2" s="75"/>
      <c r="M2" s="128"/>
      <c r="N2" s="129"/>
      <c r="O2" s="75"/>
      <c r="P2" s="128"/>
      <c r="Q2" s="129"/>
      <c r="R2" s="75"/>
      <c r="S2" s="117"/>
    </row>
    <row r="3" spans="1:25" x14ac:dyDescent="0.25">
      <c r="A3" s="24" t="s">
        <v>0</v>
      </c>
      <c r="B3" s="84">
        <f>SUM(Feuil1:Feuil5!B4)-B2</f>
        <v>259000</v>
      </c>
      <c r="C3" s="84">
        <f>SUM(Feuil1:Feuil5!C4)</f>
        <v>0</v>
      </c>
      <c r="D3" s="85">
        <f>SUM(Feuil1:Feuil5!D4)</f>
        <v>0</v>
      </c>
      <c r="E3" s="84">
        <f>SUM(Feuil1:Feuil5!E4)</f>
        <v>0</v>
      </c>
      <c r="F3" s="85">
        <f>SUM(Feuil1:Feuil5!F4)</f>
        <v>0</v>
      </c>
      <c r="G3" s="86">
        <f>SUM(Feuil1:Feuil5!G4)</f>
        <v>0</v>
      </c>
      <c r="H3" s="87">
        <f>SUM(Feuil1:Feuil5!H4)</f>
        <v>0</v>
      </c>
      <c r="I3" s="85">
        <f>SUM(Feuil1:Feuil5!I4)</f>
        <v>0</v>
      </c>
      <c r="J3" s="86">
        <f>SUM(Feuil1:Feuil5!J4)</f>
        <v>11</v>
      </c>
      <c r="K3" s="86">
        <f>SUM(Feuil1:Feuil5!K4)</f>
        <v>7</v>
      </c>
      <c r="L3" s="85"/>
      <c r="M3" s="86">
        <f>SUM(Feuil1:Feuil5!M4)</f>
        <v>8</v>
      </c>
      <c r="N3" s="86">
        <f>SUM(Feuil1:Feuil5!N4)</f>
        <v>3</v>
      </c>
      <c r="O3" s="85">
        <f>SUM(Feuil1:Feuil5!O4)</f>
        <v>0</v>
      </c>
      <c r="P3" s="88">
        <f>SUM(Feuil1:Feuil5!P4)</f>
        <v>3</v>
      </c>
      <c r="Q3" s="88">
        <f>SUM(Feuil1:Feuil5!Q4)</f>
        <v>3.35</v>
      </c>
      <c r="R3" s="85"/>
      <c r="S3" s="86">
        <f>SUM(Feuil1:Feuil5!S4)</f>
        <v>3</v>
      </c>
      <c r="T3" s="71"/>
    </row>
    <row r="4" spans="1:25" x14ac:dyDescent="0.25">
      <c r="A4" s="24" t="s">
        <v>1</v>
      </c>
      <c r="B4" s="84"/>
      <c r="C4" s="84">
        <f>SUM(Feuil1:Feuil5!C5)-C3</f>
        <v>32535</v>
      </c>
      <c r="D4" s="85"/>
      <c r="E4" s="84">
        <f>SUM(Feuil1:Feuil5!E5)-E3</f>
        <v>16532</v>
      </c>
      <c r="F4" s="85"/>
      <c r="G4" s="86">
        <f>SUM(Feuil1:Feuil5!G5)-G3</f>
        <v>9</v>
      </c>
      <c r="H4" s="87">
        <f>SUM(Feuil1:Feuil5!H5)-H3</f>
        <v>1088</v>
      </c>
      <c r="I4" s="85"/>
      <c r="J4" s="86">
        <f>SUM(Feuil1:Feuil5!J5)-J3</f>
        <v>16</v>
      </c>
      <c r="K4" s="86">
        <f>SUM(Feuil1:Feuil5!K5)-K3</f>
        <v>4</v>
      </c>
      <c r="L4" s="85"/>
      <c r="M4" s="86">
        <f>SUM(Feuil1:Feuil5!M5)-M3</f>
        <v>19</v>
      </c>
      <c r="N4" s="86">
        <f>SUM(Feuil1:Feuil5!N5)-N3</f>
        <v>6</v>
      </c>
      <c r="O4" s="85"/>
      <c r="P4" s="88">
        <f>SUM(Feuil1:Feuil5!P5)</f>
        <v>2.5</v>
      </c>
      <c r="Q4" s="88">
        <f>SUM(Feuil1:Feuil5!Q5)</f>
        <v>3.35</v>
      </c>
      <c r="R4" s="85"/>
      <c r="S4" s="86">
        <f>SUM(Feuil1:Feuil5!S5)-S3</f>
        <v>0</v>
      </c>
      <c r="T4" s="71"/>
    </row>
    <row r="5" spans="1:25" x14ac:dyDescent="0.25">
      <c r="A5" s="24" t="s">
        <v>2</v>
      </c>
      <c r="B5" s="84"/>
      <c r="C5" s="84">
        <f>SUM(Feuil1:Feuil5!C6)-C4</f>
        <v>406452</v>
      </c>
      <c r="D5" s="85"/>
      <c r="E5" s="84">
        <f>SUM(Feuil1:Feuil5!E6)-E4</f>
        <v>0</v>
      </c>
      <c r="F5" s="85"/>
      <c r="G5" s="86">
        <f>SUM(Feuil1:Feuil5!G6)-G4</f>
        <v>7</v>
      </c>
      <c r="H5" s="87">
        <f>SUM(Feuil1:Feuil5!H6)-H4</f>
        <v>1745</v>
      </c>
      <c r="I5" s="85"/>
      <c r="J5" s="86">
        <f>SUM(Feuil1:Feuil5!J6)-J4</f>
        <v>34</v>
      </c>
      <c r="K5" s="86">
        <f>SUM(Feuil1:Feuil5!K6)-K4</f>
        <v>12</v>
      </c>
      <c r="L5" s="85"/>
      <c r="M5" s="86">
        <f>SUM(Feuil1:Feuil5!M6)-M4</f>
        <v>31</v>
      </c>
      <c r="N5" s="86">
        <f>SUM(Feuil1:Feuil5!N6)-N4</f>
        <v>13</v>
      </c>
      <c r="O5" s="85"/>
      <c r="P5" s="88">
        <f>SUM(Feuil1:Feuil5!P6)</f>
        <v>1.69</v>
      </c>
      <c r="Q5" s="88">
        <f>SUM(Feuil1:Feuil5!Q6)</f>
        <v>3.35</v>
      </c>
      <c r="R5" s="85"/>
      <c r="S5" s="86">
        <f>SUM(Feuil1:Feuil5!S6)-S4</f>
        <v>9</v>
      </c>
      <c r="T5" s="71"/>
    </row>
    <row r="6" spans="1:25" x14ac:dyDescent="0.25">
      <c r="A6" s="24" t="s">
        <v>3</v>
      </c>
      <c r="B6" s="84"/>
      <c r="C6" s="84">
        <f>SUM(Feuil1:Feuil5!C7)-C5</f>
        <v>573535</v>
      </c>
      <c r="D6" s="85"/>
      <c r="E6" s="84">
        <f>SUM(Feuil1:Feuil5!E7)-E5</f>
        <v>581645</v>
      </c>
      <c r="F6" s="85"/>
      <c r="G6" s="86">
        <f>SUM(Feuil1:Feuil5!G7)-G5</f>
        <v>14</v>
      </c>
      <c r="H6" s="87">
        <f>SUM(Feuil1:Feuil5!H7)-H5</f>
        <v>3231</v>
      </c>
      <c r="I6" s="85"/>
      <c r="J6" s="86">
        <f>SUM(Feuil1:Feuil5!J7)-J5</f>
        <v>32</v>
      </c>
      <c r="K6" s="86">
        <f>SUM(Feuil1:Feuil5!K7)-K5</f>
        <v>10</v>
      </c>
      <c r="L6" s="85"/>
      <c r="M6" s="86">
        <f>SUM(Feuil1:Feuil5!M7)-M5</f>
        <v>34</v>
      </c>
      <c r="N6" s="86">
        <f>SUM(Feuil1:Feuil5!N7)-N5</f>
        <v>11</v>
      </c>
      <c r="O6" s="85"/>
      <c r="P6" s="88">
        <f>SUM(Feuil1:Feuil5!P7)</f>
        <v>2.19</v>
      </c>
      <c r="Q6" s="88">
        <f>SUM(Feuil1:Feuil5!Q7)</f>
        <v>3.35</v>
      </c>
      <c r="R6" s="85"/>
      <c r="S6" s="86">
        <f>SUM(Feuil1:Feuil5!S7)-S5</f>
        <v>1</v>
      </c>
      <c r="T6" s="71"/>
    </row>
    <row r="7" spans="1:25" x14ac:dyDescent="0.25">
      <c r="A7" s="24" t="s">
        <v>4</v>
      </c>
      <c r="B7" s="84"/>
      <c r="C7" s="84">
        <f>SUM(Feuil1:Feuil5!C8)-C6</f>
        <v>630452</v>
      </c>
      <c r="D7" s="85"/>
      <c r="E7" s="84">
        <f>SUM(Feuil1:Feuil5!E8)-E6</f>
        <v>637240</v>
      </c>
      <c r="F7" s="85"/>
      <c r="G7" s="86">
        <f>SUM(Feuil1:Feuil5!G8)-G6</f>
        <v>13</v>
      </c>
      <c r="H7" s="87">
        <f>SUM(Feuil1:Feuil5!H8)-H6</f>
        <v>1745</v>
      </c>
      <c r="I7" s="85"/>
      <c r="J7" s="86">
        <f>SUM(Feuil1:Feuil5!J8)-J6</f>
        <v>69</v>
      </c>
      <c r="K7" s="86">
        <f>SUM(Feuil1:Feuil5!K8)-K6</f>
        <v>14</v>
      </c>
      <c r="L7" s="85"/>
      <c r="M7" s="86">
        <f>SUM(Feuil1:Feuil5!M8)-M6</f>
        <v>55</v>
      </c>
      <c r="N7" s="86">
        <f>SUM(Feuil1:Feuil5!N8)-N6</f>
        <v>20</v>
      </c>
      <c r="O7" s="85"/>
      <c r="P7" s="88">
        <f>SUM(Feuil1:Feuil5!P8)</f>
        <v>2.8600000000000003</v>
      </c>
      <c r="Q7" s="88">
        <f>SUM(Feuil1:Feuil5!Q8)</f>
        <v>3.35</v>
      </c>
      <c r="R7" s="85"/>
      <c r="S7" s="86">
        <f>SUM(Feuil1:Feuil5!S8)-S6</f>
        <v>11</v>
      </c>
      <c r="T7" s="71"/>
    </row>
    <row r="8" spans="1:25" x14ac:dyDescent="0.25">
      <c r="A8" s="24" t="s">
        <v>5</v>
      </c>
      <c r="B8" s="84"/>
      <c r="C8" s="84">
        <f>SUM(Feuil1:Feuil5!C9)-C7</f>
        <v>573535</v>
      </c>
      <c r="D8" s="85"/>
      <c r="E8" s="84">
        <f>SUM(Feuil1:Feuil5!E9)-E7</f>
        <v>2201219</v>
      </c>
      <c r="F8" s="85"/>
      <c r="G8" s="86">
        <f>SUM(Feuil1:Feuil5!G9)-G7</f>
        <v>26</v>
      </c>
      <c r="H8" s="87">
        <f>SUM(Feuil1:Feuil5!H9)-H7</f>
        <v>9622</v>
      </c>
      <c r="I8" s="85"/>
      <c r="J8" s="86">
        <f>SUM(Feuil1:Feuil5!J9)-J7</f>
        <v>62</v>
      </c>
      <c r="K8" s="86">
        <f>SUM(Feuil1:Feuil5!K9)-K7</f>
        <v>15</v>
      </c>
      <c r="L8" s="85"/>
      <c r="M8" s="86">
        <f>SUM(Feuil1:Feuil5!M9)-M7</f>
        <v>55</v>
      </c>
      <c r="N8" s="86">
        <f>SUM(Feuil1:Feuil5!N9)-N7</f>
        <v>19</v>
      </c>
      <c r="O8" s="85"/>
      <c r="P8" s="88">
        <f>SUM(Feuil1:Feuil5!P9)</f>
        <v>2.98</v>
      </c>
      <c r="Q8" s="88">
        <f>SUM(Feuil1:Feuil5!Q9)</f>
        <v>3.35</v>
      </c>
      <c r="R8" s="85"/>
      <c r="S8" s="86">
        <f>SUM(Feuil1:Feuil5!S9)-S7</f>
        <v>5</v>
      </c>
      <c r="T8" s="71"/>
    </row>
    <row r="9" spans="1:25" x14ac:dyDescent="0.25">
      <c r="A9" s="24" t="s">
        <v>6</v>
      </c>
      <c r="B9" s="84"/>
      <c r="C9" s="84">
        <f>SUM(Feuil1:Feuil5!C10)-C8</f>
        <v>-573535</v>
      </c>
      <c r="D9" s="85"/>
      <c r="E9" s="84">
        <f>SUM(Feuil1:Feuil5!E10)-E8</f>
        <v>-2201219</v>
      </c>
      <c r="F9" s="85"/>
      <c r="G9" s="86">
        <f>SUM(Feuil1:Feuil5!G10)-G8</f>
        <v>-26</v>
      </c>
      <c r="H9" s="87">
        <f>SUM(Feuil1:Feuil5!H10)-H8</f>
        <v>-9622</v>
      </c>
      <c r="I9" s="85"/>
      <c r="J9" s="86">
        <f>SUM(Feuil1:Feuil5!J10)-J8</f>
        <v>-62</v>
      </c>
      <c r="K9" s="86">
        <f>SUM(Feuil1:Feuil5!K10)-K8</f>
        <v>-15</v>
      </c>
      <c r="L9" s="85"/>
      <c r="M9" s="86">
        <f>SUM(Feuil1:Feuil5!M10)-M8</f>
        <v>-55</v>
      </c>
      <c r="N9" s="86">
        <f>SUM(Feuil1:Feuil5!N10)-N8</f>
        <v>-19</v>
      </c>
      <c r="O9" s="85"/>
      <c r="P9" s="88">
        <f>SUM(Feuil1:Feuil5!P10)</f>
        <v>0</v>
      </c>
      <c r="Q9" s="88">
        <f>SUM(Feuil1:Feuil5!Q10)</f>
        <v>3.35</v>
      </c>
      <c r="R9" s="85"/>
      <c r="S9" s="86">
        <f>SUM(Feuil1:Feuil5!S10)-S8</f>
        <v>-5</v>
      </c>
      <c r="T9" s="71"/>
    </row>
    <row r="10" spans="1:25" x14ac:dyDescent="0.25">
      <c r="A10" s="24" t="s">
        <v>22</v>
      </c>
      <c r="B10" s="84"/>
      <c r="C10" s="84">
        <f>SUM(Feuil1:Feuil5!C11)-C9</f>
        <v>573535</v>
      </c>
      <c r="D10" s="85"/>
      <c r="E10" s="84">
        <f>SUM(Feuil1:Feuil5!E11)-E9</f>
        <v>2201219</v>
      </c>
      <c r="F10" s="85"/>
      <c r="G10" s="86">
        <f>SUM(Feuil1:Feuil5!G11)-G9</f>
        <v>26</v>
      </c>
      <c r="H10" s="87">
        <f>SUM(Feuil1:Feuil5!H11)-H9</f>
        <v>9622</v>
      </c>
      <c r="I10" s="85"/>
      <c r="J10" s="86">
        <f>SUM(Feuil1:Feuil5!J11)-J9</f>
        <v>62</v>
      </c>
      <c r="K10" s="86">
        <f>SUM(Feuil1:Feuil5!K11)-K9</f>
        <v>15</v>
      </c>
      <c r="L10" s="85"/>
      <c r="M10" s="86">
        <f>SUM(Feuil1:Feuil5!M11)-M9</f>
        <v>55</v>
      </c>
      <c r="N10" s="86">
        <f>SUM(Feuil1:Feuil5!N11)-N9</f>
        <v>19</v>
      </c>
      <c r="O10" s="85"/>
      <c r="P10" s="88">
        <f>SUM(Feuil1:Feuil5!P11)</f>
        <v>0</v>
      </c>
      <c r="Q10" s="88">
        <f>SUM(Feuil1:Feuil5!Q11)</f>
        <v>3.35</v>
      </c>
      <c r="R10" s="85"/>
      <c r="S10" s="86">
        <f>SUM(Feuil1:Feuil5!S11)-S9</f>
        <v>5</v>
      </c>
      <c r="T10" s="71"/>
    </row>
    <row r="11" spans="1:25" x14ac:dyDescent="0.25">
      <c r="A11" s="24" t="s">
        <v>7</v>
      </c>
      <c r="B11" s="84"/>
      <c r="C11" s="84">
        <f>SUM(Feuil1:Feuil5!C12)-C10</f>
        <v>-573535</v>
      </c>
      <c r="D11" s="85"/>
      <c r="E11" s="84">
        <f>SUM(Feuil1:Feuil5!E12)-E10</f>
        <v>-2201219</v>
      </c>
      <c r="F11" s="85"/>
      <c r="G11" s="86">
        <f>SUM(Feuil1:Feuil5!G12)-G10</f>
        <v>-26</v>
      </c>
      <c r="H11" s="87">
        <f>SUM(Feuil1:Feuil5!H12)-H10</f>
        <v>-9622</v>
      </c>
      <c r="I11" s="85"/>
      <c r="J11" s="86">
        <f>SUM(Feuil1:Feuil5!J12)-J10</f>
        <v>-62</v>
      </c>
      <c r="K11" s="86">
        <f>SUM(Feuil1:Feuil5!K12)-K10</f>
        <v>-15</v>
      </c>
      <c r="L11" s="85"/>
      <c r="M11" s="86">
        <f>SUM(Feuil1:Feuil5!M12)-M10</f>
        <v>-55</v>
      </c>
      <c r="N11" s="86">
        <f>SUM(Feuil1:Feuil5!N12)-N10</f>
        <v>-19</v>
      </c>
      <c r="O11" s="85"/>
      <c r="P11" s="88">
        <f>SUM(Feuil1:Feuil5!P12)</f>
        <v>0</v>
      </c>
      <c r="Q11" s="88">
        <f>SUM(Feuil1:Feuil5!Q12)</f>
        <v>3.35</v>
      </c>
      <c r="R11" s="85"/>
      <c r="S11" s="86">
        <f>SUM(Feuil1:Feuil5!S12)-S10</f>
        <v>-5</v>
      </c>
      <c r="T11" s="71"/>
    </row>
    <row r="12" spans="1:25" x14ac:dyDescent="0.25">
      <c r="A12" s="24" t="s">
        <v>8</v>
      </c>
      <c r="B12" s="84"/>
      <c r="C12" s="84">
        <f>SUM(Feuil1:Feuil5!C13)-C11</f>
        <v>573535</v>
      </c>
      <c r="D12" s="85"/>
      <c r="E12" s="84">
        <f>SUM(Feuil1:Feuil5!E13)-E11</f>
        <v>2201219</v>
      </c>
      <c r="F12" s="85"/>
      <c r="G12" s="86">
        <f>SUM(Feuil1:Feuil5!G13)-G11</f>
        <v>26</v>
      </c>
      <c r="H12" s="87">
        <f>SUM(Feuil1:Feuil5!H13)-H11</f>
        <v>9622</v>
      </c>
      <c r="I12" s="85"/>
      <c r="J12" s="86">
        <f>SUM(Feuil1:Feuil5!J13)-J11</f>
        <v>62</v>
      </c>
      <c r="K12" s="86">
        <f>SUM(Feuil1:Feuil5!K13)-K11</f>
        <v>15</v>
      </c>
      <c r="L12" s="85"/>
      <c r="M12" s="86">
        <f>SUM(Feuil1:Feuil5!M13)-M11</f>
        <v>55</v>
      </c>
      <c r="N12" s="86">
        <f>SUM(Feuil1:Feuil5!N13)-N11</f>
        <v>19</v>
      </c>
      <c r="O12" s="85"/>
      <c r="P12" s="88">
        <f>SUM(Feuil1:Feuil5!P13)</f>
        <v>0</v>
      </c>
      <c r="Q12" s="88">
        <f>SUM(Feuil1:Feuil5!Q13)</f>
        <v>3.35</v>
      </c>
      <c r="R12" s="85"/>
      <c r="S12" s="86">
        <f>SUM(Feuil1:Feuil5!S13)-S11</f>
        <v>5</v>
      </c>
      <c r="T12" s="71"/>
    </row>
    <row r="13" spans="1:25" x14ac:dyDescent="0.25">
      <c r="A13" s="24" t="s">
        <v>9</v>
      </c>
      <c r="B13" s="84"/>
      <c r="C13" s="84">
        <f>SUM(Feuil1:Feuil5!C14)-C12</f>
        <v>-573535</v>
      </c>
      <c r="D13" s="85"/>
      <c r="E13" s="84">
        <f>SUM(Feuil1:Feuil5!E14)-E12</f>
        <v>-2201219</v>
      </c>
      <c r="F13" s="85"/>
      <c r="G13" s="86">
        <f>SUM(Feuil1:Feuil5!G14)-G12</f>
        <v>-26</v>
      </c>
      <c r="H13" s="87">
        <f>SUM(Feuil1:Feuil5!H14)-H12</f>
        <v>-9622</v>
      </c>
      <c r="I13" s="85"/>
      <c r="J13" s="86">
        <f>SUM(Feuil1:Feuil5!J14)-J12</f>
        <v>-62</v>
      </c>
      <c r="K13" s="86">
        <f>SUM(Feuil1:Feuil5!K14)-K12</f>
        <v>-15</v>
      </c>
      <c r="L13" s="85"/>
      <c r="M13" s="86">
        <f>SUM(Feuil1:Feuil5!M14)-M12</f>
        <v>-55</v>
      </c>
      <c r="N13" s="86">
        <f>SUM(Feuil1:Feuil5!N14)-N12</f>
        <v>-19</v>
      </c>
      <c r="O13" s="85"/>
      <c r="P13" s="88">
        <f>SUM(Feuil1:Feuil5!P14)</f>
        <v>0</v>
      </c>
      <c r="Q13" s="88">
        <f>SUM(Feuil1:Feuil5!Q14)</f>
        <v>3.35</v>
      </c>
      <c r="R13" s="85"/>
      <c r="S13" s="86">
        <f>SUM(Feuil1:Feuil5!S14)-S12</f>
        <v>-5</v>
      </c>
      <c r="T13" s="71"/>
    </row>
    <row r="14" spans="1:25" x14ac:dyDescent="0.25">
      <c r="A14" s="24" t="s">
        <v>10</v>
      </c>
      <c r="B14" s="84"/>
      <c r="C14" s="84">
        <f>SUM(Feuil1:Feuil5!C15)-C13</f>
        <v>573535</v>
      </c>
      <c r="D14" s="85"/>
      <c r="E14" s="84">
        <f>SUM(Feuil1:Feuil5!E15)-E13</f>
        <v>2201219</v>
      </c>
      <c r="F14" s="85"/>
      <c r="G14" s="86">
        <f>SUM(Feuil1:Feuil5!G15)-G13</f>
        <v>26</v>
      </c>
      <c r="H14" s="87">
        <f>SUM(Feuil1:Feuil5!H15)-H13</f>
        <v>9622</v>
      </c>
      <c r="I14" s="85"/>
      <c r="J14" s="86">
        <f>SUM(Feuil1:Feuil5!J15)-J13</f>
        <v>62</v>
      </c>
      <c r="K14" s="86">
        <f>SUM(Feuil1:Feuil5!K15)-K13</f>
        <v>15</v>
      </c>
      <c r="L14" s="85"/>
      <c r="M14" s="86">
        <f>SUM(Feuil1:Feuil5!M15)-M13</f>
        <v>55</v>
      </c>
      <c r="N14" s="86">
        <f>SUM(Feuil1:Feuil5!N15)-N13</f>
        <v>19</v>
      </c>
      <c r="O14" s="85"/>
      <c r="P14" s="88">
        <f>SUM(Feuil1:Feuil5!P15)</f>
        <v>0</v>
      </c>
      <c r="Q14" s="88">
        <f>SUM(Feuil1:Feuil5!Q15)</f>
        <v>3.35</v>
      </c>
      <c r="R14" s="85"/>
      <c r="S14" s="86">
        <f>SUM(Feuil1:Feuil5!S15)-S13</f>
        <v>5</v>
      </c>
      <c r="T14" s="71"/>
    </row>
    <row r="15" spans="1:25" s="99" customFormat="1" ht="6" customHeight="1" x14ac:dyDescent="0.25">
      <c r="A15" s="101"/>
      <c r="B15" s="102"/>
      <c r="C15" s="102"/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02"/>
      <c r="S15" s="102"/>
      <c r="T15" s="102"/>
      <c r="U15" s="102"/>
      <c r="V15" s="102"/>
      <c r="W15" s="102"/>
      <c r="X15" s="102"/>
      <c r="Y15" s="104"/>
    </row>
    <row r="16" spans="1:25" s="73" customFormat="1" ht="6" customHeight="1" x14ac:dyDescent="0.25">
      <c r="A16" s="103"/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105"/>
    </row>
    <row r="17" spans="1:20" x14ac:dyDescent="0.25">
      <c r="A17" s="27" t="s">
        <v>20</v>
      </c>
      <c r="B17" s="94">
        <f>SUM(Feuil1:Feuil5!B17)</f>
        <v>4219000</v>
      </c>
      <c r="C17" s="94">
        <f>SUM(Feuil1:Feuil5!C17)</f>
        <v>3859483</v>
      </c>
      <c r="D17" s="95">
        <f>Feuil1!D17+Feuil2!D17+Feuil3!D17+Feuil4!D17+Feuil5!D17</f>
        <v>0</v>
      </c>
      <c r="E17" s="94">
        <f>SUM(Feuil1:Feuil5!E17)</f>
        <v>4672053</v>
      </c>
      <c r="F17" s="95">
        <f>Feuil1!F17+Feuil2!F17+Feuil3!F17+Feuil4!F17+Feuil5!F17</f>
        <v>0</v>
      </c>
      <c r="G17" s="96">
        <f>SUM(Feuil1:Feuil5!G17)</f>
        <v>112</v>
      </c>
      <c r="H17" s="97">
        <f>SUM(Feuil1:Feuil5!H17)</f>
        <v>25240</v>
      </c>
      <c r="I17" s="95">
        <f>Feuil1!I17+Feuil2!I17+Feuil3!I17+Feuil4!I17+Feuil5!I17</f>
        <v>0</v>
      </c>
      <c r="J17" s="96">
        <f>SUM(Feuil1:Feuil5!J17)</f>
        <v>386</v>
      </c>
      <c r="K17" s="96">
        <f>SUM(Feuil1:Feuil5!K17)</f>
        <v>109</v>
      </c>
      <c r="L17" s="95"/>
      <c r="M17" s="96">
        <f>SUM(Feuil1:Feuil5!M17)</f>
        <v>349</v>
      </c>
      <c r="N17" s="96">
        <f>SUM(Feuil1:Feuil5!N17)</f>
        <v>125</v>
      </c>
      <c r="O17" s="95">
        <f>Feuil1!O17+Feuil2!O17+Feuil3!O17+Feuil4!O17+Feuil5!O17</f>
        <v>0</v>
      </c>
      <c r="P17" s="98"/>
      <c r="Q17" s="98"/>
      <c r="R17" s="95"/>
      <c r="S17" s="111">
        <f>SUM(Feuil1:Feuil5!S17)</f>
        <v>53</v>
      </c>
      <c r="T17" s="71"/>
    </row>
    <row r="18" spans="1:20" x14ac:dyDescent="0.25">
      <c r="A18" s="27" t="s">
        <v>23</v>
      </c>
      <c r="B18" s="84">
        <f>SUM(Feuil1:Feuil5!B18)</f>
        <v>750000</v>
      </c>
      <c r="C18" s="84">
        <f>SUM(Feuil1:Feuil5!C18)</f>
        <v>2000000</v>
      </c>
      <c r="D18" s="85">
        <f>Feuil1!D18+Feuil2!D18+Feuil3!D18+Feuil4!D18+Feuil5!D18</f>
        <v>0</v>
      </c>
      <c r="E18" s="84">
        <f>SUM(Feuil1:Feuil5!E18)</f>
        <v>2500000</v>
      </c>
      <c r="F18" s="85">
        <f>Feuil1!F18+Feuil2!F18+Feuil3!F18+Feuil4!F18+Feuil5!F18</f>
        <v>0</v>
      </c>
      <c r="G18" s="86">
        <f>SUM(Feuil1:Feuil5!G18)</f>
        <v>50</v>
      </c>
      <c r="H18" s="87">
        <f>SUM(Feuil1:Feuil5!H18)</f>
        <v>15000</v>
      </c>
      <c r="I18" s="85">
        <f>Feuil1!I18+Feuil2!I18+Feuil3!I18+Feuil4!I18+Feuil5!I18</f>
        <v>0</v>
      </c>
      <c r="J18" s="86">
        <f>SUM(Feuil1:Feuil5!J18)</f>
        <v>250</v>
      </c>
      <c r="K18" s="86">
        <f>SUM(Feuil1:Feuil5!K18)</f>
        <v>0</v>
      </c>
      <c r="L18" s="85"/>
      <c r="M18" s="86">
        <f>SUM(Feuil1:Feuil5!M18)</f>
        <v>170</v>
      </c>
      <c r="N18" s="86">
        <f>SUM(Feuil1:Feuil5!N18)</f>
        <v>50</v>
      </c>
      <c r="O18" s="85">
        <f>Feuil1!O18+Feuil2!O18+Feuil3!O18+Feuil4!O18+Feuil5!O18</f>
        <v>0</v>
      </c>
      <c r="P18" s="88"/>
      <c r="Q18" s="88"/>
      <c r="R18" s="85"/>
      <c r="S18" s="86">
        <f>SUM(Feuil1:Feuil5!S18)</f>
        <v>75</v>
      </c>
      <c r="T18" s="71"/>
    </row>
    <row r="19" spans="1:20" s="76" customFormat="1" x14ac:dyDescent="0.25">
      <c r="A19" s="112"/>
      <c r="B19" s="113"/>
      <c r="C19" s="113"/>
      <c r="D19" s="16"/>
      <c r="E19" s="113"/>
      <c r="F19" s="16"/>
      <c r="G19" s="113"/>
      <c r="H19" s="113"/>
      <c r="I19" s="16"/>
      <c r="J19" s="113"/>
      <c r="K19" s="113"/>
      <c r="L19" s="16"/>
      <c r="M19" s="113"/>
      <c r="N19" s="113"/>
      <c r="O19" s="16"/>
      <c r="P19" s="113"/>
      <c r="Q19" s="113"/>
      <c r="R19" s="16"/>
      <c r="S19" s="113"/>
    </row>
    <row r="20" spans="1:20" ht="24" x14ac:dyDescent="0.25">
      <c r="A20" s="29" t="s">
        <v>24</v>
      </c>
      <c r="B20" s="89">
        <f>'Cumulatif N5'!B17/'Cumulatif N5'!B18</f>
        <v>5.6253333333333337</v>
      </c>
      <c r="C20" s="89">
        <f>'Cumulatif N5'!C17/'Cumulatif N5'!C18</f>
        <v>1.9297415</v>
      </c>
      <c r="D20" s="90"/>
      <c r="E20" s="89">
        <f>'Cumulatif N5'!E17/'Cumulatif N5'!E18</f>
        <v>1.8688212</v>
      </c>
      <c r="F20" s="90"/>
      <c r="G20" s="89">
        <f>'Cumulatif N5'!G17/'Cumulatif N5'!G18</f>
        <v>2.2400000000000002</v>
      </c>
      <c r="H20" s="89">
        <f>'Cumulatif N5'!H17/'Cumulatif N5'!H18</f>
        <v>1.6826666666666668</v>
      </c>
      <c r="I20" s="90"/>
      <c r="J20" s="89">
        <f>'Cumulatif N5'!J17/'Cumulatif N5'!J18</f>
        <v>1.544</v>
      </c>
      <c r="K20" s="89"/>
      <c r="L20" s="90"/>
      <c r="M20" s="89">
        <f>M17/M18</f>
        <v>2.052941176470588</v>
      </c>
      <c r="N20" s="89">
        <f>'Cumulatif N5'!N17/'Cumulatif N5'!N18</f>
        <v>2.5</v>
      </c>
      <c r="O20" s="90"/>
      <c r="P20" s="89"/>
      <c r="Q20" s="89"/>
      <c r="R20" s="90"/>
      <c r="S20" s="89">
        <f>'Cumulatif N5'!S17/'Cumulatif N5'!S18</f>
        <v>0.70666666666666667</v>
      </c>
    </row>
    <row r="21" spans="1:20" s="76" customFormat="1" x14ac:dyDescent="0.25">
      <c r="A21" s="82"/>
      <c r="B21" s="83"/>
      <c r="C21" s="83"/>
      <c r="E21" s="81"/>
      <c r="G21" s="81"/>
      <c r="H21" s="81"/>
      <c r="J21" s="81"/>
      <c r="K21" s="81"/>
      <c r="M21" s="81"/>
      <c r="N21" s="81"/>
      <c r="P21" s="81"/>
      <c r="Q21" s="81"/>
      <c r="S21" s="81"/>
    </row>
    <row r="22" spans="1:20" ht="15" customHeight="1" x14ac:dyDescent="0.25">
      <c r="A22" s="118"/>
      <c r="B22" s="79" t="s">
        <v>28</v>
      </c>
      <c r="C22" s="79">
        <f>Feuil2!C$22</f>
        <v>0</v>
      </c>
      <c r="D22" s="80"/>
      <c r="E22" s="121"/>
      <c r="G22" s="79" t="s">
        <v>28</v>
      </c>
      <c r="H22" s="79">
        <f>Feuil5!C$23</f>
        <v>0</v>
      </c>
      <c r="J22" s="76"/>
      <c r="K22" s="76"/>
      <c r="M22" s="76"/>
      <c r="N22" s="76"/>
      <c r="P22" s="76"/>
      <c r="Q22" s="76"/>
      <c r="S22" s="76"/>
    </row>
    <row r="23" spans="1:20" x14ac:dyDescent="0.25">
      <c r="A23" s="119"/>
      <c r="B23" s="79" t="s">
        <v>29</v>
      </c>
      <c r="C23" s="79">
        <f>Feuil5!C$22</f>
        <v>0</v>
      </c>
      <c r="D23" s="80"/>
      <c r="E23" s="122"/>
      <c r="G23" s="79" t="s">
        <v>29</v>
      </c>
      <c r="H23" s="79">
        <f>Feuil2!C$23</f>
        <v>0</v>
      </c>
      <c r="J23" s="76"/>
      <c r="K23" s="76"/>
      <c r="M23" s="76"/>
      <c r="N23" s="76"/>
      <c r="P23" s="76"/>
      <c r="Q23" s="76"/>
      <c r="S23" s="76"/>
    </row>
    <row r="24" spans="1:20" x14ac:dyDescent="0.25">
      <c r="A24" s="119"/>
      <c r="B24" s="79" t="s">
        <v>30</v>
      </c>
      <c r="C24" s="79">
        <f>Feuil1!C$22</f>
        <v>0</v>
      </c>
      <c r="D24" s="80"/>
      <c r="E24" s="122"/>
      <c r="G24" s="79" t="s">
        <v>30</v>
      </c>
      <c r="H24" s="79">
        <f>Feuil1!C$23</f>
        <v>0</v>
      </c>
      <c r="J24" s="76"/>
      <c r="K24" s="76"/>
      <c r="M24" s="76"/>
      <c r="N24" s="76"/>
      <c r="P24" s="76"/>
      <c r="Q24" s="76"/>
      <c r="S24" s="76"/>
    </row>
    <row r="25" spans="1:20" x14ac:dyDescent="0.25">
      <c r="A25" s="119"/>
      <c r="B25" s="79" t="s">
        <v>31</v>
      </c>
      <c r="C25" s="79">
        <f>Feuil3!C$22</f>
        <v>0</v>
      </c>
      <c r="D25" s="80"/>
      <c r="E25" s="122"/>
      <c r="G25" s="79" t="s">
        <v>31</v>
      </c>
      <c r="H25" s="79">
        <f>Feuil3!C$23</f>
        <v>0</v>
      </c>
      <c r="J25" s="76"/>
      <c r="K25" s="76"/>
      <c r="M25" s="76"/>
      <c r="N25" s="76"/>
      <c r="P25" s="76"/>
      <c r="Q25" s="76"/>
      <c r="S25" s="76"/>
    </row>
    <row r="26" spans="1:20" ht="15.75" thickBot="1" x14ac:dyDescent="0.3">
      <c r="A26" s="119"/>
      <c r="B26" s="91" t="s">
        <v>32</v>
      </c>
      <c r="C26" s="79">
        <f>Feuil4!C$22</f>
        <v>0</v>
      </c>
      <c r="D26" s="80"/>
      <c r="E26" s="122"/>
      <c r="G26" s="91" t="s">
        <v>32</v>
      </c>
      <c r="H26" s="79">
        <f>Feuil4!C$23</f>
        <v>0</v>
      </c>
      <c r="J26" s="76"/>
      <c r="K26" s="76"/>
      <c r="M26" s="76"/>
      <c r="N26" s="76"/>
      <c r="P26" s="76"/>
      <c r="Q26" s="76"/>
      <c r="S26" s="76"/>
    </row>
    <row r="27" spans="1:20" ht="15.75" thickTop="1" x14ac:dyDescent="0.25">
      <c r="A27" s="120"/>
      <c r="B27" s="92" t="s">
        <v>27</v>
      </c>
      <c r="C27" s="93">
        <f>SUM(C22:C26)</f>
        <v>0</v>
      </c>
      <c r="E27" s="123"/>
      <c r="G27" s="92" t="s">
        <v>27</v>
      </c>
      <c r="H27" s="93">
        <f>SUM(H22:H26)</f>
        <v>0</v>
      </c>
    </row>
  </sheetData>
  <dataConsolidate>
    <dataRefs count="2">
      <dataRef name="$B$4+'Maryse Proulx'!$B$4+'Lison Tardif'!$B$4+'Julie Marois'!$B$4" r:id="rId1"/>
      <dataRef name="$B$4+'Carole Fortin'!$B$4+'Maryse Proulx'!$B$4+'Lison Tardif'!$B$4+'Julie Marois'!$B$4"/>
    </dataRefs>
  </dataConsolidate>
  <mergeCells count="10">
    <mergeCell ref="S1:S2"/>
    <mergeCell ref="A22:A27"/>
    <mergeCell ref="E22:E27"/>
    <mergeCell ref="B1:B2"/>
    <mergeCell ref="C1:C2"/>
    <mergeCell ref="E1:E2"/>
    <mergeCell ref="G1:H2"/>
    <mergeCell ref="J1:K2"/>
    <mergeCell ref="M1:N2"/>
    <mergeCell ref="P1:Q2"/>
  </mergeCells>
  <pageMargins left="0.7" right="0.7" top="0.75" bottom="0.75" header="0.3" footer="0.3"/>
  <pageSetup paperSize="5" scale="95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Vierge</vt:lpstr>
      <vt:lpstr>Feuil1</vt:lpstr>
      <vt:lpstr>Feuil2</vt:lpstr>
      <vt:lpstr>Feuil3</vt:lpstr>
      <vt:lpstr>Feuil4</vt:lpstr>
      <vt:lpstr>Feuil5</vt:lpstr>
      <vt:lpstr>Cumulatif N5</vt:lpstr>
      <vt:lpstr>Feuil1!Zone_d_impression</vt:lpstr>
      <vt:lpstr>Feuil2!Zone_d_impression</vt:lpstr>
      <vt:lpstr>Feuil3!Zone_d_impression</vt:lpstr>
      <vt:lpstr>Feuil4!Zone_d_impression</vt:lpstr>
      <vt:lpstr>Feuil5!Zone_d_impression</vt:lpstr>
    </vt:vector>
  </TitlesOfParts>
  <Company>Mouvement des caisses Desjardins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GRENIER, PIERRE</dc:creator>
  <cp:lastModifiedBy>Marie-Claude Lessard</cp:lastModifiedBy>
  <cp:lastPrinted>2017-07-28T12:11:20Z</cp:lastPrinted>
  <dcterms:created xsi:type="dcterms:W3CDTF">2013-09-03T14:08:23Z</dcterms:created>
  <dcterms:modified xsi:type="dcterms:W3CDTF">2017-07-31T12:00:28Z</dcterms:modified>
</cp:coreProperties>
</file>